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IRP\2023 IRP\Progress Report\Appendix\"/>
    </mc:Choice>
  </mc:AlternateContent>
  <xr:revisionPtr revIDLastSave="0" documentId="8_{8BDB29E8-59E2-4912-BBC3-B9430124FC42}" xr6:coauthVersionLast="47" xr6:coauthVersionMax="47" xr10:uidLastSave="{00000000-0000-0000-0000-000000000000}"/>
  <bookViews>
    <workbookView xWindow="-28920" yWindow="-120" windowWidth="29040" windowHeight="15990" tabRatio="763" xr2:uid="{64CDC856-846C-4D9B-87FF-AB921A2E6CF5}"/>
  </bookViews>
  <sheets>
    <sheet name="Introduction" sheetId="24" r:id="rId1"/>
    <sheet name="PAC COM-Equip" sheetId="5" state="hidden" r:id="rId2"/>
    <sheet name="PAC COM-Meas" sheetId="6" state="hidden" r:id="rId3"/>
    <sheet name="RES EQ Measures" sheetId="30" r:id="rId4"/>
    <sheet name="RES NEQ Measures" sheetId="31" r:id="rId5"/>
    <sheet name="COM EQ Measures" sheetId="20" r:id="rId6"/>
    <sheet name="COM NEQ Measures" sheetId="21" r:id="rId7"/>
    <sheet name="PAC COM Measure List" sheetId="3" state="hidden" r:id="rId8"/>
    <sheet name="GPC COM - Equipment" sheetId="13" state="hidden" r:id="rId9"/>
    <sheet name="GPC COM - Non-Equipment" sheetId="14" state="hidden" r:id="rId10"/>
    <sheet name="IND EQ Measures" sheetId="28" r:id="rId11"/>
    <sheet name="IND NEQ Measures" sheetId="23" r:id="rId12"/>
  </sheets>
  <definedNames>
    <definedName name="_xlnm._FilterDatabase" localSheetId="5" hidden="1">'COM EQ Measures'!$C$1:$M$242</definedName>
    <definedName name="_xlnm._FilterDatabase" localSheetId="6" hidden="1">'COM NEQ Measures'!$A$1:$H$109</definedName>
    <definedName name="_xlnm._FilterDatabase" localSheetId="8" hidden="1">'GPC COM - Equipment'!$A$2:$AE$204</definedName>
    <definedName name="_xlnm._FilterDatabase" localSheetId="9" hidden="1">'GPC COM - Non-Equipment'!$A$2:$BA$114</definedName>
    <definedName name="_xlnm._FilterDatabase" localSheetId="10" hidden="1">'IND EQ Measures'!$A$1:$N$85</definedName>
    <definedName name="_xlnm._FilterDatabase" localSheetId="11" hidden="1">'IND NEQ Measures'!$A$1:$H$81</definedName>
    <definedName name="_xlnm._FilterDatabase" localSheetId="7" hidden="1">'PAC COM Measure List'!$A$4:$BT$330</definedName>
    <definedName name="_xlnm._FilterDatabase" localSheetId="1" hidden="1">'PAC COM-Equip'!$A$1:$AF$131</definedName>
    <definedName name="_xlnm._FilterDatabase" localSheetId="2" hidden="1">'PAC COM-Meas'!$A$1:$Z$181</definedName>
    <definedName name="_xlnm._FilterDatabase" localSheetId="3" hidden="1">'RES EQ Measures'!$G$1:$M$119</definedName>
    <definedName name="_xlnm._FilterDatabase" localSheetId="4" hidden="1">'RES NEQ Measures'!$D$1:$H$77</definedName>
    <definedName name="_Key1" localSheetId="5" hidden="1">#REF!</definedName>
    <definedName name="_Key1" localSheetId="10" hidden="1">#REF!</definedName>
    <definedName name="_Key1" localSheetId="11" hidden="1">#REF!</definedName>
    <definedName name="_Key1" localSheetId="0" hidden="1">#REF!</definedName>
    <definedName name="_Key1" localSheetId="7" hidden="1">#REF!</definedName>
    <definedName name="_Key1" localSheetId="3" hidden="1">#REF!</definedName>
    <definedName name="_Key1" localSheetId="4" hidden="1">#REF!</definedName>
    <definedName name="_Key1" hidden="1">#REF!</definedName>
    <definedName name="_Order1" hidden="1">255</definedName>
    <definedName name="_Sort" localSheetId="5" hidden="1">#REF!</definedName>
    <definedName name="_Sort" localSheetId="10" hidden="1">#REF!</definedName>
    <definedName name="_Sort" localSheetId="11" hidden="1">#REF!</definedName>
    <definedName name="_Sort" localSheetId="0" hidden="1">#REF!</definedName>
    <definedName name="_Sort" localSheetId="7" hidden="1">#REF!</definedName>
    <definedName name="_Sort" localSheetId="3" hidden="1">#REF!</definedName>
    <definedName name="_Sort" localSheetId="4" hidden="1">#REF!</definedName>
    <definedName name="_Sort" hidden="1">#REF!</definedName>
    <definedName name="Commercial_Data" localSheetId="7">#REF!</definedName>
    <definedName name="industrial" localSheetId="7">#REF!</definedName>
    <definedName name="Industrial_Data" localSheetId="7">#REF!</definedName>
    <definedName name="old" localSheetId="7">#REF!</definedName>
    <definedName name="Residential_Data" localSheetId="7">#REF!</definedName>
    <definedName name="test" localSheetId="7">#REF!</definedName>
    <definedName name="today" localSheetId="7">#REF!</definedName>
    <definedName name="xxx" localSheetId="7">#REF!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13" i="14" l="1"/>
  <c r="S113" i="14"/>
  <c r="AG113" i="14"/>
  <c r="AH113" i="14" s="1"/>
  <c r="AJ112" i="14"/>
  <c r="S112" i="14"/>
  <c r="AG112" i="14"/>
  <c r="AH112" i="14" s="1"/>
  <c r="AJ111" i="14"/>
  <c r="S111" i="14"/>
  <c r="AG111" i="14"/>
  <c r="AH111" i="14" s="1"/>
  <c r="AJ110" i="14"/>
  <c r="S110" i="14"/>
  <c r="AG110" i="14"/>
  <c r="AH110" i="14" s="1"/>
  <c r="AJ109" i="14"/>
  <c r="S109" i="14"/>
  <c r="AG109" i="14"/>
  <c r="AH109" i="14" s="1"/>
  <c r="AJ108" i="14"/>
  <c r="S108" i="14"/>
  <c r="AG108" i="14"/>
  <c r="AH108" i="14" s="1"/>
  <c r="AJ107" i="14"/>
  <c r="S107" i="14"/>
  <c r="AG107" i="14"/>
  <c r="AH107" i="14" s="1"/>
  <c r="AJ106" i="14"/>
  <c r="S106" i="14"/>
  <c r="AG106" i="14"/>
  <c r="AH106" i="14" s="1"/>
  <c r="AJ105" i="14"/>
  <c r="S105" i="14"/>
  <c r="AG105" i="14"/>
  <c r="AH105" i="14" s="1"/>
  <c r="AJ104" i="14"/>
  <c r="S104" i="14"/>
  <c r="AG104" i="14"/>
  <c r="AH104" i="14" s="1"/>
  <c r="AJ103" i="14"/>
  <c r="S103" i="14"/>
  <c r="AG103" i="14"/>
  <c r="AH103" i="14" s="1"/>
  <c r="AJ102" i="14"/>
  <c r="S102" i="14"/>
  <c r="AG102" i="14"/>
  <c r="AH102" i="14" s="1"/>
  <c r="AJ101" i="14"/>
  <c r="S101" i="14"/>
  <c r="AG101" i="14"/>
  <c r="AH101" i="14" s="1"/>
  <c r="AJ100" i="14"/>
  <c r="S100" i="14"/>
  <c r="AG100" i="14"/>
  <c r="AH100" i="14" s="1"/>
  <c r="AJ99" i="14"/>
  <c r="S99" i="14"/>
  <c r="AG99" i="14"/>
  <c r="AH99" i="14" s="1"/>
  <c r="AJ98" i="14"/>
  <c r="S98" i="14"/>
  <c r="AG98" i="14"/>
  <c r="AH98" i="14" s="1"/>
  <c r="AJ97" i="14"/>
  <c r="S97" i="14"/>
  <c r="AG97" i="14"/>
  <c r="AH97" i="14" s="1"/>
  <c r="AJ96" i="14"/>
  <c r="S96" i="14"/>
  <c r="AG96" i="14"/>
  <c r="AH96" i="14" s="1"/>
  <c r="AJ95" i="14"/>
  <c r="S95" i="14"/>
  <c r="AG95" i="14"/>
  <c r="AH95" i="14" s="1"/>
  <c r="AJ94" i="14"/>
  <c r="S94" i="14"/>
  <c r="AG94" i="14"/>
  <c r="AH94" i="14" s="1"/>
  <c r="AJ93" i="14"/>
  <c r="S93" i="14"/>
  <c r="AG93" i="14"/>
  <c r="AH93" i="14" s="1"/>
  <c r="AJ92" i="14"/>
  <c r="S92" i="14"/>
  <c r="AG92" i="14"/>
  <c r="AH92" i="14" s="1"/>
  <c r="AJ91" i="14"/>
  <c r="S91" i="14"/>
  <c r="AG91" i="14"/>
  <c r="AH91" i="14" s="1"/>
  <c r="AJ90" i="14"/>
  <c r="S90" i="14"/>
  <c r="AG90" i="14"/>
  <c r="AH90" i="14" s="1"/>
  <c r="AJ89" i="14"/>
  <c r="S89" i="14"/>
  <c r="AG89" i="14"/>
  <c r="AH89" i="14" s="1"/>
  <c r="AJ88" i="14"/>
  <c r="S88" i="14"/>
  <c r="AG88" i="14"/>
  <c r="AH88" i="14" s="1"/>
  <c r="AJ87" i="14"/>
  <c r="S87" i="14"/>
  <c r="AG87" i="14"/>
  <c r="AH87" i="14" s="1"/>
  <c r="AJ86" i="14"/>
  <c r="S86" i="14"/>
  <c r="AG86" i="14"/>
  <c r="AH86" i="14" s="1"/>
  <c r="AJ85" i="14"/>
  <c r="S85" i="14"/>
  <c r="AG85" i="14"/>
  <c r="AH85" i="14" s="1"/>
  <c r="AJ84" i="14"/>
  <c r="S84" i="14"/>
  <c r="AG84" i="14"/>
  <c r="AH84" i="14" s="1"/>
  <c r="AJ83" i="14"/>
  <c r="S83" i="14"/>
  <c r="AG83" i="14"/>
  <c r="AH83" i="14" s="1"/>
  <c r="AJ82" i="14"/>
  <c r="S82" i="14"/>
  <c r="AG82" i="14"/>
  <c r="AH82" i="14" s="1"/>
  <c r="AJ81" i="14"/>
  <c r="AG81" i="14"/>
  <c r="AH81" i="14" s="1"/>
  <c r="S81" i="14"/>
  <c r="AJ80" i="14"/>
  <c r="S80" i="14"/>
  <c r="AG80" i="14"/>
  <c r="AH80" i="14" s="1"/>
  <c r="AJ79" i="14"/>
  <c r="S79" i="14"/>
  <c r="AG79" i="14"/>
  <c r="AH79" i="14" s="1"/>
  <c r="AJ78" i="14"/>
  <c r="S78" i="14"/>
  <c r="AG78" i="14"/>
  <c r="AH78" i="14" s="1"/>
  <c r="AJ77" i="14"/>
  <c r="S77" i="14"/>
  <c r="AG77" i="14"/>
  <c r="AH77" i="14" s="1"/>
  <c r="AJ76" i="14"/>
  <c r="S76" i="14"/>
  <c r="AG76" i="14"/>
  <c r="AH76" i="14" s="1"/>
  <c r="AJ75" i="14"/>
  <c r="S75" i="14"/>
  <c r="AG75" i="14"/>
  <c r="AH75" i="14" s="1"/>
  <c r="AJ74" i="14"/>
  <c r="S74" i="14"/>
  <c r="AG74" i="14"/>
  <c r="AH74" i="14" s="1"/>
  <c r="AJ73" i="14"/>
  <c r="S73" i="14"/>
  <c r="AG73" i="14"/>
  <c r="AH73" i="14" s="1"/>
  <c r="AJ72" i="14"/>
  <c r="S72" i="14"/>
  <c r="AG72" i="14"/>
  <c r="AH72" i="14" s="1"/>
  <c r="AJ71" i="14"/>
  <c r="S71" i="14"/>
  <c r="AG71" i="14"/>
  <c r="AH71" i="14" s="1"/>
  <c r="AJ70" i="14"/>
  <c r="S70" i="14"/>
  <c r="AG70" i="14"/>
  <c r="AH70" i="14" s="1"/>
  <c r="AJ69" i="14"/>
  <c r="S69" i="14"/>
  <c r="AG69" i="14"/>
  <c r="AH69" i="14" s="1"/>
  <c r="AJ68" i="14"/>
  <c r="S68" i="14"/>
  <c r="AG68" i="14"/>
  <c r="AH68" i="14" s="1"/>
  <c r="AJ67" i="14"/>
  <c r="S67" i="14"/>
  <c r="AG67" i="14"/>
  <c r="AH67" i="14" s="1"/>
  <c r="AJ66" i="14"/>
  <c r="S66" i="14"/>
  <c r="AG66" i="14"/>
  <c r="AH66" i="14" s="1"/>
  <c r="AJ65" i="14"/>
  <c r="S65" i="14"/>
  <c r="AG65" i="14"/>
  <c r="AH65" i="14" s="1"/>
  <c r="AJ64" i="14"/>
  <c r="S64" i="14"/>
  <c r="AG64" i="14"/>
  <c r="AH64" i="14" s="1"/>
  <c r="AJ63" i="14"/>
  <c r="S63" i="14"/>
  <c r="AG63" i="14"/>
  <c r="AH63" i="14" s="1"/>
  <c r="AJ62" i="14"/>
  <c r="S62" i="14"/>
  <c r="AG62" i="14"/>
  <c r="AH62" i="14" s="1"/>
  <c r="AJ61" i="14"/>
  <c r="S61" i="14"/>
  <c r="AG61" i="14"/>
  <c r="AH61" i="14" s="1"/>
  <c r="AJ60" i="14"/>
  <c r="S60" i="14"/>
  <c r="AG60" i="14"/>
  <c r="AH60" i="14" s="1"/>
  <c r="AJ59" i="14"/>
  <c r="S59" i="14"/>
  <c r="AG59" i="14"/>
  <c r="AH59" i="14" s="1"/>
  <c r="AJ58" i="14"/>
  <c r="AG58" i="14"/>
  <c r="AH58" i="14" s="1"/>
  <c r="S58" i="14"/>
  <c r="AJ57" i="14"/>
  <c r="S57" i="14"/>
  <c r="AG57" i="14"/>
  <c r="AH57" i="14" s="1"/>
  <c r="AJ56" i="14"/>
  <c r="S56" i="14"/>
  <c r="AG56" i="14"/>
  <c r="AH56" i="14" s="1"/>
  <c r="AJ55" i="14"/>
  <c r="S55" i="14"/>
  <c r="AG55" i="14"/>
  <c r="AH55" i="14" s="1"/>
  <c r="AJ54" i="14"/>
  <c r="S54" i="14"/>
  <c r="AG54" i="14"/>
  <c r="AH54" i="14" s="1"/>
  <c r="AJ53" i="14"/>
  <c r="S53" i="14"/>
  <c r="AG53" i="14"/>
  <c r="AH53" i="14" s="1"/>
  <c r="AJ52" i="14"/>
  <c r="S52" i="14"/>
  <c r="AG52" i="14"/>
  <c r="AH52" i="14" s="1"/>
  <c r="AJ51" i="14"/>
  <c r="S51" i="14"/>
  <c r="AG51" i="14"/>
  <c r="AH51" i="14" s="1"/>
  <c r="AJ50" i="14"/>
  <c r="S50" i="14"/>
  <c r="AG50" i="14"/>
  <c r="AH50" i="14" s="1"/>
  <c r="AJ49" i="14"/>
  <c r="S49" i="14"/>
  <c r="AG49" i="14"/>
  <c r="AH49" i="14" s="1"/>
  <c r="AJ48" i="14"/>
  <c r="S48" i="14"/>
  <c r="AG48" i="14"/>
  <c r="AH48" i="14" s="1"/>
  <c r="AJ47" i="14"/>
  <c r="S47" i="14"/>
  <c r="AG47" i="14"/>
  <c r="AH47" i="14" s="1"/>
  <c r="AJ46" i="14"/>
  <c r="S46" i="14"/>
  <c r="AG46" i="14"/>
  <c r="AH46" i="14" s="1"/>
  <c r="AJ45" i="14"/>
  <c r="S45" i="14"/>
  <c r="AG45" i="14"/>
  <c r="AH45" i="14" s="1"/>
  <c r="AJ44" i="14"/>
  <c r="S44" i="14"/>
  <c r="AG44" i="14"/>
  <c r="AH44" i="14" s="1"/>
  <c r="AJ43" i="14"/>
  <c r="S43" i="14"/>
  <c r="AG43" i="14"/>
  <c r="AH43" i="14" s="1"/>
  <c r="AJ42" i="14"/>
  <c r="S42" i="14"/>
  <c r="AG42" i="14"/>
  <c r="AH42" i="14" s="1"/>
  <c r="AJ41" i="14"/>
  <c r="S41" i="14"/>
  <c r="AG41" i="14"/>
  <c r="AH41" i="14" s="1"/>
  <c r="AJ40" i="14"/>
  <c r="S40" i="14"/>
  <c r="AG40" i="14"/>
  <c r="AH40" i="14" s="1"/>
  <c r="AJ39" i="14"/>
  <c r="S39" i="14"/>
  <c r="AG39" i="14"/>
  <c r="AH39" i="14" s="1"/>
  <c r="AJ38" i="14"/>
  <c r="S38" i="14"/>
  <c r="AG38" i="14"/>
  <c r="AH38" i="14" s="1"/>
  <c r="AJ37" i="14"/>
  <c r="AG37" i="14"/>
  <c r="AH37" i="14" s="1"/>
  <c r="S37" i="14"/>
  <c r="AJ36" i="14"/>
  <c r="S36" i="14"/>
  <c r="AG36" i="14"/>
  <c r="AH36" i="14" s="1"/>
  <c r="AJ35" i="14"/>
  <c r="S35" i="14"/>
  <c r="AG35" i="14"/>
  <c r="AH35" i="14" s="1"/>
  <c r="AJ34" i="14"/>
  <c r="S34" i="14"/>
  <c r="AG34" i="14"/>
  <c r="AH34" i="14" s="1"/>
  <c r="AJ33" i="14"/>
  <c r="S33" i="14"/>
  <c r="AG33" i="14"/>
  <c r="AH33" i="14" s="1"/>
  <c r="AJ32" i="14"/>
  <c r="S32" i="14"/>
  <c r="AG32" i="14"/>
  <c r="AH32" i="14" s="1"/>
  <c r="AJ31" i="14"/>
  <c r="S31" i="14"/>
  <c r="AG31" i="14"/>
  <c r="AH31" i="14" s="1"/>
  <c r="AJ30" i="14"/>
  <c r="S30" i="14"/>
  <c r="AG30" i="14"/>
  <c r="AH30" i="14" s="1"/>
  <c r="AJ29" i="14"/>
  <c r="S29" i="14"/>
  <c r="AG29" i="14"/>
  <c r="AH29" i="14" s="1"/>
  <c r="AJ28" i="14"/>
  <c r="AG28" i="14"/>
  <c r="AH28" i="14" s="1"/>
  <c r="S28" i="14"/>
  <c r="AJ27" i="14"/>
  <c r="S27" i="14"/>
  <c r="AG27" i="14"/>
  <c r="AH27" i="14" s="1"/>
  <c r="AJ26" i="14"/>
  <c r="S26" i="14"/>
  <c r="AG26" i="14"/>
  <c r="AH26" i="14" s="1"/>
  <c r="AJ25" i="14"/>
  <c r="AG25" i="14"/>
  <c r="AH25" i="14" s="1"/>
  <c r="S25" i="14"/>
  <c r="AJ24" i="14"/>
  <c r="S24" i="14"/>
  <c r="AG24" i="14"/>
  <c r="AH24" i="14" s="1"/>
  <c r="AJ23" i="14"/>
  <c r="S23" i="14"/>
  <c r="AG23" i="14"/>
  <c r="AH23" i="14" s="1"/>
  <c r="AJ22" i="14"/>
  <c r="S22" i="14"/>
  <c r="AG22" i="14"/>
  <c r="AH22" i="14" s="1"/>
  <c r="AJ21" i="14"/>
  <c r="S21" i="14"/>
  <c r="AG21" i="14"/>
  <c r="AH21" i="14" s="1"/>
  <c r="AJ20" i="14"/>
  <c r="S20" i="14"/>
  <c r="AG20" i="14"/>
  <c r="AH20" i="14" s="1"/>
  <c r="AJ19" i="14"/>
  <c r="S19" i="14"/>
  <c r="AG19" i="14"/>
  <c r="AH19" i="14" s="1"/>
  <c r="AJ18" i="14"/>
  <c r="S18" i="14"/>
  <c r="AG18" i="14"/>
  <c r="AH18" i="14" s="1"/>
  <c r="AJ17" i="14"/>
  <c r="S17" i="14"/>
  <c r="AG17" i="14"/>
  <c r="AH17" i="14" s="1"/>
  <c r="AJ16" i="14"/>
  <c r="S16" i="14"/>
  <c r="AG16" i="14"/>
  <c r="AH16" i="14" s="1"/>
  <c r="AJ15" i="14"/>
  <c r="S15" i="14"/>
  <c r="AG15" i="14"/>
  <c r="AH15" i="14" s="1"/>
  <c r="AJ14" i="14"/>
  <c r="AG14" i="14"/>
  <c r="AH14" i="14" s="1"/>
  <c r="S14" i="14"/>
  <c r="AR13" i="14"/>
  <c r="AJ13" i="14"/>
  <c r="S13" i="14"/>
  <c r="AG13" i="14"/>
  <c r="AH13" i="14" s="1"/>
  <c r="AR12" i="14"/>
  <c r="AJ12" i="14"/>
  <c r="AG12" i="14"/>
  <c r="AH12" i="14" s="1"/>
  <c r="S12" i="14"/>
  <c r="AR11" i="14"/>
  <c r="AJ11" i="14"/>
  <c r="S11" i="14"/>
  <c r="AG11" i="14"/>
  <c r="AH11" i="14" s="1"/>
  <c r="AJ10" i="14"/>
  <c r="S10" i="14"/>
  <c r="AG10" i="14"/>
  <c r="AH10" i="14" s="1"/>
  <c r="AJ9" i="14"/>
  <c r="S9" i="14"/>
  <c r="AG9" i="14"/>
  <c r="AH9" i="14" s="1"/>
  <c r="AJ8" i="14"/>
  <c r="S8" i="14"/>
  <c r="AG8" i="14"/>
  <c r="AH8" i="14" s="1"/>
  <c r="AR7" i="14"/>
  <c r="AJ7" i="14"/>
  <c r="AG7" i="14"/>
  <c r="AH7" i="14" s="1"/>
  <c r="S7" i="14"/>
  <c r="AR6" i="14"/>
  <c r="AJ6" i="14"/>
  <c r="S6" i="14"/>
  <c r="AG6" i="14"/>
  <c r="AH6" i="14" s="1"/>
  <c r="AR5" i="14"/>
  <c r="AJ5" i="14"/>
  <c r="S5" i="14"/>
  <c r="AG5" i="14"/>
  <c r="AH5" i="14" s="1"/>
  <c r="AR4" i="14"/>
  <c r="AJ4" i="14"/>
  <c r="S4" i="14"/>
  <c r="AG4" i="14"/>
  <c r="AH4" i="14" s="1"/>
  <c r="K204" i="13"/>
  <c r="K203" i="13"/>
  <c r="K202" i="13"/>
  <c r="K201" i="13"/>
  <c r="K200" i="13"/>
  <c r="K199" i="13"/>
  <c r="K198" i="13"/>
  <c r="K197" i="13"/>
  <c r="K196" i="13"/>
  <c r="K195" i="13"/>
  <c r="K194" i="13"/>
  <c r="K193" i="13"/>
  <c r="K192" i="13"/>
  <c r="K191" i="13"/>
  <c r="K190" i="13"/>
  <c r="K189" i="13"/>
  <c r="K188" i="13"/>
  <c r="K187" i="13"/>
  <c r="AG186" i="13"/>
  <c r="S186" i="13"/>
  <c r="AG185" i="13"/>
  <c r="S185" i="13"/>
  <c r="AG184" i="13"/>
  <c r="S184" i="13"/>
  <c r="AG183" i="13"/>
  <c r="S183" i="13"/>
  <c r="AG182" i="13"/>
  <c r="S182" i="13"/>
  <c r="AG181" i="13"/>
  <c r="S181" i="13"/>
  <c r="AG180" i="13"/>
  <c r="S180" i="13"/>
  <c r="AG179" i="13"/>
  <c r="S179" i="13"/>
  <c r="AG178" i="13"/>
  <c r="S178" i="13"/>
  <c r="AG177" i="13"/>
  <c r="S177" i="13"/>
  <c r="AG176" i="13"/>
  <c r="S176" i="13"/>
  <c r="AG175" i="13"/>
  <c r="S175" i="13"/>
  <c r="AG174" i="13"/>
  <c r="S174" i="13"/>
  <c r="AG173" i="13"/>
  <c r="S173" i="13"/>
  <c r="AG172" i="13"/>
  <c r="S172" i="13"/>
  <c r="AG171" i="13"/>
  <c r="S171" i="13"/>
  <c r="AG170" i="13"/>
  <c r="S170" i="13"/>
  <c r="AG169" i="13"/>
  <c r="S169" i="13"/>
  <c r="AG168" i="13"/>
  <c r="S168" i="13"/>
  <c r="AG167" i="13"/>
  <c r="S167" i="13"/>
  <c r="AG166" i="13"/>
  <c r="S166" i="13"/>
  <c r="AG165" i="13"/>
  <c r="S165" i="13"/>
  <c r="AG164" i="13"/>
  <c r="S164" i="13"/>
  <c r="AG163" i="13"/>
  <c r="S163" i="13"/>
  <c r="AG162" i="13"/>
  <c r="S162" i="13"/>
  <c r="AG161" i="13"/>
  <c r="S161" i="13"/>
  <c r="AG160" i="13"/>
  <c r="S160" i="13"/>
  <c r="AG159" i="13"/>
  <c r="S159" i="13"/>
  <c r="AG158" i="13"/>
  <c r="S158" i="13"/>
  <c r="AG157" i="13"/>
  <c r="S157" i="13"/>
  <c r="AG156" i="13"/>
  <c r="S156" i="13"/>
  <c r="AG155" i="13"/>
  <c r="S155" i="13"/>
  <c r="AG154" i="13"/>
  <c r="S154" i="13"/>
  <c r="AG153" i="13"/>
  <c r="S153" i="13"/>
  <c r="AG152" i="13"/>
  <c r="S152" i="13"/>
  <c r="AG151" i="13"/>
  <c r="S151" i="13"/>
  <c r="AG150" i="13"/>
  <c r="S150" i="13"/>
  <c r="AG149" i="13"/>
  <c r="S149" i="13"/>
  <c r="AG148" i="13"/>
  <c r="S148" i="13"/>
  <c r="AG147" i="13"/>
  <c r="S147" i="13"/>
  <c r="AG146" i="13"/>
  <c r="S146" i="13"/>
  <c r="AG145" i="13"/>
  <c r="S145" i="13"/>
  <c r="AG144" i="13"/>
  <c r="S144" i="13"/>
  <c r="AG143" i="13"/>
  <c r="S143" i="13"/>
  <c r="AG142" i="13"/>
  <c r="S142" i="13"/>
  <c r="AG141" i="13"/>
  <c r="S141" i="13"/>
  <c r="AG140" i="13"/>
  <c r="S140" i="13"/>
  <c r="AG139" i="13"/>
  <c r="S139" i="13"/>
  <c r="AG138" i="13"/>
  <c r="S138" i="13"/>
  <c r="AG137" i="13"/>
  <c r="S137" i="13"/>
  <c r="AG136" i="13"/>
  <c r="S136" i="13"/>
  <c r="AG135" i="13"/>
  <c r="S135" i="13"/>
  <c r="AG134" i="13"/>
  <c r="S134" i="13"/>
  <c r="AG133" i="13"/>
  <c r="S133" i="13"/>
  <c r="AG132" i="13"/>
  <c r="S132" i="13"/>
  <c r="AG131" i="13"/>
  <c r="S131" i="13"/>
  <c r="AG130" i="13"/>
  <c r="S130" i="13"/>
  <c r="AG129" i="13"/>
  <c r="S129" i="13"/>
  <c r="AG128" i="13"/>
  <c r="S128" i="13"/>
  <c r="AG127" i="13"/>
  <c r="S127" i="13"/>
  <c r="AG126" i="13"/>
  <c r="S126" i="13"/>
  <c r="AG125" i="13"/>
  <c r="S125" i="13"/>
  <c r="AG124" i="13"/>
  <c r="S124" i="13"/>
  <c r="AG123" i="13"/>
  <c r="S123" i="13"/>
  <c r="AG122" i="13"/>
  <c r="S122" i="13"/>
  <c r="AG121" i="13"/>
  <c r="S121" i="13"/>
  <c r="AG120" i="13"/>
  <c r="S120" i="13"/>
  <c r="AG119" i="13"/>
  <c r="S119" i="13"/>
  <c r="AG118" i="13"/>
  <c r="S118" i="13"/>
  <c r="AG117" i="13"/>
  <c r="S117" i="13"/>
  <c r="AG116" i="13"/>
  <c r="S116" i="13"/>
  <c r="AG115" i="13"/>
  <c r="S115" i="13"/>
  <c r="AG114" i="13"/>
  <c r="S114" i="13"/>
  <c r="AG113" i="13"/>
  <c r="S113" i="13"/>
  <c r="AG112" i="13"/>
  <c r="S112" i="13"/>
  <c r="AG111" i="13"/>
  <c r="S111" i="13"/>
  <c r="AG110" i="13"/>
  <c r="S110" i="13"/>
  <c r="AG109" i="13"/>
  <c r="S109" i="13"/>
  <c r="AG108" i="13"/>
  <c r="S108" i="13"/>
  <c r="AG107" i="13"/>
  <c r="S107" i="13"/>
  <c r="AG106" i="13"/>
  <c r="S106" i="13"/>
  <c r="AG105" i="13"/>
  <c r="S105" i="13"/>
  <c r="AG104" i="13"/>
  <c r="S104" i="13"/>
  <c r="AG103" i="13"/>
  <c r="S103" i="13"/>
  <c r="AG102" i="13"/>
  <c r="S102" i="13"/>
  <c r="AG101" i="13"/>
  <c r="S101" i="13"/>
  <c r="AG100" i="13"/>
  <c r="S100" i="13"/>
  <c r="AG99" i="13"/>
  <c r="S99" i="13"/>
  <c r="AG98" i="13"/>
  <c r="S98" i="13"/>
  <c r="AG97" i="13"/>
  <c r="S97" i="13"/>
  <c r="AG96" i="13"/>
  <c r="S96" i="13"/>
  <c r="AG95" i="13"/>
  <c r="S95" i="13"/>
  <c r="AG94" i="13"/>
  <c r="S94" i="13"/>
  <c r="AG93" i="13"/>
  <c r="S93" i="13"/>
  <c r="AG92" i="13"/>
  <c r="S92" i="13"/>
  <c r="AG91" i="13"/>
  <c r="S91" i="13"/>
  <c r="AG90" i="13"/>
  <c r="S90" i="13"/>
  <c r="AG89" i="13"/>
  <c r="S89" i="13"/>
  <c r="AG88" i="13"/>
  <c r="S88" i="13"/>
  <c r="AG87" i="13"/>
  <c r="S87" i="13"/>
  <c r="AG86" i="13"/>
  <c r="S86" i="13"/>
  <c r="AG85" i="13"/>
  <c r="S85" i="13"/>
  <c r="AG84" i="13"/>
  <c r="S84" i="13"/>
  <c r="AG83" i="13"/>
  <c r="S83" i="13"/>
  <c r="AG82" i="13"/>
  <c r="S82" i="13"/>
  <c r="AG81" i="13"/>
  <c r="S81" i="13"/>
  <c r="AG80" i="13"/>
  <c r="S80" i="13"/>
  <c r="AG79" i="13"/>
  <c r="S79" i="13"/>
  <c r="AG78" i="13"/>
  <c r="S78" i="13"/>
  <c r="AG77" i="13"/>
  <c r="S77" i="13"/>
  <c r="AG76" i="13"/>
  <c r="S76" i="13"/>
  <c r="AG75" i="13"/>
  <c r="S75" i="13"/>
  <c r="AG74" i="13"/>
  <c r="S74" i="13"/>
  <c r="AG73" i="13"/>
  <c r="S73" i="13"/>
  <c r="AG72" i="13"/>
  <c r="S72" i="13"/>
  <c r="AG71" i="13"/>
  <c r="S71" i="13"/>
  <c r="AG70" i="13"/>
  <c r="S70" i="13"/>
  <c r="AG69" i="13"/>
  <c r="S69" i="13"/>
  <c r="AG68" i="13"/>
  <c r="S68" i="13"/>
  <c r="AG67" i="13"/>
  <c r="S67" i="13"/>
  <c r="AG66" i="13"/>
  <c r="S66" i="13"/>
  <c r="AG65" i="13"/>
  <c r="S65" i="13"/>
  <c r="AG64" i="13"/>
  <c r="S64" i="13"/>
  <c r="AG63" i="13"/>
  <c r="S63" i="13"/>
  <c r="AG62" i="13"/>
  <c r="S62" i="13"/>
  <c r="AG61" i="13"/>
  <c r="S61" i="13"/>
  <c r="AG60" i="13"/>
  <c r="S60" i="13"/>
  <c r="AG59" i="13"/>
  <c r="S59" i="13"/>
  <c r="AG58" i="13"/>
  <c r="S58" i="13"/>
  <c r="AG57" i="13"/>
  <c r="S57" i="13"/>
  <c r="AG56" i="13"/>
  <c r="S56" i="13"/>
  <c r="AG55" i="13"/>
  <c r="S55" i="13"/>
  <c r="AG54" i="13"/>
  <c r="S54" i="13"/>
  <c r="AG53" i="13"/>
  <c r="S53" i="13"/>
  <c r="AG52" i="13"/>
  <c r="S52" i="13"/>
  <c r="AG51" i="13"/>
  <c r="S51" i="13"/>
  <c r="AG50" i="13"/>
  <c r="S50" i="13"/>
  <c r="AG49" i="13"/>
  <c r="S49" i="13"/>
  <c r="AG48" i="13"/>
  <c r="S48" i="13"/>
  <c r="AG47" i="13"/>
  <c r="S47" i="13"/>
  <c r="AG46" i="13"/>
  <c r="S46" i="13"/>
  <c r="AG45" i="13"/>
  <c r="S45" i="13"/>
  <c r="AG44" i="13"/>
  <c r="S44" i="13"/>
  <c r="AG43" i="13"/>
  <c r="S43" i="13"/>
  <c r="AG42" i="13"/>
  <c r="S42" i="13"/>
  <c r="AG41" i="13"/>
  <c r="S41" i="13"/>
  <c r="AG40" i="13"/>
  <c r="S40" i="13"/>
  <c r="AG39" i="13"/>
  <c r="S39" i="13"/>
  <c r="AG38" i="13"/>
  <c r="S38" i="13"/>
  <c r="AG37" i="13"/>
  <c r="S37" i="13"/>
  <c r="AG36" i="13"/>
  <c r="S36" i="13"/>
  <c r="AG35" i="13"/>
  <c r="S35" i="13"/>
  <c r="AG34" i="13"/>
  <c r="S34" i="13"/>
  <c r="AG33" i="13"/>
  <c r="S33" i="13"/>
  <c r="AG32" i="13"/>
  <c r="S32" i="13"/>
  <c r="AG31" i="13"/>
  <c r="S31" i="13"/>
  <c r="AG30" i="13"/>
  <c r="S30" i="13"/>
  <c r="AG29" i="13"/>
  <c r="S29" i="13"/>
  <c r="AG28" i="13"/>
  <c r="S28" i="13"/>
  <c r="AG27" i="13"/>
  <c r="S27" i="13"/>
  <c r="AG26" i="13"/>
  <c r="S26" i="13"/>
  <c r="AG25" i="13"/>
  <c r="S25" i="13"/>
  <c r="AG24" i="13"/>
  <c r="S24" i="13"/>
  <c r="AG23" i="13"/>
  <c r="S23" i="13"/>
  <c r="AG22" i="13"/>
  <c r="S22" i="13"/>
  <c r="AG21" i="13"/>
  <c r="S21" i="13"/>
  <c r="AG20" i="13"/>
  <c r="S20" i="13"/>
  <c r="AG19" i="13"/>
  <c r="S19" i="13"/>
  <c r="AG18" i="13"/>
  <c r="S18" i="13"/>
  <c r="AG17" i="13"/>
  <c r="S17" i="13"/>
  <c r="AG16" i="13"/>
  <c r="S16" i="13"/>
  <c r="AG15" i="13"/>
  <c r="S15" i="13"/>
  <c r="AG14" i="13"/>
  <c r="S14" i="13"/>
  <c r="AK13" i="13"/>
  <c r="AG13" i="13"/>
  <c r="S13" i="13"/>
  <c r="AK12" i="13"/>
  <c r="AG12" i="13"/>
  <c r="S12" i="13"/>
  <c r="AK11" i="13"/>
  <c r="AG11" i="13"/>
  <c r="S11" i="13"/>
  <c r="AG10" i="13"/>
  <c r="S10" i="13"/>
  <c r="AG9" i="13"/>
  <c r="S9" i="13"/>
  <c r="AG8" i="13"/>
  <c r="S8" i="13"/>
  <c r="AK7" i="13"/>
  <c r="AG7" i="13"/>
  <c r="S7" i="13"/>
  <c r="AK6" i="13"/>
  <c r="AG6" i="13"/>
  <c r="S6" i="13"/>
  <c r="AK5" i="13"/>
  <c r="AG5" i="13"/>
  <c r="S5" i="13"/>
  <c r="AK4" i="13"/>
  <c r="AG4" i="13"/>
  <c r="S4" i="13"/>
  <c r="AS4" i="14" l="1"/>
  <c r="AS11" i="14"/>
  <c r="AS5" i="14"/>
  <c r="AS12" i="14"/>
  <c r="AS6" i="14"/>
  <c r="AS7" i="14"/>
  <c r="AS13" i="14"/>
  <c r="AR8" i="14"/>
  <c r="AS8" i="14" s="1"/>
  <c r="AL4" i="13"/>
  <c r="AK8" i="13"/>
  <c r="AL8" i="13" s="1"/>
  <c r="AL11" i="13"/>
  <c r="AL13" i="13"/>
  <c r="AL6" i="13"/>
  <c r="AL5" i="13"/>
  <c r="AL12" i="13"/>
  <c r="AL7" i="13"/>
  <c r="A3" i="6" l="1"/>
  <c r="A4" i="6" s="1"/>
  <c r="A5" i="6" s="1"/>
  <c r="A6" i="6" s="1"/>
  <c r="Y6" i="6" s="1"/>
  <c r="Y2" i="6"/>
  <c r="C2" i="6"/>
  <c r="A3" i="5"/>
  <c r="A4" i="5" s="1"/>
  <c r="AF2" i="5"/>
  <c r="A318" i="3"/>
  <c r="A317" i="3"/>
  <c r="A316" i="3"/>
  <c r="AZ8" i="3"/>
  <c r="AY8" i="3"/>
  <c r="AX8" i="3"/>
  <c r="AW8" i="3"/>
  <c r="AV8" i="3"/>
  <c r="AZ7" i="3"/>
  <c r="AY7" i="3"/>
  <c r="AX7" i="3"/>
  <c r="AW7" i="3"/>
  <c r="AV7" i="3"/>
  <c r="AZ6" i="3"/>
  <c r="AY6" i="3"/>
  <c r="AX6" i="3"/>
  <c r="AW6" i="3"/>
  <c r="AV6" i="3"/>
  <c r="AZ5" i="3"/>
  <c r="AY5" i="3"/>
  <c r="AX5" i="3"/>
  <c r="AX9" i="3" s="1"/>
  <c r="AW5" i="3"/>
  <c r="AV5" i="3"/>
  <c r="AV9" i="3" s="1"/>
  <c r="AM2" i="3"/>
  <c r="AM1" i="3"/>
  <c r="B3" i="6" l="1"/>
  <c r="B4" i="6" s="1"/>
  <c r="B5" i="6" s="1"/>
  <c r="C5" i="6" s="1"/>
  <c r="Y4" i="6"/>
  <c r="Y5" i="6"/>
  <c r="A7" i="6"/>
  <c r="Y7" i="6" s="1"/>
  <c r="AZ9" i="3"/>
  <c r="A5" i="5"/>
  <c r="AF4" i="5"/>
  <c r="AY9" i="3"/>
  <c r="AW9" i="3"/>
  <c r="AF3" i="5"/>
  <c r="A8" i="6"/>
  <c r="Y3" i="6"/>
  <c r="B6" i="6" l="1"/>
  <c r="B7" i="6" s="1"/>
  <c r="B8" i="6" s="1"/>
  <c r="C8" i="6" s="1"/>
  <c r="Y8" i="6"/>
  <c r="A9" i="6"/>
  <c r="AF5" i="5"/>
  <c r="A6" i="5"/>
  <c r="A7" i="5" l="1"/>
  <c r="AF6" i="5"/>
  <c r="Y9" i="6"/>
  <c r="A10" i="6"/>
  <c r="B9" i="6"/>
  <c r="A11" i="6" l="1"/>
  <c r="B10" i="6"/>
  <c r="Y10" i="6"/>
  <c r="A8" i="5"/>
  <c r="AF7" i="5"/>
  <c r="B11" i="6" l="1"/>
  <c r="C11" i="6" s="1"/>
  <c r="A12" i="6"/>
  <c r="Y11" i="6"/>
  <c r="A9" i="5"/>
  <c r="AF8" i="5"/>
  <c r="Y12" i="6" l="1"/>
  <c r="A13" i="6"/>
  <c r="B12" i="6"/>
  <c r="AF9" i="5"/>
  <c r="A10" i="5"/>
  <c r="A11" i="5" s="1"/>
  <c r="A12" i="5" l="1"/>
  <c r="AF11" i="5"/>
  <c r="Y13" i="6"/>
  <c r="B13" i="6"/>
  <c r="A14" i="6"/>
  <c r="A15" i="6" l="1"/>
  <c r="Y14" i="6"/>
  <c r="B14" i="6"/>
  <c r="C14" i="6" s="1"/>
  <c r="A13" i="5"/>
  <c r="AF12" i="5"/>
  <c r="A14" i="5" l="1"/>
  <c r="AF13" i="5"/>
  <c r="A16" i="6"/>
  <c r="Y15" i="6"/>
  <c r="B15" i="6"/>
  <c r="A17" i="6" l="1"/>
  <c r="Y16" i="6"/>
  <c r="B16" i="6"/>
  <c r="A15" i="5"/>
  <c r="A16" i="5" s="1"/>
  <c r="A17" i="5" s="1"/>
  <c r="AF14" i="5"/>
  <c r="A18" i="5" l="1"/>
  <c r="AF17" i="5"/>
  <c r="A18" i="6"/>
  <c r="Y17" i="6"/>
  <c r="B17" i="6"/>
  <c r="C17" i="6" s="1"/>
  <c r="A19" i="5" l="1"/>
  <c r="AF18" i="5"/>
  <c r="B18" i="6"/>
  <c r="Y18" i="6"/>
  <c r="A19" i="6"/>
  <c r="A20" i="5" l="1"/>
  <c r="AF19" i="5"/>
  <c r="A20" i="6"/>
  <c r="B19" i="6"/>
  <c r="Y19" i="6"/>
  <c r="A21" i="5" l="1"/>
  <c r="AF20" i="5"/>
  <c r="Y20" i="6"/>
  <c r="A21" i="6"/>
  <c r="B20" i="6"/>
  <c r="C20" i="6" s="1"/>
  <c r="A22" i="6" l="1"/>
  <c r="Y21" i="6"/>
  <c r="B21" i="6"/>
  <c r="C21" i="6" s="1"/>
  <c r="A22" i="5"/>
  <c r="AF21" i="5"/>
  <c r="Y22" i="6" l="1"/>
  <c r="A23" i="6"/>
  <c r="B22" i="6"/>
  <c r="C22" i="6" s="1"/>
  <c r="A23" i="5"/>
  <c r="AF22" i="5"/>
  <c r="A24" i="6" l="1"/>
  <c r="Y23" i="6"/>
  <c r="B23" i="6"/>
  <c r="C23" i="6" s="1"/>
  <c r="A24" i="5"/>
  <c r="AF23" i="5"/>
  <c r="Y24" i="6" l="1"/>
  <c r="A25" i="6"/>
  <c r="B24" i="6"/>
  <c r="C24" i="6" s="1"/>
  <c r="A25" i="5"/>
  <c r="AF24" i="5"/>
  <c r="A26" i="6" l="1"/>
  <c r="Y25" i="6"/>
  <c r="B25" i="6"/>
  <c r="C25" i="6" s="1"/>
  <c r="A26" i="5"/>
  <c r="AF25" i="5"/>
  <c r="A27" i="5" l="1"/>
  <c r="AF26" i="5"/>
  <c r="Y26" i="6"/>
  <c r="A27" i="6"/>
  <c r="B26" i="6"/>
  <c r="C26" i="6" s="1"/>
  <c r="A28" i="5" l="1"/>
  <c r="AF27" i="5"/>
  <c r="A28" i="6"/>
  <c r="Y27" i="6"/>
  <c r="B27" i="6"/>
  <c r="C27" i="6" s="1"/>
  <c r="A29" i="5" l="1"/>
  <c r="AF28" i="5"/>
  <c r="Y28" i="6"/>
  <c r="A29" i="6"/>
  <c r="B28" i="6"/>
  <c r="C28" i="6" s="1"/>
  <c r="A30" i="6" l="1"/>
  <c r="Y29" i="6"/>
  <c r="B29" i="6"/>
  <c r="C29" i="6" s="1"/>
  <c r="A30" i="5"/>
  <c r="AF29" i="5"/>
  <c r="Y30" i="6" l="1"/>
  <c r="A31" i="6"/>
  <c r="B30" i="6"/>
  <c r="C30" i="6" s="1"/>
  <c r="A31" i="5"/>
  <c r="A32" i="5" s="1"/>
  <c r="AF30" i="5"/>
  <c r="A32" i="6" l="1"/>
  <c r="Y31" i="6"/>
  <c r="B31" i="6"/>
  <c r="C31" i="6" s="1"/>
  <c r="A33" i="5"/>
  <c r="AF32" i="5"/>
  <c r="A34" i="5" l="1"/>
  <c r="AF33" i="5"/>
  <c r="Y32" i="6"/>
  <c r="A33" i="6"/>
  <c r="B32" i="6"/>
  <c r="C32" i="6" s="1"/>
  <c r="A34" i="6" l="1"/>
  <c r="Y33" i="6"/>
  <c r="B33" i="6"/>
  <c r="C33" i="6" s="1"/>
  <c r="A35" i="5"/>
  <c r="AF34" i="5"/>
  <c r="A35" i="6" l="1"/>
  <c r="B34" i="6"/>
  <c r="C34" i="6" s="1"/>
  <c r="AF35" i="5"/>
  <c r="A36" i="5"/>
  <c r="A37" i="5" l="1"/>
  <c r="AF36" i="5"/>
  <c r="A36" i="6"/>
  <c r="B35" i="6"/>
  <c r="C35" i="6" s="1"/>
  <c r="A37" i="6" l="1"/>
  <c r="B36" i="6"/>
  <c r="C36" i="6" s="1"/>
  <c r="A38" i="5"/>
  <c r="AF37" i="5"/>
  <c r="A39" i="5" l="1"/>
  <c r="AF38" i="5"/>
  <c r="B37" i="6"/>
  <c r="C37" i="6" s="1"/>
  <c r="A38" i="6"/>
  <c r="A39" i="6" l="1"/>
  <c r="Y38" i="6"/>
  <c r="B38" i="6"/>
  <c r="C38" i="6" s="1"/>
  <c r="AF39" i="5"/>
  <c r="A40" i="5"/>
  <c r="A41" i="5" l="1"/>
  <c r="AF40" i="5"/>
  <c r="Y39" i="6"/>
  <c r="A40" i="6"/>
  <c r="B39" i="6"/>
  <c r="C39" i="6" s="1"/>
  <c r="A42" i="5" l="1"/>
  <c r="AF41" i="5"/>
  <c r="A41" i="6"/>
  <c r="Y40" i="6"/>
  <c r="B40" i="6"/>
  <c r="C40" i="6" s="1"/>
  <c r="Y41" i="6" l="1"/>
  <c r="A42" i="6"/>
  <c r="B41" i="6"/>
  <c r="C41" i="6" s="1"/>
  <c r="A43" i="5"/>
  <c r="AF42" i="5"/>
  <c r="AF43" i="5" l="1"/>
  <c r="A44" i="5"/>
  <c r="A43" i="6"/>
  <c r="Y42" i="6"/>
  <c r="B42" i="6"/>
  <c r="C42" i="6" s="1"/>
  <c r="Y43" i="6" l="1"/>
  <c r="A44" i="6"/>
  <c r="B43" i="6"/>
  <c r="C43" i="6" s="1"/>
  <c r="A45" i="5"/>
  <c r="A46" i="5" s="1"/>
  <c r="AF44" i="5"/>
  <c r="Y44" i="6" l="1"/>
  <c r="A45" i="6"/>
  <c r="B44" i="6"/>
  <c r="A47" i="5"/>
  <c r="AF46" i="5"/>
  <c r="A48" i="5" l="1"/>
  <c r="AF47" i="5"/>
  <c r="A46" i="6"/>
  <c r="B45" i="6"/>
  <c r="Y45" i="6"/>
  <c r="A49" i="5" l="1"/>
  <c r="AF48" i="5"/>
  <c r="B46" i="6"/>
  <c r="C46" i="6" s="1"/>
  <c r="A47" i="6"/>
  <c r="Y46" i="6"/>
  <c r="A48" i="6" l="1"/>
  <c r="Y47" i="6"/>
  <c r="B47" i="6"/>
  <c r="C47" i="6" s="1"/>
  <c r="A50" i="5"/>
  <c r="AF49" i="5"/>
  <c r="B48" i="6" l="1"/>
  <c r="C48" i="6" s="1"/>
  <c r="A49" i="6"/>
  <c r="Y48" i="6"/>
  <c r="A51" i="5"/>
  <c r="AF50" i="5"/>
  <c r="A50" i="6" l="1"/>
  <c r="Y49" i="6"/>
  <c r="B49" i="6"/>
  <c r="C49" i="6" s="1"/>
  <c r="A52" i="5"/>
  <c r="AF51" i="5"/>
  <c r="B50" i="6" l="1"/>
  <c r="C50" i="6" s="1"/>
  <c r="A51" i="6"/>
  <c r="Y50" i="6"/>
  <c r="A53" i="5"/>
  <c r="AF52" i="5"/>
  <c r="A54" i="5" l="1"/>
  <c r="AF53" i="5"/>
  <c r="A52" i="6"/>
  <c r="Y51" i="6"/>
  <c r="B51" i="6"/>
  <c r="C51" i="6" s="1"/>
  <c r="B52" i="6" l="1"/>
  <c r="C52" i="6" s="1"/>
  <c r="A53" i="6"/>
  <c r="Y52" i="6"/>
  <c r="A55" i="5"/>
  <c r="AF54" i="5"/>
  <c r="A56" i="5" l="1"/>
  <c r="AF55" i="5"/>
  <c r="A54" i="6"/>
  <c r="Y53" i="6"/>
  <c r="B53" i="6"/>
  <c r="C53" i="6" s="1"/>
  <c r="A57" i="5" l="1"/>
  <c r="AF56" i="5"/>
  <c r="B54" i="6"/>
  <c r="C54" i="6" s="1"/>
  <c r="A55" i="6"/>
  <c r="Y54" i="6"/>
  <c r="A56" i="6" l="1"/>
  <c r="Y55" i="6"/>
  <c r="B55" i="6"/>
  <c r="C55" i="6" s="1"/>
  <c r="A58" i="5"/>
  <c r="AF57" i="5"/>
  <c r="B56" i="6" l="1"/>
  <c r="C56" i="6" s="1"/>
  <c r="A57" i="6"/>
  <c r="Y56" i="6"/>
  <c r="A59" i="5"/>
  <c r="AF58" i="5"/>
  <c r="A60" i="5" l="1"/>
  <c r="AF59" i="5"/>
  <c r="A58" i="6"/>
  <c r="Y57" i="6"/>
  <c r="B57" i="6"/>
  <c r="C57" i="6" s="1"/>
  <c r="B58" i="6" l="1"/>
  <c r="C58" i="6" s="1"/>
  <c r="A59" i="6"/>
  <c r="Y58" i="6"/>
  <c r="A61" i="5"/>
  <c r="AF60" i="5"/>
  <c r="A60" i="6" l="1"/>
  <c r="Y59" i="6"/>
  <c r="B59" i="6"/>
  <c r="A62" i="5"/>
  <c r="AF61" i="5"/>
  <c r="B60" i="6" l="1"/>
  <c r="C60" i="6" s="1"/>
  <c r="A61" i="6"/>
  <c r="Y60" i="6"/>
  <c r="A63" i="5"/>
  <c r="AF62" i="5"/>
  <c r="A64" i="5" l="1"/>
  <c r="AF63" i="5"/>
  <c r="A62" i="6"/>
  <c r="Y61" i="6"/>
  <c r="B61" i="6"/>
  <c r="C61" i="6" s="1"/>
  <c r="A65" i="5" l="1"/>
  <c r="AF64" i="5"/>
  <c r="B62" i="6"/>
  <c r="C62" i="6" s="1"/>
  <c r="A63" i="6"/>
  <c r="Y62" i="6"/>
  <c r="A66" i="5" l="1"/>
  <c r="AF65" i="5"/>
  <c r="A64" i="6"/>
  <c r="Y63" i="6"/>
  <c r="B63" i="6"/>
  <c r="C63" i="6" s="1"/>
  <c r="A67" i="5" l="1"/>
  <c r="AF66" i="5"/>
  <c r="B64" i="6"/>
  <c r="C64" i="6" s="1"/>
  <c r="A65" i="6"/>
  <c r="Y64" i="6"/>
  <c r="A66" i="6" l="1"/>
  <c r="Y65" i="6"/>
  <c r="B65" i="6"/>
  <c r="C65" i="6" s="1"/>
  <c r="A68" i="5"/>
  <c r="AF67" i="5"/>
  <c r="Y66" i="6" l="1"/>
  <c r="B66" i="6"/>
  <c r="A67" i="6"/>
  <c r="A69" i="5"/>
  <c r="AF68" i="5"/>
  <c r="A70" i="5" l="1"/>
  <c r="AF69" i="5"/>
  <c r="Y67" i="6"/>
  <c r="A68" i="6"/>
  <c r="B67" i="6"/>
  <c r="A71" i="5" l="1"/>
  <c r="AF70" i="5"/>
  <c r="A69" i="6"/>
  <c r="Y68" i="6"/>
  <c r="B68" i="6"/>
  <c r="C68" i="6" s="1"/>
  <c r="A70" i="6" l="1"/>
  <c r="Y69" i="6"/>
  <c r="B69" i="6"/>
  <c r="A72" i="5"/>
  <c r="AF71" i="5"/>
  <c r="A73" i="5" l="1"/>
  <c r="AF72" i="5"/>
  <c r="A71" i="6"/>
  <c r="Y70" i="6"/>
  <c r="B70" i="6"/>
  <c r="C70" i="6" s="1"/>
  <c r="A74" i="5" l="1"/>
  <c r="AF73" i="5"/>
  <c r="B71" i="6"/>
  <c r="A72" i="6"/>
  <c r="Y71" i="6"/>
  <c r="A73" i="6" l="1"/>
  <c r="Y72" i="6"/>
  <c r="B72" i="6"/>
  <c r="C72" i="6" s="1"/>
  <c r="A75" i="5"/>
  <c r="AF74" i="5"/>
  <c r="A76" i="5" l="1"/>
  <c r="AF75" i="5"/>
  <c r="Y73" i="6"/>
  <c r="B73" i="6"/>
  <c r="A74" i="6"/>
  <c r="A75" i="6" l="1"/>
  <c r="Y74" i="6"/>
  <c r="B74" i="6"/>
  <c r="C74" i="6" s="1"/>
  <c r="A77" i="5"/>
  <c r="AF76" i="5"/>
  <c r="Y75" i="6" l="1"/>
  <c r="B75" i="6"/>
  <c r="C75" i="6" s="1"/>
  <c r="A76" i="6"/>
  <c r="A78" i="5"/>
  <c r="AF77" i="5"/>
  <c r="A79" i="5" l="1"/>
  <c r="AF78" i="5"/>
  <c r="A77" i="6"/>
  <c r="Y76" i="6"/>
  <c r="B76" i="6"/>
  <c r="C76" i="6" s="1"/>
  <c r="Y77" i="6" l="1"/>
  <c r="B77" i="6"/>
  <c r="C77" i="6" s="1"/>
  <c r="A78" i="6"/>
  <c r="A80" i="5"/>
  <c r="AF79" i="5"/>
  <c r="A81" i="5" l="1"/>
  <c r="A82" i="5" s="1"/>
  <c r="AF80" i="5"/>
  <c r="A79" i="6"/>
  <c r="Y78" i="6"/>
  <c r="B78" i="6"/>
  <c r="C78" i="6" s="1"/>
  <c r="Y79" i="6" l="1"/>
  <c r="B79" i="6"/>
  <c r="C79" i="6" s="1"/>
  <c r="A80" i="6"/>
  <c r="A83" i="5"/>
  <c r="AF82" i="5"/>
  <c r="A84" i="5" l="1"/>
  <c r="AF83" i="5"/>
  <c r="A81" i="6"/>
  <c r="Y80" i="6"/>
  <c r="B80" i="6"/>
  <c r="C80" i="6" s="1"/>
  <c r="Y81" i="6" l="1"/>
  <c r="B81" i="6"/>
  <c r="C81" i="6" s="1"/>
  <c r="A82" i="6"/>
  <c r="AF84" i="5"/>
  <c r="A85" i="5"/>
  <c r="A86" i="5" l="1"/>
  <c r="AF85" i="5"/>
  <c r="A83" i="6"/>
  <c r="Y82" i="6"/>
  <c r="B82" i="6"/>
  <c r="C82" i="6" s="1"/>
  <c r="Y83" i="6" l="1"/>
  <c r="B83" i="6"/>
  <c r="C83" i="6" s="1"/>
  <c r="A84" i="6"/>
  <c r="A87" i="5"/>
  <c r="AF86" i="5"/>
  <c r="A88" i="5" l="1"/>
  <c r="AF87" i="5"/>
  <c r="A85" i="6"/>
  <c r="Y84" i="6"/>
  <c r="B84" i="6"/>
  <c r="C84" i="6" s="1"/>
  <c r="Y85" i="6" l="1"/>
  <c r="B85" i="6"/>
  <c r="C85" i="6" s="1"/>
  <c r="A86" i="6"/>
  <c r="AF88" i="5"/>
  <c r="A89" i="5"/>
  <c r="AF89" i="5" l="1"/>
  <c r="A90" i="5"/>
  <c r="A87" i="6"/>
  <c r="Y86" i="6"/>
  <c r="B86" i="6"/>
  <c r="C86" i="6" s="1"/>
  <c r="Y87" i="6" l="1"/>
  <c r="B87" i="6"/>
  <c r="C87" i="6" s="1"/>
  <c r="A88" i="6"/>
  <c r="A91" i="5"/>
  <c r="AF90" i="5"/>
  <c r="A92" i="5" l="1"/>
  <c r="AF91" i="5"/>
  <c r="A89" i="6"/>
  <c r="Y88" i="6"/>
  <c r="B88" i="6"/>
  <c r="C88" i="6" s="1"/>
  <c r="Y89" i="6" l="1"/>
  <c r="B89" i="6"/>
  <c r="C89" i="6" s="1"/>
  <c r="A90" i="6"/>
  <c r="A93" i="5"/>
  <c r="AF92" i="5"/>
  <c r="AF93" i="5" l="1"/>
  <c r="A94" i="5"/>
  <c r="A91" i="6"/>
  <c r="Y90" i="6"/>
  <c r="B90" i="6"/>
  <c r="C90" i="6" s="1"/>
  <c r="Y91" i="6" l="1"/>
  <c r="B91" i="6"/>
  <c r="C91" i="6" s="1"/>
  <c r="A92" i="6"/>
  <c r="A95" i="5"/>
  <c r="AF94" i="5"/>
  <c r="A96" i="5" l="1"/>
  <c r="AF95" i="5"/>
  <c r="A93" i="6"/>
  <c r="Y92" i="6"/>
  <c r="B92" i="6"/>
  <c r="C92" i="6" s="1"/>
  <c r="AF96" i="5" l="1"/>
  <c r="A97" i="5"/>
  <c r="Y93" i="6"/>
  <c r="B93" i="6"/>
  <c r="C93" i="6" s="1"/>
  <c r="A94" i="6"/>
  <c r="A95" i="6" l="1"/>
  <c r="Y94" i="6"/>
  <c r="B94" i="6"/>
  <c r="AF97" i="5"/>
  <c r="A98" i="5"/>
  <c r="AF98" i="5" l="1"/>
  <c r="A99" i="5"/>
  <c r="A96" i="6"/>
  <c r="Y95" i="6"/>
  <c r="B95" i="6"/>
  <c r="B96" i="6" l="1"/>
  <c r="C96" i="6" s="1"/>
  <c r="A97" i="6"/>
  <c r="Y96" i="6"/>
  <c r="A100" i="5"/>
  <c r="AF99" i="5"/>
  <c r="A98" i="6" l="1"/>
  <c r="Y97" i="6"/>
  <c r="B97" i="6"/>
  <c r="C97" i="6" s="1"/>
  <c r="AF100" i="5"/>
  <c r="A101" i="5"/>
  <c r="AF101" i="5" l="1"/>
  <c r="A102" i="5"/>
  <c r="B98" i="6"/>
  <c r="A99" i="6"/>
  <c r="Y98" i="6"/>
  <c r="A100" i="6" l="1"/>
  <c r="Y99" i="6"/>
  <c r="B99" i="6"/>
  <c r="C99" i="6" s="1"/>
  <c r="A103" i="5"/>
  <c r="AF102" i="5"/>
  <c r="AF103" i="5" l="1"/>
  <c r="A104" i="5"/>
  <c r="B100" i="6"/>
  <c r="C100" i="6" s="1"/>
  <c r="A101" i="6"/>
  <c r="Y100" i="6"/>
  <c r="A102" i="6" l="1"/>
  <c r="Y101" i="6"/>
  <c r="B101" i="6"/>
  <c r="C101" i="6" s="1"/>
  <c r="AF104" i="5"/>
  <c r="A105" i="5"/>
  <c r="AF105" i="5" l="1"/>
  <c r="A106" i="5"/>
  <c r="B102" i="6"/>
  <c r="C102" i="6" s="1"/>
  <c r="Y102" i="6"/>
  <c r="A103" i="6"/>
  <c r="A107" i="5" l="1"/>
  <c r="AF106" i="5"/>
  <c r="A104" i="6"/>
  <c r="Y103" i="6"/>
  <c r="B103" i="6"/>
  <c r="C103" i="6" s="1"/>
  <c r="B104" i="6" l="1"/>
  <c r="C104" i="6" s="1"/>
  <c r="A105" i="6"/>
  <c r="Y104" i="6"/>
  <c r="A108" i="5"/>
  <c r="AF107" i="5"/>
  <c r="AF108" i="5" l="1"/>
  <c r="A109" i="5"/>
  <c r="A106" i="6"/>
  <c r="Y105" i="6"/>
  <c r="B105" i="6"/>
  <c r="C105" i="6" s="1"/>
  <c r="B106" i="6" l="1"/>
  <c r="C106" i="6" s="1"/>
  <c r="A107" i="6"/>
  <c r="Y106" i="6"/>
  <c r="AF109" i="5"/>
  <c r="A110" i="5"/>
  <c r="A111" i="5" l="1"/>
  <c r="AF110" i="5"/>
  <c r="A108" i="6"/>
  <c r="Y107" i="6"/>
  <c r="B107" i="6"/>
  <c r="C107" i="6" s="1"/>
  <c r="A112" i="5" l="1"/>
  <c r="AF111" i="5"/>
  <c r="B108" i="6"/>
  <c r="C108" i="6" s="1"/>
  <c r="A109" i="6"/>
  <c r="Y108" i="6"/>
  <c r="A110" i="6" l="1"/>
  <c r="Y109" i="6"/>
  <c r="B109" i="6"/>
  <c r="C109" i="6" s="1"/>
  <c r="AF112" i="5"/>
  <c r="A113" i="5"/>
  <c r="A114" i="5" l="1"/>
  <c r="AF113" i="5"/>
  <c r="B110" i="6"/>
  <c r="C110" i="6" s="1"/>
  <c r="Y110" i="6"/>
  <c r="A111" i="6"/>
  <c r="A112" i="6" l="1"/>
  <c r="Y111" i="6"/>
  <c r="B111" i="6"/>
  <c r="C111" i="6" s="1"/>
  <c r="A115" i="5"/>
  <c r="AF114" i="5"/>
  <c r="A116" i="5" l="1"/>
  <c r="AF115" i="5"/>
  <c r="B112" i="6"/>
  <c r="C112" i="6" s="1"/>
  <c r="A113" i="6"/>
  <c r="Y112" i="6"/>
  <c r="A114" i="6" l="1"/>
  <c r="Y113" i="6"/>
  <c r="B113" i="6"/>
  <c r="C113" i="6" s="1"/>
  <c r="AF116" i="5"/>
  <c r="A117" i="5"/>
  <c r="A118" i="5" l="1"/>
  <c r="AF117" i="5"/>
  <c r="B114" i="6"/>
  <c r="C114" i="6" s="1"/>
  <c r="A115" i="6"/>
  <c r="Y114" i="6"/>
  <c r="A116" i="6" l="1"/>
  <c r="Y115" i="6"/>
  <c r="B115" i="6"/>
  <c r="C115" i="6" s="1"/>
  <c r="A119" i="5"/>
  <c r="AF118" i="5"/>
  <c r="A120" i="5" l="1"/>
  <c r="AF119" i="5"/>
  <c r="A117" i="6"/>
  <c r="B116" i="6"/>
  <c r="C116" i="6" s="1"/>
  <c r="Y116" i="6"/>
  <c r="A118" i="6" l="1"/>
  <c r="Y117" i="6"/>
  <c r="B117" i="6"/>
  <c r="C117" i="6" s="1"/>
  <c r="AF120" i="5"/>
  <c r="A121" i="5"/>
  <c r="A122" i="5" l="1"/>
  <c r="AF121" i="5"/>
  <c r="A119" i="6"/>
  <c r="Y118" i="6"/>
  <c r="B118" i="6"/>
  <c r="B119" i="6" l="1"/>
  <c r="C119" i="6" s="1"/>
  <c r="Y119" i="6"/>
  <c r="A120" i="6"/>
  <c r="A123" i="5"/>
  <c r="AF122" i="5"/>
  <c r="B120" i="6" l="1"/>
  <c r="C120" i="6" s="1"/>
  <c r="A121" i="6"/>
  <c r="Y120" i="6"/>
  <c r="A124" i="5"/>
  <c r="AF123" i="5"/>
  <c r="B121" i="6" l="1"/>
  <c r="C121" i="6" s="1"/>
  <c r="A122" i="6"/>
  <c r="Y121" i="6"/>
  <c r="AF124" i="5"/>
  <c r="A125" i="5"/>
  <c r="A126" i="5" l="1"/>
  <c r="A127" i="5" s="1"/>
  <c r="AG125" i="5"/>
  <c r="B122" i="6"/>
  <c r="C122" i="6" s="1"/>
  <c r="A123" i="6"/>
  <c r="Y122" i="6"/>
  <c r="A128" i="5" l="1"/>
  <c r="AG127" i="5"/>
  <c r="B123" i="6"/>
  <c r="C123" i="6" s="1"/>
  <c r="A124" i="6"/>
  <c r="Y123" i="6"/>
  <c r="B124" i="6" l="1"/>
  <c r="C124" i="6" s="1"/>
  <c r="Y124" i="6"/>
  <c r="A125" i="6"/>
  <c r="A129" i="5"/>
  <c r="AF128" i="5"/>
  <c r="A130" i="5" l="1"/>
  <c r="AF129" i="5"/>
  <c r="B125" i="6"/>
  <c r="C125" i="6" s="1"/>
  <c r="A126" i="6"/>
  <c r="Y125" i="6"/>
  <c r="B126" i="6" l="1"/>
  <c r="C126" i="6" s="1"/>
  <c r="A127" i="6"/>
  <c r="Y126" i="6"/>
  <c r="AF130" i="5"/>
  <c r="A131" i="5"/>
  <c r="AF131" i="5" s="1"/>
  <c r="B127" i="6" l="1"/>
  <c r="C127" i="6" s="1"/>
  <c r="A128" i="6"/>
  <c r="Y127" i="6"/>
  <c r="A129" i="6" l="1"/>
  <c r="B128" i="6"/>
  <c r="C128" i="6" s="1"/>
  <c r="Y128" i="6"/>
  <c r="B129" i="6" l="1"/>
  <c r="C129" i="6" s="1"/>
  <c r="A130" i="6"/>
  <c r="Y129" i="6"/>
  <c r="A131" i="6" l="1"/>
  <c r="B130" i="6"/>
  <c r="C130" i="6" s="1"/>
  <c r="Y130" i="6"/>
  <c r="B131" i="6" l="1"/>
  <c r="C131" i="6" s="1"/>
  <c r="Y131" i="6"/>
  <c r="A132" i="6"/>
  <c r="A133" i="6" l="1"/>
  <c r="B132" i="6"/>
  <c r="C132" i="6" s="1"/>
  <c r="Y132" i="6"/>
  <c r="B133" i="6" l="1"/>
  <c r="C133" i="6" s="1"/>
  <c r="A134" i="6"/>
  <c r="Y133" i="6"/>
  <c r="A135" i="6" l="1"/>
  <c r="B134" i="6"/>
  <c r="C134" i="6" s="1"/>
  <c r="Y134" i="6"/>
  <c r="B135" i="6" l="1"/>
  <c r="C135" i="6" s="1"/>
  <c r="A136" i="6"/>
  <c r="Y135" i="6"/>
  <c r="A137" i="6" l="1"/>
  <c r="B136" i="6"/>
  <c r="C136" i="6" s="1"/>
  <c r="Y136" i="6"/>
  <c r="B137" i="6" l="1"/>
  <c r="C137" i="6" s="1"/>
  <c r="A138" i="6"/>
  <c r="Y137" i="6"/>
  <c r="A139" i="6" l="1"/>
  <c r="Y138" i="6"/>
  <c r="B138" i="6"/>
  <c r="C138" i="6" s="1"/>
  <c r="B139" i="6" l="1"/>
  <c r="C139" i="6" s="1"/>
  <c r="Y139" i="6"/>
  <c r="A140" i="6"/>
  <c r="A141" i="6" l="1"/>
  <c r="Y140" i="6"/>
  <c r="B140" i="6"/>
  <c r="B141" i="6" l="1"/>
  <c r="C141" i="6" s="1"/>
  <c r="A142" i="6"/>
  <c r="Y141" i="6"/>
  <c r="A143" i="6" l="1"/>
  <c r="Y142" i="6"/>
  <c r="B142" i="6"/>
  <c r="C142" i="6" s="1"/>
  <c r="B143" i="6" l="1"/>
  <c r="C143" i="6" s="1"/>
  <c r="A144" i="6"/>
  <c r="Y143" i="6"/>
  <c r="A145" i="6" l="1"/>
  <c r="Y144" i="6"/>
  <c r="B144" i="6"/>
  <c r="C144" i="6" s="1"/>
  <c r="B145" i="6" l="1"/>
  <c r="C145" i="6" s="1"/>
  <c r="A146" i="6"/>
  <c r="Y145" i="6"/>
  <c r="A147" i="6" l="1"/>
  <c r="Y146" i="6"/>
  <c r="B146" i="6"/>
  <c r="C146" i="6" s="1"/>
  <c r="B147" i="6" l="1"/>
  <c r="C147" i="6" s="1"/>
  <c r="A148" i="6"/>
  <c r="Y147" i="6"/>
  <c r="A149" i="6" l="1"/>
  <c r="Y148" i="6"/>
  <c r="B148" i="6"/>
  <c r="C148" i="6" s="1"/>
  <c r="B149" i="6" l="1"/>
  <c r="C149" i="6" s="1"/>
  <c r="A150" i="6"/>
  <c r="Y149" i="6"/>
  <c r="A151" i="6" l="1"/>
  <c r="Y150" i="6"/>
  <c r="B150" i="6"/>
  <c r="C150" i="6" s="1"/>
  <c r="B151" i="6" l="1"/>
  <c r="C151" i="6" s="1"/>
  <c r="A152" i="6"/>
  <c r="Y151" i="6"/>
  <c r="A153" i="6" l="1"/>
  <c r="Y152" i="6"/>
  <c r="B152" i="6"/>
  <c r="C152" i="6" s="1"/>
  <c r="B153" i="6" l="1"/>
  <c r="C153" i="6" s="1"/>
  <c r="A154" i="6"/>
  <c r="Y153" i="6"/>
  <c r="A155" i="6" l="1"/>
  <c r="Y154" i="6"/>
  <c r="B154" i="6"/>
  <c r="C154" i="6" s="1"/>
  <c r="B155" i="6" l="1"/>
  <c r="C155" i="6" s="1"/>
  <c r="A156" i="6"/>
  <c r="Y155" i="6"/>
  <c r="A157" i="6" l="1"/>
  <c r="Y156" i="6"/>
  <c r="B156" i="6"/>
  <c r="C156" i="6" s="1"/>
  <c r="B157" i="6" l="1"/>
  <c r="C157" i="6" s="1"/>
  <c r="A158" i="6"/>
  <c r="Y157" i="6"/>
  <c r="A159" i="6" l="1"/>
  <c r="Y158" i="6"/>
  <c r="B158" i="6"/>
  <c r="C158" i="6" s="1"/>
  <c r="B159" i="6" l="1"/>
  <c r="C159" i="6" s="1"/>
  <c r="A160" i="6"/>
  <c r="Y159" i="6"/>
  <c r="A161" i="6" l="1"/>
  <c r="Y160" i="6"/>
  <c r="B160" i="6"/>
  <c r="Z160" i="6" l="1"/>
  <c r="C160" i="6"/>
  <c r="B161" i="6"/>
  <c r="C161" i="6" s="1"/>
  <c r="A162" i="6"/>
  <c r="A163" i="6" l="1"/>
  <c r="B162" i="6"/>
  <c r="A164" i="6" l="1"/>
  <c r="Y163" i="6"/>
  <c r="B163" i="6"/>
  <c r="C163" i="6" s="1"/>
  <c r="A165" i="6" l="1"/>
  <c r="Y164" i="6"/>
  <c r="B164" i="6"/>
  <c r="C164" i="6" s="1"/>
  <c r="A166" i="6" l="1"/>
  <c r="B165" i="6"/>
  <c r="C165" i="6" s="1"/>
  <c r="B166" i="6" l="1"/>
  <c r="A167" i="6"/>
  <c r="B167" i="6" l="1"/>
  <c r="A168" i="6"/>
  <c r="A169" i="6" l="1"/>
  <c r="B168" i="6"/>
  <c r="C168" i="6" s="1"/>
  <c r="B169" i="6" l="1"/>
  <c r="C169" i="6" s="1"/>
  <c r="A170" i="6"/>
  <c r="A171" i="6" l="1"/>
  <c r="B170" i="6"/>
  <c r="C170" i="6" s="1"/>
  <c r="A172" i="6" l="1"/>
  <c r="B171" i="6"/>
  <c r="C171" i="6" s="1"/>
  <c r="B172" i="6" l="1"/>
  <c r="C172" i="6" s="1"/>
  <c r="A173" i="6"/>
  <c r="A174" i="6" l="1"/>
  <c r="B173" i="6"/>
  <c r="C173" i="6" s="1"/>
  <c r="A175" i="6" l="1"/>
  <c r="B174" i="6"/>
  <c r="C174" i="6" s="1"/>
  <c r="A176" i="6" l="1"/>
  <c r="B175" i="6"/>
  <c r="C175" i="6" s="1"/>
  <c r="A177" i="6" l="1"/>
  <c r="B176" i="6"/>
  <c r="C176" i="6" s="1"/>
  <c r="B177" i="6" l="1"/>
  <c r="C177" i="6" s="1"/>
  <c r="A178" i="6"/>
  <c r="A179" i="6" l="1"/>
  <c r="B178" i="6"/>
  <c r="C178" i="6" s="1"/>
  <c r="A180" i="6" l="1"/>
  <c r="B179" i="6"/>
  <c r="C179" i="6" s="1"/>
  <c r="B180" i="6" l="1"/>
  <c r="C180" i="6" s="1"/>
  <c r="A181" i="6"/>
  <c r="B181" i="6" l="1"/>
  <c r="C18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Kolnowski, Kurtis</author>
    <author>Burdjalov, Dimitry</author>
    <author>DVB</author>
    <author>McBride, Max</author>
  </authors>
  <commentList>
    <comment ref="G1" authorId="0" shapeId="0" xr:uid="{6A0E635E-3687-4333-9BFD-634F41F624B8}">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H1" authorId="0" shapeId="0" xr:uid="{94982731-4EAF-4F59-AA51-7388B049D9FB}">
      <text>
        <r>
          <rPr>
            <b/>
            <sz val="12"/>
            <color indexed="81"/>
            <rFont val="Tahoma"/>
            <family val="2"/>
          </rPr>
          <t>AEG Note:</t>
        </r>
        <r>
          <rPr>
            <sz val="12"/>
            <color indexed="81"/>
            <rFont val="Tahoma"/>
            <family val="2"/>
          </rPr>
          <t xml:space="preserve">
Only listed if different from previous study.</t>
        </r>
      </text>
    </comment>
    <comment ref="L1" authorId="1" shapeId="0" xr:uid="{0522E89C-C8F4-4153-ACE2-B331E7F71DF7}">
      <text>
        <r>
          <rPr>
            <b/>
            <sz val="10"/>
            <color indexed="81"/>
            <rFont val="Tahoma"/>
            <family val="2"/>
          </rPr>
          <t>AEG Note:</t>
        </r>
        <r>
          <rPr>
            <sz val="10"/>
            <color indexed="81"/>
            <rFont val="Tahoma"/>
            <family val="2"/>
          </rPr>
          <t xml:space="preserve">
7th Plan workbooks have "7P" in the filename.</t>
        </r>
      </text>
    </comment>
    <comment ref="N1" authorId="2" shapeId="0" xr:uid="{694617D6-943C-4137-BE1C-28386772FE8B}">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G48" authorId="3" shapeId="0" xr:uid="{F6FD9332-C39F-4E3D-A040-A5E6C0CB4119}">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 ref="G70" authorId="3" shapeId="0" xr:uid="{AFBCA296-CFFE-49B0-B06D-D779E36E3ADF}">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Burdjalov, Dimitry</author>
    <author>DVB</author>
    <author>Walter, Kenneth</author>
  </authors>
  <commentList>
    <comment ref="I1" authorId="0" shapeId="0" xr:uid="{11638534-CB89-4765-A72A-E7344B9B779C}">
      <text>
        <r>
          <rPr>
            <b/>
            <sz val="10"/>
            <color indexed="81"/>
            <rFont val="Tahoma"/>
            <family val="2"/>
          </rPr>
          <t>AEG Note:</t>
        </r>
        <r>
          <rPr>
            <sz val="10"/>
            <color indexed="81"/>
            <rFont val="Tahoma"/>
            <family val="2"/>
          </rPr>
          <t xml:space="preserve">
7th Plan workbooks have "7P" in the filename.</t>
        </r>
      </text>
    </comment>
    <comment ref="K1" authorId="1" shapeId="0" xr:uid="{42A017FF-F572-4AD2-8A1F-40659BBC0579}">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E59" authorId="2" shapeId="0" xr:uid="{90627D70-177E-483D-A0A2-201C7267527F}">
      <text>
        <r>
          <rPr>
            <b/>
            <sz val="9"/>
            <color indexed="81"/>
            <rFont val="Tahoma"/>
            <family val="2"/>
          </rPr>
          <t>Walter, Kenneth:</t>
        </r>
        <r>
          <rPr>
            <sz val="9"/>
            <color indexed="81"/>
            <rFont val="Tahoma"/>
            <family val="2"/>
          </rPr>
          <t xml:space="preserve">
Removed Heating - applies to Boilers only, not part of this study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Perkins, Nathan</author>
    <author>Kolnowski, Kurtis</author>
    <author>McBride, Max</author>
    <author>Burdjalov, Dimitry</author>
    <author>DVB</author>
  </authors>
  <commentList>
    <comment ref="V3" authorId="0" shapeId="0" xr:uid="{CA120119-4B78-4799-8133-15DCEBD90A12}">
      <text>
        <r>
          <rPr>
            <b/>
            <sz val="9"/>
            <color indexed="81"/>
            <rFont val="Tahoma"/>
            <family val="2"/>
          </rPr>
          <t>Perkins, Nathan:</t>
        </r>
        <r>
          <rPr>
            <sz val="9"/>
            <color indexed="81"/>
            <rFont val="Tahoma"/>
            <family val="2"/>
          </rPr>
          <t xml:space="preserve">
This column lists whatever the best source available (according to our initial pass) for each location.</t>
        </r>
      </text>
    </comment>
    <comment ref="Z3" authorId="0" shapeId="0" xr:uid="{EBC692E2-AF9C-4A04-B664-BCF089F90451}">
      <text>
        <r>
          <rPr>
            <b/>
            <sz val="9"/>
            <color indexed="81"/>
            <rFont val="Tahoma"/>
            <family val="2"/>
          </rPr>
          <t>Perkins, Nathan:</t>
        </r>
        <r>
          <rPr>
            <sz val="9"/>
            <color indexed="81"/>
            <rFont val="Tahoma"/>
            <family val="2"/>
          </rPr>
          <t xml:space="preserve">
These columns list the source that was enetered for each row/entry.</t>
        </r>
      </text>
    </comment>
    <comment ref="H4" authorId="1" shapeId="0" xr:uid="{D2CA0B82-8453-45E4-99E3-34892FE6A3FF}">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I4" authorId="1" shapeId="0" xr:uid="{E1C337EC-9DB7-4FC1-8680-5A386C62CA7B}">
      <text>
        <r>
          <rPr>
            <b/>
            <sz val="12"/>
            <color indexed="81"/>
            <rFont val="Tahoma"/>
            <family val="2"/>
          </rPr>
          <t>AEG Note:</t>
        </r>
        <r>
          <rPr>
            <sz val="12"/>
            <color indexed="81"/>
            <rFont val="Tahoma"/>
            <family val="2"/>
          </rPr>
          <t xml:space="preserve">
Only listed if different from previous study.</t>
        </r>
      </text>
    </comment>
    <comment ref="M9" authorId="0" shapeId="0" xr:uid="{71F760DF-6C3D-4250-A65B-9A2283080BD3}">
      <text>
        <r>
          <rPr>
            <b/>
            <sz val="9"/>
            <color indexed="81"/>
            <rFont val="Tahoma"/>
            <family val="2"/>
          </rPr>
          <t>Perkins, Nathan:</t>
        </r>
        <r>
          <rPr>
            <sz val="9"/>
            <color indexed="81"/>
            <rFont val="Tahoma"/>
            <family val="2"/>
          </rPr>
          <t xml:space="preserve">
Added after 2021PP release</t>
        </r>
      </text>
    </comment>
    <comment ref="M16" authorId="0" shapeId="0" xr:uid="{723D3AE1-17C5-483F-8C5A-D9080212D7A2}">
      <text>
        <r>
          <rPr>
            <b/>
            <sz val="9"/>
            <color indexed="81"/>
            <rFont val="Tahoma"/>
            <family val="2"/>
          </rPr>
          <t>Perkins, Nathan:</t>
        </r>
        <r>
          <rPr>
            <sz val="9"/>
            <color indexed="81"/>
            <rFont val="Tahoma"/>
            <family val="2"/>
          </rPr>
          <t xml:space="preserve">
Added after 2021PP release</t>
        </r>
      </text>
    </comment>
    <comment ref="Z16" authorId="0" shapeId="0" xr:uid="{0453BF6D-DFBB-4D6E-B17E-840ED00BD5DE}">
      <text>
        <r>
          <rPr>
            <b/>
            <sz val="9"/>
            <color indexed="81"/>
            <rFont val="Tahoma"/>
            <family val="2"/>
          </rPr>
          <t>Perkins, Nathan:</t>
        </r>
        <r>
          <rPr>
            <sz val="9"/>
            <color indexed="81"/>
            <rFont val="Tahoma"/>
            <family val="2"/>
          </rPr>
          <t xml:space="preserve">
Added 5/28/2020</t>
        </r>
      </text>
    </comment>
    <comment ref="AE16" authorId="0" shapeId="0" xr:uid="{336371DE-C466-4482-A419-E81BA0C1A280}">
      <text>
        <r>
          <rPr>
            <b/>
            <sz val="9"/>
            <color indexed="81"/>
            <rFont val="Tahoma"/>
            <family val="2"/>
          </rPr>
          <t>Perkins, Nathan:</t>
        </r>
        <r>
          <rPr>
            <sz val="9"/>
            <color indexed="81"/>
            <rFont val="Tahoma"/>
            <family val="2"/>
          </rPr>
          <t xml:space="preserve">
Upon  re-evaluation of CMUA/CA eTRM uses, the CA eTRM data was input into DEEM Lite for this measure on May 5, 2020.</t>
        </r>
      </text>
    </comment>
    <comment ref="AI16" authorId="0" shapeId="0" xr:uid="{79E0A590-5978-4C95-8CD0-1F78749AA19B}">
      <text>
        <r>
          <rPr>
            <b/>
            <sz val="9"/>
            <color indexed="81"/>
            <rFont val="Tahoma"/>
            <family val="2"/>
          </rPr>
          <t>Perkins, Nathan:</t>
        </r>
        <r>
          <rPr>
            <sz val="9"/>
            <color indexed="81"/>
            <rFont val="Tahoma"/>
            <family val="2"/>
          </rPr>
          <t xml:space="preserve">
Added 5/28/2020</t>
        </r>
      </text>
    </comment>
    <comment ref="Z19" authorId="0" shapeId="0" xr:uid="{7E5F285F-F309-4277-9EDD-E78C1FA656AF}">
      <text>
        <r>
          <rPr>
            <b/>
            <sz val="9"/>
            <color indexed="81"/>
            <rFont val="Tahoma"/>
            <family val="2"/>
          </rPr>
          <t>Perkins, Nathan:</t>
        </r>
        <r>
          <rPr>
            <sz val="9"/>
            <color indexed="81"/>
            <rFont val="Tahoma"/>
            <family val="2"/>
          </rPr>
          <t xml:space="preserve">
Added 5/28/2020</t>
        </r>
      </text>
    </comment>
    <comment ref="AI19" authorId="0" shapeId="0" xr:uid="{C44E9BAB-7349-406C-B175-22964F60F110}">
      <text>
        <r>
          <rPr>
            <b/>
            <sz val="9"/>
            <color indexed="81"/>
            <rFont val="Tahoma"/>
            <family val="2"/>
          </rPr>
          <t>Perkins, Nathan:</t>
        </r>
        <r>
          <rPr>
            <sz val="9"/>
            <color indexed="81"/>
            <rFont val="Tahoma"/>
            <family val="2"/>
          </rPr>
          <t xml:space="preserve">
Added 5/28/2020</t>
        </r>
      </text>
    </comment>
    <comment ref="M25" authorId="0" shapeId="0" xr:uid="{0E8CC459-95E2-4888-A5D8-CA3147759C91}">
      <text>
        <r>
          <rPr>
            <b/>
            <sz val="9"/>
            <color indexed="81"/>
            <rFont val="Tahoma"/>
            <family val="2"/>
          </rPr>
          <t>Perkins, Nathan:</t>
        </r>
        <r>
          <rPr>
            <sz val="9"/>
            <color indexed="81"/>
            <rFont val="Tahoma"/>
            <family val="2"/>
          </rPr>
          <t xml:space="preserve">
Added after 2021PP release</t>
        </r>
      </text>
    </comment>
    <comment ref="AA43" authorId="0" shapeId="0" xr:uid="{FDE2432E-3BD0-43E6-B97E-62048404A289}">
      <text>
        <r>
          <rPr>
            <b/>
            <sz val="9"/>
            <color indexed="81"/>
            <rFont val="Tahoma"/>
            <family val="2"/>
          </rPr>
          <t>Perkins, Nathan:</t>
        </r>
        <r>
          <rPr>
            <sz val="9"/>
            <color indexed="81"/>
            <rFont val="Tahoma"/>
            <family val="2"/>
          </rPr>
          <t xml:space="preserve">
Use AEO?</t>
        </r>
      </text>
    </comment>
    <comment ref="AB43" authorId="0" shapeId="0" xr:uid="{D5E1A0C1-2224-414E-A01C-F62308F792CB}">
      <text>
        <r>
          <rPr>
            <b/>
            <sz val="9"/>
            <color indexed="81"/>
            <rFont val="Tahoma"/>
            <family val="2"/>
          </rPr>
          <t>Perkins, Nathan:</t>
        </r>
        <r>
          <rPr>
            <sz val="9"/>
            <color indexed="81"/>
            <rFont val="Tahoma"/>
            <family val="2"/>
          </rPr>
          <t xml:space="preserve">
Use AEO?</t>
        </r>
      </text>
    </comment>
    <comment ref="AA44" authorId="0" shapeId="0" xr:uid="{3EFCD26D-6958-45EB-ADB5-208E027B8484}">
      <text>
        <r>
          <rPr>
            <b/>
            <sz val="9"/>
            <color indexed="81"/>
            <rFont val="Tahoma"/>
            <family val="2"/>
          </rPr>
          <t>Perkins, Nathan:</t>
        </r>
        <r>
          <rPr>
            <sz val="9"/>
            <color indexed="81"/>
            <rFont val="Tahoma"/>
            <family val="2"/>
          </rPr>
          <t xml:space="preserve">
Use AEO?</t>
        </r>
      </text>
    </comment>
    <comment ref="AB44" authorId="0" shapeId="0" xr:uid="{7BB47704-5CC2-4A8B-8BFB-EBDD41857449}">
      <text>
        <r>
          <rPr>
            <b/>
            <sz val="9"/>
            <color indexed="81"/>
            <rFont val="Tahoma"/>
            <family val="2"/>
          </rPr>
          <t>Perkins, Nathan:</t>
        </r>
        <r>
          <rPr>
            <sz val="9"/>
            <color indexed="81"/>
            <rFont val="Tahoma"/>
            <family val="2"/>
          </rPr>
          <t xml:space="preserve">
Use AEO?</t>
        </r>
      </text>
    </comment>
    <comment ref="Z46" authorId="0" shapeId="0" xr:uid="{11FFE604-C580-459E-A515-2604AC6C4A22}">
      <text>
        <r>
          <rPr>
            <b/>
            <sz val="9"/>
            <color indexed="81"/>
            <rFont val="Tahoma"/>
            <family val="2"/>
          </rPr>
          <t>Perkins, Nathan:</t>
        </r>
        <r>
          <rPr>
            <sz val="9"/>
            <color indexed="81"/>
            <rFont val="Tahoma"/>
            <family val="2"/>
          </rPr>
          <t xml:space="preserve">
DEEM entry w as listed as E2</t>
        </r>
      </text>
    </comment>
    <comment ref="AA46" authorId="0" shapeId="0" xr:uid="{FA680B5A-3BCA-49FF-A206-14B4ABABAE51}">
      <text>
        <r>
          <rPr>
            <b/>
            <sz val="9"/>
            <color indexed="81"/>
            <rFont val="Tahoma"/>
            <family val="2"/>
          </rPr>
          <t>Perkins, Nathan:</t>
        </r>
        <r>
          <rPr>
            <sz val="9"/>
            <color indexed="81"/>
            <rFont val="Tahoma"/>
            <family val="2"/>
          </rPr>
          <t xml:space="preserve">
DEEM entry w as listed as E2</t>
        </r>
      </text>
    </comment>
    <comment ref="AB46" authorId="0" shapeId="0" xr:uid="{C7805550-CD49-4585-8DE7-099654233114}">
      <text>
        <r>
          <rPr>
            <b/>
            <sz val="9"/>
            <color indexed="81"/>
            <rFont val="Tahoma"/>
            <family val="2"/>
          </rPr>
          <t>Perkins, Nathan:</t>
        </r>
        <r>
          <rPr>
            <sz val="9"/>
            <color indexed="81"/>
            <rFont val="Tahoma"/>
            <family val="2"/>
          </rPr>
          <t xml:space="preserve">
DEEM entry w as listed as E2</t>
        </r>
      </text>
    </comment>
    <comment ref="H51" authorId="2" shapeId="0" xr:uid="{3AF0D407-722B-4501-89AE-D9E2A1B4635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H73" authorId="2" shapeId="0" xr:uid="{DFABE9E3-CF81-4C01-BD45-D7C80F4C6D1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V90" authorId="0" shapeId="0" xr:uid="{6295B688-C715-437F-A4ED-7FC3CA9F4A22}">
      <text>
        <r>
          <rPr>
            <b/>
            <sz val="9"/>
            <color indexed="81"/>
            <rFont val="Tahoma"/>
            <family val="2"/>
          </rPr>
          <t>Perkins, Nathan:</t>
        </r>
        <r>
          <rPr>
            <sz val="9"/>
            <color indexed="81"/>
            <rFont val="Tahoma"/>
            <family val="2"/>
          </rPr>
          <t xml:space="preserve">
CMUA entry is for Energy Star 2,0, not 4.0</t>
        </r>
      </text>
    </comment>
    <comment ref="V100" authorId="0" shapeId="0" xr:uid="{C58C18A0-C524-4910-AD5B-744F56BF4AB7}">
      <text>
        <r>
          <rPr>
            <b/>
            <sz val="9"/>
            <color indexed="81"/>
            <rFont val="Tahoma"/>
            <family val="2"/>
          </rPr>
          <t>Perkins, Nathan:</t>
        </r>
        <r>
          <rPr>
            <sz val="9"/>
            <color indexed="81"/>
            <rFont val="Tahoma"/>
            <family val="2"/>
          </rPr>
          <t xml:space="preserve">
CMUA's ENERGY STAR version was out of date.</t>
        </r>
      </text>
    </comment>
    <comment ref="AJ102" authorId="0" shapeId="0" xr:uid="{77960A8D-403E-4C8C-99CC-7561024E42E7}">
      <text>
        <r>
          <rPr>
            <b/>
            <sz val="9"/>
            <color indexed="81"/>
            <rFont val="Tahoma"/>
            <family val="2"/>
          </rPr>
          <t>Perkins, Nathan:</t>
        </r>
        <r>
          <rPr>
            <sz val="9"/>
            <color indexed="81"/>
            <rFont val="Tahoma"/>
            <family val="2"/>
          </rPr>
          <t xml:space="preserve">
DL20_DW-FoodPrep-CMUATRM-1</t>
        </r>
      </text>
    </comment>
    <comment ref="AJ103" authorId="0" shapeId="0" xr:uid="{9AC39901-46C9-4095-9CF7-FE20709DD0C2}">
      <text>
        <r>
          <rPr>
            <b/>
            <sz val="9"/>
            <color indexed="81"/>
            <rFont val="Tahoma"/>
            <family val="2"/>
          </rPr>
          <t>Perkins, Nathan:</t>
        </r>
        <r>
          <rPr>
            <sz val="9"/>
            <color indexed="81"/>
            <rFont val="Tahoma"/>
            <family val="2"/>
          </rPr>
          <t xml:space="preserve">
DL20_DW-FoodPrep-CMUATRM-1</t>
        </r>
      </text>
    </comment>
    <comment ref="V104" authorId="0" shapeId="0" xr:uid="{D1B5D06A-E1EE-434F-8BEA-46B1C3632B60}">
      <text>
        <r>
          <rPr>
            <b/>
            <sz val="9"/>
            <color indexed="81"/>
            <rFont val="Tahoma"/>
            <family val="2"/>
          </rPr>
          <t>Perkins, Nathan:</t>
        </r>
        <r>
          <rPr>
            <sz val="9"/>
            <color indexed="81"/>
            <rFont val="Tahoma"/>
            <family val="2"/>
          </rPr>
          <t xml:space="preserve">
CMUA's ENERGY STAR version was out of date.</t>
        </r>
      </text>
    </comment>
    <comment ref="V106" authorId="0" shapeId="0" xr:uid="{58898036-088D-464B-AEAA-3022D423517E}">
      <text>
        <r>
          <rPr>
            <b/>
            <sz val="9"/>
            <color indexed="81"/>
            <rFont val="Tahoma"/>
            <family val="2"/>
          </rPr>
          <t>Perkins, Nathan:</t>
        </r>
        <r>
          <rPr>
            <sz val="9"/>
            <color indexed="81"/>
            <rFont val="Tahoma"/>
            <family val="2"/>
          </rPr>
          <t xml:space="preserve">
CMUA's ENERGY STAR version was out of date.</t>
        </r>
      </text>
    </comment>
    <comment ref="N108" authorId="0" shapeId="0" xr:uid="{E13E6D0D-E16C-4270-BD84-4EBCDE7889C0}">
      <text>
        <r>
          <rPr>
            <b/>
            <sz val="9"/>
            <color indexed="81"/>
            <rFont val="Tahoma"/>
            <family val="2"/>
          </rPr>
          <t>Perkins, Nathan:</t>
        </r>
        <r>
          <rPr>
            <sz val="9"/>
            <color indexed="81"/>
            <rFont val="Tahoma"/>
            <family val="2"/>
          </rPr>
          <t xml:space="preserve">
Might be available as "electric_range_oven_24x24_griddle 2012 installed base"</t>
        </r>
      </text>
    </comment>
    <comment ref="AC108" authorId="0" shapeId="0" xr:uid="{B5A1EF44-2791-4070-AFBA-4FA0A314FBD7}">
      <text>
        <r>
          <rPr>
            <b/>
            <sz val="9"/>
            <color indexed="81"/>
            <rFont val="Tahoma"/>
            <family val="2"/>
          </rPr>
          <t>Perkins, Nathan:</t>
        </r>
        <r>
          <rPr>
            <sz val="9"/>
            <color indexed="81"/>
            <rFont val="Tahoma"/>
            <family val="2"/>
          </rPr>
          <t xml:space="preserve">
Can't find for RTF?</t>
        </r>
      </text>
    </comment>
    <comment ref="T116" authorId="0" shapeId="0" xr:uid="{49F169B0-CC03-4380-B27C-E5E692B9DD52}">
      <text>
        <r>
          <rPr>
            <b/>
            <sz val="9"/>
            <color indexed="81"/>
            <rFont val="Tahoma"/>
            <family val="2"/>
          </rPr>
          <t>Perkins, Nathan:</t>
        </r>
        <r>
          <rPr>
            <sz val="9"/>
            <color indexed="81"/>
            <rFont val="Tahoma"/>
            <family val="2"/>
          </rPr>
          <t xml:space="preserve">
COM-Equip claims Xcel source available; "Update Recommended", CEL_PCDT-Office Equipment-7PLN-v2-1</t>
        </r>
      </text>
    </comment>
    <comment ref="V126" authorId="0" shapeId="0" xr:uid="{F32020A0-ADB3-4E61-B046-0EA77CFE7717}">
      <text>
        <r>
          <rPr>
            <b/>
            <sz val="9"/>
            <color indexed="81"/>
            <rFont val="Tahoma"/>
            <family val="2"/>
          </rPr>
          <t>Perkins, Nathan:</t>
        </r>
        <r>
          <rPr>
            <sz val="9"/>
            <color indexed="81"/>
            <rFont val="Tahoma"/>
            <family val="2"/>
          </rPr>
          <t xml:space="preserve">
Was gas only savings so excluded from list now</t>
        </r>
      </text>
    </comment>
    <comment ref="M128" authorId="0" shapeId="0" xr:uid="{FC162C59-7176-453E-9D63-114E99DB601C}">
      <text>
        <r>
          <rPr>
            <b/>
            <sz val="9"/>
            <color indexed="81"/>
            <rFont val="Tahoma"/>
            <family val="2"/>
          </rPr>
          <t>Perkins, Nathan:</t>
        </r>
        <r>
          <rPr>
            <sz val="9"/>
            <color indexed="81"/>
            <rFont val="Tahoma"/>
            <family val="2"/>
          </rPr>
          <t xml:space="preserve">
Did not find</t>
        </r>
      </text>
    </comment>
    <comment ref="AC128" authorId="0" shapeId="0" xr:uid="{33C0E3BB-DAC4-4A3A-808C-9432155E7463}">
      <text>
        <r>
          <rPr>
            <b/>
            <sz val="9"/>
            <color indexed="81"/>
            <rFont val="Tahoma"/>
            <family val="2"/>
          </rPr>
          <t>Perkins, Nathan:</t>
        </r>
        <r>
          <rPr>
            <sz val="9"/>
            <color indexed="81"/>
            <rFont val="Tahoma"/>
            <family val="2"/>
          </rPr>
          <t xml:space="preserve">
Did not find; use 7th plan data?</t>
        </r>
      </text>
    </comment>
    <comment ref="I136" authorId="1" shapeId="0" xr:uid="{39C27374-C8A5-467B-9619-84B8D813A858}">
      <text>
        <r>
          <rPr>
            <b/>
            <sz val="11"/>
            <color indexed="81"/>
            <rFont val="Tahoma"/>
            <family val="2"/>
          </rPr>
          <t xml:space="preserve">AEG Note: </t>
        </r>
        <r>
          <rPr>
            <sz val="11"/>
            <color indexed="81"/>
            <rFont val="Tahoma"/>
            <family val="2"/>
          </rPr>
          <t>Only listed if different from previous study. More details in the "RES-Changes" sheet.</t>
        </r>
      </text>
    </comment>
    <comment ref="M136" authorId="3" shapeId="0" xr:uid="{E1DBFA61-615C-4FF2-837E-40FCC3B8C460}">
      <text>
        <r>
          <rPr>
            <b/>
            <sz val="10"/>
            <color indexed="81"/>
            <rFont val="Tahoma"/>
            <family val="2"/>
          </rPr>
          <t>AEG Note:</t>
        </r>
        <r>
          <rPr>
            <sz val="10"/>
            <color indexed="81"/>
            <rFont val="Tahoma"/>
            <family val="2"/>
          </rPr>
          <t xml:space="preserve">
7th Plan workbooks have "7P" in the filename.</t>
        </r>
      </text>
    </comment>
    <comment ref="O136" authorId="4" shapeId="0" xr:uid="{A876E294-89FD-4FA9-9750-E9EE01139C45}">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AE140" authorId="0" shapeId="0" xr:uid="{C91CFF3B-9FB0-4DE9-BFF8-FC516E670A8F}">
      <text>
        <r>
          <rPr>
            <b/>
            <sz val="9"/>
            <color indexed="81"/>
            <rFont val="Tahoma"/>
            <family val="2"/>
          </rPr>
          <t>Perkins, Nathan:</t>
        </r>
        <r>
          <rPr>
            <sz val="9"/>
            <color indexed="81"/>
            <rFont val="Tahoma"/>
            <family val="2"/>
          </rPr>
          <t xml:space="preserve">
Not sure which to use since this is a WS Measure</t>
        </r>
      </text>
    </comment>
    <comment ref="AE143" authorId="0" shapeId="0" xr:uid="{F80C708B-2BEC-4E2B-B5B1-9F145653CA77}">
      <text>
        <r>
          <rPr>
            <b/>
            <sz val="9"/>
            <color indexed="81"/>
            <rFont val="Tahoma"/>
            <family val="2"/>
          </rPr>
          <t>Perkins, Nathan:</t>
        </r>
        <r>
          <rPr>
            <sz val="9"/>
            <color indexed="81"/>
            <rFont val="Tahoma"/>
            <family val="2"/>
          </rPr>
          <t xml:space="preserve">
Not sure which to use since this is a WS Measure</t>
        </r>
      </text>
    </comment>
    <comment ref="AE149" authorId="0" shapeId="0" xr:uid="{ED52DF2C-50CB-4CE1-94D2-18FCD1E99B23}">
      <text>
        <r>
          <rPr>
            <b/>
            <sz val="9"/>
            <color indexed="81"/>
            <rFont val="Tahoma"/>
            <family val="2"/>
          </rPr>
          <t>Perkins, Nathan:</t>
        </r>
        <r>
          <rPr>
            <sz val="9"/>
            <color indexed="81"/>
            <rFont val="Tahoma"/>
            <family val="2"/>
          </rPr>
          <t xml:space="preserve">
Not sure about DEER because it's Elec/NG</t>
        </r>
      </text>
    </comment>
    <comment ref="AG149" authorId="0" shapeId="0" xr:uid="{4F3E073F-3A62-4044-B3C5-B44FC256634A}">
      <text>
        <r>
          <rPr>
            <b/>
            <sz val="9"/>
            <color indexed="81"/>
            <rFont val="Tahoma"/>
            <family val="2"/>
          </rPr>
          <t>Perkins, Nathan:</t>
        </r>
        <r>
          <rPr>
            <sz val="9"/>
            <color indexed="81"/>
            <rFont val="Tahoma"/>
            <family val="2"/>
          </rPr>
          <t xml:space="preserve">
Code says RTF but is actually 6th Plan?</t>
        </r>
      </text>
    </comment>
    <comment ref="AH149" authorId="0" shapeId="0" xr:uid="{28DCB0E5-1CC0-4CBB-9BBF-6D0BBA5F46A2}">
      <text>
        <r>
          <rPr>
            <b/>
            <sz val="9"/>
            <color indexed="81"/>
            <rFont val="Tahoma"/>
            <family val="2"/>
          </rPr>
          <t>Perkins, Nathan:</t>
        </r>
        <r>
          <rPr>
            <sz val="9"/>
            <color indexed="81"/>
            <rFont val="Tahoma"/>
            <family val="2"/>
          </rPr>
          <t xml:space="preserve">
Code says RTF but is actually 6th Plan?</t>
        </r>
      </text>
    </comment>
    <comment ref="AI149" authorId="0" shapeId="0" xr:uid="{6298A776-CB23-46DD-B3F1-93C0B597450B}">
      <text>
        <r>
          <rPr>
            <b/>
            <sz val="9"/>
            <color indexed="81"/>
            <rFont val="Tahoma"/>
            <family val="2"/>
          </rPr>
          <t>Perkins, Nathan:</t>
        </r>
        <r>
          <rPr>
            <sz val="9"/>
            <color indexed="81"/>
            <rFont val="Tahoma"/>
            <family val="2"/>
          </rPr>
          <t xml:space="preserve">
Code says RTF but is actually 6th Plan?</t>
        </r>
      </text>
    </comment>
    <comment ref="M155" authorId="0" shapeId="0" xr:uid="{B36EEB56-6E09-446E-A21F-8029BCD5AE0F}">
      <text>
        <r>
          <rPr>
            <b/>
            <sz val="9"/>
            <color indexed="81"/>
            <rFont val="Tahoma"/>
            <family val="2"/>
          </rPr>
          <t>Perkins, Nathan:</t>
        </r>
        <r>
          <rPr>
            <sz val="9"/>
            <color indexed="81"/>
            <rFont val="Tahoma"/>
            <family val="2"/>
          </rPr>
          <t xml:space="preserve">
Added after 2021PP release</t>
        </r>
      </text>
    </comment>
    <comment ref="M163" authorId="0" shapeId="0" xr:uid="{B7608A99-ADE9-445F-9EC5-CB6442BA8967}">
      <text>
        <r>
          <rPr>
            <b/>
            <sz val="9"/>
            <color indexed="81"/>
            <rFont val="Tahoma"/>
            <family val="2"/>
          </rPr>
          <t>Perkins, Nathan:</t>
        </r>
        <r>
          <rPr>
            <sz val="9"/>
            <color indexed="81"/>
            <rFont val="Tahoma"/>
            <family val="2"/>
          </rPr>
          <t xml:space="preserve">
Added after 2021PP release</t>
        </r>
      </text>
    </comment>
    <comment ref="V164" authorId="0" shapeId="0" xr:uid="{72A6F38E-AAE5-43DB-AD29-D5C052E7EDC0}">
      <text>
        <r>
          <rPr>
            <b/>
            <sz val="9"/>
            <color indexed="81"/>
            <rFont val="Tahoma"/>
            <family val="2"/>
          </rPr>
          <t>Perkins, Nathan:</t>
        </r>
        <r>
          <rPr>
            <sz val="9"/>
            <color indexed="81"/>
            <rFont val="Tahoma"/>
            <family val="2"/>
          </rPr>
          <t xml:space="preserve">
Was listed as eTRM but mapping linked to Economizer Repair which isn't the same</t>
        </r>
      </text>
    </comment>
    <comment ref="M168" authorId="0" shapeId="0" xr:uid="{A5893C40-F5DA-4B1B-84F0-6CE21E9241E1}">
      <text>
        <r>
          <rPr>
            <b/>
            <sz val="9"/>
            <color indexed="81"/>
            <rFont val="Tahoma"/>
            <family val="2"/>
          </rPr>
          <t>Perkins, Nathan:</t>
        </r>
        <r>
          <rPr>
            <sz val="9"/>
            <color indexed="81"/>
            <rFont val="Tahoma"/>
            <family val="2"/>
          </rPr>
          <t xml:space="preserve">
Added after 2021PP release</t>
        </r>
      </text>
    </comment>
    <comment ref="M175" authorId="0" shapeId="0" xr:uid="{9529E9C1-4D97-4EED-B6E8-0CD870503658}">
      <text>
        <r>
          <rPr>
            <b/>
            <sz val="9"/>
            <color indexed="81"/>
            <rFont val="Tahoma"/>
            <family val="2"/>
          </rPr>
          <t>Perkins, Nathan:</t>
        </r>
        <r>
          <rPr>
            <sz val="9"/>
            <color indexed="81"/>
            <rFont val="Tahoma"/>
            <family val="2"/>
          </rPr>
          <t xml:space="preserve">
Added after 2021PP release</t>
        </r>
      </text>
    </comment>
    <comment ref="M181" authorId="0" shapeId="0" xr:uid="{4A8F2906-6AFD-4DB4-91F5-67F9232E949D}">
      <text>
        <r>
          <rPr>
            <b/>
            <sz val="9"/>
            <color indexed="81"/>
            <rFont val="Tahoma"/>
            <family val="2"/>
          </rPr>
          <t>Perkins, Nathan:</t>
        </r>
        <r>
          <rPr>
            <sz val="9"/>
            <color indexed="81"/>
            <rFont val="Tahoma"/>
            <family val="2"/>
          </rPr>
          <t xml:space="preserve">
Added after 2021PP release</t>
        </r>
      </text>
    </comment>
    <comment ref="V192" authorId="0" shapeId="0" xr:uid="{C061EB6F-8C75-4148-9ADE-14A6278BC515}">
      <text>
        <r>
          <rPr>
            <b/>
            <sz val="9"/>
            <color indexed="81"/>
            <rFont val="Tahoma"/>
            <family val="2"/>
          </rPr>
          <t>Perkins, Nathan:</t>
        </r>
        <r>
          <rPr>
            <sz val="9"/>
            <color indexed="81"/>
            <rFont val="Tahoma"/>
            <family val="2"/>
          </rPr>
          <t xml:space="preserve">
"TSV with and without integrated low-flow" eTRM was linked but is a residential measure</t>
        </r>
      </text>
    </comment>
    <comment ref="AC194" authorId="0" shapeId="0" xr:uid="{3BA1A6C6-788D-4688-8A2E-A8FCB3767FA5}">
      <text>
        <r>
          <rPr>
            <b/>
            <sz val="9"/>
            <color indexed="81"/>
            <rFont val="Tahoma"/>
            <family val="2"/>
          </rPr>
          <t>Perkins, Nathan:</t>
        </r>
        <r>
          <rPr>
            <sz val="9"/>
            <color indexed="81"/>
            <rFont val="Tahoma"/>
            <family val="2"/>
          </rPr>
          <t xml:space="preserve">
CA eTRM was only gas savings.</t>
        </r>
      </text>
    </comment>
    <comment ref="AG198" authorId="0" shapeId="0" xr:uid="{88DC54F9-AB9B-4437-875D-44042D37F379}">
      <text>
        <r>
          <rPr>
            <b/>
            <sz val="9"/>
            <color indexed="81"/>
            <rFont val="Tahoma"/>
            <family val="2"/>
          </rPr>
          <t>Perkins, Nathan:</t>
        </r>
        <r>
          <rPr>
            <sz val="9"/>
            <color indexed="81"/>
            <rFont val="Tahoma"/>
            <family val="2"/>
          </rPr>
          <t xml:space="preserve">
IL TRM Electric Pump:
CW_OZON-Water Heating-ILTRM-v4.0-1
IL TRM Natural Gas Water Heater:
CW_OZON-Water Heating-ILTRM-v4.0-3</t>
        </r>
      </text>
    </comment>
    <comment ref="Z223" authorId="0" shapeId="0" xr:uid="{FAC23276-3D64-4CC0-911F-1EFB58195A25}">
      <text>
        <r>
          <rPr>
            <b/>
            <sz val="9"/>
            <color indexed="81"/>
            <rFont val="Tahoma"/>
            <family val="2"/>
          </rPr>
          <t>Perkins, Nathan:</t>
        </r>
        <r>
          <rPr>
            <sz val="9"/>
            <color indexed="81"/>
            <rFont val="Tahoma"/>
            <family val="2"/>
          </rPr>
          <t xml:space="preserve">
Unless this is covered under HE Compressor as well, then I don't believe this should be marked DL-AEO</t>
        </r>
      </text>
    </comment>
    <comment ref="M235" authorId="0" shapeId="0" xr:uid="{ED6BA590-04D1-42A8-86AA-7DD79A7D8615}">
      <text>
        <r>
          <rPr>
            <b/>
            <sz val="9"/>
            <color indexed="81"/>
            <rFont val="Tahoma"/>
            <family val="2"/>
          </rPr>
          <t>Perkins, Nathan:</t>
        </r>
        <r>
          <rPr>
            <sz val="9"/>
            <color indexed="81"/>
            <rFont val="Tahoma"/>
            <family val="2"/>
          </rPr>
          <t xml:space="preserve">
Added after 2021PP release</t>
        </r>
      </text>
    </comment>
    <comment ref="M243" authorId="0" shapeId="0" xr:uid="{7CE91E6B-8DD9-4F04-AD44-162A3ABB1FE0}">
      <text>
        <r>
          <rPr>
            <b/>
            <sz val="9"/>
            <color indexed="81"/>
            <rFont val="Tahoma"/>
            <family val="2"/>
          </rPr>
          <t>Perkins, Nathan:</t>
        </r>
        <r>
          <rPr>
            <sz val="9"/>
            <color indexed="81"/>
            <rFont val="Tahoma"/>
            <family val="2"/>
          </rPr>
          <t xml:space="preserve">
Added after 2021PP release</t>
        </r>
      </text>
    </comment>
    <comment ref="P246" authorId="0" shapeId="0" xr:uid="{798F2790-D74F-4BF8-B837-71283BD77A36}">
      <text>
        <r>
          <rPr>
            <b/>
            <sz val="9"/>
            <color indexed="81"/>
            <rFont val="Tahoma"/>
            <family val="2"/>
          </rPr>
          <t>Perkins, Nathan:</t>
        </r>
        <r>
          <rPr>
            <sz val="9"/>
            <color indexed="81"/>
            <rFont val="Tahoma"/>
            <family val="2"/>
          </rPr>
          <t xml:space="preserve">
HVAC Occupancy Sensor, Classroom? Seems like it wouldn't be a good enough fit?</t>
        </r>
      </text>
    </comment>
    <comment ref="AC258" authorId="0" shapeId="0" xr:uid="{03F0A5FB-D8A8-4391-8084-D92CE7B6CAAB}">
      <text>
        <r>
          <rPr>
            <b/>
            <sz val="9"/>
            <color indexed="81"/>
            <rFont val="Tahoma"/>
            <family val="2"/>
          </rPr>
          <t>Perkins, Nathan:</t>
        </r>
        <r>
          <rPr>
            <sz val="9"/>
            <color indexed="81"/>
            <rFont val="Tahoma"/>
            <family val="2"/>
          </rPr>
          <t xml:space="preserve">
CA eTRM savings are only gas</t>
        </r>
      </text>
    </comment>
    <comment ref="Z259" authorId="0" shapeId="0" xr:uid="{266AFD48-FD3E-4C8F-BECD-6C021958B89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A259" authorId="0" shapeId="0" xr:uid="{FA49F152-D7B8-48B3-8EDD-5867FC125096}">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B259" authorId="0" shapeId="0" xr:uid="{FEC33439-5CFA-4997-A1D5-CC3606F2EFB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Z292" authorId="0" shapeId="0" xr:uid="{657B08BE-6849-40B7-AAB4-5BA90ED738C1}">
      <text>
        <r>
          <rPr>
            <b/>
            <sz val="9"/>
            <color indexed="81"/>
            <rFont val="Tahoma"/>
            <family val="2"/>
          </rPr>
          <t>Perkins, Nathan:</t>
        </r>
        <r>
          <rPr>
            <sz val="9"/>
            <color indexed="81"/>
            <rFont val="Tahoma"/>
            <family val="2"/>
          </rPr>
          <t xml:space="preserve">
Not sure who counted these all the way across?</t>
        </r>
      </text>
    </comment>
    <comment ref="AB292" authorId="0" shapeId="0" xr:uid="{9416528C-9192-4A8F-872F-3CCC9B0D861D}">
      <text>
        <r>
          <rPr>
            <b/>
            <sz val="9"/>
            <color indexed="81"/>
            <rFont val="Tahoma"/>
            <family val="2"/>
          </rPr>
          <t>Perkins, Nathan:</t>
        </r>
        <r>
          <rPr>
            <sz val="9"/>
            <color indexed="81"/>
            <rFont val="Tahoma"/>
            <family val="2"/>
          </rPr>
          <t xml:space="preserve">
Not sure who counted these all the way across?</t>
        </r>
      </text>
    </comment>
    <comment ref="Z293" authorId="0" shapeId="0" xr:uid="{F32B4CD9-3EA6-42EE-B868-94DFDE94A7D6}">
      <text>
        <r>
          <rPr>
            <b/>
            <sz val="9"/>
            <color indexed="81"/>
            <rFont val="Tahoma"/>
            <family val="2"/>
          </rPr>
          <t>Perkins, Nathan:</t>
        </r>
        <r>
          <rPr>
            <sz val="9"/>
            <color indexed="81"/>
            <rFont val="Tahoma"/>
            <family val="2"/>
          </rPr>
          <t xml:space="preserve">
Not sure who counted these all the way across?</t>
        </r>
      </text>
    </comment>
    <comment ref="AB293" authorId="0" shapeId="0" xr:uid="{228F3C5E-DF61-468F-B078-162CAB2EA506}">
      <text>
        <r>
          <rPr>
            <b/>
            <sz val="9"/>
            <color indexed="81"/>
            <rFont val="Tahoma"/>
            <family val="2"/>
          </rPr>
          <t>Perkins, Nathan:</t>
        </r>
        <r>
          <rPr>
            <sz val="9"/>
            <color indexed="81"/>
            <rFont val="Tahoma"/>
            <family val="2"/>
          </rPr>
          <t xml:space="preserve">
Not sure who counted these all the way across?</t>
        </r>
      </text>
    </comment>
    <comment ref="M298" authorId="0" shapeId="0" xr:uid="{787B7E8A-4119-498E-8D52-AAC41BCEB717}">
      <text>
        <r>
          <rPr>
            <b/>
            <sz val="9"/>
            <color indexed="81"/>
            <rFont val="Tahoma"/>
            <family val="2"/>
          </rPr>
          <t>Perkins, Nathan:</t>
        </r>
        <r>
          <rPr>
            <sz val="9"/>
            <color indexed="81"/>
            <rFont val="Tahoma"/>
            <family val="2"/>
          </rPr>
          <t xml:space="preserve">
Added after 2021PP release</t>
        </r>
      </text>
    </comment>
    <comment ref="Z298" authorId="0" shapeId="0" xr:uid="{07DC9E08-5DE7-4B49-8A39-4E78DEFD5DC5}">
      <text>
        <r>
          <rPr>
            <b/>
            <sz val="9"/>
            <color indexed="81"/>
            <rFont val="Tahoma"/>
            <family val="2"/>
          </rPr>
          <t>Perkins, Nathan:</t>
        </r>
        <r>
          <rPr>
            <sz val="9"/>
            <color indexed="81"/>
            <rFont val="Tahoma"/>
            <family val="2"/>
          </rPr>
          <t xml:space="preserve">
Entered as Industrial equipment but likely covered</t>
        </r>
      </text>
    </comment>
    <comment ref="L314" authorId="0" shapeId="0" xr:uid="{01EB67E8-D61D-416B-882E-1B83D9D07FE8}">
      <text>
        <r>
          <rPr>
            <b/>
            <sz val="9"/>
            <color indexed="81"/>
            <rFont val="Tahoma"/>
            <family val="2"/>
          </rPr>
          <t>Perkins, Nathan:</t>
        </r>
        <r>
          <rPr>
            <sz val="9"/>
            <color indexed="81"/>
            <rFont val="Tahoma"/>
            <family val="2"/>
          </rPr>
          <t xml:space="preserve">
Whole row highlighted - definitely delete; part highlighted, maybe delete?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tc={A3956E34-A18B-4329-B9A8-E0BB6BFAE414}</author>
    <author>Perkins, Nathan</author>
  </authors>
  <commentList>
    <comment ref="AA4" authorId="0" shapeId="0" xr:uid="{A3956E34-A18B-4329-B9A8-E0BB6BFAE414}">
      <text>
        <t>[Threaded comment]
Your version of Excel allows you to read this threaded comment; however, any edits to it will get removed if the file is opened in a newer version of Excel. Learn more: https://go.microsoft.com/fwlink/?linkid=870924
Comment:
    We prefer all equipment be modeled in all buildings possible, but if there are certain building types where a given technology cannot be modeled, please let us know.</t>
      </text>
    </comment>
    <comment ref="U20" authorId="1" shapeId="0" xr:uid="{D8EC9994-A541-4DF6-930A-68D704DE695A}">
      <text>
        <r>
          <rPr>
            <b/>
            <sz val="9"/>
            <color indexed="81"/>
            <rFont val="Tahoma"/>
            <family val="2"/>
          </rPr>
          <t>Perkins, Nathan:</t>
        </r>
        <r>
          <rPr>
            <sz val="9"/>
            <color indexed="81"/>
            <rFont val="Tahoma"/>
            <family val="2"/>
          </rPr>
          <t xml:space="preserve">
AEG Research by Kenneth Walters</t>
        </r>
      </text>
    </comment>
    <comment ref="U22" authorId="1" shapeId="0" xr:uid="{8386C620-D922-4FBE-B3D7-262E81E0DA41}">
      <text>
        <r>
          <rPr>
            <b/>
            <sz val="9"/>
            <color indexed="81"/>
            <rFont val="Tahoma"/>
            <family val="2"/>
          </rPr>
          <t>Perkins, Nathan:</t>
        </r>
        <r>
          <rPr>
            <sz val="9"/>
            <color indexed="81"/>
            <rFont val="Tahoma"/>
            <family val="2"/>
          </rPr>
          <t xml:space="preserve">
AEG Research by Kenneth Walters</t>
        </r>
      </text>
    </comment>
    <comment ref="Q49" authorId="1" shapeId="0" xr:uid="{95A21BB2-704C-4557-8BB1-2700E59AA515}">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50" authorId="1" shapeId="0" xr:uid="{0F124D76-0411-45F5-9734-61174EA17D07}">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13" authorId="1" shapeId="0" xr:uid="{E5B4187B-0425-4109-A8D5-4617700CE18B}">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14" authorId="1" shapeId="0" xr:uid="{787CA5AD-B653-4C68-9E90-90329D050E30}">
      <text>
        <r>
          <rPr>
            <b/>
            <sz val="9"/>
            <color indexed="81"/>
            <rFont val="Tahoma"/>
            <family val="2"/>
          </rPr>
          <t>Perkins, Nathan:</t>
        </r>
        <r>
          <rPr>
            <sz val="9"/>
            <color indexed="81"/>
            <rFont val="Tahoma"/>
            <family val="2"/>
          </rPr>
          <t xml:space="preserve">
Is this description correct?</t>
        </r>
      </text>
    </comment>
    <comment ref="Q133" authorId="1" shapeId="0" xr:uid="{6480E141-C676-45A7-A026-B6D75B60A51F}">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7" authorId="1" shapeId="0" xr:uid="{E07345BC-D8F7-4B80-89CD-0DBBD69E0E5C}">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8" authorId="1" shapeId="0" xr:uid="{14685422-A033-4758-A870-F33B204FD073}">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82" authorId="1" shapeId="0" xr:uid="{D0EA48A7-B5B9-46C4-9445-220206FE02C2}">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96" authorId="1" shapeId="0" xr:uid="{0D42184F-BF5B-4539-BDEC-9268EC678E98}">
      <text>
        <r>
          <rPr>
            <b/>
            <sz val="9"/>
            <color indexed="81"/>
            <rFont val="Tahoma"/>
            <family val="2"/>
          </rPr>
          <t>Perkins, Nathan:</t>
        </r>
        <r>
          <rPr>
            <sz val="9"/>
            <color indexed="81"/>
            <rFont val="Tahoma"/>
            <family val="2"/>
          </rPr>
          <t xml:space="preserve">
Is this description correct?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Perkins, Nathan</author>
  </authors>
  <commentList>
    <comment ref="Q2" authorId="0" shapeId="0" xr:uid="{F3361697-BF5C-4E7A-9B13-E14FEAF4CBDA}">
      <text>
        <r>
          <rPr>
            <b/>
            <sz val="9"/>
            <color indexed="81"/>
            <rFont val="Tahoma"/>
            <family val="2"/>
          </rPr>
          <t>Perkins, Nathan:</t>
        </r>
        <r>
          <rPr>
            <sz val="9"/>
            <color indexed="81"/>
            <rFont val="Tahoma"/>
            <family val="2"/>
          </rPr>
          <t xml:space="preserve">
IL TRM V9 Draft has been made available, but not finalized. Some measures were changed in this version, in ways that may benefit the quality of our data/assessments. Where applicable, these measures, in this column, have been highlighted orange, and a note has been added with the updated Code provided.
It is recommended that a project manager review these measures in V8 and V9 to determine if it is worth re-characterizing those measures.</t>
        </r>
      </text>
    </comment>
    <comment ref="R2" authorId="0" shapeId="0" xr:uid="{57BEE62A-98EC-4B18-B5D9-24D860F51733}">
      <text>
        <r>
          <rPr>
            <b/>
            <sz val="9"/>
            <color indexed="81"/>
            <rFont val="Tahoma"/>
            <family val="2"/>
          </rPr>
          <t>Perkins, Nathan:</t>
        </r>
        <r>
          <rPr>
            <sz val="9"/>
            <color indexed="81"/>
            <rFont val="Tahoma"/>
            <family val="2"/>
          </rPr>
          <t xml:space="preserve">
This column exists for potential future uses, and that if it is filled, it indicates that this measure has already been characterized for AMEREN.</t>
        </r>
      </text>
    </comment>
    <comment ref="S2" authorId="0" shapeId="0" xr:uid="{FE238351-5ABC-485D-9AD2-2BADD763BE50}">
      <text>
        <r>
          <rPr>
            <b/>
            <sz val="9"/>
            <color indexed="81"/>
            <rFont val="Tahoma"/>
            <family val="2"/>
          </rPr>
          <t>Perkins, Nathan:</t>
        </r>
        <r>
          <rPr>
            <sz val="9"/>
            <color indexed="81"/>
            <rFont val="Tahoma"/>
            <family val="2"/>
          </rPr>
          <t xml:space="preserve">
This column modifies the output of column AB to make it more legible, but AB maintains the consistent separator between sources so that porting later is easy.</t>
        </r>
      </text>
    </comment>
    <comment ref="X2" authorId="0" shapeId="0" xr:uid="{C73F37B3-C542-43B5-A593-42F2E7604359}">
      <text>
        <r>
          <rPr>
            <b/>
            <sz val="9"/>
            <color indexed="81"/>
            <rFont val="Tahoma"/>
            <family val="2"/>
          </rPr>
          <t>Perkins, Nathan:</t>
        </r>
        <r>
          <rPr>
            <sz val="9"/>
            <color indexed="81"/>
            <rFont val="Tahoma"/>
            <family val="2"/>
          </rPr>
          <t xml:space="preserve">
A light yellow color is used in this column to indicate where an Alternative Source is highly recommended; Next Steps for these measures are left as Source Needed until the Alternative Source is provided.</t>
        </r>
      </text>
    </comment>
    <comment ref="Q14" authorId="0" shapeId="0" xr:uid="{34F65974-BD7E-4E45-9C71-2E8ADDD90049}">
      <text>
        <r>
          <rPr>
            <b/>
            <sz val="9"/>
            <color indexed="81"/>
            <rFont val="Tahoma"/>
            <family val="2"/>
          </rPr>
          <t>Perkins, Nathan:</t>
        </r>
        <r>
          <rPr>
            <sz val="9"/>
            <color indexed="81"/>
            <rFont val="Tahoma"/>
            <family val="2"/>
          </rPr>
          <t xml:space="preserve">
AVAIL: 2021
CODE: CI-HVC-VSDHP-V08-210101
VERSION 8 (2020) USED HERE</t>
        </r>
      </text>
    </comment>
    <comment ref="Q15" authorId="0" shapeId="0" xr:uid="{DD6A75B2-8EBA-4A60-B693-F4E16D16175B}">
      <text>
        <r>
          <rPr>
            <b/>
            <sz val="9"/>
            <color indexed="81"/>
            <rFont val="Tahoma"/>
            <family val="2"/>
          </rPr>
          <t>Perkins, Nathan:</t>
        </r>
        <r>
          <rPr>
            <sz val="9"/>
            <color indexed="81"/>
            <rFont val="Tahoma"/>
            <family val="2"/>
          </rPr>
          <t xml:space="preserve">
AVAIL: 2021
CODE: CI-HVC-VSDHP-V08-210101
VERSION 8 (2020) USED HERE</t>
        </r>
      </text>
    </comment>
    <comment ref="Q30" authorId="0" shapeId="0" xr:uid="{53C368E6-6352-4773-8A90-7BD33727624C}">
      <text>
        <r>
          <rPr>
            <b/>
            <sz val="9"/>
            <color indexed="81"/>
            <rFont val="Tahoma"/>
            <family val="2"/>
          </rPr>
          <t>Perkins, Nathan:</t>
        </r>
        <r>
          <rPr>
            <sz val="9"/>
            <color indexed="81"/>
            <rFont val="Tahoma"/>
            <family val="2"/>
          </rPr>
          <t xml:space="preserve">
AVAIL: 2021
CODE: CI-HVC-VSDF-V06-210101
VERSION 8 (2020) USED HERE</t>
        </r>
      </text>
    </comment>
    <comment ref="Q41" authorId="0" shapeId="0" xr:uid="{7751523C-4E82-424B-8F75-C6279111ACEE}">
      <text>
        <r>
          <rPr>
            <b/>
            <sz val="9"/>
            <color indexed="81"/>
            <rFont val="Tahoma"/>
            <family val="2"/>
          </rPr>
          <t>Perkins, Nathan:</t>
        </r>
        <r>
          <rPr>
            <sz val="9"/>
            <color indexed="81"/>
            <rFont val="Tahoma"/>
            <family val="2"/>
          </rPr>
          <t xml:space="preserve">
AVAIL: 2021
CODE: CI-HVC-THST-V02-210101
V8 (2020) WAS USED HERE.</t>
        </r>
      </text>
    </comment>
    <comment ref="Q67" authorId="0" shapeId="0" xr:uid="{F4640C07-5A2B-4832-8458-E0BF60511AA5}">
      <text>
        <r>
          <rPr>
            <b/>
            <sz val="9"/>
            <color indexed="81"/>
            <rFont val="Tahoma"/>
            <family val="2"/>
          </rPr>
          <t>Perkins, Nathan:</t>
        </r>
        <r>
          <rPr>
            <sz val="9"/>
            <color indexed="81"/>
            <rFont val="Tahoma"/>
            <family val="2"/>
          </rPr>
          <t xml:space="preserve">
AVAIL: 2021
CODE: CI-LTG-OSLC-V06-210101
V8 (2020) WAS USED HERE.</t>
        </r>
      </text>
    </comment>
  </commentList>
</comments>
</file>

<file path=xl/sharedStrings.xml><?xml version="1.0" encoding="utf-8"?>
<sst xmlns="http://schemas.openxmlformats.org/spreadsheetml/2006/main" count="18457" uniqueCount="3832">
  <si>
    <t>Priority</t>
  </si>
  <si>
    <t>Resource</t>
  </si>
  <si>
    <t>Details</t>
  </si>
  <si>
    <t>Client program data</t>
  </si>
  <si>
    <t>Project Information and Evaluations</t>
  </si>
  <si>
    <t>National DOE Sources</t>
  </si>
  <si>
    <t xml:space="preserve">Well-Vetted Sources Outside Region </t>
  </si>
  <si>
    <t>AEG Technical Research</t>
  </si>
  <si>
    <t>Various Resources as Required</t>
  </si>
  <si>
    <t>CE042</t>
  </si>
  <si>
    <t>CM040</t>
  </si>
  <si>
    <t>Commercial Laundry - ENERGY STAR Washer</t>
  </si>
  <si>
    <t>CE021</t>
  </si>
  <si>
    <t>CE026</t>
  </si>
  <si>
    <t>CE027</t>
  </si>
  <si>
    <t>CE029</t>
  </si>
  <si>
    <t>CM036</t>
  </si>
  <si>
    <t>Water Heater - Pre-Rinse Spray Valve</t>
  </si>
  <si>
    <t>CE031</t>
  </si>
  <si>
    <t>N/A</t>
  </si>
  <si>
    <t>CE025</t>
  </si>
  <si>
    <t>CE024</t>
  </si>
  <si>
    <t>CE012</t>
  </si>
  <si>
    <t>Water Heater</t>
  </si>
  <si>
    <t>CM032</t>
  </si>
  <si>
    <t>Water Heater - Low-Flow Showerheads</t>
  </si>
  <si>
    <t>CM033</t>
  </si>
  <si>
    <t>Water Heater - Thermostatic Shower Restriction Valve</t>
  </si>
  <si>
    <t>CM052</t>
  </si>
  <si>
    <t>Refrigeration - Anti-Sweat Heater Controls</t>
  </si>
  <si>
    <t>CM067</t>
  </si>
  <si>
    <t>Grocery - Display Case - LED Lighting</t>
  </si>
  <si>
    <t>CM068</t>
  </si>
  <si>
    <t>Grocery - Display Case Motion Sensors</t>
  </si>
  <si>
    <t>CM053</t>
  </si>
  <si>
    <t>Refrigeration - Door Gasket Replacement</t>
  </si>
  <si>
    <t>CM058</t>
  </si>
  <si>
    <t>Refrigeration - ECM Compressor Head Fan Motor</t>
  </si>
  <si>
    <t>CM061</t>
  </si>
  <si>
    <t>Refrigeration - ECM Evaporator Fan Motor</t>
  </si>
  <si>
    <t>CM063</t>
  </si>
  <si>
    <t>Refrigeration - Evaporator Fan Controls</t>
  </si>
  <si>
    <t>CM054</t>
  </si>
  <si>
    <t>Refrigeration - Floating Head Pressure</t>
  </si>
  <si>
    <t>CM055</t>
  </si>
  <si>
    <t>Refrigeration - Strip Curtain</t>
  </si>
  <si>
    <t>CM073</t>
  </si>
  <si>
    <t>Office Equipment - Advanced Power Strips</t>
  </si>
  <si>
    <t>CE039</t>
  </si>
  <si>
    <t>CM027</t>
  </si>
  <si>
    <t>RTU - Advanced Controls</t>
  </si>
  <si>
    <t>CM001</t>
  </si>
  <si>
    <t>Insulation - Ceiling</t>
  </si>
  <si>
    <t>CM004</t>
  </si>
  <si>
    <t>Insulation - Wall Cavity</t>
  </si>
  <si>
    <t>CM006</t>
  </si>
  <si>
    <t>Windows - High Efficiency Glazing</t>
  </si>
  <si>
    <t>CM034</t>
  </si>
  <si>
    <t>Circulation Pump - High Efficiency</t>
  </si>
  <si>
    <t>Efficient Pumps</t>
  </si>
  <si>
    <t>CM008</t>
  </si>
  <si>
    <t>Chiller - Variable Flow Chilled Water Pump</t>
  </si>
  <si>
    <t>CM011</t>
  </si>
  <si>
    <t>Water-Cooled Chiller - Variable Flow Condenser Water Pump</t>
  </si>
  <si>
    <t>On-Demand Overwrappers</t>
  </si>
  <si>
    <t>CM097</t>
  </si>
  <si>
    <t>Commercial Secondary Glazing Systems</t>
  </si>
  <si>
    <t>CM016</t>
  </si>
  <si>
    <t>CM030</t>
  </si>
  <si>
    <t>Thermostat - Connected</t>
  </si>
  <si>
    <t>Engine Block Heater Controls</t>
  </si>
  <si>
    <t>IM054</t>
  </si>
  <si>
    <t>IM033</t>
  </si>
  <si>
    <t>Pumping System - Variable Speed Drive</t>
  </si>
  <si>
    <t>IM050</t>
  </si>
  <si>
    <t>Motors - Green Rewind (&lt;100 HP)</t>
  </si>
  <si>
    <t>IM051</t>
  </si>
  <si>
    <t>Motors - Green Rewind (100 HP+)</t>
  </si>
  <si>
    <t>IM034</t>
  </si>
  <si>
    <t>Fan System - Equipment Upgrade</t>
  </si>
  <si>
    <t>IM056</t>
  </si>
  <si>
    <t>Agriculture - Efficient Stock Watering Tanks</t>
  </si>
  <si>
    <t>IM036</t>
  </si>
  <si>
    <t>Fan System - Variable Speed Drive</t>
  </si>
  <si>
    <t>IM057</t>
  </si>
  <si>
    <t>IM058</t>
  </si>
  <si>
    <t>Agriculture - Thermostatically Controlled Outlets</t>
  </si>
  <si>
    <t>Com-Computers-2021P_V4</t>
  </si>
  <si>
    <t>COM-Computers-7P_V3</t>
  </si>
  <si>
    <t>Laptop</t>
  </si>
  <si>
    <t>Com-DataCenters-7P_V6</t>
  </si>
  <si>
    <t>Com-DCV-7P_V5</t>
  </si>
  <si>
    <t>COM-DCV-KitchenVent-7P_V3</t>
  </si>
  <si>
    <t>COM-DHP-7P_V2</t>
  </si>
  <si>
    <t>COM-ECM-VAV-7P_V4</t>
  </si>
  <si>
    <t>COM-Economizer-7P_v2</t>
  </si>
  <si>
    <t>HVAC - Economizer</t>
  </si>
  <si>
    <t>Com-EM-2021P_V4</t>
  </si>
  <si>
    <t>Com-EM-7P_V5</t>
  </si>
  <si>
    <t>Commissioning</t>
  </si>
  <si>
    <t>Retrocommissioning</t>
  </si>
  <si>
    <t>Strategic Energy Management</t>
  </si>
  <si>
    <t>Com-ExitSign-7P_V3</t>
  </si>
  <si>
    <t>COM-FumeHood-7P_V2</t>
  </si>
  <si>
    <t>COM-PowerStrips-7P_V5</t>
  </si>
  <si>
    <t>Com-Showerheads-2021P_V2</t>
  </si>
  <si>
    <t>COM-VRF-7P_V6</t>
  </si>
  <si>
    <t>Air-Source Heat Pump</t>
  </si>
  <si>
    <t>RTU</t>
  </si>
  <si>
    <t>Clothes Washer</t>
  </si>
  <si>
    <t>Com-WaterCooler-7P_V6</t>
  </si>
  <si>
    <t>Com-Bi-Level Stairwell-7P_V4</t>
  </si>
  <si>
    <t>Com-ExteriorLighting-7P_V14</t>
  </si>
  <si>
    <t>Com-InteriorLightingControls-7P_V10</t>
  </si>
  <si>
    <t>Com-ParkingGarageLighting-7P_v7</t>
  </si>
  <si>
    <t>Material Handling</t>
  </si>
  <si>
    <t>Circulating Engine Block Heater</t>
  </si>
  <si>
    <t>Code</t>
  </si>
  <si>
    <t>End Use</t>
  </si>
  <si>
    <t>Technology</t>
  </si>
  <si>
    <t>Equipment</t>
  </si>
  <si>
    <t>Label</t>
  </si>
  <si>
    <t>Emerging?</t>
  </si>
  <si>
    <t>Baseline</t>
  </si>
  <si>
    <t>Prev. Study Option</t>
  </si>
  <si>
    <t>On Market</t>
  </si>
  <si>
    <t>Off Market</t>
  </si>
  <si>
    <t>Measure Description</t>
  </si>
  <si>
    <t>RTF / 7P Workbook</t>
  </si>
  <si>
    <t>AEO?</t>
  </si>
  <si>
    <t>CA Source?</t>
  </si>
  <si>
    <t>IL TRM</t>
  </si>
  <si>
    <t>XCEL ENERGY</t>
  </si>
  <si>
    <t>Major Measure</t>
  </si>
  <si>
    <t>Weather Sensitive?</t>
  </si>
  <si>
    <t>Comments</t>
  </si>
  <si>
    <t>Federal Standards</t>
  </si>
  <si>
    <t>Updated 2019?</t>
  </si>
  <si>
    <t>FLAG for KK review</t>
  </si>
  <si>
    <t>Status</t>
  </si>
  <si>
    <t>DVB Notes/Identified Sources</t>
  </si>
  <si>
    <t>PC2019 Measure Code - EUL</t>
  </si>
  <si>
    <t>PC2019 Measure Code - Cost</t>
  </si>
  <si>
    <t>PC2019 Measure Code - Savings</t>
  </si>
  <si>
    <t>PC2016 Lifetime Source Code</t>
  </si>
  <si>
    <t>PC2016 Cost Source Code</t>
  </si>
  <si>
    <t>PC2016 Savings Code</t>
  </si>
  <si>
    <t>Odd/Even?</t>
  </si>
  <si>
    <t>CE001</t>
  </si>
  <si>
    <t>Cooling</t>
  </si>
  <si>
    <t>Air-Cooled Chiller</t>
  </si>
  <si>
    <t>E1</t>
  </si>
  <si>
    <t>COP 3.11 (EER 10.6)</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</si>
  <si>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 in kW/ton.</t>
  </si>
  <si>
    <t>None</t>
  </si>
  <si>
    <t>x</t>
  </si>
  <si>
    <t>DEER, PGECOHVC120, SCE17HC030</t>
  </si>
  <si>
    <t>Equipment efficiency levels based on reciprocating chiller tiers in AEO 2019</t>
  </si>
  <si>
    <t>http://energy.gov/eere/femp/covered-product-category-air-cooled-electric-chillers</t>
  </si>
  <si>
    <t>Sufficiently Characterized</t>
  </si>
  <si>
    <t>Adjusted some measure labels to coincide with AEO 2018 levels. Updated DEEM with newest AEO 2018 NEMS Input files.
Description now reflects dominance of reciprocating chiller.</t>
  </si>
  <si>
    <t>AEO2018</t>
  </si>
  <si>
    <t>BEST?</t>
  </si>
  <si>
    <t>CHLR_AC-Cooling-AEO15-1</t>
  </si>
  <si>
    <t>AEG-BEST</t>
  </si>
  <si>
    <t>E2</t>
  </si>
  <si>
    <t>COP 4.10 (EER 14.0)</t>
  </si>
  <si>
    <t>CHLR_AC-Cooling-AEO15-3</t>
  </si>
  <si>
    <t>E3</t>
  </si>
  <si>
    <t>COP 4.40 (EER 15.0)</t>
  </si>
  <si>
    <t>E4</t>
  </si>
  <si>
    <t>COP 4.45 (EER 15.2)</t>
  </si>
  <si>
    <t>CHLR_AC-Cooling-AEO15-4</t>
  </si>
  <si>
    <t>Water-Cooled Chiller</t>
  </si>
  <si>
    <t>COP 5.78 (0.61 kW/ton)</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</si>
  <si>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t>
  </si>
  <si>
    <t>DEER, SCE13HC043</t>
  </si>
  <si>
    <t>Equipment efficiency levels based on centrifugal chiller tiers in AEO 2019</t>
  </si>
  <si>
    <t>http://energy.gov/eere/femp/covered-product-category-water-cooled-electric-chillers</t>
  </si>
  <si>
    <t>Adjusted some measure labels to coincide with AEO 2018 levels. Updated DEEM with newest AEO 2018 NEMS Input files.</t>
  </si>
  <si>
    <t>CHLR_WC-Cooling-AEO15-1</t>
  </si>
  <si>
    <t>COP 7.03 (0.50 kW/ton)</t>
  </si>
  <si>
    <t>CHLR_WC-Cooling-AEO15-2</t>
  </si>
  <si>
    <t>COP 9.77 (0.36 kW/ton)</t>
  </si>
  <si>
    <t>CHLR_WC-Cooling-AEO15-3</t>
  </si>
  <si>
    <t>COP 11.72 (0.30 kW/ton)</t>
  </si>
  <si>
    <t>E5</t>
  </si>
  <si>
    <t>COP 12.13 (0.29 kW/ton)</t>
  </si>
  <si>
    <t>E6</t>
  </si>
  <si>
    <t>COP 13.03 (0.27 kW/ton)</t>
  </si>
  <si>
    <t>E7</t>
  </si>
  <si>
    <t>COP 14.07 (0.25 kW/ton)</t>
  </si>
  <si>
    <t>IEER 12.9 - Federal Standard 2018</t>
  </si>
  <si>
    <t>EER 11.2</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</si>
  <si>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are modeled.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</si>
  <si>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PGECOHVC126/128, SCE13HC043, CMUA TRM, WPSDGENRHC0023</t>
  </si>
  <si>
    <t>Equipment efficiency levels based on RTU tiers in EIA Appendix A.</t>
  </si>
  <si>
    <t>https://www1.eere.energy.gov/buildings/appliance_standards/standards.aspx?productid=75 
http://www1.eere.energy.gov/buildings/appliance_standards/standards.aspx?productid=71 (VRF)</t>
  </si>
  <si>
    <t>Updated with newest AEO 2018 NEMS Input file. Deleted EER 11.9 level from AEO 2017; no longer in AEO 2018. Deleted EER 10.6 since 11.2 is standard.</t>
  </si>
  <si>
    <t>RTU-Cooling-AEO15-3</t>
  </si>
  <si>
    <t>IEER 14 - Tier 1 / ENERGY STAR (3.1)</t>
  </si>
  <si>
    <t>EER 11.7</t>
  </si>
  <si>
    <t>RTU-Cooling-AEO15-4</t>
  </si>
  <si>
    <t xml:space="preserve">IEER 14.8 - Federal Standard 2023 </t>
  </si>
  <si>
    <t>Baseline (2023+)</t>
  </si>
  <si>
    <t>EER 12.4</t>
  </si>
  <si>
    <t>IEER 15.4 - Tier 2</t>
  </si>
  <si>
    <t>EER 13.9, VRF</t>
  </si>
  <si>
    <t>IEER 18 - Advanced Tier VRF</t>
  </si>
  <si>
    <t>IEER 21.5 - EIA High Efficiency VRF</t>
  </si>
  <si>
    <t>RTU-Cooling-AEO15-5</t>
  </si>
  <si>
    <t>Packaged Terminal AC</t>
  </si>
  <si>
    <t>EER 10.4 - Federal Standard</t>
  </si>
  <si>
    <t>EER 10.4</t>
  </si>
  <si>
    <t xml:space="preserve">This measure includes efficiency upgrades to other small direct expansion cooling systems in commercial buildings such as packaged terminal air conditioning (PTAC) units, and also is assumed to cover room ACs. The technology is evaluated with increasing EER levels. </t>
  </si>
  <si>
    <t>DEER, PGECOHVC114, SCE17HC007, CMUA TRM</t>
  </si>
  <si>
    <t>https://www1.eere.energy.gov/buildings/appliance_standards/standards.aspx?productid=46</t>
  </si>
  <si>
    <t>Unclear where NVE levels (EER 11, 11.5, 12, 13) were taken and calculated from. Suggested levels based on AEG characterization with AHRI database levels (assumed to be representative of the market) and PG&amp;E/SCE costs/EUL</t>
  </si>
  <si>
    <t>PTAC-Cooling-AEG-v2-1</t>
  </si>
  <si>
    <t>PTAC-Cooling-AEG-v2-2</t>
  </si>
  <si>
    <t>EER 13</t>
  </si>
  <si>
    <t>PTAC-Cooling-AEG-v2-3</t>
  </si>
  <si>
    <t>Cooling / Space Heating</t>
  </si>
  <si>
    <t>Packaged Terminal HP</t>
  </si>
  <si>
    <t>EER 10.4 / COP 3.1 - Federal Standard</t>
  </si>
  <si>
    <t>EER 10.4 / COP 3.1</t>
  </si>
  <si>
    <t>This measure includes efficiency upgrades to other small heat pump systems in commercial buildings such as packaged terminal heat pump (PTHP) units, and is evaluated with increasing EER and COP levels.</t>
  </si>
  <si>
    <t>PTHP-Cooling-AEG-v2-1 + PTHP-Heating-AEG-v2-1</t>
  </si>
  <si>
    <t>EER 11.7 / COP 3.4</t>
  </si>
  <si>
    <t>PTHP-Cooling-AEG-v2-2 + PTHP-Heating-AEG-v2-2</t>
  </si>
  <si>
    <t>EER 13 / COP 3.6</t>
  </si>
  <si>
    <t>PTHP-Cooling-AEG-v2-3 + PTHP-Heating-AEG-v2-3</t>
  </si>
  <si>
    <t>Evaporative Central AC</t>
  </si>
  <si>
    <t>EER 14.0</t>
  </si>
  <si>
    <t>An evaporative cooler (or swamp cooler) cools air through the evaporation of water.  A significant amount of heat energy must be drawn from the air to drive the phase transition of liquid water to water vapor.  Direct evaporative cooling passes supply air directly through a wetted media or area, thereby delivering air to a space that is both cooler and more humid.  This technology tends to be less expensive than conventional air conditioning, but is best suited for hot, dry climates.  Indirect evaporative cooling passes outside air through a wetted media or area, but then uses a closed-loop heat exchanger to deliver a second stream of air that is cooler, but with unaffected humidity.  Evaporative cooling technology must continually consume water to operate.</t>
  </si>
  <si>
    <t>DEER, SCE17HC013
PGECOHVC161</t>
  </si>
  <si>
    <t>http://www1.eere.energy.gov/buildings/appliance_standards/standards.aspx?productid=72</t>
  </si>
  <si>
    <t>Update Recommended</t>
  </si>
  <si>
    <t>Enough data from SCE workpaper with % savings; no need to add in raw savings values (without baseline) from DEER. Ignore New Buildings Institute Study, 2006 unless absolutely necessary.</t>
  </si>
  <si>
    <t>EVAPAC-Cooling-DEER-v2011-1</t>
  </si>
  <si>
    <t>EVAPCAC-Cooling-DEER-4</t>
  </si>
  <si>
    <t>New Buildings Institute Study, 2006</t>
  </si>
  <si>
    <t>EER 15.0</t>
  </si>
  <si>
    <t>EER 16.0</t>
  </si>
  <si>
    <t>IEER 12.2 / COP 3.3 - Federal Standard</t>
  </si>
  <si>
    <t>EER 11.0 / COP 3.30</t>
  </si>
  <si>
    <t xml:space="preserve">A heat pump's refrigeration system consists of a compressor and two heat exchange coils (one indoors and one outside) surrounded by aluminum fins to aid heat transfer. In heating mode, liquid refrigerant in the outside coils extracts heat from the air and evaporates into a gas. The indoor coils release heat from the refrigerant as it condenses back into a liquid. A reversing valve, near the compressor, can change the direction of the refrigerant flow for cooling as well as for defrosting the outdoor coils in winter. Efficiency and performance improvements are derived from: more precise expansion valves, variable speed blowers, improved coil design, improved motor and compressor designs, and improved heat exchange design. A variable refrigerant flow (VRF) system controls the amount of refrigerant flowing to each of the heat exchange coils in the building, enabling the use of many types of coils, individualized comfort control, simultaneous heating and cooling in different zones, and heat recovery between zones. </t>
  </si>
  <si>
    <t xml:space="preserve">PGECOHVC142, SCE13HC036, CMUA TRM, ED VRF Measure Impacts Disposition </t>
  </si>
  <si>
    <t>https://www1.eere.energy.gov/buildings/appliance_standards/standards.aspx?productid=75 
http://www1.eere.energy.gov/buildings/appliance_standards/standards.aspx?productid=71 (VRF)</t>
  </si>
  <si>
    <t xml:space="preserve">Not many changes in AEO 2017; OK to keep as is. Use AEO2018 if it is available. </t>
  </si>
  <si>
    <t>ASHP-Cooling-AEO15-3</t>
  </si>
  <si>
    <t>IEER 12.8 / COP 3.4 - ENERGY STAR (3.1)</t>
  </si>
  <si>
    <t>EER 11.4 / COP 3.35</t>
  </si>
  <si>
    <t>Equipment efficiency levels based on Commercial Rooftop Heat Pump tiers in Appendix A</t>
  </si>
  <si>
    <t>ASHP-Cooling-AEO15-5</t>
  </si>
  <si>
    <t>IEER 14.1 / COP 3.4 - Federal Standard  2023</t>
  </si>
  <si>
    <t>EER 12.0 / COP 3.40</t>
  </si>
  <si>
    <t>IEER 17.4 / COP 3.4, VRF - ENERGY STAR (3.1)</t>
  </si>
  <si>
    <t>EER 12.7 / COP 3.40, VRF</t>
  </si>
  <si>
    <t>IEER 20.3 / COP 3.7 - EIA High Efficiency</t>
  </si>
  <si>
    <t>Geothermal Heat Pump</t>
  </si>
  <si>
    <t>EER 14.1 / COP 3.2 - Federal Standard</t>
  </si>
  <si>
    <t>EER 14.0 / COP 3.50</t>
  </si>
  <si>
    <t>Geothermal heat pumps, sometimes referred to as GeoExchange,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</si>
  <si>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PGECOHVC162, SCE13HC048</t>
  </si>
  <si>
    <t>Equipment efficiency levels based on ground-source heat pump tiers in AEO 2018</t>
  </si>
  <si>
    <t>http://www1.eere.energy.gov/buildings/appliance_standards/standards.aspx?productid=70</t>
  </si>
  <si>
    <t>Updated with AEO 2018 NEMS, added cost per ton from PGECOHVC162R3.</t>
  </si>
  <si>
    <t>GSHP-Cooling-AEO15-2</t>
  </si>
  <si>
    <t>EER 17.1 / COP 3.6 - ENERGY STAR (3.1)</t>
  </si>
  <si>
    <t>EER 15.5 / COP 3.98</t>
  </si>
  <si>
    <t>GSHP-Cooling-AEO15-7</t>
  </si>
  <si>
    <t>EER 22.4 / COP 4.5</t>
  </si>
  <si>
    <t>EER 22.0 / COP 4.20</t>
  </si>
  <si>
    <t>EER 25 / COP 4.5 EIA High Efficiency</t>
  </si>
  <si>
    <t>EER 24.0 / COP 4.40</t>
  </si>
  <si>
    <t>EER 35.5 / COP 4.76</t>
  </si>
  <si>
    <t>Space Heating</t>
  </si>
  <si>
    <t>Electric Furnace</t>
  </si>
  <si>
    <t>Standard</t>
  </si>
  <si>
    <t>Resistive heating elements are used to convert electricity directly to heat.  The heat is then delivered by a supply fan and duct system to the regions that require heating.</t>
  </si>
  <si>
    <t>AEO</t>
  </si>
  <si>
    <t>EFURN-Heating-AEO15-1</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</si>
  <si>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</si>
  <si>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</si>
  <si>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ERHT-Heating-EIA14-2014 Ref. Case-1</t>
  </si>
  <si>
    <t>Ventilation</t>
  </si>
  <si>
    <t>Constant Air Volume, 2-Speed VFD</t>
  </si>
  <si>
    <t>Constant Volume</t>
  </si>
  <si>
    <t>A variable air volume ventilation system modulates the air flow rate as needed based on the interior conditions of the building to reduce fan load, improve dehumidification, and reduce energy usage.</t>
  </si>
  <si>
    <t>N/A - just motors</t>
  </si>
  <si>
    <t>VENT-Ventilation-AEO15-4</t>
  </si>
  <si>
    <t>Variable Air Volume 2015 Typical</t>
  </si>
  <si>
    <t>Variable Air Volume</t>
  </si>
  <si>
    <t>VENT-Ventilation-AEO15-15</t>
  </si>
  <si>
    <t>Water Heating</t>
  </si>
  <si>
    <t>Resistance Heater, Standard Standby Wattage</t>
  </si>
  <si>
    <t>Efficient electric water heaters are characterized by a high recovery or thermal efficiency (percentage of delivered electric energy which is transferred to the water) and low standby losses (the ratio of heat lost per hour to the content of the stored water). Included in the savings associated with high-efficiency electric water heaters are timers that allow temperature setpoints to change with hot water demand patterns. For example, the heating element could be shut off throughout the night, increasing the overall energy factor of the unit. In addition, tank and pipe insulation reduces standby losses and therefore reduces the demands on the water heater. This analysis considers heat pump water heaters as a replacement for conventional electric storage water heaters.</t>
  </si>
  <si>
    <t>ComDHWEfficientTank_v4_4 / COM-WHTanks-7p_v6</t>
  </si>
  <si>
    <t>PGECODHW103, CMUA TRM, WPSCGNRWH120206A</t>
  </si>
  <si>
    <t>https://www1.eere.energy.gov/buildings/appliance_standards/standards.aspx?productid=36</t>
  </si>
  <si>
    <t xml:space="preserve">RTF workbook input complete. RTF and 7th Plan only have one "efficient" option, don't reference heat pumps. </t>
  </si>
  <si>
    <t>DHW_WH-Water Heating-AEO17-1</t>
  </si>
  <si>
    <t>BEST? Used in NVE - should get better source.</t>
  </si>
  <si>
    <t>DHW_WH-Water Heating-RTF-v3.0-5</t>
  </si>
  <si>
    <t>Resistance Heater, Reduced Standby Wattage</t>
  </si>
  <si>
    <t>DHW_WH-Water Heating-AEO17-2</t>
  </si>
  <si>
    <t>DHW_WH-Water Heating-7PLN-v6-18</t>
  </si>
  <si>
    <t>DHW_WH-Water Heating-7PLN-v5-1</t>
  </si>
  <si>
    <t>7th Plan - com-whtanks-7p_v5p.xlsm</t>
  </si>
  <si>
    <t>EF 2.0 - Heat Pump</t>
  </si>
  <si>
    <t>Limit technical applicability</t>
  </si>
  <si>
    <t>DHW_WH-Water Heating-AEO17-3</t>
  </si>
  <si>
    <t>DHW_WHsm-Water Heating-7PLN-v3-1</t>
  </si>
  <si>
    <t>EF 2.45 - Heat Pump</t>
  </si>
  <si>
    <t>EF 3.90 - Heat Pump</t>
  </si>
  <si>
    <t>DHW_WH-Water Heating-AEO17-5</t>
  </si>
  <si>
    <t>DHW_WHsm-Water Heating-7PLN-v3-7</t>
  </si>
  <si>
    <t>Interior Lighting</t>
  </si>
  <si>
    <t>General Service Lighting</t>
  </si>
  <si>
    <t>EISA Compliant (17.4 lm/W)</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</si>
  <si>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</si>
  <si>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NonResLightingMidstream_v1.2 / Com-LightingInterior-7P_v41</t>
  </si>
  <si>
    <t>DEER, Various CA Workpapers, CMUA TRM</t>
  </si>
  <si>
    <t>LED efficacy trends consistent with Navigant/DOE 2016</t>
  </si>
  <si>
    <t>https://appliance-standards.org/product/general-service-lamps
https://www1.eere.energy.gov/buildings/appliance_standards/standards.aspx?productid=4</t>
  </si>
  <si>
    <t>RTF midstream workbook input complete, along with  EIA 2016 data and data from Navigant Report 2016</t>
  </si>
  <si>
    <t>CLTG_SCR-Interior Lighting-EIA11-2012 Ref. Case-14</t>
  </si>
  <si>
    <t>CLTG_SCR-Interior Lighting-7PLN-v36-2</t>
  </si>
  <si>
    <t>EISA Compliant (45 lm/W)</t>
  </si>
  <si>
    <t>CA and WA: BL 2020+
UT, WY, and ID: BL 2020+*</t>
  </si>
  <si>
    <t>CLTG_SCR-Interior Lighting-EIA11-2012 Ref. Case-15</t>
  </si>
  <si>
    <t>EISA-2020 Code</t>
  </si>
  <si>
    <t>CFL (64.3 lm/W)</t>
  </si>
  <si>
    <t>CLTG_SCR-Interior Lighting-7PLN-v36-1</t>
  </si>
  <si>
    <t>LED 2019/2020 (97 lm/W)</t>
  </si>
  <si>
    <t>CLTG_SCR-Interior Lighting-7PLN-v36-4</t>
  </si>
  <si>
    <t>Navigant Report 2014</t>
  </si>
  <si>
    <t>LED 2025 (111 lm/W)</t>
  </si>
  <si>
    <t>LED 2030 (123 lm/W)</t>
  </si>
  <si>
    <t>Exempted Lighting</t>
  </si>
  <si>
    <t>Incandescent/Halogen (18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</si>
  <si>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</si>
  <si>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 xml:space="preserve">NonResLightingMidstream_v1.2 / Com-LightingInterior-7P_v41 </t>
  </si>
  <si>
    <t>New technology added to reflect lighting types exempted from EISA 2007 legislation</t>
  </si>
  <si>
    <t>http://www.lightingfacts.com/Library/Content/EISA
https://www1.eere.energy.gov/buildings/appliance_standards/standards.aspx?productid=4</t>
  </si>
  <si>
    <t>CFL (45 lm/W)</t>
  </si>
  <si>
    <t>LED 2019/2020 (76 lm/W)</t>
  </si>
  <si>
    <t>LED 2025 (86 lm/W)</t>
  </si>
  <si>
    <t>LED 2030 (94 lm/W)</t>
  </si>
  <si>
    <t>Linear Lighting</t>
  </si>
  <si>
    <t>T8 - F32 Standard (69.0 lm/W system)</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</si>
  <si>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 </t>
  </si>
  <si>
    <t>Com-LightingInterior-7P_v41 / Com-InteriorLightingControls-7P_V10</t>
  </si>
  <si>
    <t>T8 baseline (69 lm/W) from 7th Plan "Com-LightingInterior-7P_v41" Cell V22 in the "DOE  Conventional Tech Specs" sheet, in Mean Delivered lm/W format
LED efficacy trends consistent with Navigant/DOE 2016</t>
  </si>
  <si>
    <t>https://www1.eere.energy.gov/buildings/appliance_standards/standards.aspx?productid=22</t>
  </si>
  <si>
    <t>Added EIA 2016 data and data from Navigant Report 2016</t>
  </si>
  <si>
    <t>CLTG_LF-Interior Lighting-7PLN-v36-2</t>
  </si>
  <si>
    <t>CLTG_LF-Interior Lighting-7PLN-v36-1</t>
  </si>
  <si>
    <t>T8 - F28HE (82.5 lm/W system)</t>
  </si>
  <si>
    <t>7th Plan - com-lightinginterior-7p_v36.xlsx</t>
  </si>
  <si>
    <t>LED 2019/2020 (123 lm/W system)</t>
  </si>
  <si>
    <t>LED 2025 (142 lm/W system)</t>
  </si>
  <si>
    <t>LED 2030 (158 lm/W system)</t>
  </si>
  <si>
    <t>High-Bay Lighting</t>
  </si>
  <si>
    <t>Metal Halide (55.6 lm/W)</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</si>
  <si>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office space,  management could decide to replace all lamps, ballasts, and fixtures with different configurations. This type of decision-making is modeled on a stock turnover basis because of the time between opportunities for upgrades. For High-Bay fixtures, alternatives include metal halides, high pressure sodium, high output linear lighting, and LED fixtures. </t>
  </si>
  <si>
    <t>51.2 lm/W metal halide fixture came off market in 2016 in previous study</t>
  </si>
  <si>
    <t>https://www1.eere.energy.gov/buildings/appliance_standards/standards.aspx?productid=14</t>
  </si>
  <si>
    <t>Removed MH 51.2 lm/W ballast efficiency level since it was off market in 2016. Kept 55.6. 
Added EIA 2016 data and data from Navigant Report 2016</t>
  </si>
  <si>
    <t>CLTG_HBY-Interior Lighting-AEO15-4</t>
  </si>
  <si>
    <t>High Pressure Sodium (56.6 lm/W)</t>
  </si>
  <si>
    <t>CLTG_HBY-Interior Lighting-AEO15-8</t>
  </si>
  <si>
    <t>CLTG_HBY-Interior Lighting-EIA11-2012 Ref. Case-12</t>
  </si>
  <si>
    <t>High Output Linear Lighting (70.3 lm/W)</t>
  </si>
  <si>
    <t>CLTG_HBY-Interior Lighting-AEO15-12</t>
  </si>
  <si>
    <t>LED 2019/2020 (121 lm/W)</t>
  </si>
  <si>
    <t>CLTG_HBY-Interior Lighting-AEO15-16</t>
  </si>
  <si>
    <t>LED 2025 (138 lm/W)</t>
  </si>
  <si>
    <t>CLTG_HBY-Interior Lighting-AEO15-21</t>
  </si>
  <si>
    <t>LED 2030 (152 lm/W)</t>
  </si>
  <si>
    <t>CLTG_HBY-Interior Lighting-AEO15-22</t>
  </si>
  <si>
    <t>Exterior Lighting</t>
  </si>
  <si>
    <t>DEER, Various CA Workpapers</t>
  </si>
  <si>
    <t>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t>
  </si>
  <si>
    <t>T8 - F28 High Efficiency (82.5 lm/W system)</t>
  </si>
  <si>
    <t>Area Lighting</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</si>
  <si>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metal halides, high pressure sodium, high output linear lighting, and LED fixtures. </t>
  </si>
  <si>
    <t xml:space="preserve">Added EIA 2016 data and data from Navigant Report 2016
Area lighting fixtures in both PC2016 and NVE were previously using Navigant efficacy projections for Low and High Bay fixtures. Nav/DOE study has separate "Area and Roadway" lighting efficacy that is consistent with parking lot lighting; this is what we should be using. </t>
  </si>
  <si>
    <t>LED 2019/2020 (105 lm/W)</t>
  </si>
  <si>
    <t>CLTG_HBY-Interior Lighting-AEO15-5</t>
  </si>
  <si>
    <t>LED 2025 (120 lm/W)</t>
  </si>
  <si>
    <t>LED 2030 (132 lm/W)</t>
  </si>
  <si>
    <t>Refrigeration</t>
  </si>
  <si>
    <t>Walk-in Refrigerator/Freezer</t>
  </si>
  <si>
    <t>Current Standard</t>
  </si>
  <si>
    <t>Walk-ins are modeled assuming a unit with: 305 square feet, cooling capacity of 37,820 BTU/hr. Energy savings may be realized by implementing high performance controls and upgrades, described in the non-equipment measures list.</t>
  </si>
  <si>
    <t>Refrigeration standard (9/8/2017 rule) for walk-in refrigeration systems effective July 10, 2020</t>
  </si>
  <si>
    <t>https://www1.eere.energy.gov/buildings/appliance_standards/standards.aspx?productid=56</t>
  </si>
  <si>
    <t>Update Required</t>
  </si>
  <si>
    <t>Add EIA 2016 Reference case data</t>
  </si>
  <si>
    <t>EIA2016</t>
  </si>
  <si>
    <t>RFG_WLK-Refrigeration-EIA11-2012 Ref. Case-3</t>
  </si>
  <si>
    <t>Standard 2020</t>
  </si>
  <si>
    <t>Reach-in Refrigerator/Freezer</t>
  </si>
  <si>
    <t>Reach-ins are modeled assuming a unit with: 49 cubic feet, cooling capacity of 3,000 BTU/hr. Energy savings may be realized by implementing high performance controls and upgrades, described in the non-equipment measures list and the ENERGY STAR 4.0 level (effective 3/27/2017).</t>
  </si>
  <si>
    <t>ComRefrigeratorFreezer_v4_2</t>
  </si>
  <si>
    <t>DEER, PGECOFST123, PGECOREF104, PGE3PREF122/128, SCE13CC001, WPSDGENRRN0010</t>
  </si>
  <si>
    <t>Refrigeration standard effective March 27, 2017</t>
  </si>
  <si>
    <t>https://www1.eere.energy.gov/buildings/appliance_standards/standards.aspx?productid=28</t>
  </si>
  <si>
    <t>RFG_RCH-Refrigeration-EIA11-2012 Ref. Case-4</t>
  </si>
  <si>
    <t>ENERGY STAR (4.0)</t>
  </si>
  <si>
    <t>ENERGY STAR</t>
  </si>
  <si>
    <t>RTF workbook input complete</t>
  </si>
  <si>
    <t>RFG_RCH-Refrigeration-EIA11-2012 Ref. Case-5</t>
  </si>
  <si>
    <t>Glass Door Display</t>
  </si>
  <si>
    <t>Glass door display cases are modeled assuming a unit with: Cooling capacity of 20,000 BTU/hr. Energy savings may be realized by implementing high performance controls and upgrades, described in the non-equipment measures list.</t>
  </si>
  <si>
    <t>CA Workpapers (see Reach-in)</t>
  </si>
  <si>
    <t>RFG_GDSPL-Refrigeration-EIA11-2012 Ref. Case-4</t>
  </si>
  <si>
    <t>Open Display Case</t>
  </si>
  <si>
    <t>Open door display cases are modeled assuming a unit with: Cooling capacity of 20,000 BTU/hr. Energy savings may be realized by implementing high performance controls and upgrades, described in the non-equipment measures list.</t>
  </si>
  <si>
    <t>RFG_ODSPL-Refrigeration-EIA11-2012 Ref. Case-3</t>
  </si>
  <si>
    <t>Icemaker</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</si>
  <si>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</si>
  <si>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PGECOFST108, SCE13CC007, CMUA TRM, WPSDGENRCC0004</t>
  </si>
  <si>
    <t>Federal standard for commercial icemakers effective January 1, 2018</t>
  </si>
  <si>
    <t>https://www1.eere.energy.gov/buildings/appliance_standards/standards.aspx?productid=53</t>
  </si>
  <si>
    <t>ICEMK-Refrigeration-EIA11-2012 Ref. Case-4</t>
  </si>
  <si>
    <t>ENERGY STAR (3.0)</t>
  </si>
  <si>
    <t>ENERGY STAR 3.0 specification effective January 28, 2018</t>
  </si>
  <si>
    <t>ICEMK-Refrigeration-EIA11-2012 Ref. Case-5</t>
  </si>
  <si>
    <t>ICEMK-Refrigeration-ILTRM-v4.0-5</t>
  </si>
  <si>
    <t>Vending Machine</t>
  </si>
  <si>
    <t>High-efficiency vending machines incorporate more efficient compressors and lighting.</t>
  </si>
  <si>
    <t>https://www1.eere.energy.gov/buildings/appliance_standards/standards.aspx?productid=29</t>
  </si>
  <si>
    <t>VEND-Refrigeration-EIA11-2012 Ref. Case-5</t>
  </si>
  <si>
    <t>ENERGY STAR (3.2)</t>
  </si>
  <si>
    <t>VEND-Refrigeration-EIA11-2012 Ref. Case-6</t>
  </si>
  <si>
    <t>Food Preparation</t>
  </si>
  <si>
    <t>Oven</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</si>
  <si>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</si>
  <si>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ComCookingConvectionOven_v2_3 / ComCookingCombinationOven_v2_3 / COM-Cooking-7P_V5</t>
  </si>
  <si>
    <t>PGECOFST100/101, SCE13CC006, SCE17CC012, CMUA TRM, WPSDGENRCC0005/0006/0011</t>
  </si>
  <si>
    <t>Modeled as a weighted average of convection and combination ovens</t>
  </si>
  <si>
    <t>Modeled with 55% convection and 45% combination? RTF workbook input complete</t>
  </si>
  <si>
    <t>COOK_OVN-Food Preparation-7PLN-v5-1</t>
  </si>
  <si>
    <t>COOK_OVN-Food Preparation-RTF-v2.0-1</t>
  </si>
  <si>
    <t>ENERGY STAR (2.2)</t>
  </si>
  <si>
    <t>Fryer</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</si>
  <si>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</si>
  <si>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ComCookingFryer_v2_3 / COM-Cooking-7P_V5</t>
  </si>
  <si>
    <t>PGECOFST102, SCE13CC004, CMUA TRM, WPSDGENRCC0014</t>
  </si>
  <si>
    <t>COOK_FRY-Food Preparation-RTF-v2.3-1</t>
  </si>
  <si>
    <t>COOK_FRY-Food Preparation-7PLN-v5-1</t>
  </si>
  <si>
    <t>COOK_FRY-Food Preparation-RTF-v2.0-1</t>
  </si>
  <si>
    <t>Dishwasher</t>
  </si>
  <si>
    <t>PGECOFSTNEW, PGECOFST126, CMUA TRM</t>
  </si>
  <si>
    <t>Fine to use IL TRM and CMUA</t>
  </si>
  <si>
    <t>DW-Food Preparation-ILTRM-v4.0-2</t>
  </si>
  <si>
    <t>Hot Food Container</t>
  </si>
  <si>
    <t>ComCookingHotFoodCabinet_v2_3 / COM-Cooking-7P_V5</t>
  </si>
  <si>
    <t>PGECOFST105, SCE13CC003, CMUA TRM</t>
  </si>
  <si>
    <t>N/A - state only</t>
  </si>
  <si>
    <t>COOK_HFCNT-Food Preparation-RTF-v2.3-2</t>
  </si>
  <si>
    <t>COOK_HFCNT-Food Preparation-7PLN-v5-1</t>
  </si>
  <si>
    <t>COOK_HFCNT-Food Preparation-RTF-v2.0-2</t>
  </si>
  <si>
    <t>ENERGY STAR (2.0)</t>
  </si>
  <si>
    <t>Steamer</t>
  </si>
  <si>
    <t>ComCookingSteamer_v2_4 / COM-Cooking-7P_V5</t>
  </si>
  <si>
    <t>PGECOFST104, SCE13CC002, CMUA TRM, WPSDGENRCC0001</t>
  </si>
  <si>
    <t>COOK_STM-Food Preparation-7PLN-v5-1</t>
  </si>
  <si>
    <t>COOK_STM-Food Preparation-RTF-v2.0-4</t>
  </si>
  <si>
    <t>ENERGY STAR (1.2)</t>
  </si>
  <si>
    <t>Griddle</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</si>
  <si>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</si>
  <si>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</si>
  <si>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</si>
  <si>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Need to document baseline cost estimate in DEEM so it can be referenced.</t>
  </si>
  <si>
    <t>CEL_PCDT-Office Equipment-7PLN-v2-1</t>
  </si>
  <si>
    <t>AEG Estimate</t>
  </si>
  <si>
    <t>ENERGY STAR (8.0)</t>
  </si>
  <si>
    <t>ENERGY STAR labeled computers automatically power down to 15 watts or less when not in use.  ENERGY STAR labeled computers also generate less heat than conventional models.</t>
  </si>
  <si>
    <t>CEL_PCLT-Office Equipment-7PLN-v2-1</t>
  </si>
  <si>
    <t>Monitor</t>
  </si>
  <si>
    <t>ENERGY STAR labeled monitors automatically power down to 15 watts or less when not in use.</t>
  </si>
  <si>
    <t>CEL_MN-Office Equipment-7PLN-v2-1</t>
  </si>
  <si>
    <t>ENERGY STAR (7.1)</t>
  </si>
  <si>
    <t>Server</t>
  </si>
  <si>
    <t>In addition to the "sleep" mode a reductions, servers have additional energy-saving opportunities through "virtualization" and other architecture solutions that involve optimal matching of computation tasks to hardware requirements</t>
  </si>
  <si>
    <t>CEL_SRV-Office Equipment-RSRCH-1</t>
  </si>
  <si>
    <t>Printer/Copier/Fax</t>
  </si>
  <si>
    <t>ENERGY STAR labeled office equipment saves energy by powering down and "going to sleep" when not in use.  ENERGY STAR labeled copiers are equipped with a feature that allows them to automatically turn off after a period of inactivity.</t>
  </si>
  <si>
    <t>CEL_SCF-Office Equipment-ESTAR-ESTAR v1.1-3</t>
  </si>
  <si>
    <t>POS Terminal</t>
  </si>
  <si>
    <t>Point-of-sale terminals in retail and supermarket facilities are always on. Efficient models  incorporate a high-efficiency power supply to reduce energy use.</t>
  </si>
  <si>
    <t>Miscellaneous</t>
  </si>
  <si>
    <t>Non-HVAC Motors</t>
  </si>
  <si>
    <t>Standard (NEMA Premium)</t>
  </si>
  <si>
    <t>NEMA Premium has become the standard for motors, eliminating the potential formerly claimed on this end use.</t>
  </si>
  <si>
    <t>https://www1.eere.energy.gov/buildings/appliance_standards/standards.aspx?productid=6</t>
  </si>
  <si>
    <t>Pool Pump</t>
  </si>
  <si>
    <t xml:space="preserve">High-efficiency motors and two-speed pumps provide improved energy efficiency for this load. </t>
  </si>
  <si>
    <t>EfficientPoolPumps_v2_1 (Post-QC)</t>
  </si>
  <si>
    <t>DEER, SCE17WP008</t>
  </si>
  <si>
    <t>http://www1.eere.energy.gov/buildings/appliance_standards/standards.aspx?productid=67</t>
  </si>
  <si>
    <t>PLPUMP-Miscellaneous-DEER-1</t>
  </si>
  <si>
    <t>PLPMP-Miscellaneous-SCE-Rev 0-1</t>
  </si>
  <si>
    <t>Two-Speed ENERGY STAR (2.0)</t>
  </si>
  <si>
    <t>Two-Speed</t>
  </si>
  <si>
    <t>PLPUMP-Miscellaneous-DEER-2</t>
  </si>
  <si>
    <t>Variable Speed ENERGY STAR (2.0)</t>
  </si>
  <si>
    <t>Variable Speed</t>
  </si>
  <si>
    <t>PLPUMP-Miscellaneous-DEER-4</t>
  </si>
  <si>
    <t>PLPMP-Miscellaneous-SCE-Rev 0-2</t>
  </si>
  <si>
    <t>Pool Heater</t>
  </si>
  <si>
    <t>Electric Resistance</t>
  </si>
  <si>
    <t>Efficient pool heaters can make use of heat pump technology to achieve significantly higher coefficients of performance in the COP=5.0 range.</t>
  </si>
  <si>
    <t>N/A - gas only</t>
  </si>
  <si>
    <t>PLHT-Miscellaneous-AEG-8</t>
  </si>
  <si>
    <t>Heat Pump</t>
  </si>
  <si>
    <t>Electric Vehicle Supply Equipment</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</si>
  <si>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</si>
  <si>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ResEVChargers_v1_1 / Res-EVSE-2021P_v1</t>
  </si>
  <si>
    <t>https://energy.gov/eere/electricvehicles/vehicle-charging</t>
  </si>
  <si>
    <t>Fine to use 7P values for PacifiCorp, but check costs with ESTAR source. Recommending</t>
  </si>
  <si>
    <t>EVSE-Transportation-7PLN-v2-1</t>
  </si>
  <si>
    <t>ENERGY STAR (1.0)</t>
  </si>
  <si>
    <t>Connected - ENERGY STAR (1.0)</t>
  </si>
  <si>
    <t>Appliances</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</si>
  <si>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</si>
  <si>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ComClothesWashers_v5_1 / COM-Washer-7P_V1</t>
  </si>
  <si>
    <t>https://www1.eere.energy.gov/buildings/appliance_standards/standards.aspx?productid=9</t>
  </si>
  <si>
    <t>Clothes Dryer</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</si>
  <si>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</si>
  <si>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r>
      <t xml:space="preserve">Residential only: </t>
    </r>
    <r>
      <rPr>
        <u/>
        <sz val="10"/>
        <color rgb="FF0070C0"/>
        <rFont val="Calibri"/>
        <family val="2"/>
        <scheme val="minor"/>
      </rPr>
      <t>https://www1.eere.energy.gov/buildings/appliance_standards/standards.aspx?productid=50</t>
    </r>
  </si>
  <si>
    <t>Added based on NVE measure list; use residential size dryers for large MF and other segments. Not sure of large electric dryer prevalence in laundromat/hotels.</t>
  </si>
  <si>
    <t>ENERGY STAR (1.1)</t>
  </si>
  <si>
    <t>A catchall category for miscellaneous electric uses. Includes equipment such as battery chargers and backup generators.</t>
  </si>
  <si>
    <t>Measure</t>
  </si>
  <si>
    <t>Description</t>
  </si>
  <si>
    <t>RTF / Power Plan Workbook</t>
  </si>
  <si>
    <t>Status for DEEM</t>
  </si>
  <si>
    <t>PC2019 EUL Measure Code</t>
  </si>
  <si>
    <t>PC2019 Cost Measure Code</t>
  </si>
  <si>
    <t>PC2019 Savings Measure Code</t>
  </si>
  <si>
    <t>odd even</t>
  </si>
  <si>
    <t>All</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</si>
  <si>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</si>
  <si>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ComWeatherizationSchool_v2_3</t>
  </si>
  <si>
    <t>DEER</t>
  </si>
  <si>
    <r>
      <t>New RTF workbook is 7th Plan format update.</t>
    </r>
    <r>
      <rPr>
        <sz val="10"/>
        <color rgb="FFFF0000"/>
        <rFont val="Calibri"/>
        <family val="2"/>
        <scheme val="minor"/>
      </rPr>
      <t xml:space="preserve"> </t>
    </r>
    <r>
      <rPr>
        <sz val="10"/>
        <color theme="1"/>
        <rFont val="Calibri"/>
        <family val="2"/>
        <scheme val="minor"/>
      </rPr>
      <t>Only RTF data is for schools.</t>
    </r>
  </si>
  <si>
    <t>INS_CLG-Heating-BPA-v2.5-1</t>
  </si>
  <si>
    <t>Building Energy Simulation Tool</t>
  </si>
  <si>
    <t>Insulation - Ducting</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</si>
  <si>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</si>
  <si>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Check costs with CPUC 2018 PG MICS Database</t>
  </si>
  <si>
    <t>INS_DCT-All-DEER-1</t>
  </si>
  <si>
    <t>Building Shell - Cool Roofs</t>
  </si>
  <si>
    <t xml:space="preserve">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 Living roofs also reduce stormwater runoff. </t>
  </si>
  <si>
    <r>
      <t xml:space="preserve">Check costs with CPUC 2018 PG MICS Database. </t>
    </r>
    <r>
      <rPr>
        <sz val="10"/>
        <color rgb="FFFF0000"/>
        <rFont val="Calibri"/>
        <family val="2"/>
        <scheme val="minor"/>
      </rPr>
      <t xml:space="preserve">Residential measure list has radiant barrier, this list has cool roofs. Suggest removing inconsistency. </t>
    </r>
  </si>
  <si>
    <t>RF_COOL-Cooling-DEER-1</t>
  </si>
  <si>
    <t>PGECOBLD106</t>
  </si>
  <si>
    <t>INS_WC-Heating-BPA-v2.5-1</t>
  </si>
  <si>
    <t>HVAC - Duct Repair and Sealing</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</si>
  <si>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</si>
  <si>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Data is ONLY for cooling from 6th Plan</t>
  </si>
  <si>
    <t>DCT_RPR-All-DEER-1</t>
  </si>
  <si>
    <t>DCT_RPR-Cooling-RTF-1</t>
  </si>
  <si>
    <t>High-efficiency windows, such as those labeled under the ENERGY STAR Program, are designed to reduce a building's energy bill while increasing comfort for the occupants at the same time.  High-efficiency windows have reducing properties that reduce the amount of heat transfer through the glazing surface.  For example, some windows have a low-E coating, which is a thin film of metallic oxide coating on the glass surface that allows passage of short-wave solar energy through glass and prevents long-wave energy from escaping.  Another example is double-pane and even triple-pane glass that reduces conductive and convective heat transfer.  There are also double-pane glasses that are gas-filled (usually argon) to further increase the insulating properties of the window.</t>
  </si>
  <si>
    <t>ComWeatherizationSchool_v2_3 / Com-WindowSGS-7P_V5</t>
  </si>
  <si>
    <t>DEER, PGECOBLD108, SCE13HC002</t>
  </si>
  <si>
    <t>WND_FLM-Cooling-7PLN-v3-2</t>
  </si>
  <si>
    <t>com-windowsgs-7p_v3p</t>
  </si>
  <si>
    <t>WND_FLM-Heating-7PLN-v3-2</t>
  </si>
  <si>
    <t>WND_FLM-Ventilation-7PLN-v3-2</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</si>
  <si>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</si>
  <si>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</si>
  <si>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More or less sufficiently characterized.</t>
  </si>
  <si>
    <t>CHLR_WC_CHWRST-Cooling-DEER-1</t>
  </si>
  <si>
    <t>BEST</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</si>
  <si>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</si>
  <si>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ComIndAgPumps_1_1</t>
  </si>
  <si>
    <t>DEER, SCE17HC039</t>
  </si>
  <si>
    <t>Previously "Chiller - Chilled Water Variable-Flow System"</t>
  </si>
  <si>
    <t>SCE17HC039 workpaper has both CHW and CW pump VFD costs and savings. Baseline for SCE workpaper is constant speed, but code may be two-speed; should be OK to use since it is CA workpaper.</t>
  </si>
  <si>
    <t>CHLR_AC_VSCHW-Cooling-DEER-1</t>
  </si>
  <si>
    <t>Chiller - Variable Speed Fans</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</si>
  <si>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</si>
  <si>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DEER, SCE17HC039, PGECOHVC106</t>
  </si>
  <si>
    <t>CHLR_WC_VSCTFAN-Cooling-DEER-1</t>
  </si>
  <si>
    <t>CHLR_WC_VSCTFAN-Cooling-NJTRM-31</t>
  </si>
  <si>
    <t>RTU - Maintenance</t>
  </si>
  <si>
    <t>Regular cleaning and maintenance enables a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</si>
  <si>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 xml:space="preserve">PGE3PHVC156/158/160, SCE13HC037, WPSDGENRHC1010/20/30/40 </t>
  </si>
  <si>
    <t>Sufficient characterization from PG&amp;E; SCE and SDG&amp;E data can also be added if necessary.</t>
  </si>
  <si>
    <t>RTU_MNT-Cooling-ILTRM-v4.0-1</t>
  </si>
  <si>
    <t>AEG-Engr. Assumption</t>
  </si>
  <si>
    <t>This measure equips constant speed condenser water pump(s) with variable speed controller(s). The regulation of pump speed with varying demand conditions enhances the part-load performance of the condenser water loop and the chiller system.</t>
  </si>
  <si>
    <t>New measure added</t>
  </si>
  <si>
    <t>SCE17HC039 workpaper has both CHW and CW pump VFD costs and savings. This was added.</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</si>
  <si>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</si>
  <si>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</si>
  <si>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 xml:space="preserve">Previously listed as "Water-Cooled Chiller - Chilled Water Reset" </t>
  </si>
  <si>
    <r>
      <t xml:space="preserve">Added cost and EUL data from CA and savings data for PNNL. 
</t>
    </r>
    <r>
      <rPr>
        <i/>
        <sz val="10"/>
        <rFont val="Calibri"/>
        <family val="2"/>
        <scheme val="minor"/>
      </rPr>
      <t>DVB: This measure has no data, but CHW reset costs used for CW reset and then modeled in BEST? How good are those savings? Custom measure savings vary widely and strongly depend on site-specific chiller plant design/operating parameters. Some RCx programs may report per-project averages for RCx measures like this, but this estimate would be no better than throwing this measure into the Custom Measures bucket at the end.</t>
    </r>
  </si>
  <si>
    <t>CHLR_WC_ECWTRST-Cooling-AEG-1</t>
  </si>
  <si>
    <t>CHLR_WC_ECWTRST-Cooling-CASE-1</t>
  </si>
  <si>
    <t>PNNL</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</si>
  <si>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</si>
  <si>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 xml:space="preserve">DEER, SCE13HC046, PGE3PHVC152, WPSDGENRHC0028 </t>
  </si>
  <si>
    <t>Make sure to benchmark savings with SCE workpaper</t>
  </si>
  <si>
    <t>HVAC_ECON-Cooling-DEER-2</t>
  </si>
  <si>
    <t>Ventilation - Nighttime Air Purge</t>
  </si>
  <si>
    <t>A system that uses an air-side economizer to automatically ventilate a building at night to cool the building's thermal mass and reduce the need for compressor-based cooling the following day.</t>
  </si>
  <si>
    <t>Data input from E3T, but would like to have more. Not much more data could be found. http://e3tnw.org/ItemDetail.aspx?id=102</t>
  </si>
  <si>
    <t>Space Heating - Heat Recovery Ventilator</t>
  </si>
  <si>
    <t>Heat recovery ventilation uses a counter-flow, air-to-air heat exchanger between inbound and outbound air flow to selectively transfer heat and reduce space heating loads.</t>
  </si>
  <si>
    <t>DEER, CPUC ED Disposition on VRF Measure Impacts</t>
  </si>
  <si>
    <t>Added electric HRV measures from E3T. No other electric heat measures were found. Added UEC values for HRV VRF measure from CPUC VRF disposition. Most HRV measures from midwestern states</t>
  </si>
  <si>
    <t>HRV-Heating-DEER-1</t>
  </si>
  <si>
    <t>RES_HRV-Cooling-7PLN-v1-2</t>
  </si>
  <si>
    <t>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t>
  </si>
  <si>
    <t>Building Shell - Air Sealing (Infiltration Control)</t>
  </si>
  <si>
    <t>Cooling / Heating</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</si>
  <si>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</si>
  <si>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Industrial Air Curtains</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</si>
  <si>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</si>
  <si>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Server Room Temperature Set back</t>
  </si>
  <si>
    <t>This measure involves adjusting existing thermostats or building automation systems for reduced cooling energy consumption and fan energy consumption in server room and/or data center spaces. Existing set points should be documented through an audit or retro-commissioning study. A maximum temperature adjustment of 95°F will limit significant increase in server fan power consumption</t>
  </si>
  <si>
    <t>Ventilation - ECM on VAV Boxes</t>
  </si>
  <si>
    <t>ECM motors are well suited to the variable flow rates of VAV boxes. ECMs are a higher efficiency option for the air blowers and maintain efficiency better over a wide range of loads.</t>
  </si>
  <si>
    <t>VENT_ECM-Ventilation-7PLN-v3-3</t>
  </si>
  <si>
    <t>Ventilation - Permanent Magnet Synchronous Fan Motor</t>
  </si>
  <si>
    <t>X</t>
  </si>
  <si>
    <t xml:space="preserve">The Q-Sync technology uses a permanent magnet synchronous motor topology and a simple, patented, low-cost switching method to achieve a higher efficiency than any other commercial refrigeration fan motor currently on the market. Q-Sync is nearly three times more efficient than shaded pole (19% to 75% improvement), and inherently more efficient than other induction, PSC or ECM/BLDC state-of-the-art motor offerings. Q-Sync also has a 50%+ power factor advantage over ECM designs and can be offered at the same cost as ECMs.
Q-Sync motors are permanent magnet synchronous motors that directly utilize utility-supplied AC current. By contrast, EC motors require that the AC current be rectified to DC before it is applied to the motor windings, and rectifying electrical current produces some parasitic losses. Therefore, Q-sync motor savings over EC motors is due to the lack of AC to DC conversion losses, and this improved efficiency is additive to the efficiency advantage offered by EC motors compared with shaded pole motors. </t>
  </si>
  <si>
    <t>Ventilation - Fan Drive Improvements</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</si>
  <si>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</si>
  <si>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Developed costs for direct drive HVAC fans.</t>
  </si>
  <si>
    <t>Ventilation - Variable Speed Control</t>
  </si>
  <si>
    <t>This measure equips ventilation fans (like those in an air handler unit) with variable speed controllers. The regulation of fan speed and rotation with varying demand conditions enhances the part-load performance of the fans and the overall system.</t>
  </si>
  <si>
    <t xml:space="preserve">ComRTUControllers_v1_1 </t>
  </si>
  <si>
    <t>DEER, PGECOHVC125, PGECOHVC106, SCE13HC031, SCE13HC050</t>
  </si>
  <si>
    <t>This is "Fan System - Variable Speed Drive" measure in DEEM. Recommend adding CA workpaper on variable speed air handler motors</t>
  </si>
  <si>
    <t>FAN_VSD-Ventilation codes from DEER, Mid-Atl, IL TRM</t>
  </si>
  <si>
    <t>VENT_VSD-Ventilation-DEER-1</t>
  </si>
  <si>
    <t>Ventilation - Demand Controlled</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</si>
  <si>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</si>
  <si>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PGECOHVC168, SCE13HC061, SCE13CS004</t>
  </si>
  <si>
    <t>VENT_DCV-Ventilation-7PLN-v3-16</t>
  </si>
  <si>
    <t>VENT_DCV-Ventilation-7PLN-v3-5</t>
  </si>
  <si>
    <t>HVAC - Dedicated Outdoor Air System (DOAS)</t>
  </si>
  <si>
    <t>An outside air ventilation system that is separate from the central air handling and distribution system, enabling the central system to not have to handle (and condition/dehumidify) outside air.</t>
  </si>
  <si>
    <t>Sufficiently characterized by 7th Plan</t>
  </si>
  <si>
    <t>Destratification Fans (HVLS)</t>
  </si>
  <si>
    <t>High volume low-speed (HVLS) ceiling fans are large (8-ft. to 20-ft. in diameter). They will effectively mix and circulate air within a given space to equalize temperature between ceiling and floor levels.</t>
  </si>
  <si>
    <t>HVLS-Cooling-AEG-1</t>
  </si>
  <si>
    <t>HVLS-Heating-AEG-1</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</si>
  <si>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</si>
  <si>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ComRTUControllers_v1_1 / Com-RooftopController-7P_V6</t>
  </si>
  <si>
    <t>PGECOHVC143, SCE13HC045</t>
  </si>
  <si>
    <t>RTU_CTRL-Ventilation-7PLN-v5-18</t>
  </si>
  <si>
    <t>RTU_CTRL-Ventilation-7PLN-v5-1</t>
  </si>
  <si>
    <t>RTU - Evaporative Precooler</t>
  </si>
  <si>
    <t xml:space="preserve">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   </t>
  </si>
  <si>
    <t>DEER or Xcel cost, Xcel Energy data</t>
  </si>
  <si>
    <t>RTU_PREC-Cooling-DEER-1</t>
  </si>
  <si>
    <t>Ductless Mini Split Heat Pump</t>
  </si>
  <si>
    <t>Room AC</t>
  </si>
  <si>
    <t xml:space="preserve">This high efficiency, wall-mounted zonal heat pump typically supplements an existing heating and cooling system to improve the operating efficiency of the system. </t>
  </si>
  <si>
    <t>Using 7th plan data</t>
  </si>
  <si>
    <t>DHP-Heating-7PLN-v4-2</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</si>
  <si>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</si>
  <si>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ComConnectedThermostats_v1_1 / COM-WEPT-7P_V2</t>
  </si>
  <si>
    <t>WPSDGENRHC0026</t>
  </si>
  <si>
    <t>Description was previously for programmable tstat. Use 7th Plan measure</t>
  </si>
  <si>
    <t>STAT_WIFI-All-7PLN-v1-1</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</si>
  <si>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</si>
  <si>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</si>
  <si>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DEER, WPSCGNRWH161222A (Gas)</t>
  </si>
  <si>
    <t>DEER/IL TRM</t>
  </si>
  <si>
    <t>DHW_AER-Water Heating-DEER-1</t>
  </si>
  <si>
    <t>DHW_AER-Water Heating-ILTRM-v4.0-1</t>
  </si>
  <si>
    <t xml:space="preserve">Similar to faucet aerators, low-flow showerheads reduce the consumption of hot water, which in turn decreases water heating energy use.  </t>
  </si>
  <si>
    <t>Showerheads_v3.1 / COM-Showerhead-7P_v5</t>
  </si>
  <si>
    <t>DHW_SHW-Water Heating-7PLN-v3-1</t>
  </si>
  <si>
    <t>Unit installed on showerhead to passively monitor water temperature and automatically shut off once setpoint is reached. Reduces wasteful energy when shower is left to warm up for too long. Applicable to shower only and not shower/tub combinations.</t>
  </si>
  <si>
    <t>ThermostaticShowerRestrictionValve_v1_3</t>
  </si>
  <si>
    <t>Added measure to reflect RTF's application of TSR valves to health care and assisted living. Note applicability considerations with low-flow showerheads.</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</si>
  <si>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</si>
  <si>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ComResCirculatorPumps_1_2</t>
  </si>
  <si>
    <t>CalTF</t>
  </si>
  <si>
    <t xml:space="preserve">Previously "Water Heater - High Efficiency Circulation Pump", now applied to pumps for both water heating and hydronic space heating. </t>
  </si>
  <si>
    <t>PMP_HEMTR-Cooling/Heating-HITRM-PY11 Redlined-1</t>
  </si>
  <si>
    <t>Water Heater - Pipe Insulation</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</si>
  <si>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</si>
  <si>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WPSCGREWH161128A, WPSDGENRWH1200/1203</t>
  </si>
  <si>
    <r>
      <t xml:space="preserve">Fine to use IL TRM; should add CA workpapers, but this is predominantly gas and not electric. </t>
    </r>
    <r>
      <rPr>
        <b/>
        <sz val="10"/>
        <color theme="1"/>
        <rFont val="Calibri"/>
        <family val="2"/>
        <scheme val="minor"/>
      </rPr>
      <t xml:space="preserve">Costs added from SCG (DEER 2008) per linear foot. </t>
    </r>
  </si>
  <si>
    <t>DHW_PINS-Water Heating-SCG-R3-1</t>
  </si>
  <si>
    <t>DHW_PINS-Water Heating-ILTRM-v4.0-1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</si>
  <si>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</si>
  <si>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ComCookingPreRinseSprayValve_v2_4 / COM-PreRinseSpray-7P_V3</t>
  </si>
  <si>
    <t>PGECOFST125, WPSDGENRWH0012, WPSCGNRWH121113A</t>
  </si>
  <si>
    <t>DHW_SPR-Water Heating-7PLN-v3-1</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</si>
  <si>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</si>
  <si>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</si>
  <si>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No commercial data available for this, only residential. The impact does not seem to be distinct from the residential measure unless this is applied to larger systems/boilers, at which point it becomes a different measure.</t>
  </si>
  <si>
    <t>IL TRM Residential</t>
  </si>
  <si>
    <t>DHW_STBK-Water Heating-ILTRM-v4.0-4</t>
  </si>
  <si>
    <t>Water Heater - Solar System</t>
  </si>
  <si>
    <t>Installation of solar system on top of existing water heater. Provides water heating during sunlit hours and stores hot water for future use.</t>
  </si>
  <si>
    <t>Recommend to update with AEO 2018 in case costs (2015$) are actually updated.</t>
  </si>
  <si>
    <t>DHW_WH-Water Heating-AEO15-9</t>
  </si>
  <si>
    <t>Commercial Laundry - Ozone Treatment</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</si>
  <si>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</si>
  <si>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 xml:space="preserve">PGECOAPP123, WPSDGENRWH0021 </t>
  </si>
  <si>
    <t xml:space="preserve">No electric, just gas impacts. PG&amp;E workpaper input, SDG&amp;E is not. </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</si>
  <si>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 with a minimum Modified Energy Factor (MEF J2, in cu.ft./kWh/cycle) of 2.2.</t>
  </si>
  <si>
    <t xml:space="preserve">This equipment replacement measure was added as a non-equipment measure to more accurately reflect its impact on three end use technologies (water heater, clothes washer, and clothes dryer). RTF workbook provides savings for MEF 2.0 to 2.19 ( &gt; Federal Standard) and MEF &gt; 2.2 ( &gt; ENERGY STAR) levels. The measure reflects the ENERGY STAR-qualified models. </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</si>
  <si>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</si>
  <si>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</si>
  <si>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Added data from E3TNW, DOE, SCE and City of LA studies. . Perchloroethylene dry cleaning is being phased out of CA by 2023. Best source = SCE study. Likely better to use Professional Wet Cleaning rather than Liquid CO2.</t>
  </si>
  <si>
    <t>Interior Lighting - Embedded Fixture Controls</t>
  </si>
  <si>
    <t>Embedded fixture controls include occupancy sensors, timeclocks/timers, task lighting, and daylighting controls that are embedded with the newly-installed fixtures. These controls allow for a reduction in lighting energy consumption by reducing the hours of use and/or reducing the power draw of the lighting fixture.</t>
  </si>
  <si>
    <t>DEER, Various workpapers for individual measures</t>
  </si>
  <si>
    <t>Keeping embedded fixture controls as NEM to reflect both 7P measures; in NVE we placed embedded controls as equipment options</t>
  </si>
  <si>
    <t>CLTG_CTRL_NET-Interior Lighting-7PLN-v6-1</t>
  </si>
  <si>
    <t>Interior Lighting - Networked Fixture Controls</t>
  </si>
  <si>
    <t>A networked lighting control system consists of an intelligent network of individually addressable luminaires and control devices, allowing for application of multiple control strategies, programmability, building- or enterprise-level control, zoning and rezoning using software, and measuring and monitoring.</t>
  </si>
  <si>
    <t>High-Bay Fixtures</t>
  </si>
  <si>
    <t>Interior Lighting - 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</si>
  <si>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</si>
  <si>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7th Plan</t>
  </si>
  <si>
    <t>CLTG_EXITLEC-Interior Lighting-7PLN-v2-3</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</si>
  <si>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</si>
  <si>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</si>
  <si>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Characterized costs and used 7th Plan data. Make sure to split the applicability's</t>
  </si>
  <si>
    <t>CLTG_EXITPHOTOLUM-Interior Lighting-AEG-1 And CLTG_EXITPHOTOLUM-Interior Lighting-AEG-2
CBSA saturation of 29% for single sided, 71% for double sided</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</si>
  <si>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</si>
  <si>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</si>
  <si>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CLTG_SKY-Interior Lighting-RSRCH-11</t>
  </si>
  <si>
    <t>Interior Fluorescent - Delamp and Install Reflectors</t>
  </si>
  <si>
    <t>While sometimes included in lighting retrofit projects, delamping is often performed as a separate energy efficiency measure in which a lighting engineer analyzes the lighting provided by current systems compared to the requirements of building occupants. This often leads to the removal of unnecessary lamps corresponding to an overall reduction in energy usage. In addition, installing a reflector in each fixture can improve light distribution from the remaining lamps.</t>
  </si>
  <si>
    <t>SCE13LG095, WPSDGENRLG0022, CMUA TRM</t>
  </si>
  <si>
    <t>Could add CA workpapers, but these are from 2012. IL TRM OK.</t>
  </si>
  <si>
    <t>CLTG_DLMPa-Interior Lighting-ILTRM-v4.0-1</t>
  </si>
  <si>
    <t>Interior Fluorescent - Bi-Level Stairwell Fixture</t>
  </si>
  <si>
    <t>Bi-level fixtures are very useful for spaces that need to be left illuminated for safety reasons but are often unoccupied. In stairwells, these bi-level fixtures are controlled by occupancy/motion sensors; as soon as the stairway is occupied, the lighting is turned up to the highest level.</t>
  </si>
  <si>
    <t xml:space="preserve">PGECOLTG101, SCE17LG089, WPSDGENRLG0025 </t>
  </si>
  <si>
    <t>Previously "Interior Fluorescent - Bi-Level Fixture"</t>
  </si>
  <si>
    <t>CLTG_BILVL-Interior Lighting-7PLN-v3-3</t>
  </si>
  <si>
    <t>CLTG_BILVL-Interior Lighting-7PLN-v3-1</t>
  </si>
  <si>
    <t>Exterior Lighting - Bi-Level Parking Garage Fixture</t>
  </si>
  <si>
    <t>Bi-level fixtures are very useful for spaces that need to be left illuminated for safety reasons but are often unoccupied. In a garage, these bi-level fixtures are controlled by occupancy/motion sensors; as soon as the garage area is occupied, the lighting can be turned up to the highest level.</t>
  </si>
  <si>
    <t>Previously "Exterior Lighting - Bi-Level Fixture"</t>
  </si>
  <si>
    <t>Overlap with enhanced controls</t>
  </si>
  <si>
    <t>CLTG_EXT_BILVL-Exterior Lighting-MEMD-v. 2014-1</t>
  </si>
  <si>
    <t>CLTG_EXT_BILVL-Exterior Lighting-7PLN-v6-3</t>
  </si>
  <si>
    <t>Exterior Lighting - Enhanced Controls</t>
  </si>
  <si>
    <t>Enhanced exterior lighting controls may use a time clock, photosensor to detect ambient light, motion sensors, and other technology to adjust or turn off exterior lighting fixtures accordingly.</t>
  </si>
  <si>
    <t>PGECOLTG129</t>
  </si>
  <si>
    <t>Only photosensor measure; Exterior Lighting - Daylighting Controls</t>
  </si>
  <si>
    <t>CLTG_EXT_DAY-Exterior Lighting-PGE-R3-1</t>
  </si>
  <si>
    <t>Exterior Lighting - Photovoltaic Installation</t>
  </si>
  <si>
    <t xml:space="preserve">Solar photovoltaic generation may be used to charge a battery and power the exterior lighting fixture, thus offsetting all or part of the fixture's electrical energy use. </t>
  </si>
  <si>
    <t>CLTG_EXT_PV-Exterior Lighting-AEG-1</t>
  </si>
  <si>
    <t>CLTG_EXT_PV-Exterior Lighting-AEG-2</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</si>
  <si>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</si>
  <si>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ComGroceryAntiSweatHeaterControls_v3.1 / Com-Grocery-7P_V7</t>
  </si>
  <si>
    <t>DEER, PGECOREF108, SCE17RN009, CMUA TRM, WPSDGENRRN0009</t>
  </si>
  <si>
    <t>Previously "Refrigeration - Anti-Sweat Heater"</t>
  </si>
  <si>
    <t>RTF workbook input complete. Added "Controls" back into the measure name. This measure is ASH controls, not ASH.</t>
  </si>
  <si>
    <t>RFG_ASH-Refrigeration-7PLN-v6-1</t>
  </si>
  <si>
    <t>This measure involves replacing aging door gaskets that no longer adequately seal reach-in refrigerators or glass door display cases.</t>
  </si>
  <si>
    <t>ComGroceryDoorGasketReplacement_v1_5</t>
  </si>
  <si>
    <t>New RTF workbook is 7th Plan format update. Gaskets for reach-in and glass door fridge will have same savings.</t>
  </si>
  <si>
    <t>RFG_GSKT-Refrigeration-DEER-1</t>
  </si>
  <si>
    <t>RFG_GSKT-Refrigeration-MEMD-v. 2014-1</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</si>
  <si>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</si>
  <si>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ComGroceryFHPCSingleCompressor_v1_6.xlsm / Com-Grocery-7P_V7</t>
  </si>
  <si>
    <t>DEER, 
PGE3PREF120/129, SCE17RN023</t>
  </si>
  <si>
    <t>RTF measure only applies to single compressor systems.</t>
  </si>
  <si>
    <t>New RTF workbook is 7th Plan format update.</t>
  </si>
  <si>
    <t>RFG_FHPC-Refrigeration-7PLN-v6-1</t>
  </si>
  <si>
    <t xml:space="preserve">Strip curtains at the entrances to large walk-in coolers or freezers, such as those used in supermarkets, reduce air transfer between the refrigerated space and the surrounding space. </t>
  </si>
  <si>
    <t>ComGroceryStripCurtain_v1_7 / Com-Grocery-7P_V7</t>
  </si>
  <si>
    <t>DEER, CMUA TRM</t>
  </si>
  <si>
    <t>RFG_STR-Refrigeration-7PLN-v6-1</t>
  </si>
  <si>
    <t>Refrigeration - High Efficiency Compressor</t>
  </si>
  <si>
    <t>Standard compressors typically operate at approximately 65% efficiency. High-efficiency models are available that can improve compressor efficiency by 15%.</t>
  </si>
  <si>
    <t>No significant changes in AEO 2018 (just dollar year multiplier). Recommend update with EIA 2016.</t>
  </si>
  <si>
    <t>RFG_HECOMP-Refrigeration-AEO15-3</t>
  </si>
  <si>
    <t>RFG_HECOMP-Refrigeration-AEO15-4</t>
  </si>
  <si>
    <t>Refrigeration - Variable Speed Compressor</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</si>
  <si>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</si>
  <si>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Characterized as a higher level of the High Efficiency Compressor. Recommend using 2020 or 2030-40 High from AEO17</t>
  </si>
  <si>
    <t>RFG_VSCOMP-Refrigeration-DEER-v2011-1</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</si>
  <si>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</si>
  <si>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ComGroceryCompressorECM_v2_3</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</si>
  <si>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</si>
  <si>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</si>
  <si>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PGE3PREF118</t>
  </si>
  <si>
    <t>PG&amp;E workpaper added</t>
  </si>
  <si>
    <t>Refrigeration - Replace Single-Compressor with Subcooled Multiplex</t>
  </si>
  <si>
    <t>A multiplex-compressor system consists of multiple compressors drawing from a common suction header (suction-group), and serving any number of display fixtures. The suction group is controlled to satisfy the lowest temperature required by any of the attached display fixtures. For this reason the display fixtures served by a given suction group usually have similar temperature requirements; separate suction-groups are typically used for low temperature and medium-temperature demands. The base case is a single air-cooled compressor system. </t>
  </si>
  <si>
    <t>PGE3PREF117</t>
  </si>
  <si>
    <t>Replacement of shaded-pole evaporator fan motors with ECM motors in display cases and walk-in refrigeration systems allows for variable refrigeration loads to be handled. Reductions come from increased motor efficiency and the reduction of heating load.</t>
  </si>
  <si>
    <t>ComGroceryDisplayCaseECMs_v3_3 / Com-Grocery-7P_V7</t>
  </si>
  <si>
    <t>DEER, PGECOREF109, PGE3PREF123/124, SCE13RN011, CMUA TRM</t>
  </si>
  <si>
    <t>Previously "Grocery - ECMs for Display Cases"</t>
  </si>
  <si>
    <t>RFG_EFAN_CTRL-Refrigeration-7PLN-v6-1</t>
  </si>
  <si>
    <t>ComGroceryWalkinECM_v2_3</t>
  </si>
  <si>
    <t>New Option for Walk-in Refrigeration Systems</t>
  </si>
  <si>
    <t>Refrigeration - Permanent Magnet Synchronous Fan Motor</t>
  </si>
  <si>
    <t>Upgrading evaporator fan motors to permanent magnet synchronous motors (PMSM) offers a significant energy savings opportunity for commercial fans. The upgrade opportunity is to use PMSMs in place of commonly used shaded pole or ECM motors for evaporator fan applications in commercial refrigeration.</t>
  </si>
  <si>
    <t>Emerging tech characterization complete</t>
  </si>
  <si>
    <t>RFG_PMSM-Refrigeration-CALTF-v1.12-1</t>
  </si>
  <si>
    <t>Evaporator fan motor controls allow for part load use or demand scheduling based on variable refrigeration load requirements, reducing energy consumption.</t>
  </si>
  <si>
    <t>ComGroceryWalkinEvapFanECMController_v2_3.xlsm / Com-Grocery-7P_V7</t>
  </si>
  <si>
    <t>DEER, PGECOREF106, SCE13RN025, CMUA TRM, WPSDGENRRN0011</t>
  </si>
  <si>
    <t>New RTF workbook is 7th Plan format update. RTF workbook is only for Walk-in; apply % savings on reach-in evaporator fan UEC from above measures.</t>
  </si>
  <si>
    <t>Refrigeration - Demand Defrost</t>
  </si>
  <si>
    <t>Units can be designed to perform at higher efficiency with a sensing and control system that runs defrost cycles based on demand/only when necessary.</t>
  </si>
  <si>
    <t>Would be nice to get better source, but VT and MA TRM are the only sources we have found thus far.</t>
  </si>
  <si>
    <t>RFG_DDEF-Refrigeration-VTTRM-1</t>
  </si>
  <si>
    <t>Refrigeration - Automatic Door Closer</t>
  </si>
  <si>
    <t>Automatic door closers at the entrances to large walk-in coolers or freezers, such as those used in supermarkets, reduce air transfer between the refrigerated space and the surrounding space by reducing the time that a door remains open.</t>
  </si>
  <si>
    <t>DEER, PGECOREF110, SCE17RN024, CMUA TRM, WPSDGENRRN0110</t>
  </si>
  <si>
    <t>Refrigeration - Low-Heat/No-Heat Doors</t>
  </si>
  <si>
    <t>Installation of highly insulated doors/windows in refrigerated systems.</t>
  </si>
  <si>
    <t>PGECOREF123, SCE13RN018</t>
  </si>
  <si>
    <t xml:space="preserve">High-efficiency LED display case lighting not only reduces direct lighting energy use, but also reduce internal heat gains to the case from lights that must be removed by the refrigeration system. </t>
  </si>
  <si>
    <t>ComGroceryDisplayCaseLEDs_v1_1 / Com-Grocery-7P_V7</t>
  </si>
  <si>
    <t>PGE3PLTG171, PGECOLTG174, SCE17LG098, CMUA TRM, WPSDGENRLG0027/0081/0082</t>
  </si>
  <si>
    <t>Latest version in DEEM</t>
  </si>
  <si>
    <t>RFG_LED-Refrigeration-RTF-v1.1-1</t>
  </si>
  <si>
    <t>RFG_LED-Refrigeration-7PLN-v6-1</t>
  </si>
  <si>
    <t>RFG_LED-Refrigeration-RTF-v1.1-9</t>
  </si>
  <si>
    <t>Motion sensors reduce lighting load when area around display case is unoccupied to save energy on lighting.</t>
  </si>
  <si>
    <t>ComGroceryDisplayCaseMotionSensors_v3_3 / Com-Grocery-7P_V7</t>
  </si>
  <si>
    <t>SCE13CS003, WPSDGENRLG0027/0082</t>
  </si>
  <si>
    <t>RFG_SENS-Refrigeration-7PLN-v6-1</t>
  </si>
  <si>
    <t>Grocery - Open Display Case - Night Covers</t>
  </si>
  <si>
    <t xml:space="preserve">Night covers can be used on open refrigeration cases when a facility is closed or few customers are in the store. </t>
  </si>
  <si>
    <t>DEER, SCE13RN005, PGECOREF101, WPSDGENRRN0005</t>
  </si>
  <si>
    <t>Recommend updating SCE (R2) and adding PG&amp;E workpaper; current SCE source is R0 from 2012.</t>
  </si>
  <si>
    <t>RFG_ODSP_COV-Refrigeration-DEER-1</t>
  </si>
  <si>
    <t>RFG_ODSP_COV-Refrigeration-ILTRM-v4.0-1</t>
  </si>
  <si>
    <t>Vending Machine - Occupancy Sensor</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</si>
  <si>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</si>
  <si>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SCE17CS005, PGECOREF111  WPSDGENRCS0001, 
PGE3PLTG168, CMUA TRM</t>
  </si>
  <si>
    <t>Vending Machine - Controller. Added updated SCE Workpaper workpaper instead of IL TRM data.</t>
  </si>
  <si>
    <t>Vending Machine - Controller measure from SCE</t>
  </si>
  <si>
    <t>VEND_CTRL-Refrigeration-ILTRM-v4.0-1</t>
  </si>
  <si>
    <t>Cooking - Exhaust Hoods with Sensor Control</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</si>
  <si>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</si>
  <si>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PGECOFST116, SCE13CC008, WPSDGENRCC0019, CMUA TRM</t>
  </si>
  <si>
    <t>Sufficiently characterized for the Pacificorp study by the 7th Plan</t>
  </si>
  <si>
    <t>COOK_EXHD-Ventilation-7PLN-v2-10</t>
  </si>
  <si>
    <t>Lodging - Guest Room Controls</t>
  </si>
  <si>
    <t>Zonal Systems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</si>
  <si>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</si>
  <si>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PGE3PHVC149, WPSDGENRHC1051</t>
  </si>
  <si>
    <r>
      <t xml:space="preserve">Added impacts from PG&amp;E workbook rather than IL TRM. </t>
    </r>
    <r>
      <rPr>
        <sz val="10"/>
        <color rgb="FF00B050"/>
        <rFont val="Calibri"/>
        <family val="2"/>
        <scheme val="minor"/>
      </rPr>
      <t>Applied to zonal systems to reflect all non-ducted systems</t>
    </r>
  </si>
  <si>
    <t>GSTRM_CTRL-Cooling/Heating-ILTRM-v4.0-1</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</si>
  <si>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</si>
  <si>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 xml:space="preserve"> PGECOALL101, SCE13CS002, CMUA TRM</t>
  </si>
  <si>
    <t>Previously "Electronics - Smart Power Strips"</t>
  </si>
  <si>
    <t>SMARTSTRIP-Electronics-7PLN-v4-1</t>
  </si>
  <si>
    <t>Office Equipment - Power Management</t>
  </si>
  <si>
    <t>Currently Energy Star performance criteria for most IT and office equipment have focused primarily on having equipment enter low-power modes after a period of inactivity as well as capping power draw values for different equipment types in low-power mode. Increasing PM-enable rates can be facilitated by network software which provides a means to centralized power management across a range of equipment interconnected via a network. Energy savings approaches for office equipment are highest impact if focused on power saving features for printers, servers and copiers, which constitute the majority of energy consumed in office equipment.</t>
  </si>
  <si>
    <t>NonResNetCompPwrMgt_v4_0 (Deactivated)</t>
  </si>
  <si>
    <t>PGECOCOM105, SCE17OE001, WPSDGENROE0001</t>
  </si>
  <si>
    <t>DEEM / RTF Networked Computer Power Management - recommend adding CA workpapers</t>
  </si>
  <si>
    <t>Data Center - Best Practice Measures</t>
  </si>
  <si>
    <t>Suite of data center measures, utilizing industry best practice standards. This includes decommissioning of unused servers, server virtualization, server power management, and efficient data storage management.</t>
  </si>
  <si>
    <t>com-datacenters-7p_v5p.xlsx</t>
  </si>
  <si>
    <t>Data Center - Commercially Available Measures</t>
  </si>
  <si>
    <t>Suite of data center measures, utilizing commercially available technology. Includes energy efficient servers, massive array of idle disks (MAID), efficient network topology, energy efficient transformers, energy efficient power supplies (UPS), energy efficient lighting, hot or cold aisle configuration, hot or cold aisle configuration plus containment (e.g., strip curtains or rigid enclosures), variable speed drives on pumps/fans, premium efficiency motors, air-side economizer, in-row cooling, water-side economizer, and install misters, foggers, or ultrasonic humidifiers.</t>
  </si>
  <si>
    <t>Data Center - Cutting Edge Measures</t>
  </si>
  <si>
    <t>Suite of data center measures, utilizing cutting edge technology. Includes solid state storage, efficient network topology, direct current (as opposed to AC) to the racks, and direct liquid cooling of chips.</t>
  </si>
  <si>
    <t>Optimized Variable Volume Lab Hood Design</t>
  </si>
  <si>
    <t>This measure involves converting the ventilation system in laboratory fume hoods to variable volume and optimizing flow conditions to minimize pressure losses and save energy while maintaining safe ventilation levels.</t>
  </si>
  <si>
    <t>VVLABHD-HVAC - Ventilation-7PLN-v2-1</t>
  </si>
  <si>
    <t>ENERGY STAR Ultra-Low Temperature Freezer</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</si>
  <si>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</si>
  <si>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PGECOREF130, SCE17RN029</t>
  </si>
  <si>
    <t>New measure applicable to hospitals and university segments</t>
  </si>
  <si>
    <t>Added PG&amp;E workpaper</t>
  </si>
  <si>
    <t>Pool Pump - Timer</t>
  </si>
  <si>
    <t xml:space="preserve">A pool pump timer allows the pump to turn off automatically, eliminating the wasted energy associated with unnecessary pumping.  </t>
  </si>
  <si>
    <t>No commercial data. Should use IESO residential entry</t>
  </si>
  <si>
    <t>TRM - IESO residential</t>
  </si>
  <si>
    <t>PLPMP_TIM-Miscellaneous-OPATRM-v1-2</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</si>
  <si>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</si>
  <si>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</si>
  <si>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PGE3PPRO109, WPSCGNRWH150309A</t>
  </si>
  <si>
    <t>Limited applicability - gas impact measure. However, we have electric pool heat as a technology so this measure was added</t>
  </si>
  <si>
    <t>ENERGY STAR (2.0) Water Coolers</t>
  </si>
  <si>
    <t>Water coolers provide cold (and sometimes hot) water and are installed in businesses around the country. ENERGY STAR certified water coolers use about 30 percent less energy than conventional models.</t>
  </si>
  <si>
    <t>ESTAR_WC-Miscellaneous-7PLN-v4-1</t>
  </si>
  <si>
    <t>Miscellaneous - 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</si>
  <si>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</si>
  <si>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Added data, minimal cost information available. Cost only for low-rise buildings not high rise</t>
  </si>
  <si>
    <t>CMSC_LIFT-Miscellaneous-AEG-2</t>
  </si>
  <si>
    <t>CMSC_LIFT-Miscellaneous-E3T-2</t>
  </si>
  <si>
    <t>CMSC_LIFT-Miscellaneous-DOE-RD&amp;D2015-2</t>
  </si>
  <si>
    <t>Advanced New Construction Designs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</si>
  <si>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</si>
  <si>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Highly dependent on code in region of interest. Costs are quite old and should be updated.</t>
  </si>
  <si>
    <t>ADVNC-All-RSRCH-1</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</si>
  <si>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</si>
  <si>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2018 CPUC Potential &amp; Goals Study - BROs Model</t>
  </si>
  <si>
    <t>Enough data in 7th Plan, but recommend updating estimates.</t>
  </si>
  <si>
    <t>COM_SEM-HVAC-AEG-1</t>
  </si>
  <si>
    <t>COM_SEM-Water Heating-AEG-1</t>
  </si>
  <si>
    <t>COM_SEM-Lighting-AEG-1</t>
  </si>
  <si>
    <t>COM_SEM-Refrigeration-AEG-1</t>
  </si>
  <si>
    <t>COM_SEM-Office Equipment-AEG-1</t>
  </si>
  <si>
    <t>For new construction and major renovations, commissioning ensures that building systems are properly designed, specified, and installed to meet the design intent and provide high-efficiency performance. Commissioning begins during the design process.</t>
  </si>
  <si>
    <t xml:space="preserve">Enough data in 7th Plan, but recommend updating estimates. </t>
  </si>
  <si>
    <t>COM_CX-HVAC-AEG-1</t>
  </si>
  <si>
    <t>COM_CX-Water Heating-AEG-1</t>
  </si>
  <si>
    <t>COM_CX-Lighting-AEG-1</t>
  </si>
  <si>
    <t>COM_CX-Refrigeration-AEG-1</t>
  </si>
  <si>
    <t>In existing buildings, the retrocommissioning process identifies low-cost or no cost measures, including controls adjustments, to improve building performance and reduce operating costs. Retrocommissioning addresses HVAC, lighting, DHW, and other major building systems.</t>
  </si>
  <si>
    <t>PGECOALL102 (non-Res Energy Audits), 2018 CPUC Potential &amp; Goals Study - BROs Model</t>
  </si>
  <si>
    <t>COM_RCX-HVAC-AEG-1</t>
  </si>
  <si>
    <t>COM_RCX-Water Heating-AEG-1</t>
  </si>
  <si>
    <t>COM_RCX-Lighting-AEG-1</t>
  </si>
  <si>
    <t>COM_RCX-Refrigeration-AEG-1</t>
  </si>
  <si>
    <t>Controlled Atmosphere  - Lighting Controls</t>
  </si>
  <si>
    <t xml:space="preserve">Improving lighting control through the addition of occupancy sensors, daylight sensors, bi-level lighting controls, and other control schema reduces the operating hours of the lighting equipment and also reduces the waste heat generated by the lighting system, resulting in both lighting and refrigeration savings. </t>
  </si>
  <si>
    <t>Industrial_tool_7thPlan v09</t>
  </si>
  <si>
    <t>Previously ''Fruit Storage - Lighting Controls''</t>
  </si>
  <si>
    <t>This is food processing/refrigerated warehouse segment in industrial sector, no? 2016 PC study used Controlled Atmosphere Measure Inputs.xlsx file for these measures; not publicly available and cannot add to DEEM</t>
  </si>
  <si>
    <t>Controlled Atmosphere Measure Inputs.xlsx</t>
  </si>
  <si>
    <t>Controlled Atmosphere  - Refrigeration Retrofit</t>
  </si>
  <si>
    <t>The initial cooling, processing, and cold storage of fresh fruit and vegetables is among the most energy intensive segments of the food industry. Many options such as system and component design exist to improve the performance of industrial refrigeration systems. New system designs include the use of adsorption heat pumps, gas engine driven adsorption cooling, new working fluids (e.g. ammonia, CO2) and alternative approaches (e.g. thermal storage), and other more typical measures like variable speed drives and process control systems are included here as well.</t>
  </si>
  <si>
    <t>Previously ''Fruit Storage Refrigeration Retrofit''</t>
  </si>
  <si>
    <t>Description based on ETO Resource Assessment (2011). 2016 PC study used Controlled Atmosphere Measure Inputs.xlsx file for these measures; not publicly available and cannot add to DEEM</t>
  </si>
  <si>
    <t>Controlled Atmosphere  - Refrigeration Tuneup</t>
  </si>
  <si>
    <t>Although the processing of and refrigeration of food tends to be seasonal, the product is stored throughout the year in refrigerated warehouses. This application is a large consumer of energy within the food segment. Simple O&amp;M practices have been identified as providing savings. Such measures include tune-up and cleaning of compressor systems and control sensors.</t>
  </si>
  <si>
    <t>Previously ''Fruit Storage Refrigeration Tuneup''</t>
  </si>
  <si>
    <t>Description from ETO Resource Assessment (2011). 2016 PC study used Controlled Atmosphere Measure Inputs.xlsx file for these measures; not publicly available and cannot add to DEEM</t>
  </si>
  <si>
    <t>Controlled Atmosphere  - CO2 Scrubber Retrofit</t>
  </si>
  <si>
    <t xml:space="preserve">Control of temperature, oxygen and carbon dioxide in controlled atmosphere refrigerated warehouses yields high edibility, visible fruit quality, and long storage life.  Even under controlled conditions, CO2 is released due to fruit respiration which must then be removed to protect fruit quality. Activated carbon CO2 scrubbers are a more energy-efficient method for CO2 control than molecular sieve absorber (MSA) units. Typically, MSA units require an average input power of 21 kW. One CO2 scrubber may replace two MSA units while requiring only 5 kW.  Advanced scrubber on-demand controls provide additional savings as they cycle scrubbers off when CO2 concentrations are within acceptable levels. This measure is the "CA Retrofit -- CO2 Scrub" measure from the NWPCC Seventh Plan. </t>
  </si>
  <si>
    <t>Previously ''Fruit Storage Retrofit - CO2 Scrub''</t>
  </si>
  <si>
    <t>Description from E3TNW. 2016 PC study used Controlled Atmosphere Measure Inputs.xlsx file for these measures; not publicly available and cannot add to DEEM</t>
  </si>
  <si>
    <t>Controlled Atmosphere  - Nitrogen Membrane Retrofit</t>
  </si>
  <si>
    <t>The initial cooling, processing, and cold storage of fresh fruit and vegetables is among the most energy intensive segments of the food industry. This measure involves a nitrogen membrane retrofit for controlled atmosphere (CA) storage to control carbon dioxide levels.</t>
  </si>
  <si>
    <t>Previously ''Fruit Storage Retrofit - Membrane''</t>
  </si>
  <si>
    <t>2016 PC study used Controlled Atmosphere Measure Inputs.xlsx file for these measures; not publicly available and cannot add to DEEM</t>
  </si>
  <si>
    <t>`</t>
  </si>
  <si>
    <t>LED Signage</t>
  </si>
  <si>
    <t>This measure involves replacing the neon or incandescent lighting in channel letter signs (internally illuminated letters/graphics) or neon OPEN signs with efficient LED lighting.</t>
  </si>
  <si>
    <t xml:space="preserve">PGE3PLTG167, SCE13LG052/070, WPSDGENRLG0021 </t>
  </si>
  <si>
    <t>New measure added.</t>
  </si>
  <si>
    <t>Mix of Channel Letter from SCE and Open Sign from PG&amp;E</t>
  </si>
  <si>
    <t>ENERGY STAR Dishwasher (2.0)</t>
  </si>
  <si>
    <t>Dishwashers</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</si>
  <si>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</si>
  <si>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EngineBlockHeaterControls_v1_1</t>
  </si>
  <si>
    <t>Previously "Agriculture - Engine Block Timer"</t>
  </si>
  <si>
    <t>AGR_ENGBLTIM-Miscellaneous-VTTRM-1</t>
  </si>
  <si>
    <t>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</si>
  <si>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CalTF, SCE13HC055</t>
  </si>
  <si>
    <t xml:space="preserve"> </t>
  </si>
  <si>
    <t>CalTF in OTHER Sheet</t>
  </si>
  <si>
    <t>Overwrappers are used in grocery stores to wrap and seal fresh food, including meat, produce, deli items, and baked goods. All overwrappers utilize a "sealing plate", which is heated and used to seal the plastic after food is wrapped. With efficient overwrappers, the sealing plate warms up much more quickly (a few seconds). Mechanical or optical sensors are used to detect the presence of food, allowing the sealing plate to be turned on only when needed (or "on demand"). In addition, efficient overwrappers disseminate heat from the sealing plate only in the direction it is needed.</t>
  </si>
  <si>
    <t>Heating</t>
  </si>
  <si>
    <t>High Efficiency Transformer</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</si>
  <si>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</si>
  <si>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High Frequency Battery Chargers</t>
  </si>
  <si>
    <t xml:space="preserve">This measure applies to industrial high frequency battery chargers, used for industrial equipment such as fork lifts, replacing existing SCR (silicon controlled rectifier) or ferroresonant charging technology. High frequency battery chargers have a greater system efficiency.
</t>
  </si>
  <si>
    <t>Energy Management Systems</t>
  </si>
  <si>
    <t>The Energy Management Systems (EMS) product offers customers consultation and rebates for
installing systems that control and reduce a building’s energy usage both on- and off-peak.
Electric and natural gas customers are eligible for participation in this product</t>
  </si>
  <si>
    <t>Insulate Masonry Walls</t>
  </si>
  <si>
    <t xml:space="preserve">AEG will add 2021 Plan measures if documentation is available by April 1 2020. If not, these will be excluded. </t>
  </si>
  <si>
    <t>Triple Pane Thin Glass Windows</t>
  </si>
  <si>
    <t>AC Heat Recovery for Water Heating</t>
  </si>
  <si>
    <t>Eliminate Terminal Reheat</t>
  </si>
  <si>
    <t>Evaporative Assist</t>
  </si>
  <si>
    <t>Low Pressure Distribution System</t>
  </si>
  <si>
    <t>Vertical AC</t>
  </si>
  <si>
    <t>Grocery - Display Case - Door Retrofit</t>
  </si>
  <si>
    <t>Drain Heat Recovery</t>
  </si>
  <si>
    <t>Demand Controlled Circulation System</t>
  </si>
  <si>
    <t>Laminar Flow Restrictor</t>
  </si>
  <si>
    <t>RTF/2021P Filenames</t>
  </si>
  <si>
    <t xml:space="preserve">Air-Cooled Chiller </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</si>
  <si>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t>
  </si>
  <si>
    <t/>
  </si>
  <si>
    <t>CE002</t>
  </si>
  <si>
    <t xml:space="preserve">Water-Cooled Chiller </t>
  </si>
  <si>
    <t>CE003</t>
  </si>
  <si>
    <t xml:space="preserve">RTU </t>
  </si>
  <si>
    <t>CE004</t>
  </si>
  <si>
    <t xml:space="preserve">Packaged Terminal AC </t>
  </si>
  <si>
    <t>CE005</t>
  </si>
  <si>
    <t xml:space="preserve">Packaged Terminal HP </t>
  </si>
  <si>
    <t>CE006</t>
  </si>
  <si>
    <t xml:space="preserve">Air-Source Heat Pump </t>
  </si>
  <si>
    <t xml:space="preserve">IEER 12.8 / COP 3.3 - Federal Standard </t>
  </si>
  <si>
    <t>CE007</t>
  </si>
  <si>
    <t xml:space="preserve">Geothermal Heat Pump </t>
  </si>
  <si>
    <t>CE008</t>
  </si>
  <si>
    <t xml:space="preserve">Electric Furnace </t>
  </si>
  <si>
    <t>CE009</t>
  </si>
  <si>
    <t xml:space="preserve">Electric Room Heat </t>
  </si>
  <si>
    <t>CE010</t>
  </si>
  <si>
    <t xml:space="preserve">Ventilation </t>
  </si>
  <si>
    <t>Constant Air Volume</t>
  </si>
  <si>
    <t>CE011</t>
  </si>
  <si>
    <t xml:space="preserve">Water Heater </t>
  </si>
  <si>
    <t>UEF 2.0 - Heat Pump</t>
  </si>
  <si>
    <t>ComHPWH_v1_3</t>
  </si>
  <si>
    <t>UEF 2.45 - Heat Pump</t>
  </si>
  <si>
    <t>UEF 3.90 - Heat Pump</t>
  </si>
  <si>
    <t>NonResLightingMidstream_v4_1</t>
  </si>
  <si>
    <t>EISA Compliant (45.0 lm/W)</t>
  </si>
  <si>
    <t>CFL (70.6 lm/W)</t>
  </si>
  <si>
    <t>LED 2020 (105 lm/W)</t>
  </si>
  <si>
    <t>LED 2020 (97 lm/W)</t>
  </si>
  <si>
    <t>LED 2025 (122 lm/W)</t>
  </si>
  <si>
    <t>LED 2030 (136 lm/W)</t>
  </si>
  <si>
    <t>CE013</t>
  </si>
  <si>
    <t>CFL (47.4 lm/W)</t>
  </si>
  <si>
    <t>LED 2020 (95 lm/W)</t>
  </si>
  <si>
    <t>LED 2020 (76 lm/W)</t>
  </si>
  <si>
    <t>LED 2025 (112 lm/W)</t>
  </si>
  <si>
    <t>LED 2030 (125 lm/W)</t>
  </si>
  <si>
    <t>CE014</t>
  </si>
  <si>
    <t>T8 - F32 (80.0 lm/W system)</t>
  </si>
  <si>
    <t>T8 - F28HE (85.0 lm/W system)</t>
  </si>
  <si>
    <t>LED 2020 (109 lm/W system)</t>
  </si>
  <si>
    <t>LED 2025 (126 lm/W system)</t>
  </si>
  <si>
    <t>LED 2030 (140 lm/W system)</t>
  </si>
  <si>
    <t>CE015</t>
  </si>
  <si>
    <t>High Output T5 (75.5 lm/W)</t>
  </si>
  <si>
    <t>CE016</t>
  </si>
  <si>
    <t>CFL (65.0 lm/W)</t>
  </si>
  <si>
    <t>LED 2020 (110 lm/W)</t>
  </si>
  <si>
    <t>LED 2025 (132 lm/W)</t>
  </si>
  <si>
    <t>LED 2030 (150 lm/W)</t>
  </si>
  <si>
    <t>CE017</t>
  </si>
  <si>
    <t>CE018</t>
  </si>
  <si>
    <t>LED 2020 (120 lm/W)</t>
  </si>
  <si>
    <t>CE019</t>
  </si>
  <si>
    <t>ComRefrigeratorFreezer_v4_3</t>
  </si>
  <si>
    <t>CE020</t>
  </si>
  <si>
    <t>ENERGY STAR solid door reach-in refrigerators are modeled assuming a unit that is an average of 22.5 cubic feet in volume.  Energy savings may be realized by implementing high performance controls and upgrades, described in the non-equipment measures list and the ENERGY STAR 4.0 level (effective 3/27/2017).</t>
  </si>
  <si>
    <t>CE022</t>
  </si>
  <si>
    <t>CE023</t>
  </si>
  <si>
    <t>CommercialESIceMakers_v1_2</t>
  </si>
  <si>
    <t>CommercialESVendingMachines_v1_2</t>
  </si>
  <si>
    <t xml:space="preserve">This set of measures includes high-efficiency fryers, ovens, dishwashers, hot food containers, griddles, and steamers. Less common equipment, such as broilers, pasta cookers, rotisserie ovens, conveyor ovens, and rack ovens, are assumed to be modeled with the other more common equipment types. </t>
  </si>
  <si>
    <t>ComCookingCombinationOven_v3_1</t>
  </si>
  <si>
    <t>ComCookingFryer_v3_3</t>
  </si>
  <si>
    <t>CE028</t>
  </si>
  <si>
    <t>ComCookingHotFoodCabinet_v3_2</t>
  </si>
  <si>
    <t>ComCookingSteamer_v3_1</t>
  </si>
  <si>
    <t>CE030</t>
  </si>
  <si>
    <t>CE032</t>
  </si>
  <si>
    <t>CE033</t>
  </si>
  <si>
    <t>CE034</t>
  </si>
  <si>
    <t>In addition to the "sleep" mode reductions, servers have additional energy-saving opportunities through "virtualization" and other architecture solutions that involve optimal matching of computation tasks to hardware requirements.</t>
  </si>
  <si>
    <t>CE035</t>
  </si>
  <si>
    <t>CE036</t>
  </si>
  <si>
    <t>Point-of-sale terminals in retail and supermarket facilities are always on. Efficient models incorporate a high-efficiency power supply to reduce energy use.</t>
  </si>
  <si>
    <t>CE037</t>
  </si>
  <si>
    <t>CE038</t>
  </si>
  <si>
    <t>Single Speed</t>
  </si>
  <si>
    <t>EfficientPoolPumps_v2_1</t>
  </si>
  <si>
    <t>Two Speed</t>
  </si>
  <si>
    <t>Variable Speed 2021 Standard</t>
  </si>
  <si>
    <t>Variable Speed ENERGY STAR (3.1)</t>
  </si>
  <si>
    <t>CE040</t>
  </si>
  <si>
    <t>Connected ENERGY STAR (1.0)</t>
  </si>
  <si>
    <t>CE041</t>
  </si>
  <si>
    <t>Clothes Washers</t>
  </si>
  <si>
    <t>ComClothesWashers_v5_1</t>
  </si>
  <si>
    <t>CEF 5.1 - Hybrid Heat Pump</t>
  </si>
  <si>
    <t>CEF 8.0 - Heat Pump</t>
  </si>
  <si>
    <t>CE043</t>
  </si>
  <si>
    <t>Miscellaneous - Standard</t>
  </si>
  <si>
    <t>A catch-all category for miscellaneous electric uses that are not significant enough to necessitate or allow disaggregation in the market profile.</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</si>
  <si>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</si>
  <si>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CM002</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</si>
  <si>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</si>
  <si>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CM003</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</si>
  <si>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 wide variety of sealing methods and products exist to seal ducts.</t>
  </si>
  <si>
    <t>CM005</t>
  </si>
  <si>
    <t>Reflective films applied to the window interior help reduce solar gain into the space and thus lower cooling energy use. This low-emissivity (low-E) window film allows passage of short-wave solar energy through glass and prevents long-wave energy from escaping. Spectrally selective low-e coatings are preferred because they block some portions of the sunlight spectrum to reduce unwanted solar heat gain while allowing other portions of the spectrum to pass through the window, which maintains visibility. Films typically have three layers: an adhesive layer that sits against the glass, a polyester film layer, and a scratch-resistant coating.</t>
  </si>
  <si>
    <t>Windows - Secondary Glazing Systems</t>
  </si>
  <si>
    <t>CM007</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</si>
  <si>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</si>
  <si>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ComAgIndPumps_v2_1</t>
  </si>
  <si>
    <t>CM009</t>
  </si>
  <si>
    <t>CM010</t>
  </si>
  <si>
    <t>CM012</t>
  </si>
  <si>
    <t>CM013</t>
  </si>
  <si>
    <t>High Efficiency Computer Room AC</t>
  </si>
  <si>
    <t>CM014</t>
  </si>
  <si>
    <t>CM015</t>
  </si>
  <si>
    <t>CM017</t>
  </si>
  <si>
    <t>CM018</t>
  </si>
  <si>
    <t>CM019</t>
  </si>
  <si>
    <t>CM020</t>
  </si>
  <si>
    <t>CM021</t>
  </si>
  <si>
    <t>CM022</t>
  </si>
  <si>
    <t>CM023</t>
  </si>
  <si>
    <t>CM024</t>
  </si>
  <si>
    <t>CM025</t>
  </si>
  <si>
    <t>All
All</t>
  </si>
  <si>
    <t>CM026</t>
  </si>
  <si>
    <t>ComRTUControllers_v1_1</t>
  </si>
  <si>
    <t>HVAC - Maintenance</t>
  </si>
  <si>
    <t>Filters, coils, and fins require regular cleaning and maintenance for the heat pump or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</si>
  <si>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CM028</t>
  </si>
  <si>
    <t>CM029</t>
  </si>
  <si>
    <t>CM031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</si>
  <si>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</si>
  <si>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</si>
  <si>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Water Heater - Circulation Pump Controls</t>
  </si>
  <si>
    <t>The measure is a demand control recirculation pump for a multi-family central gas, electric, or heat pump water heater. The controls only activate the hot water circulation pump when temperature and flow sensors indicate the need for the pump to run in order to maintain delivered hot water temperature. This saves both pumping and water heating energy.</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</si>
  <si>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</si>
  <si>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CM035</t>
  </si>
  <si>
    <t>Circulation Pump - High Efficiency Motor</t>
  </si>
  <si>
    <t>CM037</t>
  </si>
  <si>
    <t>CM038</t>
  </si>
  <si>
    <t>Food Preparation
Water Heating</t>
  </si>
  <si>
    <t>CM039</t>
  </si>
  <si>
    <t>Water Heating
Appliances</t>
  </si>
  <si>
    <t>Water Heater
Clothes Dryer</t>
  </si>
  <si>
    <t>Luminaire level lighting controls (LLLC) include an occupancy and/or photocell sensor embedded within or installed on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t>
  </si>
  <si>
    <t>CM041</t>
  </si>
  <si>
    <t xml:space="preserve">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
  </si>
  <si>
    <t>CM042</t>
  </si>
  <si>
    <t>CM043</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</si>
  <si>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</si>
  <si>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CM044</t>
  </si>
  <si>
    <t>CM045</t>
  </si>
  <si>
    <t>LED - Exterior Signage</t>
  </si>
  <si>
    <t>One Letter of LED Signage, &lt; 2ft in Height</t>
  </si>
  <si>
    <t>CM046</t>
  </si>
  <si>
    <t>CM047</t>
  </si>
  <si>
    <t>CM048</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</si>
  <si>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</si>
  <si>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ComGroceryAntiSweatHeaterControls_v4_3</t>
  </si>
  <si>
    <t>CM049</t>
  </si>
  <si>
    <t>CM050</t>
  </si>
  <si>
    <t>ComGroceryStripCurtain_v2_1</t>
  </si>
  <si>
    <t>CM051</t>
  </si>
  <si>
    <t xml:space="preserve">Standard compressors typically operate at approximately 65% efficiency. High-efficiency models are available that can improve compressor efficiency by 15%. This measure evaluates the replacement of a compressor at its end of life. </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</si>
  <si>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This measure evaluates a retrofit of an existing compressor with variable speed controls. </t>
  </si>
  <si>
    <t>CM056</t>
  </si>
  <si>
    <t>CM057</t>
  </si>
  <si>
    <t>Refrigeration - Automatic High Speed Doors</t>
  </si>
  <si>
    <t>High speed doors save energy by lowering infiltration by reducing the time that rooms are exposed to each other. They also provide better insulation between divided spaces. Savings are achieved by improving the seal of the doorway, increasing the door speed and reducing the amount of time the door simply stands open. The methodology for estimating energy savings for this measure is well documented (2014 ASHRAE Refrigeration Handbook, Refrigeration Load, Chapter 24).</t>
  </si>
  <si>
    <t>CM059</t>
  </si>
  <si>
    <t>CM060</t>
  </si>
  <si>
    <t>Refrigeration - High Efficiency Condenser Coil</t>
  </si>
  <si>
    <t>This measure covers the replacement of a typical air-cooled condenser coil (tube and fin or spiny fin coils) in a commercial refrigeration system with a more efficient one featuring a microchannel condenser coil. The microchannel coil design is based on technology from the automotive industry and is constructed of parallel flow aluminum tubes combined with enhanced aluminum fins, resulting in better heat transfer and a smaller, lighter, corrosion resistant coil. An efficiency improvement of 18% is assumed by the NWPCC 2021 Plan.</t>
  </si>
  <si>
    <t>Refrigeration - Mechanical Subcooling</t>
  </si>
  <si>
    <t>Mechanical subcooling utilizes an additional mechanical vapor-compression cycle solely to provide dedicated subcooling of the refrigerant leaving the condenser; this is then coupled to the main refrigeration cycle. Thus, the subcooling load is shifted to another system operating at a higher evaporator temperature, resulting in significant overall capacity and efficiency gains.</t>
  </si>
  <si>
    <t>CM062</t>
  </si>
  <si>
    <t>Refrigeration - Liquid-Suction Heat Exchange</t>
  </si>
  <si>
    <t>A liquid-suction heat exchanger subcools the liquid refrigerant entering a refrigeration circuit load (either a walk-in evaporator coil or display case lineup) using the relatively cold suction gas exiting the case or walk-in, increasing the capacity of the liquid refrigerant to perform useful refrigeration. Since most systems have a substantial amount of non-productive parasitic heat gain (i.e. superheat) between the load and the compressor, the LSHX essentially recovers capacity that would otherwise be lost. The subcooling provided by the LSHXs also helps maintain system stability by minimizing flash gas at the expansion valve.</t>
  </si>
  <si>
    <t>Refrigeration - Heat Recovery</t>
  </si>
  <si>
    <t>Heat recovery from refrigeration involves the installation of heat exchange equipment and controls to utilize the rejected heat from the refrigeration system to preheat air for space heating. While many configurations exist, a typical one would be an indirect heat exchange loop, with water-cooled heat-recovery condensers (piped in series with the main condensers) and a water loop to convey the heat to the air handler(s), rooftop units or unit heaters used to heat the building (most typically a supermarket/grocery store).</t>
  </si>
  <si>
    <t>CM064</t>
  </si>
  <si>
    <t>Refrigeration - Floating Suction Pressure</t>
  </si>
  <si>
    <t>With fixed suction control, the suction group setpoint is maintained constantly at the lowest pressure required to meet maximum fixture cooling loads (during peak temperature, humidity and shopper traffic) or to meet the peak walk-in loads, which are generally infrequent. With floating suction pressure, the setpoint is automatically adjusted based on walk-in or case temperature requirements, such that the pressure is no lower than necessary to meet the most demanding fixture or walk-in load. Energy savings result from operating at higher saturated suction temperatures on average, reducing lift and compressor power.</t>
  </si>
  <si>
    <t>CM065</t>
  </si>
  <si>
    <t>Refrigeration - High Efficiency Evaporator Fan Motors</t>
  </si>
  <si>
    <t>Replacement of shaded-pole or permanent split capacitor evaporator fan motors with ECM motors in display cases and walk-in refrigeration systems allows for variable refrigeration loads to be handled. Reductions come from increased motor efficiency and the reduction of heating load.</t>
  </si>
  <si>
    <t>CM066</t>
  </si>
  <si>
    <t>Refrigeration - Suction Line Insulation</t>
  </si>
  <si>
    <t>Insulate refrigerant suction lines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</si>
  <si>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ComGroceryFHPCSingleCompressor_v2_1</t>
  </si>
  <si>
    <t>CM069</t>
  </si>
  <si>
    <t>Refrigeration - Walk-in - Air Curtain</t>
  </si>
  <si>
    <t>CM070</t>
  </si>
  <si>
    <t>Grocery - Display Case - Anti-Fogging Film</t>
  </si>
  <si>
    <t>CM071</t>
  </si>
  <si>
    <t xml:space="preserve">High-efficiency LED display case lighting not only reduces direct lighting energy use, but also reduces internal heat gains to the case from lights that must be removed by the refrigeration system. </t>
  </si>
  <si>
    <t>ComGroceryDisplayCaseLighting_v1_2</t>
  </si>
  <si>
    <t>CM072</t>
  </si>
  <si>
    <t>ComGroceryDisplayCaseMotionSensors_v1_2</t>
  </si>
  <si>
    <t>CM074</t>
  </si>
  <si>
    <t>Grocery - On-Demand Overwrappers</t>
  </si>
  <si>
    <t>On-Demand_Overwrappers_v1_1</t>
  </si>
  <si>
    <t>CM075</t>
  </si>
  <si>
    <t>This measure is the installation of glass door cases on open display case refrigerators. The installation of doors reduces the loss of cooled air and therefore saves energy.</t>
  </si>
  <si>
    <t>CM076</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</si>
  <si>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</si>
  <si>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CM077</t>
  </si>
  <si>
    <t>CM078</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</si>
  <si>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</si>
  <si>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CM079</t>
  </si>
  <si>
    <t>CM080</t>
  </si>
  <si>
    <t>CM081</t>
  </si>
  <si>
    <t>CM082</t>
  </si>
  <si>
    <t>CM083</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</si>
  <si>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</si>
  <si>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CM084</t>
  </si>
  <si>
    <t xml:space="preserve">A pool pump timer allows the pump to turn off automatically, eliminating the wasted energy associated with unnecessary pumping. </t>
  </si>
  <si>
    <t>CM085</t>
  </si>
  <si>
    <t>CM086</t>
  </si>
  <si>
    <t>Upgrading existing elevators and escalators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</si>
  <si>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CM087</t>
  </si>
  <si>
    <t>CM088</t>
  </si>
  <si>
    <t>CM089</t>
  </si>
  <si>
    <t>CM090</t>
  </si>
  <si>
    <t>CM091</t>
  </si>
  <si>
    <t>CM092</t>
  </si>
  <si>
    <t>CM093</t>
  </si>
  <si>
    <t>This measure applies to high frequency battery chargers, used for equipment such as fork lifts, replacing existing SCR (silicon controlled rectifier) or ferroresonant charging technology. High frequency battery chargers have a greater system efficiency.</t>
  </si>
  <si>
    <t>CM094</t>
  </si>
  <si>
    <t>CM095</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</si>
  <si>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</si>
  <si>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CM096</t>
  </si>
  <si>
    <t>Recommendations for Label Adjustment and Addition - April/May 2020</t>
  </si>
  <si>
    <t>Ready to be worked on</t>
  </si>
  <si>
    <t>Total Measures:</t>
  </si>
  <si>
    <t>Flagged for possible deletion</t>
  </si>
  <si>
    <t>Work on now</t>
  </si>
  <si>
    <t>DEEM Measure Mapping</t>
  </si>
  <si>
    <t>Total Entries:</t>
  </si>
  <si>
    <t>Commercial Measures</t>
  </si>
  <si>
    <t>Major/WS Measure</t>
  </si>
  <si>
    <t>Equipment Measures</t>
  </si>
  <si>
    <t>Weather Dependent Hierarchy</t>
  </si>
  <si>
    <t>DEEM Lite Status</t>
  </si>
  <si>
    <t>Lacks any sources</t>
  </si>
  <si>
    <t>Primary Source</t>
  </si>
  <si>
    <t>M/W</t>
  </si>
  <si>
    <t>Measure Status</t>
  </si>
  <si>
    <t>All Measures</t>
  </si>
  <si>
    <t>Region-Specific Data?</t>
  </si>
  <si>
    <t>Applicable Technology</t>
  </si>
  <si>
    <t>CA eTRM</t>
  </si>
  <si>
    <t>CMUA TRM</t>
  </si>
  <si>
    <t>XCEL ENERGY 2019</t>
  </si>
  <si>
    <t>CA Check</t>
  </si>
  <si>
    <t>UT/WY Check</t>
  </si>
  <si>
    <t>ID/WA Check</t>
  </si>
  <si>
    <t>CA Status</t>
  </si>
  <si>
    <t>UT/WY (RMP) Status</t>
  </si>
  <si>
    <t xml:space="preserve">ID/WA (PAC) Status </t>
  </si>
  <si>
    <t>Highest Priority Source Available</t>
  </si>
  <si>
    <t>Notes</t>
  </si>
  <si>
    <t>PAC States</t>
  </si>
  <si>
    <t>RMP States</t>
  </si>
  <si>
    <t>CA</t>
  </si>
  <si>
    <t>Back-up Source</t>
  </si>
  <si>
    <t>Primary Source All States</t>
  </si>
  <si>
    <t>Maj/Weather</t>
  </si>
  <si>
    <t>Analyst Comments</t>
  </si>
  <si>
    <t>Approve?</t>
  </si>
  <si>
    <t>DVB Responses</t>
  </si>
  <si>
    <t>KK Notes</t>
  </si>
  <si>
    <t>MM Notes</t>
  </si>
  <si>
    <t>Yes</t>
  </si>
  <si>
    <t>Partial</t>
  </si>
  <si>
    <t>No</t>
  </si>
  <si>
    <t>Xcel/Idaho Power TRM</t>
  </si>
  <si>
    <t>RMP/Idaho/Xcel</t>
  </si>
  <si>
    <t>DL-CA eTRM</t>
  </si>
  <si>
    <t>DL-AEO</t>
  </si>
  <si>
    <t>Xcel</t>
  </si>
  <si>
    <t>Use approach laid out for water-cooled chiller to benchmark market profile UECs. Interpolation will be used to fill in the UECS on the blank sources.</t>
  </si>
  <si>
    <t>DL - XCEL</t>
  </si>
  <si>
    <t>DL20_CHLR_AC-Cool-CAeTRM-1-1</t>
  </si>
  <si>
    <t>DL20_CHLR_AC-Cool-AEO20-14 and ILTRM</t>
  </si>
  <si>
    <t>Market Profile/2021P Chiller workbook EUIs/Chiller EFLH Table from Nexant</t>
  </si>
  <si>
    <t>MM</t>
  </si>
  <si>
    <t>use DVB approach</t>
  </si>
  <si>
    <t>DL-2021PP</t>
  </si>
  <si>
    <t>DL20_CHLR_AC-Cool-2021PLN-v3-17</t>
  </si>
  <si>
    <t>DL20_CHLR_AC-Cool-AEO20-15 and IL TRM</t>
  </si>
  <si>
    <t>Review Recommended</t>
  </si>
  <si>
    <t>DL20_CHLR_AC-Cool-2021PLN-v3-26</t>
  </si>
  <si>
    <t>DL20_CHLR_AC-Cool-AEO20-30</t>
  </si>
  <si>
    <t>DL20_CHLR_AC-Cool-2021PLN-v3-27</t>
  </si>
  <si>
    <t>DL20_CHLR_AC-Cool-AEO20-17</t>
  </si>
  <si>
    <t>Recommend Deletion</t>
  </si>
  <si>
    <t>RMP/Idaho/Xcel or 2021PP?</t>
  </si>
  <si>
    <t xml:space="preserve">Approach recommended by DVB:
Best bet for these measures is to use EFLH from Nexant PacifiCorp Chiller calculator tool (provided as part of RMP work), create consumption table for all kW/ton values in all states. Use ratio of part load to full load efficiencies in IECC code to develop part load IPLV efficiencies for each of these Equipment levels. 
From there, can triangulate with 2021 Plan EUIs from Chiller workbook for WA/ID states as well as market profile UECs. Will be done during C&amp;I equipment generator development.
MM will email KK/KW about market profile, DVB to email Nexant about  EFLH. </t>
  </si>
  <si>
    <t>XCEL</t>
  </si>
  <si>
    <t>DL - CA TRM</t>
  </si>
  <si>
    <t>DL20_CHLR_WC-Cool-AEO20-1 and IL TRM</t>
  </si>
  <si>
    <t>Total</t>
  </si>
  <si>
    <t>DL20_CHLR_WC-Cool-AEO20-2 and IL TRM</t>
  </si>
  <si>
    <t>DL20_CHLR_WC-Cool-AEO20-4</t>
  </si>
  <si>
    <t>DL20_CHLR_WC-Cool-AEO20-8</t>
  </si>
  <si>
    <t>DL20_CHLR_WC-Cool-AEO20-9</t>
  </si>
  <si>
    <t>DL20_CHLR_WC-Cool-AEO20-11</t>
  </si>
  <si>
    <t>DL20_CHLR_WC-Cool-AEO20-12</t>
  </si>
  <si>
    <t>2021PP</t>
  </si>
  <si>
    <t>No source for RTU in RMP states. How should we develop a baseline UEC for RMP? 
MM will email KK/KW about market profile, DVB to email Nexant about  EFLH. 
DVB approach: Use EFLh from Nexant HVAC calculator to create consumption table. Triangulate with 2021 Plan EUIs from RTU workbook for WA/ID states and market profile UECs.</t>
  </si>
  <si>
    <t>DL20_RTU-Cool-2021PLN-V2-1</t>
  </si>
  <si>
    <t>DL20_RTU-Cool-AEO20-1</t>
  </si>
  <si>
    <t>Use baseline from market profile and use % savings</t>
  </si>
  <si>
    <t>DL-CMUA</t>
  </si>
  <si>
    <t>DL20_RTU-Cool-2021PLN-V2-2</t>
  </si>
  <si>
    <t>DL20_RTU-Cool-CMUATRM-1</t>
  </si>
  <si>
    <t>DL20_RTU-Cool-AEO20-2</t>
  </si>
  <si>
    <t>DL20_RTU-Cool-2021PLN-V2-3</t>
  </si>
  <si>
    <t>DL20_RTU-Cool-CMUATRM-2</t>
  </si>
  <si>
    <t>DL20_RTU-Cool-AEO20-3 and EIA Appendix A</t>
  </si>
  <si>
    <t>EIA Appendix A</t>
  </si>
  <si>
    <t>CMUA</t>
  </si>
  <si>
    <t>Interpolation will be used to fill in the UECS on the blank sources.</t>
  </si>
  <si>
    <t>DL - 2021 plan</t>
  </si>
  <si>
    <t>PTAC-Cooling-XCELCO-2017-18-1</t>
  </si>
  <si>
    <t>PTAC-Cooling-XCELCO-2017-18-2</t>
  </si>
  <si>
    <t>DL20_PTAC-Cool-CMUATRM-1</t>
  </si>
  <si>
    <t>PTAC-Cooling-XCELCO-2017-18-3</t>
  </si>
  <si>
    <t>IL/CA Sources</t>
  </si>
  <si>
    <t>CA Sources</t>
  </si>
  <si>
    <t>Interpolation will be used to fill in the UECS on the blank sources. Will adjust IL TRM Cooling and Heating FLH for RMP.</t>
  </si>
  <si>
    <t>DL - 2021 Plan</t>
  </si>
  <si>
    <t>DL20_PTAC-Cool-CMUATRM-3</t>
  </si>
  <si>
    <t>PTHP-Cooling-AEG-v2-1</t>
  </si>
  <si>
    <t>PTHP-Cooling-AEG-v2-2</t>
  </si>
  <si>
    <t>PTHP-Cooling-AEG-v2-3</t>
  </si>
  <si>
    <t>Other</t>
  </si>
  <si>
    <t>No PAC or RMP sources. SCE source has savings % that can be applied to other states. Unclear how to develop baseline UECs for any state. Do NOT apply to WA</t>
  </si>
  <si>
    <t>EVAPCAC-Cooling-SCE-R3-3</t>
  </si>
  <si>
    <t>EVAPCAC-Cooling-SCE-R3-4</t>
  </si>
  <si>
    <t>EVAPCAC-Cooling-SCE-R3-5</t>
  </si>
  <si>
    <t>RTF w/ Adjustment Data</t>
  </si>
  <si>
    <t>RTF/2021PP</t>
  </si>
  <si>
    <t xml:space="preserve">How should we develop a baseline UEC for RMP?
DVB approach: Use EFLh from Nexant HVAC calculator to create consumption table. Triangulate with 2021 Plan EUIs from RTU workbook for WA/ID states and market profile UECs.
MM will email KK/KW about market profile, DVB to email Nexant about  EFLH. </t>
  </si>
  <si>
    <t>DL20_ASHP-ClHt-2021PLN-V4-1</t>
  </si>
  <si>
    <t>DL20_ASHP-Heat-AEO20-1</t>
  </si>
  <si>
    <t>DL20_ASHP-ClHt-2021PLN-V4-2</t>
  </si>
  <si>
    <t>DL20_ASHP-Cool-CMUATRM-2</t>
  </si>
  <si>
    <t>DL20_ASHP-Heat-AEO20-3</t>
  </si>
  <si>
    <t>DL20_ASHP-Heat-AEO20-4</t>
  </si>
  <si>
    <t>DL20_ASHP-Heat-AEO20-5</t>
  </si>
  <si>
    <t>DL20_ASHP-Heat-AEO20-6 and EIA Appedix A</t>
  </si>
  <si>
    <t>Geothermal heat pumps, sometimes referred to as 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</si>
  <si>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IL or Other</t>
  </si>
  <si>
    <t>How should we develop a baseline UEC for PAC and CA?</t>
  </si>
  <si>
    <t>GSHP-Cooling-XCELCO-2017-18-1</t>
  </si>
  <si>
    <t>DL20_GSHP-Heat-AEO20-2</t>
  </si>
  <si>
    <t>GSHP-Cooling-XCELCO-2017-18-3</t>
  </si>
  <si>
    <t>DL20_GSHP-Heat-AEO20-3</t>
  </si>
  <si>
    <t>DL-AEO (Cost Only)</t>
  </si>
  <si>
    <t>DL20_EFURN-Heat-AEO20-1</t>
  </si>
  <si>
    <t>MP UEC</t>
  </si>
  <si>
    <t>AEO/BEST/Market Profiles</t>
  </si>
  <si>
    <t>DL20_ERHT-Heat-EIA18-2018 Ref Case-1 | BEST</t>
  </si>
  <si>
    <t>Only have AEO costs and old EIA source for UECs. Previously UECs were calculated from BEST, how should we proceed?</t>
  </si>
  <si>
    <t>DL20_VENT-Vent-AEO20-1</t>
  </si>
  <si>
    <t>DL20_VENT-Vent-AEO20-11</t>
  </si>
  <si>
    <t>RTF or IL</t>
  </si>
  <si>
    <t>No California-specific data, how should we develop a Baseline UEC? Hopefully market profile questions</t>
  </si>
  <si>
    <t>DHW_WH-Water Heating-RTF-v4.4-3</t>
  </si>
  <si>
    <t>D-7th Plan</t>
  </si>
  <si>
    <t>RTF - COMHPWH</t>
  </si>
  <si>
    <t>DHW_WH-Water Heating-AEO17-4</t>
  </si>
  <si>
    <t>XCEL or AEO</t>
  </si>
  <si>
    <t>2021 Plan</t>
  </si>
  <si>
    <t>AEG Lighting Model</t>
  </si>
  <si>
    <t>Note that we will need to update our lighting model with 2021P inputs where possible.</t>
  </si>
  <si>
    <t>XCEL or RTF/2021PP or AEO</t>
  </si>
  <si>
    <t>AEO/EIA 16</t>
  </si>
  <si>
    <t>EIA</t>
  </si>
  <si>
    <t>what is the review needed?</t>
  </si>
  <si>
    <t xml:space="preserve">Actually not sure. Don't really need to review anything. Can use EIA data. </t>
  </si>
  <si>
    <t>Use EIA</t>
  </si>
  <si>
    <t>RFG_RCH_RFG-Refrigeration-RTF-v4.2-1 / DL20_RFG_RCH-Refrig-2021PLN-V11-1</t>
  </si>
  <si>
    <t>RTF or 2021PP?</t>
  </si>
  <si>
    <t>Qced by DVB</t>
  </si>
  <si>
    <t>RFG_RCH_RFG-Refrigeration-RTF-v4.2-1</t>
  </si>
  <si>
    <t>RTF</t>
  </si>
  <si>
    <t>RFG_GDSPL_RFG-Refrigeration-RTF-v4.2-1</t>
  </si>
  <si>
    <t>RTF/Market Profile UEC</t>
  </si>
  <si>
    <t>RFG_ODSPL-Refrigeration-AEO17-1</t>
  </si>
  <si>
    <t>AEO/Market Profile UEC</t>
  </si>
  <si>
    <t>ICEMK-Refrigeration-AEO17-1</t>
  </si>
  <si>
    <t>AEG-RMP Measure CharX</t>
  </si>
  <si>
    <t>DL20_ICEMK-Refrig-2021PLN-V1-1</t>
  </si>
  <si>
    <t>DL20_ICEMK-Proc-CMUATRM-1</t>
  </si>
  <si>
    <t>VEND-Refrigeration-AEO17-1</t>
  </si>
  <si>
    <t>DL20_VEND-Refrig-2021PLN-V1-1</t>
  </si>
  <si>
    <t>DL20_VEND_CTRL-Refrig-CMUATRM-1</t>
  </si>
  <si>
    <t>COOK_OVN-FoodPrep-RTF-v3.1-1</t>
  </si>
  <si>
    <t>XCEL or CA eTRM</t>
  </si>
  <si>
    <t>AEG - RMP CharX (need to input) ||RMP Update - NR Food Service -  02-05-2020</t>
  </si>
  <si>
    <t>AEG RMP CharX</t>
  </si>
  <si>
    <t>COOK_HFCNT-Food Preparation-RTF-v2.3-1</t>
  </si>
  <si>
    <t>CA eTRM or RTF/2021PP</t>
  </si>
  <si>
    <t>COOK_STM-Food Preparation-RTF-v2.4-1</t>
  </si>
  <si>
    <t>CA eTRM or RTF</t>
  </si>
  <si>
    <t>AEG adapted 2021 Plan analysis for Commercial</t>
  </si>
  <si>
    <t>DL20_CEL_PCDT-OffEq-AEG-2021PV3-2</t>
  </si>
  <si>
    <t>AEG adjustments to 2021PP</t>
  </si>
  <si>
    <t>DL20_CEL_PCLT-OffEq-AEG-2021PV3-2</t>
  </si>
  <si>
    <t>RTF/2021PP or IL</t>
  </si>
  <si>
    <t>DL20_CEL_MN-OffEq-AEG-2021PV3-2</t>
  </si>
  <si>
    <t>Back-calculated into standard</t>
  </si>
  <si>
    <t>DL20_CEL_SRV-OffEq-2021PLN-V8-3</t>
  </si>
  <si>
    <t>Latest ENERGY STAR Calculator has updated impacts</t>
  </si>
  <si>
    <t>DL20_CEL_PRN-OffEq-ESTAR-ESTAR v2.0-1</t>
  </si>
  <si>
    <t>followup</t>
  </si>
  <si>
    <t>so need to input new ES calculator?</t>
  </si>
  <si>
    <t>Correct. Need to add new ES calculator</t>
  </si>
  <si>
    <t>ESTAR calculator v2.0</t>
  </si>
  <si>
    <t>This measure has been here for years and has never had a POS-specific characterization. Desktop Computers have always been used as a proxy. It is also not specifically called out in ENERGY STAR and therefore has no ESTAR specs. What is the point of having this measure?</t>
  </si>
  <si>
    <t>DL20_CEL_PCDT-OffEq-2021PLN-V3-1</t>
  </si>
  <si>
    <t>I don’t know</t>
  </si>
  <si>
    <t>Will continue to use desktops to characterize this measure, but really need to stop indulging this measure if we don't have anything specific to put here. Would be interesting to show difference between traditional terminal vs. the new ipad type terminals however. Doesn't seem to ever be a high enough priority to properly look into/spend time characterizing, and no TRM has this measure so it would be a primary characterization.</t>
  </si>
  <si>
    <t>We can discuss during the next round of studies. Do not want to update the list and add complexity when we can just copy desktop savings for now</t>
  </si>
  <si>
    <t>Calculated from market profile</t>
  </si>
  <si>
    <t>Market Profile UEC</t>
  </si>
  <si>
    <t>RTF/2021PP or Other?</t>
  </si>
  <si>
    <t>CPLPUMP-Miscellaneous-RTF-v2.1-10</t>
  </si>
  <si>
    <t>CPLPUMP-Miscellaneous-RTF-v2.1-14</t>
  </si>
  <si>
    <t xml:space="preserve">We have never been able to characterize this measure even when we tried, and 2019 input gen states "TBD"). Low priority and likely no data - most pool heaters are gas. Data available from CA eTRM for gas. </t>
  </si>
  <si>
    <t>Data available from CAeTRM, but all gas</t>
  </si>
  <si>
    <t>so what did we do in 2019? Include or no?</t>
  </si>
  <si>
    <t xml:space="preserve">Not sure. Input gen says "TBD", don’t know if this was decided or not. </t>
  </si>
  <si>
    <t>Use residential assumptions, this should apply to small pools only.</t>
  </si>
  <si>
    <t xml:space="preserve">Confirm with JC/KK: Use RTF UES workbook to adapt to com with work charging data available in the UES wb. Can also get BEV/PHEV split for UT to cater to RMP territory. Why is this measure identified as major ? </t>
  </si>
  <si>
    <t>letsdiscuss - no idea why it is major, it shouldn’t be</t>
  </si>
  <si>
    <t>This will barely save any energy bc we are only providing savings for standby reduction.Have enough data to adjust RTF analysis to commercial charging, but need go ahead from KK/JC. Max knows how to do this and can do this during input gen analysis.</t>
  </si>
  <si>
    <t>Major due to interest, not savings. Approve this approach</t>
  </si>
  <si>
    <t>CW-Miscellaneous-RTF-v5.1-1</t>
  </si>
  <si>
    <t>Utilized residential style clothes dryers.</t>
  </si>
  <si>
    <t>CDR-Appliances-RTF-v3.1-1</t>
  </si>
  <si>
    <t>Followup</t>
  </si>
  <si>
    <t>This isnt meant to be commercial grade clothes washers is it?</t>
  </si>
  <si>
    <t>Do not have commercial-size (hotel type) efficient dryer data. I know I tried to look for it for 2019 CPA, but came up empty.</t>
  </si>
  <si>
    <t>Should be res-style, small washers. Larger will be gas.</t>
  </si>
  <si>
    <t>CDR-Appliances-RTF-v3.1-3</t>
  </si>
  <si>
    <t>CE044</t>
  </si>
  <si>
    <t>Non-Equipment Measures</t>
  </si>
  <si>
    <t>Measure Label</t>
  </si>
  <si>
    <t>Emerging</t>
  </si>
  <si>
    <t>Revisions from Previous Study (if Applicable)</t>
  </si>
  <si>
    <t>UT/WY Status</t>
  </si>
  <si>
    <t>ID/WA Status</t>
  </si>
  <si>
    <t>Should IL TRM approach with modified values be used in RMP and CA or should RTF be used? Used BEST last study.</t>
  </si>
  <si>
    <t>INS_CLG-Heating-RTF-v2.1-1</t>
  </si>
  <si>
    <t xml:space="preserve"> RTF with HDD/CDD adjustments</t>
  </si>
  <si>
    <t>Other?</t>
  </si>
  <si>
    <t>None of current sources have energy savings. What should the plan off attack be? Could utilize the IL TRM residential approach to calculate % savings. Should BEST be used? DEER (Elec/NG), TRM - AR,CT, MA Available. Used BEST in 2019.</t>
  </si>
  <si>
    <t>BEST, IL TRM</t>
  </si>
  <si>
    <t>I need to understand what you mean by BEST was used before..can we do so again?</t>
  </si>
  <si>
    <t>We used BEST for the 2019 CPA and can use it again; have not identified any better sources at this time.But have been trying to keep BEST as last resort.</t>
  </si>
  <si>
    <t>That is fine. BEST is an old DOE2.2 sim that was custom-developed for AEG a long time ago. Very, very easy to prototype, but it's DOE2 so…</t>
  </si>
  <si>
    <t>Using BEST % savings from last study.</t>
  </si>
  <si>
    <t>Update with ORNL data.</t>
  </si>
  <si>
    <t>https://web.ornl.gov/sci/buildings/tools/cool-roof/</t>
  </si>
  <si>
    <t>RTF with hdd/cdd adjustments</t>
  </si>
  <si>
    <t xml:space="preserve">This measure is not available in RTF… could perhaps adapt Connecticut TRM approach but I doubt they actually have something useful. Identified ORNL source to help characterize this measure. </t>
  </si>
  <si>
    <t>Please use the most appropriate approach. Adapting an algorithm from any of those should be fine.</t>
  </si>
  <si>
    <t>Utilizing Cool - Roof DL Characterizations.</t>
  </si>
  <si>
    <t>No savings values for CA. Used BEST last study. Ok to use RTF for all states?</t>
  </si>
  <si>
    <t>INS_WC-Heating-RTF-v2.1-1</t>
  </si>
  <si>
    <t>DVB</t>
  </si>
  <si>
    <t xml:space="preserve">x </t>
  </si>
  <si>
    <t>Ok to use deemed % savings from 7th Plan/RTF measures? 10% Savings across the board.</t>
  </si>
  <si>
    <t>yes</t>
  </si>
  <si>
    <t>Only available from RTF data for school weatherization. This measure is meant to be window replacements. Check CM016 for additional discussion on SGS.</t>
  </si>
  <si>
    <t>WND_HE-Heating-RTF-v2.1-1</t>
  </si>
  <si>
    <t>CA Costs - WND_HE-All-DEER-1</t>
  </si>
  <si>
    <t>should not change to window film, lets discuss</t>
  </si>
  <si>
    <t>Correct. This is high efficiency window replacements.</t>
  </si>
  <si>
    <t>Utilized RTF and HZs for measure savings.</t>
  </si>
  <si>
    <t>Can use PNNL data to determine % savings</t>
  </si>
  <si>
    <t>DL20_CHLR_UPG-Cool-2021PLN-v3-1/CHLR_CHWRESET-Cooling-PNNL-21569-20</t>
  </si>
  <si>
    <t>CHLR_CHWRESET-Cooling-PNNL-21569-24 // PNNL Data</t>
  </si>
  <si>
    <t>CHLR_CHWRESET-Cooling-PNNL-21569-16 / PNNL Data</t>
  </si>
  <si>
    <t>CHLR_VSPMP-Cooling-SCE-17_R0-1</t>
  </si>
  <si>
    <t>SCE</t>
  </si>
  <si>
    <t>IL or Other?</t>
  </si>
  <si>
    <t>CHLR_WC_VSCTFAN-Cooling-ILTRM-v5.0-1</t>
  </si>
  <si>
    <t>CHLR_WC_VSCTFAN-Cooling-NMTRM-2016-1</t>
  </si>
  <si>
    <t>CHLR_VSFAN-Cooling-SCE-17_R0-1</t>
  </si>
  <si>
    <t>TRM-NJ</t>
  </si>
  <si>
    <t>RTU_MNT-Cooling-SCE-R4-1</t>
  </si>
  <si>
    <t>RTU_MNT-Cooling-PGE-R2-1</t>
  </si>
  <si>
    <t>Not characterized differently than CM008 in DEEM, so the same sources were used; AEG-BEST linked in NEM Input Generator</t>
  </si>
  <si>
    <t>EUL = CHLR_WC_ECWTRST-Cooling-AEG-1
Cost = CHLR_WC_ECWTRST-Cooling-CASE-1
Savings = PNNL Data in DEEM</t>
  </si>
  <si>
    <t>AEG Research/CASE/PNNL</t>
  </si>
  <si>
    <t>HVAC - Economizer Maintenance and Repair</t>
  </si>
  <si>
    <t>D-SCE - RTU Only</t>
  </si>
  <si>
    <t>SCE - RTU Only</t>
  </si>
  <si>
    <t xml:space="preserve">Are we changing this to economizer maintenance/repair? Otherwise, use SCE data Please confirm. </t>
  </si>
  <si>
    <t>DL20_HVAC_ECONMNT-Cool-CAeTRM-1</t>
  </si>
  <si>
    <t>sure change to maintenaince and repair</t>
  </si>
  <si>
    <t>CM0014</t>
  </si>
  <si>
    <t>CM0015</t>
  </si>
  <si>
    <t>D-E3T</t>
  </si>
  <si>
    <t>E3T for now, look in other sources later</t>
  </si>
  <si>
    <t>CVENT_NIGHTPURGE-Cooling-E3T-102-1</t>
  </si>
  <si>
    <t>E3T</t>
  </si>
  <si>
    <t>Got the savings for this by subtracting VRF-DOAS from VHE-DOAS measures in 2021PP</t>
  </si>
  <si>
    <t>DL20_VENT-Vent-2021PLN-145</t>
  </si>
  <si>
    <t>Only available from RTF data. This is only SGS. Other treatment systems like window film are not included in this measure list. CMUA has non-res window film impacts, but RTF/RMP does not</t>
  </si>
  <si>
    <t>WND_FLM-Heating-RTF-v1.1-1</t>
  </si>
  <si>
    <t>I don’t understand the comment, doesnt seem like a window film measure to me, isnt that a separate measure?</t>
  </si>
  <si>
    <t>Correct, this is not a window film measure. The measure code makes it look like it is, but that's just bc where SGS was thrown in DEEM. Really there should be three categories: high efficiency windows (replacements or NC), window film, and secondary glazing systems. All three function very differently in regards to implementation.</t>
  </si>
  <si>
    <t>Just use SGS as-is for now. We can discuss adding more in the future, however some are hard to characterize.</t>
  </si>
  <si>
    <t>Very minimal information for this - AR and TX data doesn't really apply. Won't get much better from anywhere else though - will have to apply residential % savings (multifamily?) to commercial HVAC UEC.</t>
  </si>
  <si>
    <t>INF_CTRL-HVAC-ARTRM-v6.0-1</t>
  </si>
  <si>
    <t>INF_CTRL-DRSWP-Cool-TXTRM-v6-1</t>
  </si>
  <si>
    <t>I don’t understant how we got RTF as the soruce to the left before this…</t>
  </si>
  <si>
    <t>Prior user error. The columns to the left should be hidden and no longer reflect reality. They were helpful to guide us to the right spot in measure mapping, but are often erroneous.</t>
  </si>
  <si>
    <t>Recommend using the same source for each state since we're going outside the Pacific and Mountain regions.</t>
  </si>
  <si>
    <t>Used IL TRM.</t>
  </si>
  <si>
    <t>No other source for industrial hvac air curtains except for IL TRM. Need to adapt to PAC weather using IL TRM calculator and likely CDD60.</t>
  </si>
  <si>
    <t>HVAC_AIRCURT-Cooling-AEG-v5.0-11</t>
  </si>
  <si>
    <t>use that approach</t>
  </si>
  <si>
    <t>No longer in 2021 Plan</t>
  </si>
  <si>
    <t>VENT_ECM-Ventilation-7PLN-v4-1</t>
  </si>
  <si>
    <t>D-AEG</t>
  </si>
  <si>
    <t>Characterized for PAC in 2019.</t>
  </si>
  <si>
    <t>VENT_PMSM-Ventilation-AEG-2016-1</t>
  </si>
  <si>
    <t>AEG</t>
  </si>
  <si>
    <t>Hard measure to characterize.</t>
  </si>
  <si>
    <t>DL20_FAN_HEMTR-Vent-2021PLN-V7-1</t>
  </si>
  <si>
    <t>DOE</t>
  </si>
  <si>
    <t>DL20_CFAN_VSD-Vent-2021PLN-V7-3</t>
  </si>
  <si>
    <t>VENT_DCV-Ventilation-7PLN-v5-1</t>
  </si>
  <si>
    <t>VENT_DCV-Ventilation-ILTRM-v5.0-1</t>
  </si>
  <si>
    <t>DL20_VENT_DCV-Vent-CAeTRM-1-1</t>
  </si>
  <si>
    <t>DL20_VENT-Vent-2021PLN-V2-73</t>
  </si>
  <si>
    <t>HVAC_DOAS-Ventilation-7PLN-v5-1</t>
  </si>
  <si>
    <t>what did we use last time?</t>
  </si>
  <si>
    <t>We used 7th Plan last time, which is why it was likely included here. Keeping 7PP as backup in case 2021P doesn't work out.</t>
  </si>
  <si>
    <t>Sounds good</t>
  </si>
  <si>
    <t>Used 2021 Plan.</t>
  </si>
  <si>
    <t>CM0026</t>
  </si>
  <si>
    <t>CM0027</t>
  </si>
  <si>
    <t>2021 Plan is only for dairy, not commercial HVAC. Use IL TRM</t>
  </si>
  <si>
    <t>DL20_IHVLS-Ag-2021PLN-v2-8</t>
  </si>
  <si>
    <t>DL20_RTU_CTRL-Vent-2021PLN-V4-1</t>
  </si>
  <si>
    <t>RTU_CTRL-Ventilation-RTF-1.1-1</t>
  </si>
  <si>
    <t>DL20_RTU_CTRL-ClHt-CAeTRM-1-1</t>
  </si>
  <si>
    <t>CA eTRM data input complete</t>
  </si>
  <si>
    <t>DL20_RTU_PREC-Cool-CAeTRM-1-1</t>
  </si>
  <si>
    <t>DL20_RTU_PREC-Cool-CAeTRM-1-1 / XCEL 2020</t>
  </si>
  <si>
    <t>I don’t understand the commet</t>
  </si>
  <si>
    <t>Still needs QC/measure code finalization. Some UOM issues for this particular measure, so kept open for now (5/8/2020)</t>
  </si>
  <si>
    <t>How long does this normally take?</t>
  </si>
  <si>
    <t>California source not available, used XCEL for RMP/CA, could use 7th Plan</t>
  </si>
  <si>
    <t>DL20_DHP-ClHt-2021PLN-V3-1</t>
  </si>
  <si>
    <t>DHP-Cooling/Heating-XCELCO-2017-18-1</t>
  </si>
  <si>
    <t xml:space="preserve">DL20_DHP-ClHt-2021PLN-V3-1 </t>
  </si>
  <si>
    <t>use 2021 plan for CA</t>
  </si>
  <si>
    <t>CM0030</t>
  </si>
  <si>
    <t>AEG RMP Analysis</t>
  </si>
  <si>
    <t>D-AEG Analysis for RMP</t>
  </si>
  <si>
    <t>DL20_CSTAT_SMRT-Heat-2021PLN-V2-1</t>
  </si>
  <si>
    <t>STAT_SMRT-Heating-AEG-RMP2019-1</t>
  </si>
  <si>
    <t>STAT-Cooling/Heating-PGE-1</t>
  </si>
  <si>
    <t>CM0031</t>
  </si>
  <si>
    <t>CM0032</t>
  </si>
  <si>
    <t>CA eTRM, XCEL</t>
  </si>
  <si>
    <t>CDHW_SHW-WtrHeat-RTF-v4.2-1</t>
  </si>
  <si>
    <t>CDHW_TSRVLV-WtrHeat-RTF-v3.1-1</t>
  </si>
  <si>
    <t>Use 2021 Plan work since they were able to consolidate</t>
  </si>
  <si>
    <t>DL20_CCIRCPMP_UPG-Heat-2021PLN-V4-1</t>
  </si>
  <si>
    <t>Most entries in DEEM are Natural Gas. Enter CA eTRM data, Use IL TRM as backup if that doesn't work out -- CA eTRM was gas also, input IL TRM from DEEM</t>
  </si>
  <si>
    <t>is review recommended here still?</t>
  </si>
  <si>
    <t>IL TRM can be used. Consider suff. Characterized</t>
  </si>
  <si>
    <t>OK with IL</t>
  </si>
  <si>
    <t>Used IL TRM for lifetime and costs, but utilized BEST for savings.</t>
  </si>
  <si>
    <t>Just use RTF</t>
  </si>
  <si>
    <t>DHW_SPR-Food Preparation-RTF-v2.5-1</t>
  </si>
  <si>
    <t>DHW_SPR-Water Heating-XCELCO-2017-18-1</t>
  </si>
  <si>
    <t>Agreed use RTF for all</t>
  </si>
  <si>
    <t xml:space="preserve">No data available. Possible % savings from Residential behavioral measure. </t>
  </si>
  <si>
    <t>RES_BEHAV-Water Heating-7PLN-v2-1 or 2021 Behavioral Measure</t>
  </si>
  <si>
    <t>I think we used somethinig from the Manitoba study, which we really need to eradicate at this point.</t>
  </si>
  <si>
    <t>Look at residential for % savings and $/kWh costs. Not behavioral as we don't agree with their analysis</t>
  </si>
  <si>
    <t>DHW_WH-Water Heating-AEO17-6</t>
  </si>
  <si>
    <t>CW_OZON-Water Heating-AEG-R4-1</t>
  </si>
  <si>
    <t>DL20_CW_OZON-WtrHt-CMUATRM-1</t>
  </si>
  <si>
    <t>CM0041</t>
  </si>
  <si>
    <t>CM0042</t>
  </si>
  <si>
    <t>CW_ALTDRYCLN-Miscellaneous-LACity-7 // CW_ALTDRYCLN-Miscellaneous-SCE-ET05.01-6</t>
  </si>
  <si>
    <t>CA Case Studies</t>
  </si>
  <si>
    <t>DL-AEG Analysis for RMP</t>
  </si>
  <si>
    <t>No California-specific data</t>
  </si>
  <si>
    <t>DL20_CLTG_CTRL_UNIT-LgtInt-2021PLN-20-19</t>
  </si>
  <si>
    <t>RMP CharX: DL20_CLTG_CTRL_UNIT-LgtInt-AEG-2018-19</t>
  </si>
  <si>
    <t>2021PP for PAC States, AEG RMP for RMP States</t>
  </si>
  <si>
    <t>CM0043</t>
  </si>
  <si>
    <t>DL20_CLTG_CTRL_NET-LgtInt-2021PLN-20-38</t>
  </si>
  <si>
    <t>RMP CharX: DL20_CLTG_CTRL_NET-LgtInt-AEG-2018-38</t>
  </si>
  <si>
    <t>CM0044</t>
  </si>
  <si>
    <t>DL20_CLTG_EXITLEC-LgtInt-2021PLN-V4-3</t>
  </si>
  <si>
    <t>CLTG_EXITPHOTOLUM-Interior Lighting-AEG-2</t>
  </si>
  <si>
    <t>CLTG_SKY-Interior Lighting-RSRCH-2</t>
  </si>
  <si>
    <t>Case Study - Cadmus</t>
  </si>
  <si>
    <t>Use IL TRM for this measure. Should not have a high applicability</t>
  </si>
  <si>
    <t xml:space="preserve">Leave in study but zero out. 
No longer in Power Plan. 2021 Plan measure is a retrofit to LED, not bi-level linear fluorescent. LEDs stairwell replacement in 2021P costs 1/3 of the price of the bi-level measure in 7th Plan. This measure should really be removed  given prevalence of dimmable LEDs. </t>
  </si>
  <si>
    <t>I always thought this was a control measure, not a fulle retrofit of a fixture</t>
  </si>
  <si>
    <t xml:space="preserve">Right… but you have to mess with the electronics and install a new ballast I believe. So as long as you're going in there you might as well retrofit to an LED at this point. As I mentioned, LEDs stairwell replacement in 2021P (with controls!) costs 1/3 of the price of the bi-level measure in 7th Plan. </t>
  </si>
  <si>
    <t>Leave in study but zero out</t>
  </si>
  <si>
    <t>Zeroed Out.</t>
  </si>
  <si>
    <t>CLTG_EXT_BILVL-Exterior Lighting-7PLN-v7-3 / CLTG_EXT_BILVL-Exterior Lighting-MEMD-v. 2014-1</t>
  </si>
  <si>
    <t xml:space="preserve">See above. LEDs stairwell replacement in 2021P (with controls!) costs 1/3 of the price of the bi-level measure in 7th Plan. </t>
  </si>
  <si>
    <t>Embedded Ext. Controls: DL20_CLTG_CTRL_UNIText-LgtExt-AEG-2018-1
Daylighting Controls: CLTG_EXT_DAY-Exterior Lighting-PGE-R3-1</t>
  </si>
  <si>
    <t>PG&amp;E</t>
  </si>
  <si>
    <t>AEG CharX</t>
  </si>
  <si>
    <t>DL20_RFG_ASH-Refrig-2021PLN-V11-10</t>
  </si>
  <si>
    <t>DL20_RFG_RCH_FRZ-Refrig-CMUATRM-4</t>
  </si>
  <si>
    <t>RFG_GSKT-Refrigeration-RTF-v1.3-1</t>
  </si>
  <si>
    <t>CM0054</t>
  </si>
  <si>
    <t>CM0055</t>
  </si>
  <si>
    <t>DL20_RFG_FHPC-Refrig-2021PLN-V11-12 // RFG_FHPC-Refrigeration-RTF-v1.4-1</t>
  </si>
  <si>
    <t xml:space="preserve">DL20_RFG_FHPC-Refrig-2021PLN-V11-12 </t>
  </si>
  <si>
    <t>DL20_RFG_FHPC-Refrig-CAeTRM-1-1</t>
  </si>
  <si>
    <t>RFG_STR-Refrigeration-RTF-v2.1-1</t>
  </si>
  <si>
    <t>DL20_RFG_STR-Refrig-CMUATRM-4</t>
  </si>
  <si>
    <t xml:space="preserve">Is Variable Speed Compressor also covered under High Efficiency Compressor in AEO? Typically, yes. </t>
  </si>
  <si>
    <t>DL20_RFG_HECOMP-Refrig-AEO20-5</t>
  </si>
  <si>
    <t>TRM - ME</t>
  </si>
  <si>
    <t>sure consolidate - why is this just being brought up now?</t>
  </si>
  <si>
    <t>In 2019 CPA, we basically treated this pair as an E2/E3 , with the highest efficiency compressor in AEO being the variable speedcompressor. At this point, I would expect that most high eff. Compressors should have some kind of speed modulation/vs control .</t>
  </si>
  <si>
    <t>Too late to change this now, make note for next round of CPAs</t>
  </si>
  <si>
    <t>Included both but Sats and Apps need review to illiminate double counting.</t>
  </si>
  <si>
    <t xml:space="preserve">Recommend consolidating high efficiency and VS compressor, since most high eff. Compressors will have variable speed capabilities for higher efficiency during part load. </t>
  </si>
  <si>
    <t>DL20_RFG_VSCOMP-Refrig-2021PLN-V11-8</t>
  </si>
  <si>
    <t>DL20_RFG_HECOMP-Refrig-AEO20-10</t>
  </si>
  <si>
    <t>See above</t>
  </si>
  <si>
    <t>DL20_RFG_COMP_FANMTR-Refrig-2021PLN-V11-1</t>
  </si>
  <si>
    <t>2021PP/RTF</t>
  </si>
  <si>
    <t>Only applicable in certain states - do NOT apply in WA</t>
  </si>
  <si>
    <t>RFG_EVAPCOND-Refrigeration-PGE-R2-1</t>
  </si>
  <si>
    <t>why not in WA?</t>
  </si>
  <si>
    <t>Follow-up added, why not WA? This isn't evaporative cooling.</t>
  </si>
  <si>
    <t>Included all states.</t>
  </si>
  <si>
    <t>DL20_RFG_MLTPLXa-Refrig-2021PLN-V11-7</t>
  </si>
  <si>
    <t>RFG_EFAN_MTR-Refrigeration-RTF-v3.1-1 // DL20_RFG_EFAN_MTR-Refrig-2021PLN-V11-3</t>
  </si>
  <si>
    <t>DL20_RFG_EFAN_MTR-Refrig-CMUATRM-1</t>
  </si>
  <si>
    <t>CM0062</t>
  </si>
  <si>
    <t>CM0063</t>
  </si>
  <si>
    <t>RTF (completed after AEG's RMP characterization, so just use RTF)</t>
  </si>
  <si>
    <t>CM0064</t>
  </si>
  <si>
    <t>DL20_RFG_EFAN_CTRL-Refrig-2021PLN-V11-4</t>
  </si>
  <si>
    <t>DL20_RFG_DDEF-Refrig-2021PLN-V11-12</t>
  </si>
  <si>
    <t>CM0065</t>
  </si>
  <si>
    <t>Use 2021 Plan for all states</t>
  </si>
  <si>
    <t>DL20_RFG_ADC-Refrig-2021PLN-V11-2</t>
  </si>
  <si>
    <t>DL20_RFG_WLK_RFG-Refrig-CMUATRM-4</t>
  </si>
  <si>
    <t>agreed 2021 Plan for all</t>
  </si>
  <si>
    <t>Refrigeration - Low-Heat and No-Heat Doors</t>
  </si>
  <si>
    <t>CA eTRM or XCEL</t>
  </si>
  <si>
    <t>RFG_ZERO-EDOOR-Refrigeration-SCE-R2-1</t>
  </si>
  <si>
    <t>Use 2021PP for all states</t>
  </si>
  <si>
    <t>DL20_RFG_LED-Refrig-2021PLN-V11-1</t>
  </si>
  <si>
    <t>DL20_RFG_LED-Refrig-CMUATRM-1</t>
  </si>
  <si>
    <t>agreed 2021 plan for all states</t>
  </si>
  <si>
    <t>CM0068</t>
  </si>
  <si>
    <t>Use RTF for all states</t>
  </si>
  <si>
    <t>DL20_RFG_SENS-Refrig-2021PLN-V11-11</t>
  </si>
  <si>
    <t>agree rtf for all states</t>
  </si>
  <si>
    <t>CM0069</t>
  </si>
  <si>
    <t>DL20_RFG_ODSP_COV-Refrig-2021PLN-V11-1</t>
  </si>
  <si>
    <t>While the measure code references a nursing home, the savings are median of all presented measures in SCE workpaper.</t>
  </si>
  <si>
    <t>VEND_CTRL-Miscellaneous-SCE-17R0-40</t>
  </si>
  <si>
    <t xml:space="preserve">No longer in 2021 Plan. Keep for now - plenty of other sources still have this measure. </t>
  </si>
  <si>
    <t>COOK_EXHD-Food Preparation-7PLN-v3-1</t>
  </si>
  <si>
    <t>XCEL - "Demand Controlled Ventilation CO - 5 to less than 7.5 HP" 2020 Measure</t>
  </si>
  <si>
    <t>Use PG&amp;E workpaper savings for all. IL TRM not relevant to PAC territory.</t>
  </si>
  <si>
    <t>GSTRM_CTRL-Cooling/Heating-PGE-R2-18</t>
  </si>
  <si>
    <t>CM0073</t>
  </si>
  <si>
    <t>SMARTSTRIP-Elec-RTF-v4.1-1</t>
  </si>
  <si>
    <t>IL TRM or 7th Plan</t>
  </si>
  <si>
    <t xml:space="preserve">RTF deactivated this measure in 2016 due to evidence of market transformation. Should definitely consider removal next time around.. </t>
  </si>
  <si>
    <t>Might as well use all 7th Plan measures - XCEL measures don't map as cleanly.</t>
  </si>
  <si>
    <t>DATA_BEST-Office Equipment-7PLN-v6-1</t>
  </si>
  <si>
    <t>DATA_BEST-Office Equipment-XCELCO-2017-18-1</t>
  </si>
  <si>
    <t>DATA_COMTECH-Office Equipment-7PLN-v6-1</t>
  </si>
  <si>
    <t>DATA_COMTECH-Office Equipment-XCELCO-2017-18-1</t>
  </si>
  <si>
    <t>CM0077</t>
  </si>
  <si>
    <t>CM0078</t>
  </si>
  <si>
    <t>DATA_EDGE-Office Equipment-7PLN-v6-1</t>
  </si>
  <si>
    <t xml:space="preserve">No longer in 2021 Plan. Keep for now. </t>
  </si>
  <si>
    <t>DL20_RFG_ULTFRZ_ESTAR-Refrig-CAeTRM-1-2</t>
  </si>
  <si>
    <t>RFG_ULTFRZ_ESTAR-Refrigeration-PGE-R0-1</t>
  </si>
  <si>
    <t>I don’t understand the comment</t>
  </si>
  <si>
    <t>Nate added this measure after I flagged it for update.Now it is ready to go in DEEM Lite but needs my review. Fixed now, codes added.</t>
  </si>
  <si>
    <t>Thanks</t>
  </si>
  <si>
    <t>Added</t>
  </si>
  <si>
    <t xml:space="preserve">This is a datapoint from manitoba hydro - should NOT use this source if we can help it. Low priority measure, but should recharacterize (have tried before, with no success). Recommended approach: use pool pump data from RTF to get baseline consumption and research a % reduction in operating hours from using a timer. </t>
  </si>
  <si>
    <t>PLPMP_TIM-Miscellaneous-AEG-1</t>
  </si>
  <si>
    <t>go with dimitrys approach</t>
  </si>
  <si>
    <t>All of the DEEM impacts for this measure are Natural Gas. All pool heating in C&amp;I tends to be gas, not electric. Why have this measure in electric study?</t>
  </si>
  <si>
    <t>PL_COV-Water Heating-SCG-R0-62</t>
  </si>
  <si>
    <t>SCG</t>
  </si>
  <si>
    <t>Use IL TRM</t>
  </si>
  <si>
    <t>Used % Savings from Gas measure.</t>
  </si>
  <si>
    <t>ESTAR_WC-Miscellaneous-ESTAR-1</t>
  </si>
  <si>
    <t>2021 Plan - DL20_ESTAR_WC-Misc-2021PLN-V8-8</t>
  </si>
  <si>
    <t>DL20_CMSC_LIFT-Misc-2021PLN-V1-2</t>
  </si>
  <si>
    <t>Is this Net-Zero Ready buildings or just Advanced NC Designs? Need to characterize, but no good sources have been identified to date.</t>
  </si>
  <si>
    <t>XCEL - "Average EEB Project - 2020" measure</t>
  </si>
  <si>
    <t>meant to cover all I think.</t>
  </si>
  <si>
    <t>Probably needs to be added to research plan</t>
  </si>
  <si>
    <t>Utilized DL CX.</t>
  </si>
  <si>
    <t>CM0085</t>
  </si>
  <si>
    <t>CM0086</t>
  </si>
  <si>
    <t>CM0087</t>
  </si>
  <si>
    <t>CM0088</t>
  </si>
  <si>
    <t>CM0089</t>
  </si>
  <si>
    <t>Do not have a proper RMP source, but 2021 Plan can be applied across both.</t>
  </si>
  <si>
    <t>DL20_COM_SEM-Misc-2021PLN-V4-1</t>
  </si>
  <si>
    <t>BEHAV_SEM-All-CPUC-2018_PG-1 from CPUC P&amp;G study - check 2019 version for updates.</t>
  </si>
  <si>
    <t>QCed by DVB</t>
  </si>
  <si>
    <t>CM0090</t>
  </si>
  <si>
    <t>CM0091</t>
  </si>
  <si>
    <t>CM0092</t>
  </si>
  <si>
    <t>Can use some data from the SEM measure in 2021 Plan due to significant overlap.</t>
  </si>
  <si>
    <t>DL20_COM_SEM-Misc-2021PLN-V4-19</t>
  </si>
  <si>
    <t>2013 AEG Characterization</t>
  </si>
  <si>
    <t>are we going to be double counting with SEM?</t>
  </si>
  <si>
    <t>This should really be addressed to KK… but not if the applicabilities and percentages line up. I think we can take a page out of the CPUC P&amp;G study BROS section here.</t>
  </si>
  <si>
    <r>
      <t xml:space="preserve">Please compare with the study we did for PAC before finalizing. </t>
    </r>
    <r>
      <rPr>
        <b/>
        <sz val="11"/>
        <color theme="1"/>
        <rFont val="Calibri"/>
        <family val="2"/>
        <scheme val="minor"/>
      </rPr>
      <t>Jack, we should ask Don if we should continue to use this as the vintage is old.</t>
    </r>
  </si>
  <si>
    <t>Using 2013 Charcterization.</t>
  </si>
  <si>
    <t>DL20_COM_CX-Refrig-2021PLN-V11-3</t>
  </si>
  <si>
    <t>COM_RCX-All-XCELCO-2017-18-1 gives 1% savings. These measures are no longer in the 2019-20 Xcel DSM Plan.</t>
  </si>
  <si>
    <t>COM_RCX-All-CPUC-2018_PG-1</t>
  </si>
  <si>
    <t>Same as above</t>
  </si>
  <si>
    <t>CM0093</t>
  </si>
  <si>
    <t>DL20_COM_RCX-Refrig-2021PLN-V11-2</t>
  </si>
  <si>
    <t xml:space="preserve">2019 CPA referenced "Controlled Atmosphere Measure Inputs" analysis file. Adding embedded control measure from commercial CharX here. </t>
  </si>
  <si>
    <t>Available in 2021 Plan.</t>
  </si>
  <si>
    <t>DL20_CA_REFRETRO-Refrig-2021PLN-v08-1</t>
  </si>
  <si>
    <t>why is 2021 plan not listed for CA?</t>
  </si>
  <si>
    <t>Because it is not a CA source but it is a major/ws measure. Not going to find a CA-specific source, so by default the blank implied that 2021PP would be used.</t>
  </si>
  <si>
    <t>This is Washington Only. Zero out everywhere else</t>
  </si>
  <si>
    <t>Only Applied to Washington</t>
  </si>
  <si>
    <t xml:space="preserve">Available in 2021 Plan. </t>
  </si>
  <si>
    <t>DL20_CA_REFTUNE-Refrig-2021PLN-v08-2</t>
  </si>
  <si>
    <t>No longer in 2021 plan; only from 7th Plan and "Controlled Atmosphere Measure Inputs" analysis file. Keep measure? It is still in RMP programs.</t>
  </si>
  <si>
    <t>CA_CO2SCR-All-7PLN-v9-1</t>
  </si>
  <si>
    <t>keep - use 7th plan</t>
  </si>
  <si>
    <t>Used Controlled Atmosphere workbook</t>
  </si>
  <si>
    <t xml:space="preserve">No longer in 2021 plan; only from 7th Plan and "Controlled Atmosphere Measure Inputs" analysis file. Keep measure? </t>
  </si>
  <si>
    <t>CA_MEMB-All-7PLN-v9-1</t>
  </si>
  <si>
    <t>CLTG_LEDSIGN-Interior Lighting-SCE-R1-1</t>
  </si>
  <si>
    <t>CMUA/XCEL</t>
  </si>
  <si>
    <t>CM0095</t>
  </si>
  <si>
    <t>DL20_AGR_ENGBLCTRL-Misc-2021PLN-V3-1 // AGR_ENGBLCTRL-Miscellaneous-RTF-v1.1-##</t>
  </si>
  <si>
    <t xml:space="preserve">RTF UT impact for PAC, MT impact for RMP states. </t>
  </si>
  <si>
    <t>DL20_ENGBLOCKHEAT_CIRC-Ag-2021PLN-v3-4</t>
  </si>
  <si>
    <t>DL20_ENGBLOCKHEAT_CIRC-Ag-2021PLN-v3-2</t>
  </si>
  <si>
    <t>DL20_ENGBLOCKHEAT_CIRC-Misc-CAeTRM-1-4</t>
  </si>
  <si>
    <t xml:space="preserve">The 2021PP has entries by different states, merely highlighting that I recommended using specific states for this analysis. Can also do our own analysis and adjust to RMP weather. </t>
  </si>
  <si>
    <t>This seems okay</t>
  </si>
  <si>
    <t>HANDWRAP_ONDMD-Misc-RTF-v1.1-1</t>
  </si>
  <si>
    <t>CM0098</t>
  </si>
  <si>
    <t>CM0099</t>
  </si>
  <si>
    <t>CM098</t>
  </si>
  <si>
    <t>Transformer - High Efficiency</t>
  </si>
  <si>
    <t>Recommend using the 2021 Plan measure; DVB added to DEEM Lite. This analysis is appropriate - line drop compensation controls with variable voltage optimization. Jack &amp; Nate had previously removed this 2021PP file from consideration, but DVB recommends adding back in. Council staff also mapped this to the transformer efficiency measure</t>
  </si>
  <si>
    <t>DL20_TRANS_HE-All-2021PLN-v7-5</t>
  </si>
  <si>
    <t>7th Plan (Data Center) and IL TRM</t>
  </si>
  <si>
    <t>Use 2021PP. Not sure why 7PP was in the RMP/CA data</t>
  </si>
  <si>
    <t>Agreed. Fixed to 2021P</t>
  </si>
  <si>
    <t>Okay</t>
  </si>
  <si>
    <t>CM099</t>
  </si>
  <si>
    <t>High Efficiency Battery Chargers</t>
  </si>
  <si>
    <t>This measure is for industrial chargers for equipment such as forklifts. It is included in Industrial already as High Efficiency Battery Chargers; may include it in Com for use in warehouse. IL TRM only applies to industrial. Use 2021P or IL.</t>
  </si>
  <si>
    <t>DL20_HF_BATTCHARGE-Misc-2021PLN-v08-1</t>
  </si>
  <si>
    <t xml:space="preserve">maybe applicable to warehouse? </t>
  </si>
  <si>
    <t>Fixed and back to sufficiently characterized</t>
  </si>
  <si>
    <t>CM100</t>
  </si>
  <si>
    <t>The Energy Management Systems (EMS) product offers customers consultation and rebates for installing systems that control and reduce a building’s energy usage both on- and off-peak. Electric and natural gas customers are eligible for participation in this product</t>
  </si>
  <si>
    <t>No PNW source available. IL TRM does actually not include this measure, so I'm not sure how it was added. Measure was not included in 2019 CPA since the addition of an EMS does not actually result in savings. Only the controls that an EMS enables result in savings. Therefore, this measure overlaps with pretty much every end use control measure along with all energy management and commissioning measures.</t>
  </si>
  <si>
    <t>XCEL - "New Energy Management System - 2020"</t>
  </si>
  <si>
    <t>n/a</t>
  </si>
  <si>
    <t>recomment removal</t>
  </si>
  <si>
    <t>CM101</t>
  </si>
  <si>
    <t>Can remove. Was not explicitly added to the 2021 Power Plan.</t>
  </si>
  <si>
    <t>Originally added to ML due to possible inclusion in 2021P. Not in 2021P, can remove.</t>
  </si>
  <si>
    <t>remove</t>
  </si>
  <si>
    <t>CM102</t>
  </si>
  <si>
    <t>CM103</t>
  </si>
  <si>
    <t>CM104</t>
  </si>
  <si>
    <t>CM105</t>
  </si>
  <si>
    <t>CM106</t>
  </si>
  <si>
    <t>CM107</t>
  </si>
  <si>
    <t>Single-Package Vertical AC</t>
  </si>
  <si>
    <t>This is Single Packaged Vertical AC and is a small saver equipment measure. Don't think it is included in 2021PP</t>
  </si>
  <si>
    <t>CM108</t>
  </si>
  <si>
    <t>This measure was included in the 2021 Plan workbooks posted on April 20, 2020.</t>
  </si>
  <si>
    <t>DL20_RFG_DOORADD-Refrig-2021PLN-V11-5</t>
  </si>
  <si>
    <t>dvb</t>
  </si>
  <si>
    <t>CM109</t>
  </si>
  <si>
    <t>Water Heater - Drainwater Heat Recovery</t>
  </si>
  <si>
    <t>Likely remove. Not in 2021P.</t>
  </si>
  <si>
    <t>CM110</t>
  </si>
  <si>
    <t>Remove. This is covered by "Ventilation - Demand Controlled" and is not in 2021P</t>
  </si>
  <si>
    <t>CM111</t>
  </si>
  <si>
    <t>Water Heater - Laminar Flow Restrictor</t>
  </si>
  <si>
    <t>Likely overlapping with TSV, not explicitly called out in the 2021 Power Plan and not included for commercial. Recommend Removal.</t>
  </si>
  <si>
    <t>CM112</t>
  </si>
  <si>
    <t>DL20_RFG_AIRCURT-Refrig-2021PLN-V11-1 /2</t>
  </si>
  <si>
    <t>CM113</t>
  </si>
  <si>
    <t>DL20_RFG_INS_SCTLINE-Refrig-2021PLN-V11-3</t>
  </si>
  <si>
    <t>CM114</t>
  </si>
  <si>
    <t>DL20_RFG_AFDOOR-Refrig-2021PLN-V11-7</t>
  </si>
  <si>
    <t>CM115</t>
  </si>
  <si>
    <t>DL20_RFG_HECOND-Refrig-2021PLN-V11-4</t>
  </si>
  <si>
    <t>CM116</t>
  </si>
  <si>
    <t>DL20_RFG_SUBCOOL-Refrig-2021PLN-V11-6</t>
  </si>
  <si>
    <t>CM117</t>
  </si>
  <si>
    <t>DL20_RFG_LSHX-Refrig-2021PLN-V11-5</t>
  </si>
  <si>
    <t>DL20_RFG_LSHX-Refrig-2021PLN-V11-8</t>
  </si>
  <si>
    <t>CM118</t>
  </si>
  <si>
    <t>DL20_RFG_HTRECOV-Refrig-2021PLN-V11-10</t>
  </si>
  <si>
    <t>CM119</t>
  </si>
  <si>
    <t>DL20_RFG_FSPC-Refrig-2021PLN-V11-16</t>
  </si>
  <si>
    <t>2019 TRM Source</t>
  </si>
  <si>
    <t>2021 TRM Source</t>
  </si>
  <si>
    <t>Vintage</t>
  </si>
  <si>
    <t>Heating Fuel</t>
  </si>
  <si>
    <t>Measure No.</t>
  </si>
  <si>
    <t>Efficiency</t>
  </si>
  <si>
    <t>Measure Name (Qualitative Screen)</t>
  </si>
  <si>
    <t>AEG Standard</t>
  </si>
  <si>
    <t>AEG Emerging</t>
  </si>
  <si>
    <t>GPC
2019 TRM</t>
  </si>
  <si>
    <t>Measure Description (not updated)</t>
  </si>
  <si>
    <t>Treatment in 2019 TRM</t>
  </si>
  <si>
    <t>Treatment Notes</t>
  </si>
  <si>
    <t>AEG Recommendation</t>
  </si>
  <si>
    <t>Lifetime</t>
  </si>
  <si>
    <t>Costs</t>
  </si>
  <si>
    <t>Savings</t>
  </si>
  <si>
    <t>AMIL
IL TRM Ref</t>
  </si>
  <si>
    <t>IL TRM Used</t>
  </si>
  <si>
    <t>IL TRM New</t>
  </si>
  <si>
    <t>IL TRM CODE</t>
  </si>
  <si>
    <t>PAC Primary Source</t>
  </si>
  <si>
    <t>Next Steps</t>
  </si>
  <si>
    <t>Alternative Source?</t>
  </si>
  <si>
    <t>Internal Notes</t>
  </si>
  <si>
    <t>Buildings</t>
  </si>
  <si>
    <t>Existing</t>
  </si>
  <si>
    <t>New</t>
  </si>
  <si>
    <t>Electric</t>
  </si>
  <si>
    <t>Gas</t>
  </si>
  <si>
    <t>PAC Primary Source (Reference)</t>
  </si>
  <si>
    <t>Cost Source Missing</t>
  </si>
  <si>
    <t>Legend</t>
  </si>
  <si>
    <t>Stats</t>
  </si>
  <si>
    <t>Equipment EE Measures (Included in LoadMAP Baseline Module)</t>
  </si>
  <si>
    <t>Color</t>
  </si>
  <si>
    <t>Count</t>
  </si>
  <si>
    <t>Percentage</t>
  </si>
  <si>
    <t>E0</t>
  </si>
  <si>
    <t>Air-Cooled Chiller - Installed base</t>
  </si>
  <si>
    <t>Hourly Simulation Modeling</t>
  </si>
  <si>
    <t>New Measure</t>
  </si>
  <si>
    <t>As Appropriate</t>
  </si>
  <si>
    <t>Measure Assumption Ready for Use (DEEM, DEEM Lite, Other AEG Study)</t>
  </si>
  <si>
    <t>Air-Cooled Chiller - COP 3.11 (EER 10.6)</t>
  </si>
  <si>
    <t>DL20_CHLR_AC-Cool-AEO20-27</t>
  </si>
  <si>
    <t>Previously characterized, but new version available (e.g., TRM v5 -&gt; v8)</t>
  </si>
  <si>
    <t>C001</t>
  </si>
  <si>
    <t>Air-Cooled Chiller - COP 4.10 (EER 14.0)</t>
  </si>
  <si>
    <t>Weather-Sensitive Measure</t>
  </si>
  <si>
    <t>IL TRM - 4.4.6</t>
  </si>
  <si>
    <t>AVAIL: 2020
CODE: CI-HVC-CHIL-V07-200101</t>
  </si>
  <si>
    <t>PA TRM - 3.2.2</t>
  </si>
  <si>
    <t>DL20_CHLR_AC-Cool-AEO20-28</t>
  </si>
  <si>
    <t>Simulation</t>
  </si>
  <si>
    <t>PA TRM - 3.2.2
Benchmark w/ AEO EUL = 20</t>
  </si>
  <si>
    <t>EUL = PA TRM
Costs = AEO
Savings = Sim</t>
  </si>
  <si>
    <t>PA TRM uses an algorithmic approach which should account for all of the equipment levels for this measure.
AMIL mapped IL - TRM 4.4.6 here, which has costs for an efficient case of up to EER 10.7. Is this applicable?</t>
  </si>
  <si>
    <t>Characterization Needed</t>
  </si>
  <si>
    <t>Source identified, but not ready for use (e.g., source in TX TRM but not previously used)</t>
  </si>
  <si>
    <t>C002</t>
  </si>
  <si>
    <t>Air-Cooled Chiller - COP 4.40 (EER 15.0)</t>
  </si>
  <si>
    <t>Algorithm</t>
  </si>
  <si>
    <t>Simulation + Interpolation</t>
  </si>
  <si>
    <t>PA TRM uses an algorithmic approach which should account for all of the equipment levels for this measure.</t>
  </si>
  <si>
    <t>Source Needed</t>
  </si>
  <si>
    <t>AEG research needed to be done to find source for characterization</t>
  </si>
  <si>
    <t>C003</t>
  </si>
  <si>
    <t>Air-Cooled Chiller - COP 4.45 (EER 15.2)</t>
  </si>
  <si>
    <t>DL20_CHLR_AC-Cool-AEO20-31</t>
  </si>
  <si>
    <t>Source Needed - Cost</t>
  </si>
  <si>
    <t>AEG research needs to be done to find a source for cost</t>
  </si>
  <si>
    <t>Water-Cooled Chiller - Installed Base</t>
  </si>
  <si>
    <t>Water-Cooled Chiller - COP 5.78 (0.61 kW/ton)</t>
  </si>
  <si>
    <t>C004</t>
  </si>
  <si>
    <t>Water-Cooled Chiller - COP 7.03 (0.50 kW/ton)</t>
  </si>
  <si>
    <t xml:space="preserve">Algorithm Variables: (Variable 1 Source: EnerSim Model) </t>
  </si>
  <si>
    <t>Interpolation</t>
  </si>
  <si>
    <t>PAC: DL20_CHLR_WC-Cool-CAeTRM-1-1
PA TRM - 3.2.2</t>
  </si>
  <si>
    <t>PA TRM uses an algorithmic approach which should account for all of the equipment levels for this measure.
AMIL mapped IL - TRM 4.4.6 here, which has costs for an efficient case of down to 0.6 kW/ton. Is this applicable?</t>
  </si>
  <si>
    <t>Algorithm*</t>
  </si>
  <si>
    <t>C005</t>
  </si>
  <si>
    <t>Water-Cooled Chiller - COP 9.77 (0.36 kW/ton)</t>
  </si>
  <si>
    <t>0.5 to 0.36 is a big jump, might make sense to model</t>
  </si>
  <si>
    <t>PA TRM uses an algorithmic approach which should account for all of the equipment levels for this measure.
DEEM Lite has AEO sources available which provide reasonable costs that perfectly align with our equipment levels.</t>
  </si>
  <si>
    <t>Hourly Simulation Modeling*</t>
  </si>
  <si>
    <t>C006</t>
  </si>
  <si>
    <t>Water-Cooled Chiller - COP 11.72 (0.30 kW/ton)</t>
  </si>
  <si>
    <t>Evaluation</t>
  </si>
  <si>
    <t>C007</t>
  </si>
  <si>
    <t>Water-Cooled Chiller - COP 12.13 (0.29 kW/ton)</t>
  </si>
  <si>
    <t>Screened</t>
  </si>
  <si>
    <t>C008</t>
  </si>
  <si>
    <t>Water-Cooled Chiller - COP 13.03 (0.27 kW/ton)</t>
  </si>
  <si>
    <t>C009</t>
  </si>
  <si>
    <t>Water-Cooled Chiller - COP 14.07 (0.25 kW/ton)</t>
  </si>
  <si>
    <t>RTU - Installed Base</t>
  </si>
  <si>
    <t>RTU - IEER 12.9 - Federal Standard 2018</t>
  </si>
  <si>
    <t>EIA 2018 Appendix A</t>
  </si>
  <si>
    <t>C011</t>
  </si>
  <si>
    <t>RTU - IEER 14 - Tier 1 / ENERGY STAR (3.1)</t>
  </si>
  <si>
    <t>CPUC DEER Database; EUL/RUL values, updated October 2008</t>
  </si>
  <si>
    <t>RSMeans cost calculator</t>
  </si>
  <si>
    <t>IL TRM - 4.4.15</t>
  </si>
  <si>
    <t>AVAIL: 2020
CODE: CI-HVC-SPUA-V07-200101</t>
  </si>
  <si>
    <t>PA TRM - 3.2.1</t>
  </si>
  <si>
    <t>PA TRM uses an algorithmic approach which should account for all of the equipment levels for this measure.
This algorithm DOES allow for use of IEER in the calculation.</t>
  </si>
  <si>
    <t>C012</t>
  </si>
  <si>
    <t xml:space="preserve">RTU - IEER 14.8 - Federal Standard 2023 </t>
  </si>
  <si>
    <t>AEG Research</t>
  </si>
  <si>
    <t>PA TRM uses an algorithmic approach which should account for all of the equipment levels for this measure.
This algorithm DOES allow for use of IEER in the calculation.
IL TRM specifies costs for "Up to CEE Tier 1" and "CEE Tier 2 and above", could extrapolate to get cost for this Equipment Level.</t>
  </si>
  <si>
    <t>C013</t>
  </si>
  <si>
    <t>RTU - IEER 15.4 - Tier 2</t>
  </si>
  <si>
    <t>C014</t>
  </si>
  <si>
    <t>RTU - IEER 18 - Advanced Tier VRF</t>
  </si>
  <si>
    <t>C015</t>
  </si>
  <si>
    <t>RTU - IEER 21.5 - EIA High Efficiency VRF</t>
  </si>
  <si>
    <t>Packaged Terminal AC - Installed Base</t>
  </si>
  <si>
    <t>Packaged Terminal AC - EER 10.4 - Federal Standard</t>
  </si>
  <si>
    <t>C016</t>
  </si>
  <si>
    <t>Packaged Terminal AC - EER 11.7</t>
  </si>
  <si>
    <t>Pennsylvania Statewide TRM</t>
  </si>
  <si>
    <t>Nexant market research, 2017</t>
  </si>
  <si>
    <t>IL TRM - 4.4.13</t>
  </si>
  <si>
    <t>AVAIL: 2020
CODE: CI-HVC-PTAC-V10-200101</t>
  </si>
  <si>
    <t>C017</t>
  </si>
  <si>
    <t>Packaged Terminal AC - EER 13</t>
  </si>
  <si>
    <t>Packaged Terminal HP - Installed Base</t>
  </si>
  <si>
    <t>Packaged Terminal HP - EER 10.4 / COP 3.1 - Federal Standard</t>
  </si>
  <si>
    <t>C018</t>
  </si>
  <si>
    <t>Packaged Terminal HP - EER 11.7 / COP 3.4</t>
  </si>
  <si>
    <t>C019</t>
  </si>
  <si>
    <t>Packaged Terminal HP - EER 13 / COP 3.6</t>
  </si>
  <si>
    <t>Air-Source Heat Pump - Installed Base</t>
  </si>
  <si>
    <t xml:space="preserve">Air-Source Heat Pump - IEER 12.8 / COP 3.3 - Federal Standard </t>
  </si>
  <si>
    <t>PAC IG: DL20_ASHP-Heat-AEO20-2</t>
  </si>
  <si>
    <t>C022</t>
  </si>
  <si>
    <t>Air-Source Heat Pump - IEER 12.8 / COP 3.4 - ENERGY STAR (3.1)</t>
  </si>
  <si>
    <t>AVAIL: 2020
CODE: CI-HVC-HPSY-V07-200101</t>
  </si>
  <si>
    <t>PAC IG: DL20_ASHP-Cool-AEO20-4</t>
  </si>
  <si>
    <t>PA TRM uses an algorithmic approach which should account for all of the equipment levels for this measure.
This algorithm DOES allow for use of IEER in the calculation.
IL TRM specifies costs "for air-cooled units", so should be applicable across all equipment levels for this measure.</t>
  </si>
  <si>
    <t>C023</t>
  </si>
  <si>
    <t>Air-Source Heat Pump - IEER 14.1 / COP 3.4 - Federal Standard  2023</t>
  </si>
  <si>
    <t>PAC IG: DL20_ASHP-Cool-AEO20-6</t>
  </si>
  <si>
    <t>C024</t>
  </si>
  <si>
    <t>Air-Source Heat Pump - IEER 17.4 / COP 3.4, VRF - ENERGY STAR (3.1)</t>
  </si>
  <si>
    <t>PAC IG: DL20_ASHP-Cool-AEO20-7</t>
  </si>
  <si>
    <t>C025</t>
  </si>
  <si>
    <t>Air-Source Heat Pump - IEER 20.3 / COP 3.7 - EIA High Efficiency</t>
  </si>
  <si>
    <t>PAC IG: DL20_ASHP-Cool-AEO20-5</t>
  </si>
  <si>
    <t>Geothermal Heat Pump - Installed Base</t>
  </si>
  <si>
    <t>Geothermal Heat Pump - EER 14.1 / COP 3.2 - Federal Standard</t>
  </si>
  <si>
    <t>C026</t>
  </si>
  <si>
    <t>Geothermal Heat Pump - EER 17.1 / COP 3.6 - ENERGY STAR (3.1)</t>
  </si>
  <si>
    <t>http://www.geothermal-heat-pump-resource.org/</t>
  </si>
  <si>
    <t>IL TRM - 4.4.9</t>
  </si>
  <si>
    <t>EIA 2018 Tech Forecast</t>
  </si>
  <si>
    <t>PA TRM - 3.2.3</t>
  </si>
  <si>
    <t>PA TRM uses an algorithmic approach which should account for all of the equipment levels for this measure.
IL TRM specifies costs "for air-cooled units", so should be applicable across all equipment levels for this measure.</t>
  </si>
  <si>
    <t>C027</t>
  </si>
  <si>
    <t>Geothermal Heat Pump - EER 22.4 / COP 4.5</t>
  </si>
  <si>
    <t>C028</t>
  </si>
  <si>
    <t>Geothermal Heat Pump - EER 25 / COP 4.5 EIA High Efficiency</t>
  </si>
  <si>
    <t>EFURN-Heating-AEO13-1</t>
  </si>
  <si>
    <t>AEG BEST</t>
  </si>
  <si>
    <t>Are these the same sheet in the IG?</t>
  </si>
  <si>
    <t>Ventilation - Constant Air Volume, 2-Speed VFD</t>
  </si>
  <si>
    <t>C029</t>
  </si>
  <si>
    <t>Ventilation - Variable Air Volume 2015 Typical</t>
  </si>
  <si>
    <t>PAC: DL20_VENT-Vent-AEO20-11</t>
  </si>
  <si>
    <t>Water Heater - Installed Base</t>
  </si>
  <si>
    <t>*Use simulation modeling to develop hourly load shapes for resistance and heat pump units
E0 and E1 are likely the same, only need to model E0 and E4</t>
  </si>
  <si>
    <t>Water Heater - Resistance Heater, Standard</t>
  </si>
  <si>
    <t>C031</t>
  </si>
  <si>
    <t>High Efficiency Small Instantaneous Water Heaters (25% above the minimum)</t>
  </si>
  <si>
    <t>Non-Weather Sensitive, Standard Measure</t>
  </si>
  <si>
    <t xml:space="preserve">Algorithm Variables: (Variable 1 Source: IECC 2012) (Variable 2 Source: Pennsylvania Statewide TRM, June 2016, Errata Update February 2017, Section 3.4.1, Table 3-71) (Variable 3 Source: Pennsylvania Statewide TRM, June 2016, Errata Update February 2017, Section 3.4.1, Table 3-71) (Variable 4 Source: Engineering Assumption) (Variable 5 Source: Engineering Assumption) (Variable 6 Source: Based on 30-year historical average Georgia climate data (http://www.ncdc.noaa.gov/cag/), average temperature in Georgia is 63.9 F.) </t>
  </si>
  <si>
    <t>AVAIL: 2021
CODE: CI-HWE-STWH-V06-210101</t>
  </si>
  <si>
    <t>IL TRM - 4.3.1</t>
  </si>
  <si>
    <t>Substantial changes were made for this measure in IL TRM v9 (versus v8) so the v9 measure should be characterized.</t>
  </si>
  <si>
    <t>C032</t>
  </si>
  <si>
    <t>Water Heater - Resistance Heater, Reduced Standby Wattage</t>
  </si>
  <si>
    <t>C033</t>
  </si>
  <si>
    <t>Heat Pump Water Heater</t>
  </si>
  <si>
    <t>Secondary Weather Impacts</t>
  </si>
  <si>
    <t>PAC IG: DHW_WH-Water Heating-AEO17-5</t>
  </si>
  <si>
    <t xml:space="preserve">Algorithm Variables: (Variable 1 Source: IECC 2012) (Variable 2 Source: Pennsylvania Statewide TRM, June 2016, Errata Update February 2017, Section 2.3.2, Table 2-50) (Variable 3 Source: Pennsylvania Statewide TRM, June 2016, Errata Update February 2017, Section 3.4.1, Table 3-71) (Variable 4 Source: Engineering Assumption) (Variable 5 Source: Varies by Zone) (Variable 6 Source: Based on 30-year historical average Georgia climate data (http://www.ncdc.noaa.gov/cag/), average temperature in Georgia is 63.9 F.) </t>
  </si>
  <si>
    <t>DEER - Update Req'd</t>
  </si>
  <si>
    <t>RSMeans - Update Req'd</t>
  </si>
  <si>
    <t>PAC: DHW_WH-Water Heating-AEO17-6
PAC IG: AEG-BEST
Which should be used here?</t>
  </si>
  <si>
    <t>Interior Lighting - General Service Lighting - Installed Base</t>
  </si>
  <si>
    <t>*Calculate HVAC interaction factors using one simulation per building type and vintage</t>
  </si>
  <si>
    <t>Interior Lighting - General Service Lighting - EISA Compliant (17.4 lm/W)</t>
  </si>
  <si>
    <t>C042</t>
  </si>
  <si>
    <t>Interior Lighting - General Service Lighting - EISA Compliant (45 lm/W)</t>
  </si>
  <si>
    <t>Lighting Tabs</t>
  </si>
  <si>
    <t>C043</t>
  </si>
  <si>
    <t>Interior Lighting - General Service Lighting - CFL (64.3 lm/W)</t>
  </si>
  <si>
    <t>C044</t>
  </si>
  <si>
    <t>Interior Lighting - General Service Lighting - LED 2020 (97 lm/W)</t>
  </si>
  <si>
    <t>C045</t>
  </si>
  <si>
    <t>Interior Lighting - General Service Lighting - LED 2025 (111 lm/W)</t>
  </si>
  <si>
    <t>C046</t>
  </si>
  <si>
    <t>Interior Lighting - General Service Lighting - LED 2030 (123 lm/W)</t>
  </si>
  <si>
    <t>Interior Lighting - Exempted Lighting - Installed Base</t>
  </si>
  <si>
    <t>C047</t>
  </si>
  <si>
    <t>Interior Lighting - Exempted Lighting - Incandescent/Halogen (18 lm/W)</t>
  </si>
  <si>
    <t>based on expected lamp life of 2000-4000 hours</t>
  </si>
  <si>
    <t>C048</t>
  </si>
  <si>
    <t>Interior Lighting - Exempted Lighting - CFL (45 lm/W)</t>
  </si>
  <si>
    <t>C049</t>
  </si>
  <si>
    <t>Interior Lighting - Exempted Lighting - LED 2020 (76 lm/W)</t>
  </si>
  <si>
    <t>C050</t>
  </si>
  <si>
    <t>Interior Lighting - Exempted Lighting - LED 2025 (86 lm/W)</t>
  </si>
  <si>
    <t>C051</t>
  </si>
  <si>
    <t>Interior Lighting - Exempted Lighting - LED 2030 (94 lm/W)</t>
  </si>
  <si>
    <t>Interior Lighting - Linear Lighting - Installed Base</t>
  </si>
  <si>
    <t>Interior Lighting - Linear Lighting - T8 - F32 Standard (69.0 lm/W system)</t>
  </si>
  <si>
    <t>C052</t>
  </si>
  <si>
    <t>Interior Lighting - Linear Lighting - T8 - F28HE (82.5 lm/W system)</t>
  </si>
  <si>
    <t>C053</t>
  </si>
  <si>
    <t>Interior Lighting - Linear Lighting - LED 2020 (123 lm/W system)</t>
  </si>
  <si>
    <t>Based on similar LED measures</t>
  </si>
  <si>
    <t>C054</t>
  </si>
  <si>
    <t>Interior Lighting - Linear Lighting - LED 2025 (142 lm/W system)</t>
  </si>
  <si>
    <t>C055</t>
  </si>
  <si>
    <t>Interior Lighting - Linear Lighting - LED 2030 (158 lm/W system)</t>
  </si>
  <si>
    <t>Interior Lighting - High-Bay Lighting - Installed Base</t>
  </si>
  <si>
    <t>Interior Lighting - High-Bay Lighting - Metal Halide (55.6 lm/W)</t>
  </si>
  <si>
    <t>C056</t>
  </si>
  <si>
    <t>Interior Lighting - High-Bay Lighting - High Pressure Sodium (56.6 lm/W)</t>
  </si>
  <si>
    <t>C057</t>
  </si>
  <si>
    <t>Interior Lighting - High-Bay Lighting - High Output Linear Lighting (70.3 lm/W)</t>
  </si>
  <si>
    <t>C058</t>
  </si>
  <si>
    <t>Interior Lighting - High-Bay Lighting - LED 2020 (121 lm/W)</t>
  </si>
  <si>
    <t>C059</t>
  </si>
  <si>
    <t>Interior Lighting - High-Bay Lighting - LED 2025 (138 lm/W)</t>
  </si>
  <si>
    <t>C060</t>
  </si>
  <si>
    <t>Interior Lighting - High-Bay Lighting - LED 2030 (152 lm/W)</t>
  </si>
  <si>
    <t>Exterior Lighting - General Service Lighting - Installed Base</t>
  </si>
  <si>
    <t>No HVAC interaction factors for exterior lighting</t>
  </si>
  <si>
    <t>Exterior Lighting - General Service Lighting - EISA Compliant (17.4 lm/W)</t>
  </si>
  <si>
    <t>C062</t>
  </si>
  <si>
    <t>Exterior Lighting - General Service Lighting - EISA Compliant (45 lm/W)</t>
  </si>
  <si>
    <t>C063</t>
  </si>
  <si>
    <t>Exterior Lighting - General Service Lighting - CFL (64.3 lm/W)</t>
  </si>
  <si>
    <t>C064</t>
  </si>
  <si>
    <t>Exterior Lighting - General Service Lighting - LED 2020 (97 lm/W)</t>
  </si>
  <si>
    <t xml:space="preserve">Algorithm Variables: (Variable 1 Source: Assumptions for efficient measures are based upon DLC Qualifying Product Lists, PGE refrigerated case study, and manufacturer specification  sheets.) (Variable 2 Source: Assumptions for efficient measures are based upon DLC Qualifying Product Lists, PGE refrigerated case study, and manufacturer specification  sheets.) (Variable 3 Source: Osram Sylvania 's 2014-2015 Lamp and Ballast Catalog, and Pennsylvania 2016 Statewide TRM, Appendix C.) </t>
  </si>
  <si>
    <t>C065</t>
  </si>
  <si>
    <t>Exterior Lighting - General Service Lighting - LED 2025 (111 lm/W)</t>
  </si>
  <si>
    <t>C066</t>
  </si>
  <si>
    <t>Exterior Lighting - General Service Lighting - LED 2030 (123 lm/W)</t>
  </si>
  <si>
    <t>Exterior Lighting - Linear Lighting - Installed Base</t>
  </si>
  <si>
    <t>Exterior Lighting - Linear Lighting - T8 - F32 Standard (69.0 lm/W system)</t>
  </si>
  <si>
    <t>C067</t>
  </si>
  <si>
    <t>Exterior Lighting - Linear Lighting - T8 - F28 High Efficiency (82.5 lm/W system)</t>
  </si>
  <si>
    <t>C068</t>
  </si>
  <si>
    <t>Exterior Lighting - Linear Lighting - LED 2020 (123 lm/W system)</t>
  </si>
  <si>
    <t>C069</t>
  </si>
  <si>
    <t>Exterior Lighting - Linear Lighting - LED 2025 (142 lm/W system)</t>
  </si>
  <si>
    <t>C070</t>
  </si>
  <si>
    <t>Exterior Lighting - Linear Lighting - LED 2030 (158 lm/W system)</t>
  </si>
  <si>
    <t>Exterior Lighting - Area Lighting - Installed Base</t>
  </si>
  <si>
    <t>Exterior Lighting - Area Lighting - Metal Halide (55.6 lm/W)</t>
  </si>
  <si>
    <t>C071</t>
  </si>
  <si>
    <t>Exterior Lighting - Area Lighting - High Pressure Sodium (56.6 lm/W)</t>
  </si>
  <si>
    <t xml:space="preserve">Algorithm Variables: (Variable 1 Source: 2016 PA TRM Appendix C - Lighting Audit &amp; Design Tool for C&amp;I Projects) (Variable 2 Source: 2016 PA TRM Appendix C - Lighting Audit &amp; Design Tool for C&amp;I Projects) (Variable 3 Source: State of Ohio Energy Efficiency Technical Reference Manual, Vermont Energy Investment Corporation, August 6, 2010) </t>
  </si>
  <si>
    <t>C072</t>
  </si>
  <si>
    <t>Exterior Lighting - Area Lighting - LED 2020 (105 lm/W)</t>
  </si>
  <si>
    <t>C073</t>
  </si>
  <si>
    <t>Exterior Lighting - Area Lighting - LED 2025 (120 lm/W)</t>
  </si>
  <si>
    <t>C074</t>
  </si>
  <si>
    <t>Exterior Lighting - Area Lighting - LED 2030 (132 lm/W)</t>
  </si>
  <si>
    <t>Walk-in Refrigerator/Freezer - Installed Base</t>
  </si>
  <si>
    <t>Walk-in Refrigerator/Freezer - Current Standard</t>
  </si>
  <si>
    <t>PAC IG: RFG_WLK-Refrigeration-EIA11-2012 Ref. Case-2</t>
  </si>
  <si>
    <t>C076</t>
  </si>
  <si>
    <t>Walk-in Refrigerator/Freezer - Standard 2020</t>
  </si>
  <si>
    <t>PAC IG: RFG_WLK_RFG-Refrigeration-AEO17-5</t>
  </si>
  <si>
    <t>PAC Input Generator used 2017 AEO data, could not find any appropriate data in PA/IL TRM or PAC.
TX?</t>
  </si>
  <si>
    <t>Reach-in Refrigerator/Freezer - Installed Base</t>
  </si>
  <si>
    <t>Reach-in Refrigerator/Freezer - Current Standard</t>
  </si>
  <si>
    <t>IL TRM - CI-FSE-CSDO-V02-190101</t>
  </si>
  <si>
    <t>C077</t>
  </si>
  <si>
    <t>Reach-in Refrigerator/Freezer - ENERGY STAR (4.0)</t>
  </si>
  <si>
    <t xml:space="preserve">Algorithm Variables: (Variable 1 Source: Evaluation of Georgia Power Company's 2014 Commercial DSM Programs. Nexant, July 2015.) </t>
  </si>
  <si>
    <t>IL TRM - 4.2.2</t>
  </si>
  <si>
    <t>AVAIL: 2019
CODE: CI-FSE-CSDO-V02-190101</t>
  </si>
  <si>
    <t>PA TRM - 3.5.1</t>
  </si>
  <si>
    <t>Glass Door Display Case - Installed Base</t>
  </si>
  <si>
    <t>Glass Door Display Case - Current Standard</t>
  </si>
  <si>
    <t>Open Display Case - Installed Base</t>
  </si>
  <si>
    <t>Open Display Case - Current Standard</t>
  </si>
  <si>
    <t>AEO source is per kBtu/h, so AMIL's source was used.</t>
  </si>
  <si>
    <t>Icemaker - Installed Base</t>
  </si>
  <si>
    <t>Icemaker - Current Standard</t>
  </si>
  <si>
    <t>C078</t>
  </si>
  <si>
    <t>Icemaker - ENERGY STAR (3.0)</t>
  </si>
  <si>
    <t>Minimal Weather Impacts, Standard Measure</t>
  </si>
  <si>
    <t xml:space="preserve">Algorithm Variables: (Variable 1 Source: Federal energy conservation standard for automatic commercial ice makers. http://www1.eere.energy.gov/buildings/appliance_standards/product.aspx/productid/21) (Variable 2 Source: Commercial                 Ice Maker Key Product                                                                Criteria                 Version                   2.0.
https://www.energystar.gov/index.cfm?c=comm_ice_machines.pr_crit_comm_ice_machines) (Variable 3 Source: Engineering Assumption) (Variable 4 Source: This value from study in Vermont, Wisconsin, and New York. State of OH EE TRM cites a default duty cycle of 40% as a   conservative value. Other studies range as high as 75%.) </t>
  </si>
  <si>
    <t>IL TRM - 4.2.10</t>
  </si>
  <si>
    <t>AVAIL: 2021
CODE: CI-FSE-ESIM-V04-210101</t>
  </si>
  <si>
    <t>PA TRM - 3.7.1</t>
  </si>
  <si>
    <t>PAC: DL20_ICEMK-Refrig-2021PLN-V1-1</t>
  </si>
  <si>
    <t>IL TRM - 4.2.10
TX TRM - 2.4.9 - NR-FS-IM</t>
  </si>
  <si>
    <t>IL TRM does not provide costs.</t>
  </si>
  <si>
    <t>Vending Machine - Installed Base</t>
  </si>
  <si>
    <t>Vending Machine - Current Standard</t>
  </si>
  <si>
    <t>C079</t>
  </si>
  <si>
    <t>Vending Machine - ENERGY STAR (3.2)</t>
  </si>
  <si>
    <t>Pennsylvania Public Utility Commission 2013 Incremental Cost Database</t>
  </si>
  <si>
    <t>IL TRM - 4.6.5</t>
  </si>
  <si>
    <t>AVAIL: 2021
CODE: CI-RFG-ESVE- V04-210101</t>
  </si>
  <si>
    <t>Oven - Installed Base</t>
  </si>
  <si>
    <t>Oven - Current Standard</t>
  </si>
  <si>
    <t>C080</t>
  </si>
  <si>
    <t>Oven - ENERGY STAR (2.2)</t>
  </si>
  <si>
    <t>AVAIL: 2018
CODE: CI-FSE-ESCV-V02-180101</t>
  </si>
  <si>
    <t>PA TRM - 3.7.5</t>
  </si>
  <si>
    <t>PAC IG: COOK_OVN-FoodPrep-RTF-v3.1-1</t>
  </si>
  <si>
    <t>PA TRM - 3.7.6
TX TRM - 2.4.1 - NR-FS-CO
TX TRM - 2.4.2 - NR-FS-CV</t>
  </si>
  <si>
    <t>PA TRM separates out Combination Ovens (3.7.5) and Convection Ovens (3.7.6) but both have good data and algorithms available.
IL TRM - . This TRM also has measures: 4.2.1 - Combination Ovens, 4.2.4 - Conveyor Oven, 4.2.18 - Rack Oven - Double Oven, and 4.2.19 - Energy Star Electric Convection Ovens.</t>
  </si>
  <si>
    <t>Fryer - Installed Base</t>
  </si>
  <si>
    <t>Fryer - Current Standard</t>
  </si>
  <si>
    <t>C081</t>
  </si>
  <si>
    <t>Fryer - ENERGY STAR (3.0)</t>
  </si>
  <si>
    <t>ENERGY STAR Commercial Kitchen Calculator, October 2016</t>
  </si>
  <si>
    <t xml:space="preserve">Algorithm Variables: (Variable 1 Source: Food Service Technology Center 2011 Savings Calculator) (Variable 2 Source: Food Service Technology Center 2011 Savings Calculator) (Variable 3 Source: Food Service Technology Center 2011 Savings Calculator) (Variable 4 Source: Food Service Technology Center 2011 Savings Calculator) (Variable 5 Source: ENERGY STAR) (Variable 6 Source: ENERGY STAR) (Variable 7 Source: ENERGY STAR) (Variable 8 Source: Arkansas TRM, Version 6.1, Section 3.8.6, Table 437) (Variable 9 Source: Arkansas TRM, Version 6.1, Section 3.8.6, Table 437) (Variable 10 Source: Arkansas TRM, Version 6.1, Section 3.8.6, Table 437) (Variable 11 Source: Arkansas TRM, Version 6.1, Section 3.8.6, Table 437) (Variable 12 Source: Arkansas TRM, Version 6.1, Section 3.8.6, Table 437) </t>
  </si>
  <si>
    <t>IL TRM - 4.2.7</t>
  </si>
  <si>
    <t>AVAIL: 2019
CODE: CI-FSE-ESFR-V02-190101</t>
  </si>
  <si>
    <t>CI-FSE-ESFR-V02-190101</t>
  </si>
  <si>
    <t>PA TRM - 3.7.7</t>
  </si>
  <si>
    <t>TX TRM - 2.4.5 - NR-FS-EF</t>
  </si>
  <si>
    <t>Dishwasher - Installed Base</t>
  </si>
  <si>
    <t>Dishwasher - Current Standard</t>
  </si>
  <si>
    <t>Hot Food Container - Installed Base</t>
  </si>
  <si>
    <t>Hot Food Container - Current Standard</t>
  </si>
  <si>
    <t>C082</t>
  </si>
  <si>
    <t>Hot Food Container - ENERGY STAR (2.0)</t>
  </si>
  <si>
    <t xml:space="preserve">Algorithm Variables: (Variable 1 Source: Evaluation of Georgia Power Company's 2017 Commercial DSM Programs. Nexant, Aug 2018.) </t>
  </si>
  <si>
    <t>IL TRM - 4.2.9</t>
  </si>
  <si>
    <t>AVAIL: 2019
CODE: CI-FSE-ESHH-V03-190101</t>
  </si>
  <si>
    <t>CI-FSE-ESHH-V03-190101</t>
  </si>
  <si>
    <t>TX TRM - 2.4.4 - NR-FS-HC</t>
  </si>
  <si>
    <t>Steamer - Installed Base</t>
  </si>
  <si>
    <t>Steamer - Current Standard</t>
  </si>
  <si>
    <t>C083</t>
  </si>
  <si>
    <t>Steamer - ENERGY STAR (1.2)</t>
  </si>
  <si>
    <t xml:space="preserve">Algorithm Variables: (Variable 1 Source: Food Service Technology Center 2011 Savings Calculator, assumed 12 hrs/day of operation) (Variable 2 Source: Food Service Technology Center 2011 Savings Calculator, assumed 12 hrs/day of operation) (Variable 3 Source: Food Service Technology Center 2011 Savings Calculator, assumed 12 hrs/day of operation) (Variable 4 Source: Food Service Technology Center 2011 Savings Calculator, assumed 12 hrs/day of operation) (Variable 5 Source: Food Service Technology Center 2011 Savings Calculator, assumed 12 hrs/day of operation) (Variable 6 Source: Food Service Technology Center 2011 Savings Calculator, assumed 12 hrs/day of operation) (Variable 7 Source: Food Service Technology Center 2011 Savings Calculator, assumed 12 hrs/day of operation) (Variable 8 Source: Food Service Technology Center 2011 Savings Calculator, assumed 12 hrs/day of operation) (Variable 9 Source: ENERGY STAR) (Variable 10 Source: ENERGY STAR) (Variable 11 Source: Food Service Technology Center 2011 Savings Calculator, assumed 12 hrs/day of operation) (Variable 12 Source: ENERGY STAR) </t>
  </si>
  <si>
    <t>IL TRM - 4.2.3</t>
  </si>
  <si>
    <t>AVAIL: 2019
CODE: CI-FSE-STMC-V05-190101</t>
  </si>
  <si>
    <t>TX TRM - 2.4.7 - NR-FS-SC</t>
  </si>
  <si>
    <t>Griddle - Installed Base</t>
  </si>
  <si>
    <t>Griddle - Current Standard</t>
  </si>
  <si>
    <t>C084</t>
  </si>
  <si>
    <t>Griddle - ENERGY STAR (1.2)</t>
  </si>
  <si>
    <t xml:space="preserve">Algorithm Variables: (Variable 1 Source: ENERGY STAR Certified Commercial Kitchen Equipment Calculator, Updated February 2015; assumed one griddle meeting ENERGY STAR 1.2 standards, 70% efficient) (Variable 2 Source: ENERGY STAR Certified Commercial Kitchen Equipment Calculator, Updated February 2015; assumed one conventional griddle with 65% efficiency) (Variable 3 Source: ENERGY STAR Certified Commercial Kitchen Equipment Calculator, Updated February 2015) </t>
  </si>
  <si>
    <t>IL TRM - 4.2.8</t>
  </si>
  <si>
    <t>AVAIL: 2020 
CODE: CI-FSE-ESGR-V04-200101</t>
  </si>
  <si>
    <t>Desktop Computer - Installed Base</t>
  </si>
  <si>
    <t>Desktop Computer - Current Standard</t>
  </si>
  <si>
    <t>C086</t>
  </si>
  <si>
    <t>Desktop Computer - ENERGY STAR (7.1)</t>
  </si>
  <si>
    <t>IL TRM - 4.8.6</t>
  </si>
  <si>
    <t>AVAIL: 2021 
CODE: CI-MSC-COMP-V03-210101</t>
  </si>
  <si>
    <t>PA TRM - 3.9.1</t>
  </si>
  <si>
    <t>PA TRM combines several ENERGY STAR Office Equipment measures into a single measure (3.9.1).
This measure has deemed savings, not algorithmic savings, however many of GPC's algorithmic measures were just deemed savings so perhaps these can still be used.
IL TRM v9 uses Energy Star 8.0, and IL TRM v8 uses Energy Star 7.0, so IL TRM v9 should be characterized.</t>
  </si>
  <si>
    <t>Laptop - Installed Base</t>
  </si>
  <si>
    <t>Laptop - Current Standard</t>
  </si>
  <si>
    <t>C087</t>
  </si>
  <si>
    <t>Laptop - ENERGY STAR (7.1)</t>
  </si>
  <si>
    <t>Pennsylvania Statewide TRM Errata 2017 Appendix A</t>
  </si>
  <si>
    <t>CEL_PCLT-Office Equipment-ESTAR-ESTAR v5.0-1</t>
  </si>
  <si>
    <t>PA TRM combines several ENERGY STAR Office Equipment measures into a single measure (3.9.1).
This measure has deemed savings, not algorithmic savings, however many of GPC's algorithmic measures were just deemed savings so perhaps these can still be used.
Costs were estimated for this measure in the PAC COM EQ Input Generator as well.</t>
  </si>
  <si>
    <t>Monitor - Installed Base</t>
  </si>
  <si>
    <t>Monitor - Current Standard</t>
  </si>
  <si>
    <t>C088</t>
  </si>
  <si>
    <t>Monitor - ENERGY STAR (7.1)</t>
  </si>
  <si>
    <t>PAC: DL20_CEL_MN-OffEq-AEG-2021PV3-2
OR
PAC Alt: DL20_REL_MN-Elec-2021PLN-V3-1</t>
  </si>
  <si>
    <t>PA TRM combines several ENERGY STAR Office Equipment measures into a single measure (3.9.1).
This measure has deemed savings, not algorithmic savings, however many of GPC's algorithmic measures were just deemed savings so perhaps these can still be used.</t>
  </si>
  <si>
    <t>Server - Installed Base</t>
  </si>
  <si>
    <t>Server - Current Standard</t>
  </si>
  <si>
    <t>C089</t>
  </si>
  <si>
    <t>Server - ENERGY STAR (3.0)</t>
  </si>
  <si>
    <t>PA TRM - 3.9.4</t>
  </si>
  <si>
    <t>PAC: DL20_CEL_SRV-OffEq-2021PLN-V8-3</t>
  </si>
  <si>
    <t>Printer/Copier/Fax - Installed Base</t>
  </si>
  <si>
    <t>Printer/Copier/Fax - Current Standard</t>
  </si>
  <si>
    <t>C090</t>
  </si>
  <si>
    <t>Printer/Copier/Fax - ENERGY STAR (3.0)</t>
  </si>
  <si>
    <t xml:space="preserve">Algorithm Variables: (Variable 1 Source: ENERGY STAR Office Equipment Calculator, updated October 2016.  Savings estimate based on average of kWh savings for all devices  assuming 60 images per minute.) </t>
  </si>
  <si>
    <t>Would the ESTAR Calculator v2.0 have costs?
Costs were estimated for this measure in the PAC COM EQ Input Generator as well.</t>
  </si>
  <si>
    <t>POS Terminal - Installed Base</t>
  </si>
  <si>
    <t>POS Terminal - Current Standard</t>
  </si>
  <si>
    <t>C092</t>
  </si>
  <si>
    <t>POS Terminal - ENERGY STAR (7.1)</t>
  </si>
  <si>
    <t>PAC IG: CEL_PCDT-Office Equipment-7PLN-v3-1</t>
  </si>
  <si>
    <t>The PAC Source Measure Code listed under PAC Primary Source appears to be an error, as that Measure Code is not in DEEM Lite. However, in the PacifiCorp COM - EQ Input Generator, we used the source with Measure Code, "CEL_PCDT-Office Equipment-7PLN-v3-1"</t>
  </si>
  <si>
    <t>Non-HVAC Motors - Installed Base</t>
  </si>
  <si>
    <t>Non-HVAC Motors - Current Standard (NEMA Premium)</t>
  </si>
  <si>
    <t>Clothes Washers - Installed Base</t>
  </si>
  <si>
    <t>Clothes Washers - Current Standard</t>
  </si>
  <si>
    <t>Clothes Dryer - Installed Base</t>
  </si>
  <si>
    <t>Clothes Dryer - Current Standard</t>
  </si>
  <si>
    <t>C093</t>
  </si>
  <si>
    <t>Clothes Dryer - CEF 3.93 - ENERGY STAR</t>
  </si>
  <si>
    <t>Understanding is that this isn't straightforward in Open Studio</t>
  </si>
  <si>
    <t>PAC: CDR-Appliances-RTF-v3.1-3</t>
  </si>
  <si>
    <t>C094</t>
  </si>
  <si>
    <t>Clothes Dryer - CEF 5.1 - Hybrid Heat Pump</t>
  </si>
  <si>
    <t>C095</t>
  </si>
  <si>
    <t>Clothes Dryer - CEF 8.0 - Heat Pump</t>
  </si>
  <si>
    <t>Pool Pump - Installed Base</t>
  </si>
  <si>
    <t>Pool Pump - Current Standard</t>
  </si>
  <si>
    <t>C097</t>
  </si>
  <si>
    <t>Pool Pump - Two-Speed ENERGY STAR (2.0)</t>
  </si>
  <si>
    <t>PAC: CPLPUMP-Miscellaneous-RTF-v2.1-14</t>
  </si>
  <si>
    <t>C098</t>
  </si>
  <si>
    <t>Pool Pump - Variable Speed ENERGY STAR (2.0)</t>
  </si>
  <si>
    <t>PG&amp;E "Analysis of Standard Options for Res. Pool Pumps, Motors, and Controls", 2004</t>
  </si>
  <si>
    <t xml:space="preserve">Algorithm Variables: (Variable 1 Source: Arkansas TRM, Version 6.1, Section 3.7.12, Table 399, based on ENERGY STAR Pool Pump Savings Calculator updated December 2013) (Variable 2 Source: Arkansas TRM, Version 6.1, Section 3.7.12, Table 399, based on ENERGY STAR Pool Pump Savings Calculator updated December 2013) (Variable 3 Source: Arkansas TRM, Version 6.1, Section 3.7.12, Table 399, based on ENERGY STAR Pool Pump Savings Calculator updated December 2013) (Variable 4 Source: Arkansas TRM, Version 6.1, Section 3.7.12, Table 399, based on ENERGY STAR Pool Pump Savings Calculator updated December 2013) (Variable 5 Source: Arkansas TRM, Version 6.1, Section 3.7.12, Table 399, based on ENERGY STAR Pool Pump Savings Calculator updated December 2013) (Variable 6 Source: Arkansas TRM, Version 6.1, Section 3.7.12, Table 399, based on ENERGY STAR Pool Pump Savings Calculator updated December 2013) (Variable 7 Source: Arkansas TRM, Version 6.1, Section 3.7.12, Table 399, based on ENERGY STAR Pool Pump Savings Calculator updated December 2013) (Variable 8 Source: Arkansas TRM, Version 6.1, Section 3.7.12, Table 399, based on ENERGY STAR Pool Pump Savings Calculator updated December 2013) (Variable 9 Source: Arkansas TRM, Version 6.1, Section 3.7.12, Table 399, based on ENERGY STAR Pool Pump Savings Calculator updated December 2013) (Variable 10 Source: Arkansas TRM, Version 6.1, Section 3.7.12, Table 399, based on ENERGY STAR Pool Pump Savings Calculator updated December 2013) (Variable 11 Source: Arkansas TRM, Version 6.1, Section 3.7.12, Table 399, based on ENERGY STAR Pool Pump Savings Calculator updated December 2013) </t>
  </si>
  <si>
    <t>PAC: CPLPUMP-Miscellaneous-RTF-v2.1-10</t>
  </si>
  <si>
    <t>C099</t>
  </si>
  <si>
    <t>Pool Pump - Variable Speed ENERGY STAR (3.0)</t>
  </si>
  <si>
    <t>TX TRM - 2.6.4 - NR-MS-PP</t>
  </si>
  <si>
    <t>TX TRM cites ENERGY STAR v3.0, but also says the following under the Energy and Demand Savings Methodology section:
"Savings for this measure are based on methods and input assumptions from the ENERGY STAR® Pool Pump Savings Calculator. ENERGY STAR® has not published updates to the calculator for version 2.0; therefore, the deemed input assumptions that follow are based on certification version 1.0. This measure will be updated when the ENERGY STAR® Pool Pump Savings Calculator is updated to version 2.0."</t>
  </si>
  <si>
    <t>Pool Heater - Installed Base</t>
  </si>
  <si>
    <t>Pool Heater - Current Standard</t>
  </si>
  <si>
    <t>C100</t>
  </si>
  <si>
    <t>Pool Heater - Heat Pump</t>
  </si>
  <si>
    <t>PAC IG: PLHT-Miscellaneous-AEG-1</t>
  </si>
  <si>
    <t>Electric Vehicle Supply Equipment - Installed Base</t>
  </si>
  <si>
    <t>Electric Vehicle Supply Equipment - Current Standard</t>
  </si>
  <si>
    <t>C101</t>
  </si>
  <si>
    <t>Electric Vehicle Supply Equipment - ENERGY STAR (1.0)</t>
  </si>
  <si>
    <t>PAC: REVSE-Miscellaneous-RTF-v1.1-1</t>
  </si>
  <si>
    <t>C102</t>
  </si>
  <si>
    <t>Electric Vehicle Supply Equipment - Connected - ENERGY STAR (1.0)</t>
  </si>
  <si>
    <t>PAC: REVSE-Miscellaneous-RTF-v1.1-2</t>
  </si>
  <si>
    <t>Natural Gas Furnace - Installed Base</t>
  </si>
  <si>
    <t>This measure covers the installation of a high efficiency gas furnace in lieu of a standard efficiency gas furnace. High efficiency gas furnaces achieve savings through the utilization of a sealed, super insulated combustion chamber, more efficient burners, and multiple heat exchangers that remove a significant portion of the waste heat from the flue gasses. Because multiple heat exchangers are used to remove waste heat from the escaping flue gasses, most of the flue gasses condense and must be drained. Furnaces equipped with ECM fan motors can save additional electric energy.</t>
  </si>
  <si>
    <t>Natural Gas Furnace - AFUE 80% - Current Standard</t>
  </si>
  <si>
    <t>C197</t>
  </si>
  <si>
    <t>Natural Gas Furnace - Condensing</t>
  </si>
  <si>
    <t>Interpolate</t>
  </si>
  <si>
    <t>AVAIL: 2021 
CODE: CI-HVC-FRNC-V10-210101</t>
  </si>
  <si>
    <t>IL TRM - 4.4.11</t>
  </si>
  <si>
    <t>PA TRM - 3.2.5</t>
  </si>
  <si>
    <t>PA TRM assumes an efficient case of AFUE 95% or higher, however measure life should still be applicable here.</t>
  </si>
  <si>
    <t>C198</t>
  </si>
  <si>
    <t>Natural Gas Furnace - AFUE 90% - Standard 2023</t>
  </si>
  <si>
    <t>C199</t>
  </si>
  <si>
    <t>Natural Gas Furnace - AFUE 96%</t>
  </si>
  <si>
    <t>PA TRM assumes an efficient case of AFUE 95% or higher, however measure life should still be applicable here, and their algorithmic approach should allow for use of a 96% efficient case as well.</t>
  </si>
  <si>
    <t>Natural Gas Boiler - Installed Base AFUE</t>
  </si>
  <si>
    <t>To qualify for this measure the installed equipment must be replacement of an irreparable existing boiler with a high efficiency, gas-fired steam or hot water boiler. High efficiency boilers achieve gas savings through the utilization of a sealed combustion chamber and multiple heat exchangers that remove a significant portion of the waste heat from flue gasses. Because multiple heat exchangers are used to remove waste heat from the escaping flue gasses, some of the flue gasses condense and must be drained.</t>
  </si>
  <si>
    <t>Natural Gas Boiler - AFUE 80% - Standard</t>
  </si>
  <si>
    <t>C200</t>
  </si>
  <si>
    <t>Natural Gas Boiler - AFUE 85%</t>
  </si>
  <si>
    <t>AVAIL: 2021
CODE: CI-HVC-BOIL-V08-210101</t>
  </si>
  <si>
    <t>IL TRM - 4.4.10</t>
  </si>
  <si>
    <t>PA TRM assumes an efficient case of AFUE 90% or higher, however measure life should still be applicable here, and their algorithmic approach should allow for use of a 85% efficient case as well.</t>
  </si>
  <si>
    <t>C201</t>
  </si>
  <si>
    <t>Natural Gas Boiler - AFUE 97%</t>
  </si>
  <si>
    <t>PA TRM assumes an efficient case of AFUE 90% or higher, however measure life should still be applicable here, and their algorithmic approach should allow for use of a 97% efficient case as well.</t>
  </si>
  <si>
    <t>Unit Heater - Installed Base</t>
  </si>
  <si>
    <t>In order for this characterization to apply, the efficient equipment is assumed to be a condensing unit heater up to 300 MBH with a Thermal Efficiency &gt; 90% and the heater must be vented, and condensate drained per manufacturer specifications. The unit must be replacing existing natural gas equipment. In order for this characterization to apply, the baseline condition is assumed to be a non-condensing natural gas unit heater.</t>
  </si>
  <si>
    <t>Unit Heater - Standard</t>
  </si>
  <si>
    <t>C202</t>
  </si>
  <si>
    <t>Unit Heater - Condensing</t>
  </si>
  <si>
    <t>IL TRM - 4.4.5</t>
  </si>
  <si>
    <t>AVAIL: 2019 
CODE: CI-HVC-CUHT-V01-190101</t>
  </si>
  <si>
    <t>C203</t>
  </si>
  <si>
    <t>Unit Heater - Infrared Radiant</t>
  </si>
  <si>
    <t>IL TRM - 4.4.12</t>
  </si>
  <si>
    <t>AVAIL: 2021
CODE: CI-HVC-IRHT-V02-210101</t>
  </si>
  <si>
    <t>MidAtlantic - CI_HV_TOS_IRHEAT_0420</t>
  </si>
  <si>
    <t>Gas Savings Only:
IL TRM - 4.4.12 
TX TRM - CI_HV_TOS_IRHEAT_0420</t>
  </si>
  <si>
    <t>Natural Gas Water Heater - Installed Base</t>
  </si>
  <si>
    <t>This measure applies to installing a high efficiency gas-fired water heater in a non-residential application that already had a gas fired water heater. Primary applications would include (but not limited to) hotels/motels, small commercial spaces, offices and restaurants. In order for this characterization to apply, the efficient equipment is assumed to be a gas-fired storage water heaters with thermal efficiency rating of 88% or higher, installed in a non-residential application.</t>
  </si>
  <si>
    <t>Natural Gas Water Heater - TE 80% - Federal Standard</t>
  </si>
  <si>
    <t>C204</t>
  </si>
  <si>
    <t>Natural Gas Water Heater - TE 88%</t>
  </si>
  <si>
    <t>C205</t>
  </si>
  <si>
    <t>Natural Gas Water Heater - TE 96%</t>
  </si>
  <si>
    <t>MidAtlantic TRM (v10) provides a measure which requires an efficient case of 94% or higher; 96% can be used in this algorithm to better fit to our measure.</t>
  </si>
  <si>
    <t>Natural Gas Broiler - Installed Base</t>
  </si>
  <si>
    <t>Natural Gas Broiler - Standard</t>
  </si>
  <si>
    <t>C206</t>
  </si>
  <si>
    <t>Natural Gas Broiler - High Efficiency</t>
  </si>
  <si>
    <t>Natural Gas Fryer - Installed Base</t>
  </si>
  <si>
    <t>Natural Gas Fryer - Standard</t>
  </si>
  <si>
    <t>C207</t>
  </si>
  <si>
    <t>Natural Gas Fryer - ENERGY STAR (3.0)</t>
  </si>
  <si>
    <t>Natural Gas Griddle - Installed Base</t>
  </si>
  <si>
    <t>Natural Gas Griddle - Current Standard</t>
  </si>
  <si>
    <t>C208</t>
  </si>
  <si>
    <t>Natural Gas Griddle - ENERGY STAR (1.2)</t>
  </si>
  <si>
    <t>Natural Gas Oven - Installed Base</t>
  </si>
  <si>
    <t>Natural Gas Oven - Current Standard</t>
  </si>
  <si>
    <t>C209</t>
  </si>
  <si>
    <t>Natural Gas Oven - ENERGY STAR (2.2)</t>
  </si>
  <si>
    <t>Natural Gas Range - Installed Base</t>
  </si>
  <si>
    <t>Natural Gas Range - Standard</t>
  </si>
  <si>
    <t>C210</t>
  </si>
  <si>
    <t>Natural Gas Range - High Efficiency</t>
  </si>
  <si>
    <t>Natural Gas Steamer - Installed Base</t>
  </si>
  <si>
    <t>Natural Gas Steamer - Current Standard</t>
  </si>
  <si>
    <t>C211</t>
  </si>
  <si>
    <t>Natural Gas Steamer - ENERGY STAR (1.2)</t>
  </si>
  <si>
    <t>Potential Sources</t>
  </si>
  <si>
    <t>DB Reviewed?</t>
  </si>
  <si>
    <t>Non-Equipment EE Measures</t>
  </si>
  <si>
    <t>C103</t>
  </si>
  <si>
    <r>
      <t xml:space="preserve">This was modeled as a Burnout/NC measure with a code baseline in the 2019  TRM. Does ceiling/roof insulation upgrade trigger code? Suggested insulation levels below:
</t>
    </r>
    <r>
      <rPr>
        <b/>
        <sz val="9"/>
        <rFont val="Calibri"/>
        <family val="2"/>
        <scheme val="minor"/>
      </rPr>
      <t xml:space="preserve">Existing: </t>
    </r>
    <r>
      <rPr>
        <sz val="9"/>
        <rFont val="Calibri"/>
        <family val="2"/>
        <scheme val="minor"/>
      </rPr>
      <t xml:space="preserve">
Baseline = average existing insulation level, max R-30 (attic/other)
Efficient Case Suggestion = R-49 if attic/other, R-35ci if above roof deck 
</t>
    </r>
    <r>
      <rPr>
        <b/>
        <sz val="9"/>
        <rFont val="Calibri"/>
        <family val="2"/>
        <scheme val="minor"/>
      </rPr>
      <t>New Construction:</t>
    </r>
    <r>
      <rPr>
        <sz val="9"/>
        <rFont val="Calibri"/>
        <family val="2"/>
        <scheme val="minor"/>
      </rPr>
      <t xml:space="preserve"> 
Baseline = IECC 2015 (R-38 if attic/other, R-25ci if above roof deck)
Efficient Case Suggestion = R-49 if attic/other, R-35ci if above roof deck </t>
    </r>
  </si>
  <si>
    <t>AVAIL: 2020
CODE: CI-MSC-RINS-V04-200101</t>
  </si>
  <si>
    <t>IL TRM - 4.8.2</t>
  </si>
  <si>
    <t>DEER - Update Req'd
PA TRM - 3.8.1</t>
  </si>
  <si>
    <t>Asking GPC about code triggers</t>
  </si>
  <si>
    <t>C104</t>
  </si>
  <si>
    <r>
      <t xml:space="preserve">IECC 2015 specifies R-6 insulation minimum for unconditioned spaces and R-8 for outside ducts/ducts within building envelope assembly. 
</t>
    </r>
    <r>
      <rPr>
        <b/>
        <sz val="9"/>
        <rFont val="Calibri"/>
        <family val="2"/>
        <scheme val="minor"/>
      </rPr>
      <t>Recommended Baseline</t>
    </r>
    <r>
      <rPr>
        <sz val="9"/>
        <rFont val="Calibri"/>
        <family val="2"/>
        <scheme val="minor"/>
      </rPr>
      <t xml:space="preserve">
Existing: R-2
NC: R-6/R-8 (IECC2015)</t>
    </r>
    <r>
      <rPr>
        <b/>
        <sz val="9"/>
        <rFont val="Calibri"/>
        <family val="2"/>
        <scheme val="minor"/>
      </rPr>
      <t xml:space="preserve">
Efficient Case for Both </t>
    </r>
    <r>
      <rPr>
        <sz val="9"/>
        <rFont val="Calibri"/>
        <family val="2"/>
        <scheme val="minor"/>
      </rPr>
      <t>=  R-12 
AEG Review Note: Looks like it may be possible to change the heat transfer coefficient, though I'm not sure what exact piece is adjustable in the module.</t>
    </r>
  </si>
  <si>
    <t>MEMD - Insulating HVAC Supply Ductwork in Unconditioned Space - MMD8.25.01.FESH23.v01</t>
  </si>
  <si>
    <t>MEMD - Insulating HVAC Supply Ductwork in Unconditioned Space - 8.25.01.FESH23.v01</t>
  </si>
  <si>
    <t>For PAC, we used some modified Residential IL TRM data.
MEMD Costs can be modified to more appropriately match Goergia's prices.</t>
  </si>
  <si>
    <t>C105</t>
  </si>
  <si>
    <t>Based on information from ORNL, an average white latex coating has a reflectance of 56% and emittance of 90%. Can bring reflectance up to 70% for higher quality.
https://web.ornl.gov/sci/buildings/tools/cool-roof/input/</t>
  </si>
  <si>
    <t>DL20_RF_COOL-Cool-EPA-3</t>
  </si>
  <si>
    <t>TX TRM - 2.3.1 - NR-BE-CR</t>
  </si>
  <si>
    <t>DB added costs 9/15</t>
  </si>
  <si>
    <t>C106</t>
  </si>
  <si>
    <t>Green Roof - Vegetated Rooftop</t>
  </si>
  <si>
    <t>Vegetated roof surface on top of standard roof that helps reduce both cooling and heating load.</t>
  </si>
  <si>
    <t>EnergyPlus/OS has an EcoRoof model (Material:RoofVegetation object).</t>
  </si>
  <si>
    <t>Assume 25 years, same as ADVNC-All-RSRCH-1</t>
  </si>
  <si>
    <r>
      <t xml:space="preserve">$15/sf (current year dollars) median estimate from cost research in &lt;Measure Cost Research v1.1 - Sep 2020.xlsx&gt;, mostly from </t>
    </r>
    <r>
      <rPr>
        <i/>
        <sz val="11"/>
        <color theme="1"/>
        <rFont val="Calibri"/>
        <family val="2"/>
        <scheme val="minor"/>
      </rPr>
      <t>The Benefits and Challenges of Green Roofs on Public and Commercial Buildings. U.S. General Service Administration. May 2011.</t>
    </r>
    <r>
      <rPr>
        <sz val="11"/>
        <color theme="1"/>
        <rFont val="Calibri"/>
        <family val="2"/>
        <scheme val="minor"/>
      </rPr>
      <t xml:space="preserve"> https://www.gsa.gov/cdnstatic/The_Benefits_and_Challenges_of_Green_Roofs_on_Public_and_Commercial_Buildings.pdf</t>
    </r>
  </si>
  <si>
    <r>
      <t xml:space="preserve">NOT SIMULATED. </t>
    </r>
    <r>
      <rPr>
        <sz val="11"/>
        <rFont val="Calibri"/>
        <family val="2"/>
        <scheme val="minor"/>
      </rPr>
      <t>Savings tables in &lt;Measure Cost Research v1.1 - Sep 2020.xlsx&gt; can be triangulated with Cool Roofs measure to get similar cooling savings and more heating savings.</t>
    </r>
  </si>
  <si>
    <t>Not likely to get a simulation. Energy consumption estimates (Energy Plus-based) from ASU calculator in the &lt;Measure Cost Research v1.1 - Sep 2020.xlsx&gt; file should be enough to triangulate between the cool roof baseline and efficient case simulation cases to get a reasonable savings estimate.</t>
  </si>
  <si>
    <t>C107</t>
  </si>
  <si>
    <r>
      <rPr>
        <b/>
        <sz val="9"/>
        <rFont val="Calibri"/>
        <family val="2"/>
        <scheme val="minor"/>
      </rPr>
      <t xml:space="preserve">Existing: </t>
    </r>
    <r>
      <rPr>
        <sz val="9"/>
        <rFont val="Calibri"/>
        <family val="2"/>
        <scheme val="minor"/>
      </rPr>
      <t xml:space="preserve">
Baseline = average existing insulation level, not to exceed R-13
Efficient Case Suggestion = R-20+3.8ci
</t>
    </r>
    <r>
      <rPr>
        <b/>
        <sz val="9"/>
        <rFont val="Calibri"/>
        <family val="2"/>
        <scheme val="minor"/>
      </rPr>
      <t xml:space="preserve">New Construction: </t>
    </r>
    <r>
      <rPr>
        <sz val="9"/>
        <rFont val="Calibri"/>
        <family val="2"/>
        <scheme val="minor"/>
      </rPr>
      <t xml:space="preserve">
Baseline = IECC 2015 (R-13+R-3.8ci)
Efficient Case Suggestion = R-20+3.8ci</t>
    </r>
  </si>
  <si>
    <t>PA TRM - 3.8.1</t>
  </si>
  <si>
    <t>PAC: INS_WC-Heating-RTF-v2.1-1</t>
  </si>
  <si>
    <t>PAC Source (RTF) is from 2015 (Dollar Year 2006), could inflate and localize the cost to fit 2020 Georgia values.</t>
  </si>
  <si>
    <t>C108</t>
  </si>
  <si>
    <t xml:space="preserve">If existing DSE or duct leakage rates are available, use that for baseline. Improve by at least 50% through sealing. 
If not available, could use typical duct leakage levels in DOE prototypes for newly commissioned buildings as the efficient case. Estimate a 50% reduction in duct leakage due to repair/sealing. 
AEG Review Note: Are the upstream and downstream leakages in the ZoneHVAC:AirDistributionUnit module  available in commercial? If so then it should be straightforward to change those. </t>
  </si>
  <si>
    <t>PAC: DCT_RPR-Cooling-RTF-1</t>
  </si>
  <si>
    <t>C109</t>
  </si>
  <si>
    <t>Windows - High Efficiency</t>
  </si>
  <si>
    <r>
      <rPr>
        <b/>
        <sz val="9"/>
        <rFont val="Calibri"/>
        <family val="2"/>
        <scheme val="minor"/>
      </rPr>
      <t xml:space="preserve">Recommended Baseline
</t>
    </r>
    <r>
      <rPr>
        <sz val="9"/>
        <rFont val="Calibri"/>
        <family val="2"/>
        <scheme val="minor"/>
      </rPr>
      <t xml:space="preserve">Existing: Average existing window levels, efficiency likely around U-0.7/SHGC-0.5 (IECC 2000)
NC: IECC 2015: U-0.46, SHGC - 0.25
</t>
    </r>
    <r>
      <rPr>
        <b/>
        <sz val="9"/>
        <rFont val="Calibri"/>
        <family val="2"/>
        <scheme val="minor"/>
      </rPr>
      <t>Efficient Case for Both</t>
    </r>
    <r>
      <rPr>
        <sz val="9"/>
        <rFont val="Calibri"/>
        <family val="2"/>
        <scheme val="minor"/>
      </rPr>
      <t>: U-0.3, SHGC 0.20</t>
    </r>
  </si>
  <si>
    <t>$23.64 (2012$) for U-0.8 to U-0.29 from &lt;ComWeatherizationSchool_v3_1.xlsm&gt;. Added to Sources Folder</t>
  </si>
  <si>
    <t>RTF has 45 years</t>
  </si>
  <si>
    <t>C110</t>
  </si>
  <si>
    <r>
      <rPr>
        <b/>
        <sz val="9"/>
        <rFont val="Calibri"/>
        <family val="2"/>
        <scheme val="minor"/>
      </rPr>
      <t>Recommended Baseline:</t>
    </r>
    <r>
      <rPr>
        <sz val="9"/>
        <rFont val="Calibri"/>
        <family val="2"/>
        <scheme val="minor"/>
      </rPr>
      <t xml:space="preserve">
Existing: Average existing window levels, efficiency likely around U-0.7/SHGC-0.5 (IECC 2000)
Not applicable in NC (this is a low-cost retrofit)
</t>
    </r>
    <r>
      <rPr>
        <b/>
        <sz val="9"/>
        <rFont val="Calibri"/>
        <family val="2"/>
        <scheme val="minor"/>
      </rPr>
      <t>Efficient Case</t>
    </r>
    <r>
      <rPr>
        <sz val="9"/>
        <rFont val="Calibri"/>
        <family val="2"/>
        <scheme val="minor"/>
      </rPr>
      <t>: Addition of low-e glazing on window, down to SHGC-0.25 with 0.05 change in U-factor. This is most effectively done by creating a new window construction. https://unmethours.com/question/1636/modelling-window-films-in-openstudio/</t>
    </r>
  </si>
  <si>
    <t>PAC: WND_HE-Heating-RTF-v2.1-1</t>
  </si>
  <si>
    <t>Only for Existing. This is a lower cost retrofit that allows decrease in U-factor and SHGC along with infiltration reduction through addition of interior panel. 
Existing Baseline: Average existing window levels, efficiency likely around U-0.7/SHGC-0.5 (IECC 2000)
Efficient Case: OK with U-0.30, SHGC-0.25</t>
  </si>
  <si>
    <t>C111</t>
  </si>
  <si>
    <t xml:space="preserve">DB: Unclear what GPC/SCS actually did to model this measure in 2019. </t>
  </si>
  <si>
    <t>C112</t>
  </si>
  <si>
    <t>Included In 2014-2016 Program Evaluation</t>
  </si>
  <si>
    <t xml:space="preserve">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
AEG Review Note: Let's model only the cooling tower fans . </t>
  </si>
  <si>
    <t>AVAIL: 2021
CODE: CI-HVC-VSDHP-V07-200101</t>
  </si>
  <si>
    <t>CA eTRM: https://www.caetrm.com/measure/SWHC008/01/</t>
  </si>
  <si>
    <t>AMIL uses IL TRM 4.4.17 for Chiller - Variable Flow Chilled Water Pump, and the PAC research plan uses IL TRM 4.4.17 for Chiller - Variable Speed Fans. Both should be appropriate.
The Description says, "This measure is applied to variable speed drives (VSD) which are installed on the following HVAC system applications: chilled water pump, hot water pumps and cooling tower fans."</t>
  </si>
  <si>
    <t>C113</t>
  </si>
  <si>
    <t>IL TRM - 4.4.17</t>
  </si>
  <si>
    <t>C114</t>
  </si>
  <si>
    <t>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t>
  </si>
  <si>
    <t>PAC: CHLR_VSPMP-Cooling-SCE-17_R0-1</t>
  </si>
  <si>
    <t>y</t>
  </si>
  <si>
    <t>PAC Source (SCE) is from 2017 (Dollar Year 2016), could inflate and localize the cost to fit 2020 Georgia values.</t>
  </si>
  <si>
    <t>C115</t>
  </si>
  <si>
    <t>AEG Review Note: A segment like large office where the AC has much more varied loads/diurnal cycles could be generalized more easily.
This measure was applied in Data Centers, Gov't, Hospital, and Office segments in the 2019 TRM. Even in segments with constant 24/7 demand, we would still expect cooling energy use to be reduced during nighttime hours due to decreased OAT. 
If these result in in unintuitive results, one possible solution is to install a dedicated, smaller chiller to freeze water at night, and then take the load off the bigger chillers during the day. More expensive but should still save energy due to lower night OAT.</t>
  </si>
  <si>
    <t>10 years from DEER for CHW reset applied here as well</t>
  </si>
  <si>
    <t>$680 from Nexant RSMeans estimate for CHW temp reset was found to be reasonable by AEG and confirmed by AMERESCO engineers.</t>
  </si>
  <si>
    <t>Additional savings for many climates can  be taken from https://buildingretuning.pnnl.gov/documents/pnnl_21569.pdf</t>
  </si>
  <si>
    <t>DB: Can use % savings if really necessary, but hoping GPC/SCS can model this along with chilled water reset, etc.</t>
  </si>
  <si>
    <t>C116</t>
  </si>
  <si>
    <t>Chiller - Thermal Energy Storage</t>
  </si>
  <si>
    <t>This measure uses energy at off-peak times to create a chilled media, typically cool water or ice, then stores it in an insulated chamber until peak hours.  During peak hours, it uses the cooling energy stored in the media by running the chiller loop through a heat exchanger in the thermal storage chamber, thereby reducing energy and peak demand from the grid.</t>
  </si>
  <si>
    <t>Nexant estimate from 2019 GPC TRM, based on market research</t>
  </si>
  <si>
    <t xml:space="preserve">NOT SIMULATED </t>
  </si>
  <si>
    <t>AEG needs to develop an approach</t>
  </si>
  <si>
    <t>If they can model this, great! Backup = back of the envelope bin analysis based on OAT and time of use.</t>
  </si>
  <si>
    <t>C117</t>
  </si>
  <si>
    <t>MidAtlantic TRM - CI_HV_RF_DEECON_0614</t>
  </si>
  <si>
    <t>PA TRM - 3.2.9
DEER - Update Req'd</t>
  </si>
  <si>
    <t>OK</t>
  </si>
  <si>
    <t>PA TRM - "The baseline condition is an HVAC unit with no economizer installed or with a non-functional/disabled economizer. The efficient condition is an HVAC unit with an economizer and dual enthalpy (differential) control."</t>
  </si>
  <si>
    <t>C118</t>
  </si>
  <si>
    <t>Hydronic Economizer</t>
  </si>
  <si>
    <t>Waterside economizer between CW and CHW loops.</t>
  </si>
  <si>
    <t>AEG Review Note: This measure is replacing inefficient CRACs with high efficiency CRACs, and DX CRACs are really more applicable to smaller server/network rooms or data centers within bigger buildings where there are only a few servers to keep cool. Unlike regular DX equipment for comfort cooling that target both sensible and latent heat, CRACs are specifically designed with high sensible heat ratios. In this case the SCOP is the proper efficiency metric, though it doesn't sound like it can be specified in E+.</t>
  </si>
  <si>
    <t>Either keep Nexant Estimate OR
PNNL Study estimate =  $36,000
https://www.energycodes.gov/sites/default/files/documents/iecc2015_CA-18_analysis13g.pdf</t>
  </si>
  <si>
    <r>
      <t xml:space="preserve">Simulation - PENDING
</t>
    </r>
    <r>
      <rPr>
        <sz val="11"/>
        <rFont val="Calibri"/>
        <family val="2"/>
        <scheme val="minor"/>
      </rPr>
      <t xml:space="preserve">
Use PNNL Study as backup. https://www.energycodes.gov/sites/default/files/documents/iecc2015_CA-18_analysis13g.pdf</t>
    </r>
  </si>
  <si>
    <t>PNNL Study provides savings and cost estimates: https://www.energycodes.gov/sites/default/files/documents/iecc2015_CA-18_analysis13g.pdf</t>
  </si>
  <si>
    <t>Take normal simulation at hourly level, hope that they can report fans, pumps, and chillers separately.
On 9/18, SCS said "There is a measure and a piece of equipment for this, but the results are unintuitive. Will continue to tinker and see if I can get it working. "</t>
  </si>
  <si>
    <t>C119</t>
  </si>
  <si>
    <t>This measure analyzes the space cooling savings potential for the replacement or new commissioning of a computer room air conditioner (CRAC). CRACs are installed to meet cooling requirements for computers, servers, and other electronic components. This measure can only be applied to data centers.</t>
  </si>
  <si>
    <t>PA TRM - 3.2.10</t>
  </si>
  <si>
    <t>MN TRM v3.0 ($750/ton)</t>
  </si>
  <si>
    <t>Use minnesota TRM for cost. Originally from: Franklin Energy Services workpaper FES-H15 for Michigan programs, referencing cost data provided by a local Liebert distributor showing an average incremental cost of $750/ton or $62.50/MBTUH. CRAC costs vary greatly in practice.</t>
  </si>
  <si>
    <t>PA TRM may need further review before being used as a primary source.</t>
  </si>
  <si>
    <t>C121</t>
  </si>
  <si>
    <t xml:space="preserve">If this measure is difficult to model, AEG has vetted secondary sources. </t>
  </si>
  <si>
    <t>AVAIL: 2020
CODE: CI-HVC-ERVE-V04-200101</t>
  </si>
  <si>
    <t>IL TRM - 4.4.27</t>
  </si>
  <si>
    <t>If they can model this, great! If not, apply IL/PA (?) TRM algos.</t>
  </si>
  <si>
    <t>C123</t>
  </si>
  <si>
    <t>AEG Review Note: It is adding an additional window layer, and has the added benefit of infiltration reduction. So the way to do it may just be another window construction.</t>
  </si>
  <si>
    <t>PAC Import: IL TRM - CI-MSC-WTST-V01-200101</t>
  </si>
  <si>
    <t>C124</t>
  </si>
  <si>
    <t>Custom Measure</t>
  </si>
  <si>
    <t>Changed to algorithm, unless GPC/SCS has a strong opinion on this measure. Can apply Illinois TRM's approach and cater to Georgia weather.
AEG Review Note: AEG typically runs commercial air sealing as a 30% reduction in infiltration. We can look into some of the assumptions for our prior studies if you need baseline rates.</t>
  </si>
  <si>
    <t>IL TRM - 4.4.33</t>
  </si>
  <si>
    <t>AVAIL: 2020
CODE: CI-HVC-AIRC-V03-200101</t>
  </si>
  <si>
    <t>C125</t>
  </si>
  <si>
    <t>Greenhouse Heat Curtain</t>
  </si>
  <si>
    <t>Thermal curtain is deployed at night to reduce heat required for freeze protection.</t>
  </si>
  <si>
    <t>Does GPC/SCS have a separate greenhouse model?</t>
  </si>
  <si>
    <t>California eTRM</t>
  </si>
  <si>
    <t>Simulation 
(use CA eTRM as backup)</t>
  </si>
  <si>
    <t>MEMD - Heat Curtains for Greenhouses - 9.51.01.FESA1.v02</t>
  </si>
  <si>
    <t>Simulation will likely not happen. Use CA eTRM (DEER) and climate zone closest to Georgia in HDD</t>
  </si>
  <si>
    <t>DB: Should be small saver given low amount of days that will be required for freeze protection. Do not have algorithmic or other data for this measure.
MEMD Costs can be modified to more appropriately match Goergia's prices. Costs do not include installation cost.</t>
  </si>
  <si>
    <t>C126</t>
  </si>
  <si>
    <t>AEG Review Note: We do not have a source for this, so would recommend screening out or using the prior GPC TRM as the only available source. Before we do so, is this measure: 
a) A typical measure in Georgia - Are there enough cold nights where greenhouse heat curtains would be required and would result in significant enough savings?
b) can it be screened out, or 
c) are you confident in your past model?</t>
  </si>
  <si>
    <t>AVAIL: 2020
CODE: CI-HVC-SRSB-V01-200101</t>
  </si>
  <si>
    <t>PAC IG: IL TRM - 4.4.46</t>
  </si>
  <si>
    <t>DB: IL TRM specifies 4% savings per degree increase. Can assume something like 2 degF increase and call it a day.</t>
  </si>
  <si>
    <t>C127</t>
  </si>
  <si>
    <t xml:space="preserve">Unless GPC/SCS can simulate this in OS, we can apply a percentage savings to the fan consumption UEC from the baseline model. </t>
  </si>
  <si>
    <t>PAC: VENT_ECM-Ventilation-7PLN-v4-1</t>
  </si>
  <si>
    <t>FOE - ECM HVAC Fan Motors - W0054</t>
  </si>
  <si>
    <t>DB: Not sure how we typically get this value, but can apply a percentage to simulation fan consumption
PAC used 7th Plan Data, which has a reasonable EUL and Cost, but savings are provided with no baseline/efficient case usages.
FOE's "ECM HVAC Fan Motor" measure has a savings algorithm which (looks like it) is modifiable to fit Georgia's conditions.</t>
  </si>
  <si>
    <t>C128</t>
  </si>
  <si>
    <t>PAC: VENT_PMSM-Ventilation-AEG-2016-1</t>
  </si>
  <si>
    <t>Cost more realistic from here ($427) than the 2016 NEEP study: https://www.osti.gov/servlets/purl/1420309</t>
  </si>
  <si>
    <t>Competes with ECM on VAV boxes</t>
  </si>
  <si>
    <t>C129</t>
  </si>
  <si>
    <t>IL TRM - 4.4.30</t>
  </si>
  <si>
    <t>AVAIL: 2020
CODE: CI-HVC-NVBE-V05-200101</t>
  </si>
  <si>
    <t>PAC: DL20_FAN_HEMTR-Vent-2021PLN-V7-1
DEER - Update Req'd</t>
  </si>
  <si>
    <t>DB: This was mapped to "ASD HVAC Fan" measure in 2019 TRM, which does come from the 2014/16 evaluation. However, I don't think that indirect to direct drive replacement was included as part of that measure, and both measures are not automatically included within each other. Can we check evaluation to make sure? Otherwise, recommend switching to algorithm.
Is it reasonable to interpret the IL TRM measure, "Notched V Belts for HVAC Systems" here? A Notched V Belt improves indirect drive efficiency over a non-notched belt. NREL claims they run cooler, last longer, and are about 2% more efficient: https://www.nrel.gov/docs/fy13osti/56012.pdf</t>
  </si>
  <si>
    <t>C130</t>
  </si>
  <si>
    <t>AVAIL: 2020
CODE: CI-HVC-VSDF-V05-200101</t>
  </si>
  <si>
    <t>IL TRM - 4.4.26</t>
  </si>
  <si>
    <t>PAC: DL20_CFAN_VSD-Vent-2021PLN-V7-3
DEER - Update Req'd
PA TRM - 3.3.2</t>
  </si>
  <si>
    <t>DB: This is covered by the ASD HVAC Fan measure/evaluated savings.
NP: IL TRM V9 available, but V8 is already characterized and the Life, Costs and Savings algorithms are the same.</t>
  </si>
  <si>
    <t>C131</t>
  </si>
  <si>
    <t>Based on the measure descriptions in the 2019 TRM, this is applicable to both the "Reduction/Optimization of Outside Air Ventilation" (4-159)  and "Demand controlled ventilation" (4-87) measures  in the TRM.</t>
  </si>
  <si>
    <t>AVAIL: 2019
CODE: CI-HVC-DCV-V05-190101</t>
  </si>
  <si>
    <t>IL TRM - 4.4.19</t>
  </si>
  <si>
    <t>DB: This measure, along with several others, were mapped to "High Efficiency Ventilation System Design" (4-135) in the crosswalk. That's not incorrect, but GPC TRM also has "Reduction/Optimization of Outside Air Ventilation" measure (4-159) which directly maps to DCV based on the "Reduce ventilation based on facility demand with CO2 sensors" measure description.</t>
  </si>
  <si>
    <t>C132</t>
  </si>
  <si>
    <t>Ventilation - Parking Garages, Demand Controlled</t>
  </si>
  <si>
    <t>The proposed measure would allow for demand‐controlled ventilation in enclosed parking garages by monitoring CO levels. By modulating airflow based on need rather than running at constant volume, the system will save energy, increase fan belt life, and increase motor life. If the parking garage is also heated, this reduction in airflow will lead to energy savings from a lower heating load. ASHRAE 90.1-2010 requires that enclosed garages have systems that automatically detect contaminant levels and stage fans or modulate fan airflow rates to 50% or less of design capacity, with exceptions (see Methodology and Assumptions).</t>
  </si>
  <si>
    <t>FOE - Parking Garage Ventilation Controls - W0047</t>
  </si>
  <si>
    <t>FOE's "Parking Garage Ventilation Controls", MMID 3016, has an algorithmic savings calculation which should be applicable to Georgia.</t>
  </si>
  <si>
    <t>C133</t>
  </si>
  <si>
    <t>PAC: DL20_VENT-Vent-2021PLN-V2-73</t>
  </si>
  <si>
    <t>C212</t>
  </si>
  <si>
    <t>High-Efficiency Dehumidification System</t>
  </si>
  <si>
    <t>Install a high efficiency dehumidification system in place of a standard system, and reduce load on central cooling coil more efficiently.</t>
  </si>
  <si>
    <t>Reuse 2019 GPC TRM values</t>
  </si>
  <si>
    <t>NOT SIMULATED  - Reuse 2019 GPC TRM values</t>
  </si>
  <si>
    <t>This was EnerSIM measure modeled on large retail, didn't pass TRC, isn't in programs. GPC to check with building folks regarding measure interest. Then we can put lower priority or screen out altogether.
DB: This is an efficiency upgrade for the dehumidification system. How is this different from DOAS (dedicated system that cools/dehumidifies outside air before mixing it with return?) Is this an efficient liquid or regenerative dessicant dehumidification system?</t>
  </si>
  <si>
    <t>C135</t>
  </si>
  <si>
    <t>AEG Review Note: This was a GPC measure originally. Can we screen out or add as a second layer to the DOAS system measure where the dehumidification of OA is done with a solar-regenerative desiccant? That is, where the desiccant regeneration does not require additional heat input.</t>
  </si>
  <si>
    <t>AVAIL: 2020
CODE: CI-HVC-DSFN-V04-200101</t>
  </si>
  <si>
    <t>IL TRM - 4.4.34</t>
  </si>
  <si>
    <t xml:space="preserve">IL TRM - 4.4.34 approach/algorithm applied to Georgia Power weather - see Measure Cost Research file. </t>
  </si>
  <si>
    <t>PAC: DL20_IHVLS-Ag-2021PLN-v2-8
DEER - Update Req'd</t>
  </si>
  <si>
    <t xml:space="preserve">The PAC HVLS analysis is for agricultural facilities/barns, not applicable to commercial buildings and is also based on PNW weather. This measure is more for large atriums in big buildings, or warehouses (check with Max where this is applied - only in segments with 30+ ft ceilings). Let's get together and work on an approach for this using IL TRM algorithm, model descriptors from SCS for size/R-value, and the spliced Atlanta weather file. </t>
  </si>
  <si>
    <t>DVB: If they can model this, great!
NGP: PAC Source can be used for life to replace DEER - Update Req'd.
IL TRM's Savings Algorithm may be difficult to translate to Georgia, will need review.</t>
  </si>
  <si>
    <t>C136</t>
  </si>
  <si>
    <t>Recommend applying a percentage factor from literature to HVAC UEC from baseline models.
AEG Review Note: AEG will develop an algorithmic approach for this measure.</t>
  </si>
  <si>
    <t>IL TRM - 4.4.1</t>
  </si>
  <si>
    <t>AVAIL: 2018
CODE: CI-HVC-ACTU-V05-180101</t>
  </si>
  <si>
    <t>Apply IL TRM - 4.4.1 percentage savings to simulation UEC</t>
  </si>
  <si>
    <t>PA TRM - 3.2.6
DEER - Update Req'd</t>
  </si>
  <si>
    <t>DVB: Changed to algorithm
NGP: PA TRM provides algorithm for Refrigeration Charge Correction specifically, but not an all-around tune-up like this measure describes.
IL TRM v9 REMOVED costs, but changed nothing else, so V8 should be used for this measure.</t>
  </si>
  <si>
    <t>C137</t>
  </si>
  <si>
    <t>AVAIL: 2020
CODE: CI-HVC-ARTC-V02-200101</t>
  </si>
  <si>
    <t>IL TRM - 4.4.41</t>
  </si>
  <si>
    <t>RTU_CTRL-HVAC-BPA-3</t>
  </si>
  <si>
    <t>The only data point we have for GA climate zone is from BPA Proof of Concept Field Test - estimated at 239 kWh/ton savings.</t>
  </si>
  <si>
    <t>Will be difficult to get Georgia-specific data, but we do have lots of research on this measure.</t>
  </si>
  <si>
    <t>C138</t>
  </si>
  <si>
    <t>Ductless Mini Split AC</t>
  </si>
  <si>
    <t xml:space="preserve">This high efficiency, wall-mounted zonal air conditioner typically supplements an existing cooling system to improve the operating efficiency of the system. </t>
  </si>
  <si>
    <t>Reasonable efficiency to model: SEER 21</t>
  </si>
  <si>
    <t>PA TRM - 3.2.4</t>
  </si>
  <si>
    <t>DL20_DHP-ClHt-2021PLN-V3-3 for Existing, 
DL20_DHP-ClHt-2021PLN-V3-21 for New</t>
  </si>
  <si>
    <t>Do not expect cost to differ significantly from DHP. Use 2021P costs for DHP.</t>
  </si>
  <si>
    <t>Will end up being removed. Why install AC when you can install HP?</t>
  </si>
  <si>
    <t>C139</t>
  </si>
  <si>
    <t>Reasonable efficiencies to model: SEER 21/HSPF 10.6
AEG Review Note: Should be more appropriate where we have existing PTAC/zonal electric heat equipment. Mostly applicable to segments such as small office, small retail, restaurants, and possible lodging. Warehouses can be included the small offices in a warehouse facility are modeled.</t>
  </si>
  <si>
    <t>DB added differentiators for existing vs. new</t>
  </si>
  <si>
    <t>C140</t>
  </si>
  <si>
    <t>Set-Back Programmable Thermostat</t>
  </si>
  <si>
    <t>Standard heating and cooling system with programmable thermostat.</t>
  </si>
  <si>
    <t>AEG Review Note: Should be more appropriate where we have existing PTAC/zonal electric heat equipment. Mostly applicable to segments such as small office, small retail, restaurants, and lodging.</t>
  </si>
  <si>
    <t>DEER/PG&amp;E</t>
  </si>
  <si>
    <t>Evaluation? Otherwise use costs from PG&amp;E
STAT-Cooling/Heating-PGE-53</t>
  </si>
  <si>
    <t>EVALUATION or 
STAT-Cooling/Heating-PGE-53</t>
  </si>
  <si>
    <t>C141</t>
  </si>
  <si>
    <t>*Should use third-party evaluations of connected thermostat programs. Will use the simulated consumption for the baseline and apply a % savings value to result in the appropriate impact.</t>
  </si>
  <si>
    <t>AVAIL: 2020
CODE: CI-HVC-THST-V01-200101</t>
  </si>
  <si>
    <t>IL TRM - 4.4.48</t>
  </si>
  <si>
    <t xml:space="preserve">Need to find an evaluation conducted in a similar climate. Heating savings of 7% is reasonable, but IL TRM also claims 17.7% for cooling savings which seems too high.
Check Texas, New Mexico?, </t>
  </si>
  <si>
    <t>IL TRM V9 includes changes to this measure, which have not been finalized yet. The comment provided is:
"Increase of cooling savings over manual thermostats. Ongoing discussion for heating and advanced thermostat baseline."
Unless the IL TRM v9 version of this measure is finalized prior to submission date, we will use IL TRM v8 instead.</t>
  </si>
  <si>
    <t>C142</t>
  </si>
  <si>
    <t>Radiant HVAC - Chilled Beam/Ceiling Panels</t>
  </si>
  <si>
    <t>Chilled-beam radiant cooling uses chilled water in modular ceiling systems for space cooling. Chilled water flows into specialized ceiling panels that use convection and radiative heat transfer to cool a room. Chilled-beam systems do not require air delivery to condition spaces; therefore, eliminating the need for a fan. Chilled water also has a higher heat capacity than air so pumping energy is significantly less than the equivalent energy for air movement.</t>
  </si>
  <si>
    <t>25 years - consistent with  2019 GPC TRM and AEG's EUL for advanced new construction (ADVNC-All-RSRCH-1)</t>
  </si>
  <si>
    <t>Nexant estimate from 2019 GPC TRM, based on market research, was found to be reasonable by AEG and lined up with other estimates found in literature.</t>
  </si>
  <si>
    <t>Design Issues</t>
  </si>
  <si>
    <t>If they can model this, great! Concerns about condensation? Very expensive.
Design Issues: Low cooling output, high cost, separate air system required. BUT construction costs reduced since less ceiling height necessary - some sources claim "Cost Neutrality"</t>
  </si>
  <si>
    <t>C143</t>
  </si>
  <si>
    <t>This was originally screened, but Southface, a stakeholder, wanted it back in and GPC agreed. Here's the Southface comment, 
"We believe this should be retained for further review. We know of at least one building in Atlanta that uses this technology effectively which demonstrates its effectiveness in this climate."
AEG comment: While fears of condensation issues in high humidity environments are often cited against this measure, it has been implemented in such climates before without issue (space already contains dehumidified air). Concerns may remain that this technology is too expensive, and will likely not be implemented past several high-efficiency advanced buildings. Can screen out if GPC prefers.</t>
  </si>
  <si>
    <t>IL TRM - 4.3.2</t>
  </si>
  <si>
    <t>USED: 2016
CODE: CI-HWE-LFFA-V06-160601</t>
  </si>
  <si>
    <t>AVAIL: 2020
CODE: CI-HWE-LFFA-V09-190101</t>
  </si>
  <si>
    <t>DEER - Update Req'd
RSMeans - Update Req'd</t>
  </si>
  <si>
    <t>C144</t>
  </si>
  <si>
    <t>IL TRM - 4.3.3</t>
  </si>
  <si>
    <t>AVAIL: 2020
CODE: CI-HWE-LFSH-V07-200101</t>
  </si>
  <si>
    <t>GPC/Nexant appears to have used PA TRM 2.3.5 here, which is a residential measure. For this measure, they used this source for the variables called:
Recovery Efficiency of Water Heater</t>
  </si>
  <si>
    <t>C145</t>
  </si>
  <si>
    <t>PAC: CDHW_TSRVLV-WtrHeat-RTF-v3.1-1</t>
  </si>
  <si>
    <t>PAC Source (RTF) is from 2019 (Dollar Year 2012), could inflate and localize the cost to fit 2020 Georgia values. DEEM Data provides Savings but no % Savings/Baseline/EE.
If possible, an additional source for Savings is recommended.</t>
  </si>
  <si>
    <t>C148</t>
  </si>
  <si>
    <t>AVAIL: 2020
CODE: CI-FSE-SPRY-V07-200101</t>
  </si>
  <si>
    <t>IL TRM - 4.2.11</t>
  </si>
  <si>
    <t>DEER - Update Req'd
PA TRM - 3.4.2</t>
  </si>
  <si>
    <t>IL TRM V9 has no update, uses the same costs as V8.</t>
  </si>
  <si>
    <t>C149</t>
  </si>
  <si>
    <t>IL TRM (Res) 5.4.6</t>
  </si>
  <si>
    <t>Use IL TRM (Res) 5.4.6 algorithm with 80 gal WH; get % savings and unitize across different segments.</t>
  </si>
  <si>
    <t>C150</t>
  </si>
  <si>
    <t>Water Heater - Tank Blanket/Insulation</t>
  </si>
  <si>
    <t>Insulation levels on hot water heaters can be increased by installing a fiberglass blanket on the outside of the tank. This increase in insulation reduces standby losses and thus saves energy.  Water heater insulation is available either by the blanket or by square foot of fiberglass insulation with R-values ranging from 5 to 14.</t>
  </si>
  <si>
    <t>IL TRM - 4.3.12</t>
  </si>
  <si>
    <t>AVAIL: 2021
CODE: CI-HWE-TKIN-V01-210101</t>
  </si>
  <si>
    <r>
      <rPr>
        <b/>
        <sz val="11"/>
        <color theme="1"/>
        <rFont val="Calibri"/>
        <family val="2"/>
        <scheme val="minor"/>
      </rPr>
      <t xml:space="preserve">GPC algorithm with TRM Inputs 
</t>
    </r>
    <r>
      <rPr>
        <sz val="11"/>
        <color theme="1"/>
        <rFont val="Calibri"/>
        <family val="2"/>
        <scheme val="minor"/>
      </rPr>
      <t>GAS ONLY - IL TRM - 4.3.12</t>
    </r>
  </si>
  <si>
    <t>@Dimitry This one is characterized using GPC's Algorithm so should be fine</t>
  </si>
  <si>
    <t>GPC/Nexant appears to have used PA TRM 2.3.5 here, which is a residential measure. For this measure, they used this source for the variables called:
Surface Area of Unwrapped Water Heater Tank
Heat Transfer Coefficient of Unwrapped Tank
Surface Area of Wrapped Water Heater Tank</t>
  </si>
  <si>
    <t>C151</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</si>
  <si>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</si>
  <si>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Round to 30 years - Nexant's engineering estimate from market research in the 2019 GPC TRM deemed reasonable.</t>
  </si>
  <si>
    <t xml:space="preserve">Nexant estimate from 2019 GPC TRM, based on RSMeans cost calculator, was found to be reasonable by AEG </t>
  </si>
  <si>
    <t>GPC Algorithm with TRM inputs</t>
  </si>
  <si>
    <t>@Dimitry This one is characterized using GPC's Algorithm so should be fine for SAVINGS</t>
  </si>
  <si>
    <t>C213</t>
  </si>
  <si>
    <t>Screened back in based on Southface feedback</t>
  </si>
  <si>
    <t>AVAIL: 2021
CODE: CI-HVC-PINS-V06-210101</t>
  </si>
  <si>
    <t>IL TRM - 4.4.14</t>
  </si>
  <si>
    <t>IL TRM V9 improves their data collection and calculation quality, so this should be characterized.</t>
  </si>
  <si>
    <t>C146</t>
  </si>
  <si>
    <t>PA TRM - 3.3.5</t>
  </si>
  <si>
    <t>MEMD - ECM DHW Circulator Pump, &lt; 100W - 4.02.14.FESM5.v02</t>
  </si>
  <si>
    <t>MEMD also has 100-500W, and &gt;500W measures available for cost estimation.</t>
  </si>
  <si>
    <t>C147</t>
  </si>
  <si>
    <t>Circulation Pump - Demand Controls</t>
  </si>
  <si>
    <t>IL TRM - 4.3.8</t>
  </si>
  <si>
    <t>AVAIL: 2018
CODE: CI-HWE-CDHW-V02-180101</t>
  </si>
  <si>
    <t>IL TRM - 4.3.8 uses DEEMed Savings, not an algorithm.</t>
  </si>
  <si>
    <t>C152</t>
  </si>
  <si>
    <t>IL TRM - 4.3.6</t>
  </si>
  <si>
    <t>USED: 2015
CODE: CI-HW-OZLD-VO1-140601</t>
  </si>
  <si>
    <t>AVAIL: 2021
CODE: CI-HWE-OZLD-V05-210101</t>
  </si>
  <si>
    <t>AMEREN Characterization has V02
Georgia had V01
IL TRM V8 has V04
IL TRM V9 has V05, which is what should be characterized for this measure.</t>
  </si>
  <si>
    <t>C153</t>
  </si>
  <si>
    <t>PA TRM - 3.6.1</t>
  </si>
  <si>
    <t>PAC: CW-Miscellaneous-RTF-v5.1-3</t>
  </si>
  <si>
    <t>C154</t>
  </si>
  <si>
    <t>IL TRM - 4.2.6</t>
  </si>
  <si>
    <t>USED: 2015
CODE: CI-FSE-ESDW-V02-160601</t>
  </si>
  <si>
    <t>AVAIL: 2019
CODE: CI-FSE-ESDW-V05-190101</t>
  </si>
  <si>
    <t>DEER - Update Req'd
PA TRM - 3.7.9</t>
  </si>
  <si>
    <t>C214</t>
  </si>
  <si>
    <t>Embedded fixture controls include occupancy sensors, timeclocks/timers, task lighting, and daylighting controls that are embedded within old fixtures. These controls allow for a reduction in lighting energy consumption by reducing the hours of use and/or reducing the power draw of the lighting fixture.</t>
  </si>
  <si>
    <t>*Calculate HVAC Interaction Factors for lighting using one simulation run per building type and vintage</t>
  </si>
  <si>
    <t xml:space="preserve">Use RMP Characterization not 2021 Plan; this is segment-specific </t>
  </si>
  <si>
    <t>C215</t>
  </si>
  <si>
    <t>MidAtlantic TRM - CI_LT_NC_NLC_0619</t>
  </si>
  <si>
    <t>C156</t>
  </si>
  <si>
    <t>PAC: DL20_CLTG_EXITLEC-LgtInt-2021PLN-V4-3</t>
  </si>
  <si>
    <t>C157</t>
  </si>
  <si>
    <t>LED Exit Sign, Replacing Incandescent</t>
  </si>
  <si>
    <t>Single-sided LED exit sign</t>
  </si>
  <si>
    <t>Minimal Weather Impacts, Standard Measure Included In 2014-2016 Program Evaluation</t>
  </si>
  <si>
    <t>IL TRM - 4.5.5</t>
  </si>
  <si>
    <t>AVAIL: 2019
CODE: CI-LTG-LEDE-V03-190101</t>
  </si>
  <si>
    <t>DEER - Update Req'd
PA TRM - 3.1.4</t>
  </si>
  <si>
    <t>C158</t>
  </si>
  <si>
    <t>PAC: CLTG_EXITPHOTOLUM-Interior Lighting-AEG-2</t>
  </si>
  <si>
    <t>DEEM Data indicates that % Savings are not usable in LoadMap (100% savings claimed). AEG characterized this measure using 7th Plan Data (2018).</t>
  </si>
  <si>
    <t>C159</t>
  </si>
  <si>
    <t xml:space="preserve">CLTG_SKY-Interior Lighting-RSRCH-1 (Cost Only) or CLTG_SKY-Interior Lighting-RSRCH-6 </t>
  </si>
  <si>
    <t>Recommend looking in DEEM. Use CLTG_SKY-Interior Lighting-RSRCH-6 for 3A climate zone; this already unitizes per 1000 sf floor and provides savings. Keep in mind that this includes daylighting controls and bilevel wiring, and thus take the overlap with embedded controls into account; will be critical for applicability.</t>
  </si>
  <si>
    <t>PAC Source (PNNL) is from 2008 (Dollar Year 2008), could inflate and localize the cost to fit 2020 Georgia values. Savings are present but no % Savings listed.
An additional source for Savings is recommended.</t>
  </si>
  <si>
    <t>C160</t>
  </si>
  <si>
    <t>AVAIL: 2014
CODE: CI-LTG-DLMP-V02-140601</t>
  </si>
  <si>
    <t>IL TRM - 4.5.2</t>
  </si>
  <si>
    <t>C161</t>
  </si>
  <si>
    <t>PAC: CLTG_BILVL-Interior Lighting-7PLN-v3-3</t>
  </si>
  <si>
    <t>XCEL - CLTG_BILVLOS-Interior Lighting-XCELCO-2017-18-1</t>
  </si>
  <si>
    <t>DB: Thought about mentioning lack of interaction factors in stairwells, but then realized GPC might want to test that and I didn't want to open that can of worms.
NGP: PAC Source (RTF 7th Plan) is from 2016 (Dollar Year 2012), could inflate and localize the cost to fit 2020 Georgia values. XCEL also has newer (Dollar Year 2017) Incremental Cost/EUL/Savings values available.</t>
  </si>
  <si>
    <t>C162</t>
  </si>
  <si>
    <t>Interior Lighting - Solar Light Tubes</t>
  </si>
  <si>
    <t>Lighting tube providing sunlight from exterior into interior spaces.</t>
  </si>
  <si>
    <t>AVAIL: 2020
CODE: CI-LTG-STUB-V03-200101</t>
  </si>
  <si>
    <t>IL TRM - 4.5.11</t>
  </si>
  <si>
    <t>C163</t>
  </si>
  <si>
    <t>50,000 rated hours / 4,380</t>
  </si>
  <si>
    <t>FOE - LED Signage Retrofit - W0138</t>
  </si>
  <si>
    <t>PA TRM - Update Req'd - 3.1.5</t>
  </si>
  <si>
    <t>IL TRM - 4.5.15 is LED Open Sign, but does not include a cost.
FOE uses an incremental cost that is based on the number of watts reduced.</t>
  </si>
  <si>
    <t>C164</t>
  </si>
  <si>
    <t>AVAIL: 2019
CODE: CI-LTG-OCBL-V03-190101</t>
  </si>
  <si>
    <t>IL TRM - 4.5.13</t>
  </si>
  <si>
    <t>C165</t>
  </si>
  <si>
    <t>AVAIL: 2019
CODE: CI-LTG-OSLC-V05-190101</t>
  </si>
  <si>
    <t>IL TRM - 4.5.10</t>
  </si>
  <si>
    <t>IL TRM V8 is already characterized, but V9 has:
"Significant improvement in LED per lamp lifetime savings and cost effectiveness, both for v8 (2020) and v9 (2021)."
It may be possible to continue using the Savings data from V8.</t>
  </si>
  <si>
    <t>C166</t>
  </si>
  <si>
    <t>FOE - PhotoLighting Controls, Photocell with Internal Timer or Wireless Schedule, Exterior - W0091</t>
  </si>
  <si>
    <t>PAC: CLTG_EXT_PV-Exterior Lighting-AEG-1</t>
  </si>
  <si>
    <t>May be able to use PAC source for this but will require further review.
FOE provides appropriate EUL/Cost/Savings.</t>
  </si>
  <si>
    <t>C167</t>
  </si>
  <si>
    <t>AVAIL: 2020
CODE: CI-RFG-DHCT-V03-200101</t>
  </si>
  <si>
    <t>IL TRM - 4.6.3</t>
  </si>
  <si>
    <t>DEER - Update Req'd
PA TRM - 3.5.5</t>
  </si>
  <si>
    <t>C168</t>
  </si>
  <si>
    <t>*Calculate HVAC Interaction Factors using one simulation run per building type and vintage</t>
  </si>
  <si>
    <t>PA TRM - 3.5.11</t>
  </si>
  <si>
    <t>PAC: RFG_GSKT-Refrigeration-RTF-v1.3-1</t>
  </si>
  <si>
    <t>C169</t>
  </si>
  <si>
    <t>AEG Review Note: AEG will develop an algorithmic approach for this measure.</t>
  </si>
  <si>
    <t>AVAIL: 2018
CODE: CI-RFG-CRTN-V04-180101</t>
  </si>
  <si>
    <t>PA TRM - Update Req'd - 3.5.8</t>
  </si>
  <si>
    <t>IL TRM - 4.6.7</t>
  </si>
  <si>
    <t>GPC used PA TRM for these, and we wanted to stay as close to their recommendations as we could, however IL TRM is available and already characterized (no changes for v9)</t>
  </si>
  <si>
    <t>C170</t>
  </si>
  <si>
    <t>Infiltration Control - Loading Dock Sealing</t>
  </si>
  <si>
    <t>Loading dock seals, sometimes called shelters, stop unconditioned air from leaking into a building when trucks are loading or being unloaded. Typically, there will be a four to six inch gap between a semi and the dock door opening. Installing seals can remove this potentially large source of infiltration.
Commonly, facilities will also have a built-in pit ramp that elevates to the level of a semi-trailer floor. The pits below these ramps typically remain open, creating year-round infiltration of outside air. Ramp pit seals can be installed to fill these gaps.</t>
  </si>
  <si>
    <t>MEMD - Truck Loading Dock Seals  - 8.10.01.FES-E10.v01</t>
  </si>
  <si>
    <t>MEMD - Truck Loading Dock Seals  - 8.10.01.FES-E10.v01
GAS ONLY</t>
  </si>
  <si>
    <t>MEMD has multiple baselines: No Existing Seals, Existing Ramp Brush Barrier, Existing but Degraded Seals, and No Existing Ramp Brush Barrier</t>
  </si>
  <si>
    <t>DB: No algorithm that we know of, if they can simulate, great!
NP: MEMD has stated Therms savings, but no electric savings listed.</t>
  </si>
  <si>
    <t>C171</t>
  </si>
  <si>
    <t>PAC: DL20_RFG_HECOMP-Refrig-AEO20-5</t>
  </si>
  <si>
    <t>DL20_RFG_HECOMP-Refrig-AEO20-5, 
benchmarked with RFG_HECOMP-Refrigeration-EIA16-AppC-6</t>
  </si>
  <si>
    <t xml:space="preserve">Use the same AEO20 entry in DEEM Lite - DB added % savings. Apply similarly to the way it's done in PAC 2020. Also can check EIA 2016 data in DEEM - this has consumption information. Can line up the efficiency of 2012 Installed Base across EIA 16 and AEO 20. </t>
  </si>
  <si>
    <t>PAC Source (AEO) is from 2020 (Dollar Year 2017), could inflate and localize the cost to fit 2020 Georgia values. This source provides no Savings or % Savings.</t>
  </si>
  <si>
    <t>C172</t>
  </si>
  <si>
    <t>PA TRM - 3.5.7</t>
  </si>
  <si>
    <t>PAC: DL20_RFG_VSCOMP-Refrig-2021PLN-V11-8</t>
  </si>
  <si>
    <t>PAC Alt: DL20_RFG_HECOMP-Refrig-AEO20-10</t>
  </si>
  <si>
    <t>PAC Source (RTF) is from 2020 (Dollar Year 2016), could inflate and localize the cost to fit 2020 Georgia values. This source provides no % Savings.
PAC Alt Source (AEO) does not provide an incremental cost, but an Efficient Case Cost, from 2020 (Dollar Year 2017).This source provides no Savings or % Savings.</t>
  </si>
  <si>
    <t>C173</t>
  </si>
  <si>
    <t>PAC: DL20_RFG_COMP_FANMTR-Refrig-2021PLN-V11-1</t>
  </si>
  <si>
    <t>FOE - ECM Compressor and Condenser/Condensing Unit Fan Motor - W0171
DEER - Update Req'd</t>
  </si>
  <si>
    <t>PAC Source (RTF) is from 2020 (Dollar Year 2016), could inflate and localize the cost to fit 2020 Georgia values. This source provides Savings but no % Savings.
An additional source for Savings is recommended.</t>
  </si>
  <si>
    <t>C174</t>
  </si>
  <si>
    <t>CA eTRM: https://www.caetrm.com/measure/SWCR012/01/permutations/</t>
  </si>
  <si>
    <t>Use CA eTRM</t>
  </si>
  <si>
    <t>DB: No choice but to make it an algorithm, not sure what source to use however.
NGP: PAC Source (RTF) is from 2020 (Dollar Year 2016), could inflate and localize the cost to fit 2020 Georgia values. This source provides EUL, Incremental Cost, and Savings but no % Savings. The Incremental Cost says that it is $4000/1000 sq. ft., but this is believed to be erronous and that the cost for the multiplex unit is $4000.</t>
  </si>
  <si>
    <t>C175</t>
  </si>
  <si>
    <t>AVAIL: 2020
CODE: CI-RFG-QMF-V02-200101</t>
  </si>
  <si>
    <t>IL TRM - 4.6.11</t>
  </si>
  <si>
    <t>PA TRM - 3.5.2</t>
  </si>
  <si>
    <t>C176</t>
  </si>
  <si>
    <t>PAC: DL20_RFG_DDEF-Refrig-2021PLN-V11-12</t>
  </si>
  <si>
    <t>TX TRM - 2.5.3 - NR-RF-DC</t>
  </si>
  <si>
    <t>PAC Source (RTF) is from 2020 (Dollar Year 2016), could inflate and localize the cost to fit 2020 Georgia values. This source provides Savings but no % Savings.
The TX TRM has an algorithm for Savings, which is provided to verify PAC Source integrity.</t>
  </si>
  <si>
    <t>C177</t>
  </si>
  <si>
    <t>AVAIL: 2019
CODE: CI-RFG-ATDC-V02-190101</t>
  </si>
  <si>
    <t>IL TRM - 4.6.1</t>
  </si>
  <si>
    <t>PAC: DL20_RFG_ADC-Refrig-2021PLN-V11-2
DEER - Update Req'd
PA TRM - 3.5.10</t>
  </si>
  <si>
    <t>IL TRM uses Deemed savings values.</t>
  </si>
  <si>
    <t>C178</t>
  </si>
  <si>
    <t>IL TRM - 4.6.10</t>
  </si>
  <si>
    <t>AVAIL: 2019
CODE: CI-RFG-HSRD-V02-190101</t>
  </si>
  <si>
    <t>NP: Columns Q-X of these rows were higlighted yellow but it is unclear why.</t>
  </si>
  <si>
    <t>C179</t>
  </si>
  <si>
    <t>PA TRM - 3.5.12</t>
  </si>
  <si>
    <t>PAC IG: RFG_ZERO-EDOOR-Refrigeration-SCE-R2-1</t>
  </si>
  <si>
    <t>NP: Columns Q-X of these rows were higlighted yellow but it is unclear why.
PAC Input Generator used SCE Cost values from 2016 which is characterized in DEEM.</t>
  </si>
  <si>
    <t>C180</t>
  </si>
  <si>
    <t>Refrigeration - Economizer</t>
  </si>
  <si>
    <t>Use an economizer to constantly monitor exterior air temperature and automatically draw outside air into the cooler/freezer whenever it is cold enough to substitute for compressor-generated cooling.</t>
  </si>
  <si>
    <t>USED: 2016
CODE: CI-RFG-ECON-V05-150601</t>
  </si>
  <si>
    <t>AVAIL: 2020
CODE: CI-RFG-ECON-V06-200101</t>
  </si>
  <si>
    <t>PA TRM - 3.5.18</t>
  </si>
  <si>
    <t>MEMD - Refrigeration Air-Side Economizer - 8.13.02.FESG28.v01</t>
  </si>
  <si>
    <t>NP: IL TRM V9 has no update, uses the same equation as V8. Neither lists costs, and instead recommends, "actual site-specific costs".
NP: MEMD Costs can be modified to more appropriately match Goergia's prices.
DB: How is this minimal weather impacts? It's literally dependent on weather... 
Where are floating head/floating suction pressure type measures? Why were these screened - too hot? If FHP control got screened why did this not get screened? I would assume FHP is more common and implementable over a wider range of temps than directly drawing OA into refrigerated space.</t>
  </si>
  <si>
    <t>C216</t>
  </si>
  <si>
    <t>IL TRM - 4.6.6</t>
  </si>
  <si>
    <t>AVAIL: 2019
CODE: CI-RFG-EVPF-V04-190101</t>
  </si>
  <si>
    <t>FOE - Evaporator Fan Control - W0168
MEMD - Evaporator Fan Motor Controls on S-P motors - 7.08.05.FESG12.v01
PA TRM - 3.5.3</t>
  </si>
  <si>
    <t>C217</t>
  </si>
  <si>
    <t>IL TRM - 4.6.4</t>
  </si>
  <si>
    <t>AVAIL: 2021
CODE: CI-RFG-ECMF-V02-180101</t>
  </si>
  <si>
    <t>IL TRM v9 has no significant changes to the Life/Cost/Savings so the previously characterized data can be used.</t>
  </si>
  <si>
    <t>C181</t>
  </si>
  <si>
    <t xml:space="preserve"> Insulate refrigerant suction lines that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</si>
  <si>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PA TRM - Update Req'd - 3.5.13</t>
  </si>
  <si>
    <t>PAC: DL20_RFG_INS_SCTLINE-Refrig-2021PLN-V11-3</t>
  </si>
  <si>
    <t>PAC Source (RTF) is from 2020 (Dollar Year 2016), could inflate and localize the cost to fit 2020 Georgia values. This source provides Savings but no % Savings.</t>
  </si>
  <si>
    <t>C182</t>
  </si>
  <si>
    <t>Non-Weather Sensitive, Standard Measure Included In 2014-2016 Program Evaluation</t>
  </si>
  <si>
    <t>PAC: DL20_RFG_LED-Refrig-2021PLN-V11-1</t>
  </si>
  <si>
    <t>PAC: DL20_RFG_LED-Refrig-2021PLN-V11-1
AND
MidAtlantic TRM - CI_LT_TOS_LEDRCL_0518</t>
  </si>
  <si>
    <t>MidAtlantic TRM - CI_LT_RF_LEDRCL_0518
DEER - Update Req'd</t>
  </si>
  <si>
    <t>C183</t>
  </si>
  <si>
    <t>PA TRM - 3.5.17</t>
  </si>
  <si>
    <t>PAC: DL20_RFG_SENS-Refrig-2021PLN-V11-11</t>
  </si>
  <si>
    <t>PAC Source (RTF) is from 2020 (Dollar Year 2016), could inflate and localize the cost to fit 2020 Georgia values. This source provides Savings, but no % Savings.</t>
  </si>
  <si>
    <t>C184</t>
  </si>
  <si>
    <t>AVAIL: 2015
CODE: CI-RFG-NCOV-V01-150601</t>
  </si>
  <si>
    <t>PA TRM - Update Req'd - 3.5.9</t>
  </si>
  <si>
    <t>IL TRM - 4.6.9</t>
  </si>
  <si>
    <t>C218</t>
  </si>
  <si>
    <t>PAC: HANDWRAP_ONDMD-Misc-RTF-v1.1-1</t>
  </si>
  <si>
    <t>Why do you need % Savings? It's an appliance. Just use the raw savings from RTF.</t>
  </si>
  <si>
    <t>NP: PAC Source (RTF) is from 2018 (Dollar Year 2012), could inflate and localize the cost to fit 2020 Georgia values. This source also provides Savings and % Savings.
Savings % Usable in LoadMap is marked as NO, so an additional source for Savings is recommended if possible.</t>
  </si>
  <si>
    <t>C185</t>
  </si>
  <si>
    <t>Replace Open Display Cases with Glass Door Cases</t>
  </si>
  <si>
    <t>This measure is the installation of glass door cases on open display case refrigerators. The installation of doors reduces the loss of cooled air and therefor saves energy.</t>
  </si>
  <si>
    <t>AEG Review Note: AEG can develop an algorithmic approach by applying typical % savings from other vetted sources to the end-use UECs for guest room HVAC. 
If GPC/SCS prefers to simulate, it should be as simple as establishing more stringent guest room HVAC schedules.</t>
  </si>
  <si>
    <t>IL TRM - 4.6.13</t>
  </si>
  <si>
    <t>AVAIL: 2021
CODE: CI-RFG-DOOR-V01-210101</t>
  </si>
  <si>
    <t>PA TRM - 3.5.15</t>
  </si>
  <si>
    <t>IL TRM v9 introduces this as a new measure.</t>
  </si>
  <si>
    <t>C186</t>
  </si>
  <si>
    <t>PAC: DL20_RFG_ULTFRZ_ESTAR-Refrig-CAeTRM-1-2</t>
  </si>
  <si>
    <t>Why do you need an additional source? Deemed savings from CA eTRM is perfectly acceptable for this appliance.</t>
  </si>
  <si>
    <t>PAC Source (CA eTRM) is from 2020 (Dollar Year 2017), could inflate and localize the cost to fit 2020 Georgia values. This source provides Savings, but no % Savings.
An additional source for Savings is recommended.</t>
  </si>
  <si>
    <t>C187</t>
  </si>
  <si>
    <t>AVAIL: 2019
CODE: CI-RFG-BEVM-V03-190101</t>
  </si>
  <si>
    <t>IL TRM - 4.6.2</t>
  </si>
  <si>
    <t>DEER - Update Req'd
PA TRM - 3.7.2</t>
  </si>
  <si>
    <t>PA TRM - 3.7.2 addresses Beverage Machine Controls, and PA TRM - 3.7.3 addresses Snack Machine Controls.</t>
  </si>
  <si>
    <t>C188</t>
  </si>
  <si>
    <t>AVAIL: 2021
CODE: CI-FSE-VENT-V04-210601</t>
  </si>
  <si>
    <t>IL TRM - 4.2.16</t>
  </si>
  <si>
    <t>DEER - Update Req'd
RSMeans - Update Req'd
PA TRM - 3.3.4</t>
  </si>
  <si>
    <t>DB: Don't see a need to use hourly simulations for this, not HVAC-related.
IL TRM v9 introduces significant changes and should be characterized.</t>
  </si>
  <si>
    <t>C189</t>
  </si>
  <si>
    <t>AVAIL: 2015
CODE: CI-HVC-GREM-V05-150601</t>
  </si>
  <si>
    <t>IL TRM - 4.4.8</t>
  </si>
  <si>
    <t>RSMeans - Update Req'd
PA TRM - 3.2.8</t>
  </si>
  <si>
    <t>C190</t>
  </si>
  <si>
    <t>AVAIL: 2020
CODE: CI-MSC-APSC-V03-200101</t>
  </si>
  <si>
    <t>IL TRM - 4.8.7</t>
  </si>
  <si>
    <t>PAC: SMARTSTRIP-Elec-RTF-v4.1-1</t>
  </si>
  <si>
    <t>DEER - Update Req'd
PA TRM - 3.9.3</t>
  </si>
  <si>
    <t>IL TRM does not provide costs.
PAC Source (RTF) is from 2019 (Dollar Year 2012), could inflate and localize the cost to fit 2020 Georgia values. This source also provides Savings and % Savings.</t>
  </si>
  <si>
    <t>C191</t>
  </si>
  <si>
    <t>IL TRM - 4.8.3</t>
  </si>
  <si>
    <t>USED: 2016
CODE: CI-MSC-CPMS-V01-150601</t>
  </si>
  <si>
    <t>AVAIL: 2021
CODE: CI-MSC-CPMS-V03-210101</t>
  </si>
  <si>
    <t>PA TRM - 3.9.2</t>
  </si>
  <si>
    <t>IL TRM V9 has a newer version of this measure available which includes newer cost data, so it should be characterized.</t>
  </si>
  <si>
    <t>C219</t>
  </si>
  <si>
    <t>Office Equipment - ENERGY STAR Uninterruptable Power Supply</t>
  </si>
  <si>
    <t>Combination of convertors, switches, and energy storage devices (such as batteries) constituting a power system for maintaining continuity of load power in case of input power failure.</t>
  </si>
  <si>
    <t>No Trms With Algorithm</t>
  </si>
  <si>
    <t>IL TRM 4.8.18</t>
  </si>
  <si>
    <t>AVAIL: 2021
CODE: CI-MSC-UPSR-V01-210101</t>
  </si>
  <si>
    <t>IL TRM v9 is not finalized yet, but has a savings algorithm (and Life and Costs) for this measure.</t>
  </si>
  <si>
    <t>C193</t>
  </si>
  <si>
    <t>PA TRM - 3.9.5</t>
  </si>
  <si>
    <t>PAC: DATA_BEST-Office Equipment-7PLN-v6-1</t>
  </si>
  <si>
    <t>PAC Alt: DATA_BEST-Office Equipment-XCELCO-2017-18-1</t>
  </si>
  <si>
    <t>DB: Not sure how these would be modeled, but it looks like GPC/SCS is modeling a whole data center efficient design measure. There are likely to be best practice, normal measures (like even loading, HVAC system upgrades)
NP: PA TRM provides an algorithmic measure for Server Virtualization but that's all. EUL should be on par though.
PAC Source (RTF 7th Plan) is from 2016 (Dollar Year 2012), could inflate and localize the cost to fit 2020 Georgia values. This source also provides Savings and % Savings. XCEL also has data for this measure.</t>
  </si>
  <si>
    <t>C194</t>
  </si>
  <si>
    <t>PAC: DATA_COMTECH-Office Equipment-7PLN-v6-1</t>
  </si>
  <si>
    <t>PAC Alt: DATA_COMTECH-Office Equipment-XCELCO-2017-18-1</t>
  </si>
  <si>
    <t>DB: Not sure how these would be modeled nor how they modeled these in 2019. This is the 2019 TRM measures of: EE servers, Server/Storage Consolidation, Virtualization. Recommend algorithm and can use the best practice measure sim as a baseline..
PAC Source (RTF 7th Plan) is from 2016 (Dollar Year 2012), could inflate and localize the cost to fit 2020 Georgia values. This source also provides Savings and % Savings. XCEL also has data for this measure.</t>
  </si>
  <si>
    <t>C195</t>
  </si>
  <si>
    <t>PAC: DATA_EDGE-Office Equipment-7PLN-v6-1</t>
  </si>
  <si>
    <t>DB: Not sure how these would be modeled. Recommend algorithm.
NP: PAC Source (RTF 7th Plan) is from 2016 (Dollar Year 2012), could inflate and localize the cost to fit 2020 Georgia values. This source also provides Savings and % Savings.</t>
  </si>
  <si>
    <t>C196</t>
  </si>
  <si>
    <t>PAC: VVLABHD-HVAC - Ventilation-7PLN-v2-1</t>
  </si>
  <si>
    <t>DB: Don't see a need to use hourly simulations for this, nor how they would model in OS.
NP: PAC Source (RTF 7th Plan) is from 2016 (Dollar Year 2006), could inflate and localize the cost to fit 2020 Georgia values. This source provides Savings, but no % Savings.
If possible, an additional source for Savings is recommended.</t>
  </si>
  <si>
    <t>Res Measure: PLPMP_TIM-Miscellaneous-IESOTRM-2015-1</t>
  </si>
  <si>
    <t>AEG Cost Research (see Measure Cost Research v1.1 - Sep 2020.xlsx)</t>
  </si>
  <si>
    <t>% Savings from Res Measure: PLPMP_TIM-Miscellaneous-IESOTRM-2015-1
(see Measure Cost Research v1.1 - Sep 2020.xlsx)</t>
  </si>
  <si>
    <t>DO NOT USE Manitoba data. AEG did cost research and adapted % savings and EUL from 2015 Ontario IESO Prescriptive Measures List. See Measure Cost Research v1.1 - Sep 2020.xlsx</t>
  </si>
  <si>
    <t>DEEM Data is from 2013, but provides an EUL/Cost/Baseline/EE/%Savings and is marked as Usable in Loadmap.</t>
  </si>
  <si>
    <t>AVAIL: 2020
CODE: CI-HWE-PLCV-V03-200101</t>
  </si>
  <si>
    <t>IL TRM - 4.3.4</t>
  </si>
  <si>
    <t>PAC: ESTAR_WC-Miscellaneous-7PLN-v6-1</t>
  </si>
  <si>
    <t>GPC/Nexant appears to have used PA TRM 2.3.5 here, which is a residential measure. For this measure, they used this source for the variables called:
Baseline Water Cooler Energy Consumption
NP: PAC Source (RTF 7th Plan) is from 2016 (Dollar Year 2012), could inflate and localize the cost to fit 2020 Georgia values. This source provides Savings, but no % Savings.
"Savings % Usable in LoadMap" is marked as NO, so an additional source for Savings is recommended.</t>
  </si>
  <si>
    <t>PA TRM - Update Req'd - 3.3.1</t>
  </si>
  <si>
    <t>PAC: DL20_CMSC_LIFT-Misc-2021PLN-V1-2</t>
  </si>
  <si>
    <t>PAC Source (RTF 2021 Plan) is from 2020 (Dollar Year 2016), could inflate and localize the cost to fit 2020 Georgia values.  This source also provides Savings and % Savings (which are NOT usable in LoadMap currently).</t>
  </si>
  <si>
    <t>AEG Review Note: We recommend modeling a LEED Platinum package or the like; otherwise we can use other vetted sources and apply % savings from literature to the baseline model UECs.</t>
  </si>
  <si>
    <t>CALMAC paper</t>
  </si>
  <si>
    <t>%Savings for CZ10 (Riverside) from CALMAC paper (http://www.calmac.org/publications/California_ZNE_Technical_Feasibility_Report_CALMAC_PGE0326.01.pdf)</t>
  </si>
  <si>
    <t>PAC used $4/sf from ADVNC-All-RSRCH-1, but we are looking at using the LEED Platinum estimate of $16/sf. How badly does this mess up cost-effectiveness? If we are doing ZNE then would expect construction to be more expensive than $4/sf.</t>
  </si>
  <si>
    <t>DB: Hourly simulations if possible, but we need to provide them exact specs for this.
NP: Changed to CALMAC since it fits better, worked with Max to modify appropriately ($11/sqft).</t>
  </si>
  <si>
    <t>PAC: DL20_COM_SEM-Misc-2021PLN-V4-1</t>
  </si>
  <si>
    <t xml:space="preserve">Recommend using BEHAV_SEM-All-CPUC-2018_PG-1. Make sure to reference the 2019 California Potential and Goals Study for TRM. Also has applicabilities. </t>
  </si>
  <si>
    <t>PAC Source (RTF 2021 Plan) is from 2020 (Dollar Year 2016), could inflate and localize the cost to fit 2020 Georgia values.  This source also provides Savings and % Savings.</t>
  </si>
  <si>
    <t>Costs and Savings from LBNL meta-analysis. https://www.bcxa.org/wp-content/uploads/2020/09/1-s2.0-S0378778819319553-main.pdf</t>
  </si>
  <si>
    <t xml:space="preserve">Should be OK to use % savings from CA P&amp;G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</si>
  <si>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t>
  </si>
  <si>
    <t>PAC: COM_RCX-All-XCELCO-2017-18-1</t>
  </si>
  <si>
    <t>PAC Alt: COM_RCX-All-CPUC-2018_PG-1
DEER - Update Req'd</t>
  </si>
  <si>
    <t xml:space="preserve">Recommend using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</si>
  <si>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 XCEL provides EUL/Cost/Savings but data is from 2016 (XCEL 17-18) and Savings is around 1%.</t>
  </si>
  <si>
    <t>AEG Review Note: OK; will set to UEC-based algorithm.</t>
  </si>
  <si>
    <t>AVAIL: 2021
CODE: CI-MSC-TRNS-V02-210101</t>
  </si>
  <si>
    <t>PA TRM - 3.11.1</t>
  </si>
  <si>
    <t>MEMD - NEMA Premium Transformer, single-phase - 4.07.01.FESM10.v01</t>
  </si>
  <si>
    <t>IL TRM - 4.8.8</t>
  </si>
  <si>
    <t>IL TRM does not provide costs.
MEMD costs do not include installation costs, and cite 2012 RSMeans data. MEMD Costs can be modified to more appropriately match Goergia's prices.
MEMD has the following efficient case options:
NEMA Premium Efficiency Transformer, single-phase
Exceeding NEMA Premium Efficiency Transformer, single-phase 
NEMA Premium Efficiency Transformer, three-phase
Exceeding NEMA Premium Efficiency Transformer, three-phase 
High Efficiency Medium Voltage Dry-Type, Single-Phase Transformer
Exceeding High Efficiency Medium Voltage Dry-Type, Single-Phase Transformer
High Efficiency Medium Voltage Dry-Type, Three-Phase Transformer
Exceeding High Efficiency Medium Voltage Dry-Type, Three-Phase Transformer
High Efficiency Liquid Immersed Single-Phase Transformer
Exceeding High Efficiency Liquid Immersed Single-Phase Transformer
High Efficiency Liquid Immersed Three-Phase Transformer
Exceeding High Efficiency Liquid Immersed Three-Phase Transformer</t>
  </si>
  <si>
    <t>IL TRM - 4.8.9</t>
  </si>
  <si>
    <t>AVAIL: 2018
CODE: CI-MSC-BACH-V01-180101</t>
  </si>
  <si>
    <t>FOE - Industrial High Frequency Battery Chargers - W0163
DEER - Update Req'd
PA TRM - 3.11.3</t>
  </si>
  <si>
    <t>Building Energy Management System (BEMS)</t>
  </si>
  <si>
    <t>The Building Energy Management System (BEMS) product offers customers consultation and rebates for installing systems that control and reduce a building’s energy usage both on- and off-peak. Electric and natural gas customers are eligible for participation in this product</t>
  </si>
  <si>
    <t>BEHAV_EIS-All-CPUC-2018_PG-1 through BEHAV_EIS-All-CPUC-2018_PG-20</t>
  </si>
  <si>
    <t xml:space="preserve">Use CA Potential and Goals study. DEEM codes are for 2018 PG study but the 2019 numbers are the same. Make sure to reference the 2019 California Potential and Goals Study for TRM. Also has applicabilities. </t>
  </si>
  <si>
    <t xml:space="preserve">DB: Not sure how they model a BEMS since it just enables all the controls and other measures, and doesn't actually save any energy unless specific controls and settings are programmed into it. Overlaps with other controls measures? Not sure how to suss out savings for here. </t>
  </si>
  <si>
    <t>Business Energy Report</t>
  </si>
  <si>
    <t>Provide Business Energy Report to Business Owner.</t>
  </si>
  <si>
    <t>BEHAV_BER-All-CPUC-2018_PG-2
2 years</t>
  </si>
  <si>
    <t>BEHAV_BER-All-CPUC-2018_PG-2
$0.20/kWh</t>
  </si>
  <si>
    <t>BEHAV_BER-All-CPUC-2018_PG-2
0.32%</t>
  </si>
  <si>
    <t>DB: Should we use UECs and apply evaluation-based % savings for this?</t>
  </si>
  <si>
    <t>LED 2020 (132 lm/W)</t>
  </si>
  <si>
    <t>LED 2025 (152 lm/W)</t>
  </si>
  <si>
    <t>LED 2030 (167 lm/W)</t>
  </si>
  <si>
    <t>Process</t>
  </si>
  <si>
    <t>Process Cooling</t>
  </si>
  <si>
    <t>Industrial process where cooling is applied</t>
  </si>
  <si>
    <t>Process Refrigeration</t>
  </si>
  <si>
    <t>Industrial refrigeration process</t>
  </si>
  <si>
    <t>Process Heating</t>
  </si>
  <si>
    <t>Industrial process where heating is applied</t>
  </si>
  <si>
    <t>Process Electrochemical</t>
  </si>
  <si>
    <t>Electrochemical processes deal with chemical reactions in solution driven by electricity applied at a cathode and anode.</t>
  </si>
  <si>
    <t>Process Other</t>
  </si>
  <si>
    <t>This category is a "catch all" for the many unique process applications in the broader industrial sector.</t>
  </si>
  <si>
    <t>Motors</t>
  </si>
  <si>
    <t>Pumps</t>
  </si>
  <si>
    <t>Standard NEMA Premium</t>
  </si>
  <si>
    <t>Pumping motors</t>
  </si>
  <si>
    <t>Fans &amp; Blowers</t>
  </si>
  <si>
    <t>Fan and blower motors</t>
  </si>
  <si>
    <t>Compressed Air</t>
  </si>
  <si>
    <t>Motors driving compressed air systems</t>
  </si>
  <si>
    <t>Motors driving conveyors and other material moving systems</t>
  </si>
  <si>
    <t>Other Motors</t>
  </si>
  <si>
    <t>Other motors not elsewhere classified</t>
  </si>
  <si>
    <t>IM001</t>
  </si>
  <si>
    <t>IM002</t>
  </si>
  <si>
    <t>IM003</t>
  </si>
  <si>
    <t>IM004</t>
  </si>
  <si>
    <t>IM005</t>
  </si>
  <si>
    <t>IM006</t>
  </si>
  <si>
    <t>IM007</t>
  </si>
  <si>
    <t>IM008</t>
  </si>
  <si>
    <t>High-efficiency cooling fans utilize efficient components and variable frequency drives that improve fan performance by adjusting fan speed and rotation as conditions change. Includes condenser fans for air-cooled units and cooling tower fans for water-cooled units.</t>
  </si>
  <si>
    <t>IM009</t>
  </si>
  <si>
    <t>IM010</t>
  </si>
  <si>
    <t>IM011</t>
  </si>
  <si>
    <t>IM012</t>
  </si>
  <si>
    <t>Also known as Demand Controlled Ventilation, this measure uses carbon dioxide (CO2) levels to indicate the level of occupancy in a space. Sensors monitor CO2 levels so that air handling controls can adjust the amount of outside air the system needs to intake. Ventilation rates are thereby controlled based on occupancy, rather than a fixed rate, thus saving HVAC energy use.</t>
  </si>
  <si>
    <t>IM013</t>
  </si>
  <si>
    <t>IM014</t>
  </si>
  <si>
    <t>IM015</t>
  </si>
  <si>
    <t>IM016</t>
  </si>
  <si>
    <t>IM017</t>
  </si>
  <si>
    <t>IM018</t>
  </si>
  <si>
    <t>IM019</t>
  </si>
  <si>
    <t>IM020</t>
  </si>
  <si>
    <t>IM021</t>
  </si>
  <si>
    <t>IM022</t>
  </si>
  <si>
    <t>IM023</t>
  </si>
  <si>
    <t>IM024</t>
  </si>
  <si>
    <t>IM025</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</si>
  <si>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</si>
  <si>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IM026</t>
  </si>
  <si>
    <t>Refrigeration - System Optimization</t>
  </si>
  <si>
    <t xml:space="preserve">Refrigeration system optimization is a thorough overhaul of the refrigeration system which involves the resizing, sequencing, and controlling of compressors in order to optimize load. </t>
  </si>
  <si>
    <t>IM027</t>
  </si>
  <si>
    <t>Pumping System - Equipment Upgrade</t>
  </si>
  <si>
    <t xml:space="preserve">This measure involves replacing the existing pump with a more energy efficient unit. </t>
  </si>
  <si>
    <t>IM028</t>
  </si>
  <si>
    <t>Pumping System - System Optimization</t>
  </si>
  <si>
    <t>This measure includes optimizing the operation of the system by using pressure switches to shut down unnecessary pumps and isolating flow paths to non-essential or non-operating equipment.</t>
  </si>
  <si>
    <t>IM029</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</si>
  <si>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</si>
  <si>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IM030</t>
  </si>
  <si>
    <t>This measure includes replacing and right-sizing oversized fans with more efficient types. Improved design of airflow, blades, housing, sizing, etc. to increase productive output per energy input.  Fans are widely used in industry for conveyance, drying and ventilation.  For example, relatively inefficient centrifugal-radial fans, with efficiency as low as 22%, are commonly used in industry. These fans could be replaced with more efficient centrifugal backwardly inclined fans that increase overall fan efficiency by 20% to 30%. The savings potential for premium-efficiency fans is high, and the costs are relatively low. However, premium-efficiency fans are sometimes not chosen for industrial applications because of concerns about reliable operation in dirty environments.</t>
  </si>
  <si>
    <t>IM031</t>
  </si>
  <si>
    <t>Fan System - Flow Optimization</t>
  </si>
  <si>
    <t>This measure involves optimizing the flow of air in the system by isolating flow paths to nonessential or non-operating equipment and correcting poor airflow conditions at fan inlets and outlets.</t>
  </si>
  <si>
    <t>IM032</t>
  </si>
  <si>
    <t>Compressed Air - Equipment Upgrade</t>
  </si>
  <si>
    <t xml:space="preserve">This measure is the replacement of existing air compressor equipment with more efficient and correctly sized compressors and motors in order to improve energy efficiency. </t>
  </si>
  <si>
    <t>IM035</t>
  </si>
  <si>
    <t>Compressed Air - System Controls</t>
  </si>
  <si>
    <t>This control measure primarily consists of installing a sequencer on the compressed air system. Sequencers are control systems that sequentially stage multiple industrial compressor systems and run only the minimum number required based on one pressure signal. This is usually accomplished with one compressor running in part-load mode ("trim") and the rest full loaded or off.</t>
  </si>
  <si>
    <t>Compressed Air - Variable Speed Drive</t>
  </si>
  <si>
    <t>IM037</t>
  </si>
  <si>
    <t>IM038</t>
  </si>
  <si>
    <t>IM039</t>
  </si>
  <si>
    <t>IM040</t>
  </si>
  <si>
    <t>IM041</t>
  </si>
  <si>
    <t>IM042</t>
  </si>
  <si>
    <t>Compressed Air - End Use Optimization</t>
  </si>
  <si>
    <t>This measure includes eliminating inappropriate compressed air uses; improving end use efficiency by shutting off idle equipment; and eliminating artificial demand with pressure optimization/controls/storage. This measure involves a process audit of the facility to determine if the actual application of compressed air can be reduced, reconfigured, consolidated, or otherwise optimized.</t>
  </si>
  <si>
    <t>IM043</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</si>
  <si>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by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</si>
  <si>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IM044</t>
  </si>
  <si>
    <t>IM045</t>
  </si>
  <si>
    <t>Advanced Industrial Motors</t>
  </si>
  <si>
    <t xml:space="preserve">This measure broadly covers efficiency improvements and controls for industrial motors used for material processing, material handling, and other industrial uses, and includes variable speed/frequency control. </t>
  </si>
  <si>
    <t>IM046</t>
  </si>
  <si>
    <t>Switch from Belt Drive to Direct Drive</t>
  </si>
  <si>
    <t xml:space="preserve">In belt driven systems, the load is driven by belt(s) that are connected to independent motors. In direct drive systems, the load is connected directly to the motor via a shaft or axle. There is less energy loss in direct drive systems because of less friction between the components, so direct drive systems are more energy efficient. </t>
  </si>
  <si>
    <t>IM047</t>
  </si>
  <si>
    <t>IM048</t>
  </si>
  <si>
    <t>IM049</t>
  </si>
  <si>
    <t>Panel - Hydraulic Press</t>
  </si>
  <si>
    <t>This measure involves the replacement of a hydraulic press in a panel production facility. This is a critical piece of equipment used primarily for foam or injected polyurethane sandwich panel construction, though analogous equipment is also widely used in metal forming operations. Improvements may include control digitization and variable speed control, pressurization and pump efficiency improvements, improved drives, and energy regeneration methods.</t>
  </si>
  <si>
    <t xml:space="preserve">Paper - Efficient Pulp Screen </t>
  </si>
  <si>
    <t>A more efficient rotating airfoil that keeps a screen separating pulp from contaminants at a recycled paper mill from becoming plugged up by using negative pressure pulses to backflush the narrow slots in the screen.</t>
  </si>
  <si>
    <t>IM052</t>
  </si>
  <si>
    <t>Paper - Effluent Treatment System</t>
  </si>
  <si>
    <t>Includes savings from equipment upgrades to the effluent treatment system, which may include variable speed drives, electrostatic precipitators on wet scrubbers, heat recovery from bleach plant and de-inking effluents, and other energy improvements from enhanced system design or practices.</t>
  </si>
  <si>
    <t>IM053</t>
  </si>
  <si>
    <t>Paper - Efficient Agitator</t>
  </si>
  <si>
    <t>Industrial mixers for the paper and pulp industry are used to uniformly mix chemicals and create a more homogeneous slurry. This measure covers the upgrade of a pulp and paper mixing system with an efficient agitator. Efficient pulp stock mixing allows for a vertical mixing process that eliminates poorly mixed zones, allows for shorter processing times, and uses less energy.</t>
  </si>
  <si>
    <t>IM055</t>
  </si>
  <si>
    <t>Paper - Vacuum Upgrades</t>
  </si>
  <si>
    <t>Vacuum pumps and a vacuum system exist on every paper machine and result in significant electrical demand. Inefficiencies within the vacuum system increase the electrical and/or steam energy requirements of water removal, and therefore represent an important energy efficiency improvement opportunity via system modifications, operational changes, and even some vacuum pump removal, where applicable.</t>
  </si>
  <si>
    <t>Mech Pulp - Refiner Optimization</t>
  </si>
  <si>
    <t>Refining is necessary in mechanical pulping processes to optimize the fiber properties, but also leads to higher water retention in the fiber and increased steam consumption in the dryer. Savings are possible by optimizing refiner operation via improved control strategies, improving pulp selection, and changing the refiner type.</t>
  </si>
  <si>
    <t>Mech Pulp - Hydraulic Power Units</t>
  </si>
  <si>
    <t xml:space="preserve">Hydraulic power units are the main driving components of a hydraulic system used in various stages of the mechanical pulping process, most notably debarking. Improving the efficiency of motors (such as permanent magnet and servo motors) or pumps (using variable displacement pumps) increases the efficiency of these units and results in energy savings. </t>
  </si>
  <si>
    <t>Wood - Replace Pneumatic Conveyor</t>
  </si>
  <si>
    <t>This measure replacing a pneumatic transfer conveyors with belt conveyors in a wood processing facility for a significant increase in efficiency. Conveyor systems are broadly defined as a piece of equipment moving material from one place to another, and there are multiple types that account for one of the largest energy uses within these facilities.</t>
  </si>
  <si>
    <t>IM059</t>
  </si>
  <si>
    <t>Wood - Process Optimization</t>
  </si>
  <si>
    <t xml:space="preserve">This measure covers process efficiency improvements in the pulp and paper industry not expressly addressed by other measures in this study. This may include waste heat recovery, recycling of various process streams, and process controls that reduce energy use. </t>
  </si>
  <si>
    <t>IM060</t>
  </si>
  <si>
    <t>Metal - New Arc Furnace</t>
  </si>
  <si>
    <t>While modern electric arc furnaces (EAFs) are generally more energy efficient, many technologies exist to improve energy efficiency in existing furnaces such as process control, efficient transformers, oxy-fuel injection, bottom stirring, post-combustion, eccentric bottom-tapping and scrap preheating. Several new EAF-designs are under development, which combine energy saving features like increased fuel and oxygen injection with scrap preheating. The aim is to produce a semi-continuous process with enhanced productivity through reduced resource use and reduced tap-to-tap times. The production costs are expected to be up to 20% lower per ton of steel produced.</t>
  </si>
  <si>
    <t>IM061</t>
  </si>
  <si>
    <t>Municipal Water Treatment - UV-C LED Disinfection</t>
  </si>
  <si>
    <t>This measure involves an LED-based UV light to effectively and efficiently disinfect water supplies by deactivating micro-organisms, bacteria, spores, molds, and viruses and is more electronically efficient than the typical fluorescent UV solutions.</t>
  </si>
  <si>
    <t>IM062</t>
  </si>
  <si>
    <t>Municipal Sewage Treatment - Optimization</t>
  </si>
  <si>
    <t xml:space="preserve">This measure covers capital improvement and energy management measures that optimize the operation of municipal sewage treatment at a municipal wastewater treatment plant. </t>
  </si>
  <si>
    <t>IM063</t>
  </si>
  <si>
    <t>Municipal Water Supply Treatment - Optimization</t>
  </si>
  <si>
    <t xml:space="preserve">This measure covers capital improvement and energy management measures that optimize the operation of municipal water supply treatment at a municipal water treatment plant. </t>
  </si>
  <si>
    <t>IM064</t>
  </si>
  <si>
    <t>Municipal Water Treatment - Pulsed Air Mixing</t>
  </si>
  <si>
    <t>A method that decouples the mixing from the aeration function using short, powerful pulses of compressed air bubbles and results in energy savings at wastewater treatment plants. Current designs use turbo blowers or rotary-positive displacement blowers with adjustable speed drives to limit air flow turn-down as bubbles mix the aeration basin contents and provide oxygen transfer. By decoupling mixing functions from the fine bubble diffusers and mixing with pulsed air, this technology allows for reduced air flows that maintain dissolved oxygen (DO) levels at optimum concentrations.</t>
  </si>
  <si>
    <t>IM065</t>
  </si>
  <si>
    <t xml:space="preserve">High efficiency transformers incorporate design and material changes to reduce losses, resulting in lower energy use over conventional transformer technology. </t>
  </si>
  <si>
    <t>IM066</t>
  </si>
  <si>
    <t>Indoor Agriculture - LED Lighting</t>
  </si>
  <si>
    <t>LED lamp technology offers reduced energy and maintenance costs when compared with conventional light sources. LED technology has a significantly longer useful life lasting 30,000 hours or more and significantly reduces maintenance costs. Additionally, LED lighting has higher photosynthetic efficiency and spectrum tuning potential than conventional lighting sources. The savings and costs for this measure are evaluated with the replacement of HID grow lights with LED fixtures. LED lamps offer a more robust lighting source, longer lifetime, and greater electrical efficiency than conventional supplemental grow lights.</t>
  </si>
  <si>
    <t>IM067</t>
  </si>
  <si>
    <t>IM068</t>
  </si>
  <si>
    <t>IM069</t>
  </si>
  <si>
    <t>Instructions/Notes</t>
  </si>
  <si>
    <t>This spreadsheet contains the measures/technologies/options for inclusion in our potential study analysis. These "lists" are grouped into the following categories.</t>
  </si>
  <si>
    <t>are efficient energy-consuming pieces of equipment that save energy by providing the same service with a lower energy requirement than a standard unit.</t>
  </si>
  <si>
    <t xml:space="preserve">An example is an ENERGY STAR refrigerator that replaces a standard efficiency refrigerator. </t>
  </si>
  <si>
    <t>An example would be a Wi-Fi-enabled thermostat that is pre-set to run heating and cooling systems only when people are home.</t>
  </si>
  <si>
    <t>We have also included "emerging technologies measures", which are designated as such in a specific column.</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</si>
  <si>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</si>
  <si>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</si>
  <si>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 for Avista.</t>
  </si>
  <si>
    <t>Source Hierarchy</t>
  </si>
  <si>
    <t>Potential Study Measure Source Hierarchy</t>
  </si>
  <si>
    <t xml:space="preserve">Well-Vetted Sources Within Region </t>
  </si>
  <si>
    <t>CA DEER, IL-TRM etc.</t>
  </si>
  <si>
    <t>Idaho and Washington</t>
  </si>
  <si>
    <t>Primary</t>
  </si>
  <si>
    <t>Secondary</t>
  </si>
  <si>
    <t>National Sources,†† Regularly Updated TRMs†††</t>
  </si>
  <si>
    <t>† Adjustments include weather and baselines (replace market with code/standard)
†† Includes national sources like the Annual Energy Outlook, ENERGY STAR® Savings Calculators, etc.
††† Includes Technical Reference Manuals from Illinois, Wisconsin, Pennsylvania, New York, Minnesota, Maine, and others as necessary</t>
  </si>
  <si>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</si>
  <si>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</si>
  <si>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</si>
  <si>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EISA Compliant (17.4 lm/W)
EISA Compliant (45 lm/W)</t>
  </si>
  <si>
    <t>Electric Vehicle Chargers</t>
  </si>
  <si>
    <t>New Measure?</t>
  </si>
  <si>
    <t>E8</t>
  </si>
  <si>
    <t>E9</t>
  </si>
  <si>
    <t>LED 2020 (109 lm/W system) w/ Controls</t>
  </si>
  <si>
    <t>LED 2025 (126 lm/W system) w/ Controls</t>
  </si>
  <si>
    <t>LED 2030 (140 lm/W system) w/ Controls</t>
  </si>
  <si>
    <t>IE0010</t>
  </si>
  <si>
    <t>LED 2020 (132 lm/W) w/ Controls</t>
  </si>
  <si>
    <t>LED 2025 (152 lm/W) w/ Controls</t>
  </si>
  <si>
    <t>LED 2030 (167 lm/W) w/ Controls</t>
  </si>
  <si>
    <t>IE0011</t>
  </si>
  <si>
    <t>IE0013</t>
  </si>
  <si>
    <t>LED 2020 (120 lm/W) w/ Controls</t>
  </si>
  <si>
    <t>LED 2025 (138 lm/W) w/ Controls</t>
  </si>
  <si>
    <t>LED 2030 (152 lm/W) w/ Controls</t>
  </si>
  <si>
    <t>IE0014</t>
  </si>
  <si>
    <t>Insulation - Ceiling Installation</t>
  </si>
  <si>
    <t>Insulation - Ceiling Upgrade</t>
  </si>
  <si>
    <t>Furnace Fan</t>
  </si>
  <si>
    <t>Insulation - Radiant Barrier</t>
  </si>
  <si>
    <t>Insulation - Wall Cavity Installation</t>
  </si>
  <si>
    <t>Insulation - Wall Cavity Upgrade</t>
  </si>
  <si>
    <t>Insulation - Wall Sheathing</t>
  </si>
  <si>
    <t>Insulation - External Wall Sheathing - Insulated Vinyl Siding</t>
  </si>
  <si>
    <t>Insulation - Floor Installation</t>
  </si>
  <si>
    <t>Insulation - Floor Upgrade</t>
  </si>
  <si>
    <t>Insulation - Basement Sidewall</t>
  </si>
  <si>
    <t>Insulation - Foundation</t>
  </si>
  <si>
    <t>Ducting - Repair and Sealing</t>
  </si>
  <si>
    <t>Ducting - Repair and Sealing - Aerosol</t>
  </si>
  <si>
    <t>Building Shell - Liquid-Applied Weather-Resistive Barrier</t>
  </si>
  <si>
    <t>Building Shell - Whole-Home Aerosol Sealing</t>
  </si>
  <si>
    <t>Building Shell - High Reflectivity Roofs</t>
  </si>
  <si>
    <t>Windows - High Efficiency (Class 30)</t>
  </si>
  <si>
    <t>Windows - High Efficiency (Class 22)</t>
  </si>
  <si>
    <t>Windows - Low-e Storm Addition</t>
  </si>
  <si>
    <t>Windows - Install Reflective Film</t>
  </si>
  <si>
    <t>Windows - Cellular Shades</t>
  </si>
  <si>
    <t>Ductless Mini Split Heat Pump (Zonal)</t>
  </si>
  <si>
    <t>Supplement Central System with Ductless Mini Split Heat Pump</t>
  </si>
  <si>
    <t>Conversion to Ductless Mini Split Heat Pump</t>
  </si>
  <si>
    <t>HVAC - Maintenance and Tune-Up</t>
  </si>
  <si>
    <t>HVAC - Conversion to Ground-Source Heat Pump</t>
  </si>
  <si>
    <t>Combination Heat Pump Water Heater/Space Heating</t>
  </si>
  <si>
    <t>Furnace - Conversion to Air-Source Heat Pump</t>
  </si>
  <si>
    <t>Central Heat Pump - Controls and Commissioning</t>
  </si>
  <si>
    <t>HVAC - Energy Recovery Ventilator</t>
  </si>
  <si>
    <t>Whole-House Fan - Installation</t>
  </si>
  <si>
    <t>Room AC - Recycling</t>
  </si>
  <si>
    <t>Connected Thermostat - ENERGY STAR (1.0)</t>
  </si>
  <si>
    <t>Connected Thermostat - Line-Voltage</t>
  </si>
  <si>
    <t>Home Energy Management System (HEMS)</t>
  </si>
  <si>
    <t>Ceiling Fan - ENERGY STAR</t>
  </si>
  <si>
    <t>Water Heater - Drain Water Heat Recovery</t>
  </si>
  <si>
    <t>Water Heater - Faucet Aerators</t>
  </si>
  <si>
    <t>Water Heater - Shower Timer</t>
  </si>
  <si>
    <t>Water Heater - Desuperheater</t>
  </si>
  <si>
    <t>Water Heater - Timer</t>
  </si>
  <si>
    <t>Circulation Pump - Timer</t>
  </si>
  <si>
    <t>Interior Lighting - Occupancy Sensors</t>
  </si>
  <si>
    <t>Interior Lighting - ENERGY STAR Skylights</t>
  </si>
  <si>
    <t>Exterior Lighting - Timeclock Installation</t>
  </si>
  <si>
    <t>Exterior Lighting - Photosensor Control</t>
  </si>
  <si>
    <t>Refrigerator - Decommissioning and Recycling</t>
  </si>
  <si>
    <t>Freezer - Decommissioning and Recycling</t>
  </si>
  <si>
    <t>Refrigerator - Efficient Refrigerator O&amp;M</t>
  </si>
  <si>
    <t>Clothes Washer - ENERGY STAR (8.0)</t>
  </si>
  <si>
    <t>Dishwasher ENERGY STAR (6.0)</t>
  </si>
  <si>
    <t>Stove - Smart Heating Coils</t>
  </si>
  <si>
    <t>Dehumidifier Recycling</t>
  </si>
  <si>
    <t>ENERGY STAR (3.0) Home Audio</t>
  </si>
  <si>
    <t>Advanced Power Strips - Load or Occupancy</t>
  </si>
  <si>
    <t>Advanced Power Strips - IR Sensing</t>
  </si>
  <si>
    <t>Pool Heater - Solar System</t>
  </si>
  <si>
    <t>Pool Covers</t>
  </si>
  <si>
    <t>Pool Cleaner - Robotic</t>
  </si>
  <si>
    <t>LED Pool and Spa Lighting</t>
  </si>
  <si>
    <t>ENERGY STAR Home Design</t>
  </si>
  <si>
    <t>Central AC</t>
  </si>
  <si>
    <t>Advanced New Construction Design - Zero Net Energy</t>
  </si>
  <si>
    <t>Behavioral Programs</t>
  </si>
  <si>
    <t>Manufactured Home Replacement</t>
  </si>
  <si>
    <t>Market</t>
  </si>
  <si>
    <t>Electronics</t>
  </si>
  <si>
    <t>Second Refrigerator</t>
  </si>
  <si>
    <t>Freezer</t>
  </si>
  <si>
    <t>Refrigerator</t>
  </si>
  <si>
    <t>Stove/Oven</t>
  </si>
  <si>
    <t>Dehumidifier</t>
  </si>
  <si>
    <t>Devices and Gadgets</t>
  </si>
  <si>
    <t>Chillers</t>
  </si>
  <si>
    <t>Zonal</t>
  </si>
  <si>
    <t>Water Heater - Motion Control Faucet</t>
  </si>
  <si>
    <t>Water Heater - Efficient Dishwasher</t>
  </si>
  <si>
    <t>Interior Lighting - Retrofit - Luminaire Level Lighting Controls</t>
  </si>
  <si>
    <t>Interior Lighting - Retrofit - Networked Lighting Controls</t>
  </si>
  <si>
    <t>Interior Lighting - LED/LEC Exit Lighting</t>
  </si>
  <si>
    <t>Exterior Lighting - Retrofit - Enhanced Controls</t>
  </si>
  <si>
    <t>Gaskets</t>
  </si>
  <si>
    <t>Walk-in Reach-in</t>
  </si>
  <si>
    <t>Refrigeration - Air Curtain</t>
  </si>
  <si>
    <t>Grocery - Display Case - Anti-Sweat Heater Controls</t>
  </si>
  <si>
    <t>Grocery - Display Case - Low-Heat/No-Heat Doors</t>
  </si>
  <si>
    <t>Display Cases</t>
  </si>
  <si>
    <t>Grocery - Display Case - Motion Sensors</t>
  </si>
  <si>
    <t>Advanced Kitchen Ventilation Controls</t>
  </si>
  <si>
    <t>Water Cooler - Timer</t>
  </si>
  <si>
    <t>Improved Vertical Lift Technology</t>
  </si>
  <si>
    <t>Cooling
Space Heating
Ventilation</t>
  </si>
  <si>
    <t>Cooling
Space Heating</t>
  </si>
  <si>
    <t>Water Heating
Miscellaneous</t>
  </si>
  <si>
    <t>Cooling
Space Heating
Miscellaneous</t>
  </si>
  <si>
    <t>Space Heating
Ventilation</t>
  </si>
  <si>
    <t>Cooling
Ventilation
Office Equipment</t>
  </si>
  <si>
    <t>Cooling
Space Heating
Ventilation
Water Heating
Interior Lighting
Exterior Lighting</t>
  </si>
  <si>
    <t>Cooling
Space Heating
Ventilation
Water Heating
Interior Lighting
Exterior Lighting
Refrigeration
Office Equipment</t>
  </si>
  <si>
    <t>Cooling
Space Heating
Ventilation
Water Heating
Interior Lighting
Exterior Lighting
Refrigeration</t>
  </si>
  <si>
    <t>All
All
Ventilation</t>
  </si>
  <si>
    <t>Central Systems
Central Systems
Ventilation</t>
  </si>
  <si>
    <t>Zonal
Zonal</t>
  </si>
  <si>
    <t>Water Heater
Laundry</t>
  </si>
  <si>
    <t>Dishwasher
Water Heater</t>
  </si>
  <si>
    <t>All
All
Miscellaneous</t>
  </si>
  <si>
    <t>All
Ventilation</t>
  </si>
  <si>
    <t>All
Ventilation
Server</t>
  </si>
  <si>
    <t>All
All
Ventilation
All
Market
Market</t>
  </si>
  <si>
    <t>All
All
Ventilation
All
Market
Market
Market
Market</t>
  </si>
  <si>
    <t>All
All
Ventilation
All
Market
Market
Market</t>
  </si>
  <si>
    <t>A motion control sensor on a faucet.</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</si>
  <si>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</si>
  <si>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The lamps inside exit signs represent a significant energy end-use, since they usually operate 24 hours per day. Replacing an old sign with an LED or Light Emitting Capacitor (LEC) can lead to savings.</t>
  </si>
  <si>
    <t>A plug-in wall timer that turns off a water cooler during specified hours to prevent unnecessary energy use. This saves energy by reducing standby losses from water cooler cycling to keep cold or hot water ready to dispense.</t>
  </si>
  <si>
    <t>ComWeatherizationSchool_v3_2</t>
  </si>
  <si>
    <t>Com-VHE-DOAS-2021P_V2</t>
  </si>
  <si>
    <t>ComDHP_v1_1</t>
  </si>
  <si>
    <t>ThermostaticShowerRestrictionValve_v4_2</t>
  </si>
  <si>
    <t>Com-ExitSign-2021P_V4</t>
  </si>
  <si>
    <t>ComGroceryCompressorECM_v4_2</t>
  </si>
  <si>
    <t>ComGroceryDisplayCaseEvapFanMotorRetrofit_v5_1
ComGroceryWalkinECM_v4_3</t>
  </si>
  <si>
    <t>ComGroceryWalkinEvapFanECMController_v4_2</t>
  </si>
  <si>
    <t>WalkInAirCurtain_v1_1</t>
  </si>
  <si>
    <t>RefCaseDoorRetrofit_v1_0</t>
  </si>
  <si>
    <t>Com-IceAndVending-2021P_V1</t>
  </si>
  <si>
    <t>ComWaterCoolerTimer_v1_0</t>
  </si>
  <si>
    <t>EngineBlockHeaterControls_1_2</t>
  </si>
  <si>
    <t>Com-Elevator-2021P_V1</t>
  </si>
  <si>
    <t>Process - Tank Insulation</t>
  </si>
  <si>
    <t>Refrigeration - System Maintenance</t>
  </si>
  <si>
    <t>Pumping System - Controls</t>
  </si>
  <si>
    <t>Material Handling - Variable Speed Drive</t>
  </si>
  <si>
    <t>Fan System - Controls</t>
  </si>
  <si>
    <t>Paper - Process Efficiency</t>
  </si>
  <si>
    <t>Mech Pulp - Refiner Plate Improvement</t>
  </si>
  <si>
    <t>Elec Chip Fab - Solidstate Chiller</t>
  </si>
  <si>
    <t>Elec Chip Fab - Exhaust Injection</t>
  </si>
  <si>
    <t>Dairy - Milk Precoolers</t>
  </si>
  <si>
    <t>Dairy - Heat Recovery from Refrigeration</t>
  </si>
  <si>
    <t>Dairy - Variable Speed Milk Vacuum Pump</t>
  </si>
  <si>
    <t>Dairy - Automatic Milker Takeoffs</t>
  </si>
  <si>
    <t>Dairy - Scroll Compressor for Dairy Refrigeration</t>
  </si>
  <si>
    <t>Agriculture - Stock Tank De-Icer</t>
  </si>
  <si>
    <t>Agriculture - Efficient Circulation Fan</t>
  </si>
  <si>
    <t>NWPCC 2021 Power Plan: Ag_Dairy_2021P_v2</t>
  </si>
  <si>
    <t>NWPCC 2021 Power Plan: Industrial_Tool_2021P_v08</t>
  </si>
  <si>
    <t>NWPCC 2021 Power Plan: COM-Fans-2021P_V7</t>
  </si>
  <si>
    <t>NWPCC 2021 Power Plan: Com_AirComp_2021P_V7</t>
  </si>
  <si>
    <t>Ind_and_Ag_GreenMotorRewind_3_1</t>
  </si>
  <si>
    <t>AgStockWateringTank_3_2</t>
  </si>
  <si>
    <t>AgStockTankDe-Icer_1_1</t>
  </si>
  <si>
    <t>AgThermostaticallyControlledOutlet_1_1</t>
  </si>
  <si>
    <t>Central Systems
Central Systems
Central Systems</t>
  </si>
  <si>
    <t>Process Heating
Miscellaneous</t>
  </si>
  <si>
    <t>All
All
Ventilation
Market
Market
All
All
All</t>
  </si>
  <si>
    <t>Process
Miscellaneous</t>
  </si>
  <si>
    <t>Cooling
Space Heating
Ventilation
Interior Lighting
Exterior Lighting
Motors
Process
Miscellaneous</t>
  </si>
  <si>
    <t>Cooling
Space Heating
Ventilation
Interior Lighting
Exterior Lighting
Process
Motors
Miscellaneous</t>
  </si>
  <si>
    <t>Measures are Separated into Two Categories on Different Tabs for each Sector</t>
  </si>
  <si>
    <t>Avista TRM, RTF, NWPCC 2021 Power Plan</t>
  </si>
  <si>
    <t>ComWeatherizationSchool_v3_2, Com-Windows-2021P_V17</t>
  </si>
  <si>
    <t>ComSecondaryGlazingSystems_v1_1, Com-Windows-2021P_V17</t>
  </si>
  <si>
    <t>Commercial_Connected_Thermostats_v1_1, Com-ConnectedThermostats-2021P_V2</t>
  </si>
  <si>
    <t>ComCookingPreRinseSprayValve_v2_5, COM-PreRinseSpray-2021P_V2</t>
  </si>
  <si>
    <t>ComResCirculatorPumps_v2_3, COM-CircPumps-2021P_V4</t>
  </si>
  <si>
    <t>ComClothesWashers_v6_2, Com-Washer-2021P_V2</t>
  </si>
  <si>
    <t>ComAdvancedPowerStrips_v4_1, Com-PowerStrips_2021P_V2</t>
  </si>
  <si>
    <t>ComStandbyGeneratorBlockHeaters_1_2, COM-CircPumps-2021P_V4</t>
  </si>
  <si>
    <t>IE001</t>
  </si>
  <si>
    <t>IE002</t>
  </si>
  <si>
    <t>IE003</t>
  </si>
  <si>
    <t>IE004</t>
  </si>
  <si>
    <t>IE005</t>
  </si>
  <si>
    <t>IE006</t>
  </si>
  <si>
    <t>IE007</t>
  </si>
  <si>
    <t>IE008</t>
  </si>
  <si>
    <t>IE009</t>
  </si>
  <si>
    <t>IE0012</t>
  </si>
  <si>
    <t>IE0015</t>
  </si>
  <si>
    <t>IE0016</t>
  </si>
  <si>
    <t>IE0017</t>
  </si>
  <si>
    <t>IE0018</t>
  </si>
  <si>
    <t>IE0019</t>
  </si>
  <si>
    <t>IE0020</t>
  </si>
  <si>
    <t>IE0021</t>
  </si>
  <si>
    <t>IE0022</t>
  </si>
  <si>
    <t>IE0023</t>
  </si>
  <si>
    <t>IE0024</t>
  </si>
  <si>
    <t>IE0025</t>
  </si>
  <si>
    <t>NWPCC 2021 Power Plan: Com-Chiller-2021P_V3</t>
  </si>
  <si>
    <t>NWPCC 2021 Power Plan: Com-PTHP-2021P_V2</t>
  </si>
  <si>
    <t>NWPCC 2021 Power Plan: Com-HeatPumps-2021P_V4</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</si>
  <si>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 loose-fill (blown) cellulose; loose-fill (blown) fiberglass; and rigid polystyrene.</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</si>
  <si>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 the supply fan, condenser fan, compressor, and outdoor air damper/economizer. </t>
  </si>
  <si>
    <t>ComRTUControllers_v1_1, NWPCC 2021 Power Plan: Industrial_Tool_2021P_v08</t>
  </si>
  <si>
    <t>Insulation for Pellet Tank and Duct</t>
  </si>
  <si>
    <t>Maintaining and enhancing equipment responsible for providing cooling to each facility type</t>
  </si>
  <si>
    <t>Upgrades (such as variable speed drives) as well as energy improvements from enhanced monitoring, data collection, and load matching for each system</t>
  </si>
  <si>
    <t>Includes savings from equipment upgrades (such as variable speed drives) as well as energy improvements from enhanced monitoring, data collection, and load matching for each system</t>
  </si>
  <si>
    <t>ComStandbyGeneratorBlockHeaters_1_2, NWPCC 2021 Power Plan: Ag_CircBlockHtr_2021P_v3</t>
  </si>
  <si>
    <t xml:space="preserve">This measure covers process efficiency improvements in the pulp and paper industry not expressly addressed by other measures in this study. This may include waste heat recovery, recycling of various process streams, advanced dryer controls, water removal optimization, blow through steam and air loss reduction, and other optimization measures. </t>
  </si>
  <si>
    <t>Assesses the potential for changes to rotational speed or plate roughness and pattern</t>
  </si>
  <si>
    <t>Typical trim chillers are large, inefficient, and lack effective feedback controls. These can be replaced by a smaller thermoelectric system that incorporates more effective feedback, does a better job of controlling temperature and increases throughput with electricity savings up to 90%. The thermoelectric system also saves a significant amount on decreased maintenance; the smaller unit also has a much smaller footprint. The thermoelectric system permits more usable wafers per batch; better feedback controls decrease the risk of process flaws.</t>
  </si>
  <si>
    <t>Etch tools use a point of use (POU) exhaust system to pre-treat the etch effluent before it enters the house exhaust system. The POU exhaust system consumes process gases and cleaned makeup air. It requires resistance heating and needs periodic maintenance. The alternative system uses a jet of nitrogen gas to flush (or inject) the exhaust from the etch tool into the house exhaust header. An exhaust injector can save 100% of the resistance heat as well as a significant amount of process gases.</t>
  </si>
  <si>
    <t>By pre-cooling milk utilizing a non-refrigerate source such as groundwater, compressor energy may be conserved.</t>
  </si>
  <si>
    <t>IM070</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</si>
  <si>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</si>
  <si>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IM071</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</si>
  <si>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</si>
  <si>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IM072</t>
  </si>
  <si>
    <t>Automatic milker takeoffs are installed on dairy milking vacuum pump systems and replace manual takeoffs. These devices shut off suction on the vacuum pump after a minimum flow rate is achieved. The vacuum pump must be equipped with a variable speed drive for this device to function properly.</t>
  </si>
  <si>
    <t>IM073</t>
  </si>
  <si>
    <t>IM074</t>
  </si>
  <si>
    <t xml:space="preserve">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  </t>
  </si>
  <si>
    <t>IM075</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</si>
  <si>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 is not thermostatically controlled (which is likely rare), there are substantial energy savings to be had. This measure requires that a thermostatically-controlled de-ice replaces a functioning, non-thermostatically controlled de-cider. This early retirement case is the only case assumed to have energy savings, since all known deicers currently on the market are thermostatically-controlled.</t>
  </si>
  <si>
    <t>IM076</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</si>
  <si>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</si>
  <si>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IM077</t>
  </si>
  <si>
    <t>This measure addresses the potential energy savings from increasing the efficiency of the circulation fan commonly used in agricultural settings.</t>
  </si>
  <si>
    <t>IM078</t>
  </si>
  <si>
    <t>IM079</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</si>
  <si>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</si>
  <si>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IM080</t>
  </si>
  <si>
    <t>RTF/2021P Filename</t>
  </si>
  <si>
    <t>RE001</t>
  </si>
  <si>
    <t>SEER 13.0</t>
  </si>
  <si>
    <t xml:space="preserve">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Ductless systems with Variable Refrigerant Flow further improve the operating efficiency. </t>
  </si>
  <si>
    <t>ResEfficientCentralAC_v1_1</t>
  </si>
  <si>
    <t>SEER 14.0</t>
  </si>
  <si>
    <t>SEER 15.0 ENERGY STAR (5.0)</t>
  </si>
  <si>
    <t>SEER 16.0</t>
  </si>
  <si>
    <t>SEER 18.0</t>
  </si>
  <si>
    <t>SEER 21.0</t>
  </si>
  <si>
    <t>SEER 24.0 VRF</t>
  </si>
  <si>
    <t>RE002</t>
  </si>
  <si>
    <t>CEER 10.9</t>
  </si>
  <si>
    <t>Room air conditioners are designed to cool a single room or space. They incorporate a complete air-cooled refrigeration and air-handling system in an individual package. Room air conditioners come in several forms, including window, through-the-wall, and Mini Split systems. Packaged terminal units are also included in this category for the residential sector. As of June 1, 2014, energy efficiency is rated according to the size and product class of the unit using the Combined Energy Efficiency Ratio (CEER).</t>
  </si>
  <si>
    <t>CEER 11.2</t>
  </si>
  <si>
    <t>CEER 12.0 ENERGY STAR (4.1)</t>
  </si>
  <si>
    <t>CEER 13.0</t>
  </si>
  <si>
    <t>Dual Invertor CEER 14.7</t>
  </si>
  <si>
    <t>Evaporative Room AC</t>
  </si>
  <si>
    <t>RE003</t>
  </si>
  <si>
    <t>SEER 14.0 / HSPF 8.2</t>
  </si>
  <si>
    <t>A central heat pump consists of components similar to a CAC system, but is usually designed to function both as a heat pump and an air conditioner. It consists of a refrigeration system using a direct expansion (DX) cycle. Equipment includes a compressor, an air-cooled condenser (located outdoors), an expansion valve, and an evaporator coil (located in the supply air duct near the supply fan) and a reversing valve to change the DX cycle from cooling to heating when required. The cooling and heating efficiencies vary based on the materials used, equipment size, condenser type, and system configuration. Heat pumps may be unitary (all components housed in a factory-built assembly) or a split system (an outdoor condenser section and an indoor evaporator section connected by refrigerant lines).</t>
  </si>
  <si>
    <t>ResSF&amp;MHExistingHVAC_v5_1 and ResMHExistingHVAC_v5</t>
  </si>
  <si>
    <t>SEER 15.0 / HSPF 8.8 ENERGY STAR (5.0)</t>
  </si>
  <si>
    <t>SEER 19.0 / HSPF 9.0</t>
  </si>
  <si>
    <t>SEER 21.0 / HSPF 9.1 Variable Capacity (CEE)</t>
  </si>
  <si>
    <t>SEER 24.0 / HSPF 10.9 EIA 2030 Projection</t>
  </si>
  <si>
    <t>RE004</t>
  </si>
  <si>
    <t>EER 14.1 / COP 3.2</t>
  </si>
  <si>
    <t xml:space="preserve">Geothermal heat pumps are similar to air-source heat pumps, but use the ground or groundwater instead of outside air to provide a heat source/sink. A geothermal heat pump system generally consists of three major subsystems or parts a geothermal heat pump to move heat between the building and the fluid in the earth connection, an earth connection for transferring heat between the fluid and the earth, and a distribution subsystem for delivering heating or cooling to the building. The system may also have a desuperheater to supplement the building's water heater, or a full-demand water heater to meet all of the building's hot water needs. </t>
  </si>
  <si>
    <t>ResGSHP_v2_7</t>
  </si>
  <si>
    <t>EER 28 / COP 4.5</t>
  </si>
  <si>
    <t>EER 42 / COP 5.2</t>
  </si>
  <si>
    <t>RE004.5</t>
  </si>
  <si>
    <t>Ductless Mini Split heat pumps (DMSHP)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</si>
  <si>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 xml:space="preserve">ResDHPonFAF_v3_1 </t>
  </si>
  <si>
    <t>SEER 18 / HSPF 9.8</t>
  </si>
  <si>
    <t>SEER 24.0 / HSPF 10.9</t>
  </si>
  <si>
    <t>RE005</t>
  </si>
  <si>
    <t>Resistive heating elements are used to convert electricity directly to heat. The heat is then delivered by a supply fan and duct system to the regions that require heating.</t>
  </si>
  <si>
    <t>RE006</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</si>
  <si>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</si>
  <si>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RE007</t>
  </si>
  <si>
    <t>Water Heater (&lt;= 55 Gal)</t>
  </si>
  <si>
    <t>Federal Standard EF 0.95</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</si>
  <si>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t>
  </si>
  <si>
    <t>ResHPWH_v5_3</t>
  </si>
  <si>
    <t>NEEA Tier 1  Heat Pump (UEF 2.0)</t>
  </si>
  <si>
    <t>NEEA Tier 2  Heat Pump (UEF 2.3)</t>
  </si>
  <si>
    <t>NEEA Tier 3 Heat Pump (UEF 2.6)</t>
  </si>
  <si>
    <t>NEEA Tier 3 Heat Pump (UEF 3.0)</t>
  </si>
  <si>
    <t>NEEA Tier 4 Heat Pump (UEF 3.0)</t>
  </si>
  <si>
    <t>RE008</t>
  </si>
  <si>
    <t>Water Heater (&gt; 55 Gal)</t>
  </si>
  <si>
    <t>UEF 2.0 - Federal Standard (NEEA Tier 1)</t>
  </si>
  <si>
    <t>RE009</t>
  </si>
  <si>
    <t>EISA Compliant (18.6 lm/W)
EISA Compliant (45 lm/W)</t>
  </si>
  <si>
    <t>ResLighting_v9_4</t>
  </si>
  <si>
    <t>LED 2019/2020 (100 lm/W)</t>
  </si>
  <si>
    <t>RE010</t>
  </si>
  <si>
    <t>T8 - F32 (80.0 lm/W lm/W system)</t>
  </si>
  <si>
    <t xml:space="preserve">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t>
  </si>
  <si>
    <t>RE011</t>
  </si>
  <si>
    <t>Incandescent (9.8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</si>
  <si>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</si>
  <si>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Halogen (16.7 lm/W)</t>
  </si>
  <si>
    <t>LED 2019/2020 (89 lm/W)</t>
  </si>
  <si>
    <t>LED 2025 (108 lm/W)</t>
  </si>
  <si>
    <t>LED 2030 (122 lm/W)</t>
  </si>
  <si>
    <t>RE012</t>
  </si>
  <si>
    <t>EISA Compliant (19.8 lm/W)
EISA Compliant (45 lm/W)</t>
  </si>
  <si>
    <t>LED 2025 (104 lm/W)</t>
  </si>
  <si>
    <t>LED 2030 (117 lm/W)</t>
  </si>
  <si>
    <t>RE013</t>
  </si>
  <si>
    <t>Standard 2014</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</si>
  <si>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</si>
  <si>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ResRefrigeratorsAndFreezers_v5_1</t>
  </si>
  <si>
    <t>ENERGY STAR (5.0) - Tier 1 (10-15% above standard)</t>
  </si>
  <si>
    <t>CEE Tier 1 (10% above standard)</t>
  </si>
  <si>
    <t>CEE Tier 2 (15% above standard)</t>
  </si>
  <si>
    <t>CEE Tier 3 (20% above standard)</t>
  </si>
  <si>
    <t>RE014</t>
  </si>
  <si>
    <t>RE015</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</si>
  <si>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</si>
  <si>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ENERGY STAR (5.0)</t>
  </si>
  <si>
    <t>ENERGY STAR v5.0</t>
  </si>
  <si>
    <t>ENERGY STAR - Tier 2 (15-20% above standard)</t>
  </si>
  <si>
    <t>RE016</t>
  </si>
  <si>
    <t>2018 Standard Front Load (IMEF 1.84 / IWF 4.7)</t>
  </si>
  <si>
    <t>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t>
  </si>
  <si>
    <t>ResClothesWashers_v7_1</t>
  </si>
  <si>
    <t>RE017</t>
  </si>
  <si>
    <t>UCEF 2.29 - RTF Conventional Baseline</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</si>
  <si>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</si>
  <si>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ResClothesDryers_v4_2</t>
  </si>
  <si>
    <t>UCEF 2.62 - ENERGY STAR</t>
  </si>
  <si>
    <t>UCEF 3.4 - Heat Pump</t>
  </si>
  <si>
    <t>UCEF 3.3 - Heat Pump</t>
  </si>
  <si>
    <t>UCEF 4.2 - Heat Pump</t>
  </si>
  <si>
    <t>UCEF 4.0 - Heat Pump</t>
  </si>
  <si>
    <t>UCEF 6.1 - Heat Pump</t>
  </si>
  <si>
    <t>UCEF 6.65 - Heat Pump</t>
  </si>
  <si>
    <t>UCEF 8.0 - Heat Pump</t>
  </si>
  <si>
    <t>RE018</t>
  </si>
  <si>
    <t>Standard 2013 (180-307 kWh)</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</si>
  <si>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</si>
  <si>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RE019</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</si>
  <si>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</si>
  <si>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High Efficiency</t>
  </si>
  <si>
    <t>Induction</t>
  </si>
  <si>
    <t>RE020</t>
  </si>
  <si>
    <t>Microwave</t>
  </si>
  <si>
    <t>2016 Code</t>
  </si>
  <si>
    <t>Appliance that heats food with microwave radiation. Manufacturers have been required to comply with the U.S. DOE energy conservation standards for microwave ovens since 2016.</t>
  </si>
  <si>
    <t>2016 Efficient (Level 4)</t>
  </si>
  <si>
    <t>RE021</t>
  </si>
  <si>
    <t>Standard (1.68L/kWh)</t>
  </si>
  <si>
    <t>This measure involves the installation of a new ENERGY STAR-certified dehumidifier or replacement of an old dehumidifier with an ENERGY STAR unit. The ENERGY STAR key efficiency criteria (v5.0) require that dehumidifiers have an Energy Factor ≥ 3.30 L/kWh for units that process more than 50 pints/day, an Energy Factor ≥ 1.8 L/kWh for units that process between 50 and 25 pints/day, and an Energy Factor ≥ 1.57 L/kWh for units that process less than 25 pints/day.</t>
  </si>
  <si>
    <t>ENERGY STAR (5.0) (2.0L/kWh)</t>
  </si>
  <si>
    <t>RE022</t>
  </si>
  <si>
    <t>Air Purifier</t>
  </si>
  <si>
    <t>Room air purifiers - sometimes referred to as "room air cleaners" - are portable, electric appliances that remove fine particles, such as dust and pollen, from indoor air. A standard room air purifier, operating continuously, uses approximately 550 kWh per year in electricity. The ENERGY STAR specification for room air purifiers measures energy efficiency by using a Clean Air Delivery Rate-to-Watt ratio. Clean Air Delivery Rate (CADR) is a measure of the amount of contaminant-free air delivered by the room air purifier. The ENERGY STAR model must have a CADR of 2 or less.</t>
  </si>
  <si>
    <t>Residential Air Purifiers_v1_1</t>
  </si>
  <si>
    <t>ENERGY STAR (1.2) (2.0 CADR/W)</t>
  </si>
  <si>
    <t>RE023</t>
  </si>
  <si>
    <t>Personal Computers</t>
  </si>
  <si>
    <t>Improved power management can significantly reduce the annual energy consumption of PCs and monitors in both standby and normal operation. ENERGY STAR and Climate Savers labeled products provide increasing level of energy efficiency.</t>
  </si>
  <si>
    <t>RE024</t>
  </si>
  <si>
    <t>RE025</t>
  </si>
  <si>
    <t>Laptops</t>
  </si>
  <si>
    <t>RE026</t>
  </si>
  <si>
    <t>Printer/Fax/Copier</t>
  </si>
  <si>
    <t>High efficiency electronics use efficient components and employ sleep/power saving modes.</t>
  </si>
  <si>
    <t>RE027</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</si>
  <si>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</si>
  <si>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</si>
  <si>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ENERGY STAR (7.0) / ENERGY STAR (8.0)</t>
  </si>
  <si>
    <t>RE028</t>
  </si>
  <si>
    <t>Set-top Boxes/DVRs</t>
  </si>
  <si>
    <t>2017 Agreement</t>
  </si>
  <si>
    <t xml:space="preserve">In the average home, electronic products consumed significant energy, even when they are turned off, to maintain features like clocks, remote control, and channel/station memory. ENERGY STAR labeled consumer electronics can drastically reduce consumption during standby mode, in addition to saving energy through advanced power management during normal use. </t>
  </si>
  <si>
    <t>ENERGY STAR (5.1)</t>
  </si>
  <si>
    <t>RE029</t>
  </si>
  <si>
    <t>A catch-all category for other household consumer electronics, such as home theater systems, small network equipment, and mobile gadget chargers. As these are unspecified uses, no efficiency options are modeled.</t>
  </si>
  <si>
    <t>RE030</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</si>
  <si>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</si>
  <si>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Level2EVChargers_v2_3</t>
  </si>
  <si>
    <t>RE031</t>
  </si>
  <si>
    <t>RE032</t>
  </si>
  <si>
    <t>High-efficiency motors, two-speed, and variable speed pumps provide improved energy efficiency for this load.</t>
  </si>
  <si>
    <t>RE033</t>
  </si>
  <si>
    <t>Hot Tub/Spa</t>
  </si>
  <si>
    <t>Variable Speed Pump</t>
  </si>
  <si>
    <t>Improved Controls and Pumps</t>
  </si>
  <si>
    <t>RE034</t>
  </si>
  <si>
    <t xml:space="preserve">In homes heated by a furnace, there is still substantial energy use by the fan responsible for moving the hot air throughout the ductwork. The replacement of the standard furnace fan motor with an electronically commutating motor (ECM) ensures that motor speed matches the heating requirements of the system and saves energy, allowing for low cost operation and long life. </t>
  </si>
  <si>
    <t>ECM</t>
  </si>
  <si>
    <t>RE035</t>
  </si>
  <si>
    <t>Bathroom Exhaust Fan</t>
  </si>
  <si>
    <t>Standard - 2.2 CFM/Watts</t>
  </si>
  <si>
    <t>This market opportunity measure is split in to the purchase of a new bathroom fan for typical usage, and to meet the need for continuous mechanical ventilation due to reduced air-infiltration from a tighter building shell. In retrofit projects, existing fans may be too loud, or insufficient in other ways, to be operated as required for proper ventilation. This measure assumes fan capacities between 10 and 200 CFM rated at a sound level of less than 2.0 sones at 0.1 inches of water column static pressure, or 50 CFM if used for continuous ventilation. All eligible installations shall be sized to provide the mechanical ventilation rate indicated by ASHRAE 62.2.</t>
  </si>
  <si>
    <t>ENERGY STAR - 5.3 CFM/Watts</t>
  </si>
  <si>
    <t>ENERGY STAR Most Efficient - 12.9 CFM/Watts</t>
  </si>
  <si>
    <t>RE036</t>
  </si>
  <si>
    <t>Well Pump</t>
  </si>
  <si>
    <t>Standard (40% EF)</t>
  </si>
  <si>
    <t>Existing well pumps can achieve efficiency improvements by using optimized system components and more efficient motors.</t>
  </si>
  <si>
    <t>High Efficiency (69% EF)</t>
  </si>
  <si>
    <t>High Efficiency (60% EF)</t>
  </si>
  <si>
    <t>RE037</t>
  </si>
  <si>
    <t>A catchall category for miscellaneous electric uses.</t>
  </si>
  <si>
    <t>New for 2022</t>
  </si>
  <si>
    <t>RM001</t>
  </si>
  <si>
    <t>All
All
Furnace Fan</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</si>
  <si>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</si>
  <si>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ResSFWx_v4_4
ResMFWeatherization_v4_3
ResMHWeatherization_v5_5
Res-SFWx-2021P_v4
Res-MHWx-2021P_v3
Res-MFWx-2021P_v2</t>
  </si>
  <si>
    <t>RM002</t>
  </si>
  <si>
    <t>RM003</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</si>
  <si>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</si>
  <si>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RM004</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</si>
  <si>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</si>
  <si>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RM005</t>
  </si>
  <si>
    <t>RM006</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</si>
  <si>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</si>
  <si>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RM007</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</si>
  <si>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</si>
  <si>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RM008</t>
  </si>
  <si>
    <t>RM009</t>
  </si>
  <si>
    <t>RM010</t>
  </si>
  <si>
    <t>Insulation is added to a basement or crawl space. Insulation added above ground in conditioned space is modeled the same as wall insulation. Below ground insulation is adjusted with an approximation of the thermal resistance of the ground. Insulation in unconditioned spaces is modeled by reducing the degree days to reflect the smaller but non-zero contribution to heating and cooling load. Cooling savings only consider above grade insulation, as below grade has little temperature difference during the cooling season.</t>
  </si>
  <si>
    <t>RM011</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</si>
  <si>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</si>
  <si>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RM012</t>
  </si>
  <si>
    <t>Central Systems
Central Systems
Furnace Fan</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</si>
  <si>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</si>
  <si>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Res-SFWx-2021P_v4xlsx</t>
  </si>
  <si>
    <t>RM013</t>
  </si>
  <si>
    <t>ResSFDuctSealing_v5_1
Res-DuctSeal-2021P_v2</t>
  </si>
  <si>
    <t>RM014</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</si>
  <si>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</si>
  <si>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RM015</t>
  </si>
  <si>
    <t>RM016</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</si>
  <si>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</si>
  <si>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RM017</t>
  </si>
  <si>
    <t xml:space="preserve">The aerosol envelope sealing technology developed by the Western Cooling Efficiency Center at UC Davis uses an automated approach to produce extremely tight envelopes. Air is blown into a unit while an aerosol sealant “fog” is released in the interior. As air escapes the building through leaks in the envelope, the sealant particles are carried to the leaks where they impact and stick to the edges of the leaks, eventually sealing them. A standard house or duct air leakage test fan is used to pressurize the building and provide real-time feedback and a permanent record of the sealing. </t>
  </si>
  <si>
    <t>RM018</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</si>
  <si>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</si>
  <si>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RM019</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</si>
  <si>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</si>
  <si>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t>RM020</t>
  </si>
  <si>
    <t>RM021</t>
  </si>
  <si>
    <t>This measure involves the installation of a low-emissivity storm window to augment an existing single or double pane window. These window additions must have glazing with emissivity's ≤ 0.22 and solar transmittance ≥ 0.55, as listed in the International Glazing Database. This coating improves the window's insulation ability and saves energy by reducing the flow of heat across the barrier.</t>
  </si>
  <si>
    <t>RM022</t>
  </si>
  <si>
    <t>Reflective films applied to the window interior help reduce solar gain into the space and thus lower cooling energy use.</t>
  </si>
  <si>
    <t>RM023</t>
  </si>
  <si>
    <t>Window shades that incorporate a honeycombed cross section with air-trapping pockets that add an insulating layer to help save energy, with single or multiple cells.</t>
  </si>
  <si>
    <t>NWPCC 2021 Power Plan: Res-CellularShades-2021P_v2</t>
  </si>
  <si>
    <t>RM024</t>
  </si>
  <si>
    <t>ENERGY STAR Doors - Storm and Thermal</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</si>
  <si>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</si>
  <si>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ResMFWeatherization_v4_2</t>
  </si>
  <si>
    <t>RM025</t>
  </si>
  <si>
    <t>Room AC
Electric Room Heat</t>
  </si>
  <si>
    <t>This measure is designed to calculate electric savings for the installation of a ductless Mini Split heat pump (DMSHP) replacing a zonal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</si>
  <si>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ResDHPforZonal_v5_1
ResMFExistingDHP_v1_1
ResMHExistingZonalDHP_v5_1
ResMHNewHomesandHVAC_v4_1
ResNewConstructionDuctlessHeatPump_v2_3</t>
  </si>
  <si>
    <t>RM026</t>
  </si>
  <si>
    <t>Central AC
Electric Furnace
Furnace Fan</t>
  </si>
  <si>
    <t>This high efficiency, wall-mounted heat pump typically supplements an existing heating and cooling system to improve the operating efficiency. This measure is for ductless Mini Split heat pumps supplementing a central HVAC system</t>
  </si>
  <si>
    <t>RM027</t>
  </si>
  <si>
    <t>This measure is designed to calculate electric savings for the installation of a ductless Mini Split heat pump (DMSHP) replacing a central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</si>
  <si>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RM028</t>
  </si>
  <si>
    <t>An air conditioner's filters, coils, and fins require regular cleaning and maintenance for the unit to function effectively and efficiently throughout its life. Treatment that either increases or decreases refrigerant charge with or without thermal expansion can be applied to decrease energy consumption.  Neglecting necessary maintenance leads to a steady decline in performance, requiring the AC unit to use more energy for the same cooling load. This measure involves the measurement of refrigerant charge levels and airflow over the central air conditioning or heat pump unit coil, correction of any problems found and post-treatment re-measurement. Measurements must be performed with standard industry tools and the results tracked by the efficiency program.</t>
  </si>
  <si>
    <t>ResMHHeatingCoolingCommissioningControlsSizing_v3_3</t>
  </si>
  <si>
    <t>RM029</t>
  </si>
  <si>
    <t>Central Air-Source
Central Air-Source
Furnace Fan</t>
  </si>
  <si>
    <t>The early removal of functioning either electric or gas space heating and/or cooling systems from service, prior to the natural end of life, and replacement with a new high efficiency Ground Source Heat Pump system.</t>
  </si>
  <si>
    <t>RM030</t>
  </si>
  <si>
    <t>Cooling
Space Heating
Water Heating</t>
  </si>
  <si>
    <t>Central Systems
Central Systems
All</t>
  </si>
  <si>
    <t xml:space="preserve">A heat pump system providing residential heating, cooling and domestic water heating. Heat pump can be central (ducted) or ductless air-source heat pump. </t>
  </si>
  <si>
    <t>RM031</t>
  </si>
  <si>
    <t>Removal of existing ducted forced air furnace and replacement with high efficiency air-source heat pump.</t>
  </si>
  <si>
    <t>ResSF&amp;MHExistingHVAC_v5_1
ResMHExistingHVAC_v5</t>
  </si>
  <si>
    <t>RM032</t>
  </si>
  <si>
    <t>Air-Source Heat Pump
Air-Source Heat Pump</t>
  </si>
  <si>
    <t>This measure provides a specification according to which a new central air-source heat pump should be installed. The specification stipulates the equipment sizing methodology (with a heating balance point of 30°F or lower), auxiliary heat control strategy, lockout settings, and other operational parameters that enable the installed equipment to operate efficiently.</t>
  </si>
  <si>
    <t>ResHeatingCoolingCommissioningControlsSizingSF_v3_6
ResMHHeatingCoolingCommissioningControlsSizing_v3_3</t>
  </si>
  <si>
    <t>RM033</t>
  </si>
  <si>
    <t>Space Heating
Cooling
Miscellaneous</t>
  </si>
  <si>
    <t>All
Central AC
Furnace Fan</t>
  </si>
  <si>
    <t>NWPCC 2021 Power Plan: Res-HRV-2021P_v2</t>
  </si>
  <si>
    <t>RM034</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</si>
  <si>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</si>
  <si>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NWPCC 2021 Power Plan: Res-Whole House Fan-2021P_v3</t>
  </si>
  <si>
    <t>RM035</t>
  </si>
  <si>
    <t>This measure describes the savings resulting from running a drop off service taking existing residential, inefficient Room Air Conditioner units from service, prior to their natural end of life. This measure assumes that though a percentage of these units will be replaced this is not captured in the savings algorithm since it is unlikely that the incentive made someone retire a unit that they weren’t already planning to retire. The savings therefore relate to the unit being taken off the grid as opposed to entering the secondary market.</t>
  </si>
  <si>
    <t>RM036</t>
  </si>
  <si>
    <t>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The thermostat must be ENERGY STAR certified.</t>
  </si>
  <si>
    <t>ResConnectedTstats_v1_3 / Res-Tstats-2021P_v2.xlsx</t>
  </si>
  <si>
    <t>RM037</t>
  </si>
  <si>
    <t xml:space="preserve">Also known as a Line-Voltage Thermostat; this measure can be applied to zonal cooling and heating systems. 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</si>
  <si>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ResElectronicLineVoltageTStats_v4_2</t>
  </si>
  <si>
    <t>RM038</t>
  </si>
  <si>
    <t>Cooling
Space Heating
Water Heating
Interior Lighting
Exterior Lighting
Appliances
Electronics
Miscellaneous</t>
  </si>
  <si>
    <t>Central Systems
Central Systems
All
Market
Market
Market
Market
Market</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</si>
  <si>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</si>
  <si>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RM039</t>
  </si>
  <si>
    <t>All
All
Market</t>
  </si>
  <si>
    <t>Ceiling fans can reduce the need for air conditioning. However, the house occupants must also select a ceiling fan with a high-efficiency motor and either shutoff the AC system or setup the thermostat temperature of the air conditioning system to realize the potential energy savings. Some ceiling fans also come with lamps. In this analysis, it is assumed that there are no lamps, and installing a ceiling fan will allow occupants to increase the thermostat cooling setpoint up by 2°F.</t>
  </si>
  <si>
    <t>RM040</t>
  </si>
  <si>
    <t>Drain 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</si>
  <si>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RM041</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</si>
  <si>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</si>
  <si>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Aerators_v1_1
Res-Aerator-2021P_v2</t>
  </si>
  <si>
    <t>RM042</t>
  </si>
  <si>
    <t>Res-Showerhead-2021P_v2.xlsx</t>
  </si>
  <si>
    <t>RM043</t>
  </si>
  <si>
    <t>Shower Timers are designed to make it easy for people to consistently take short showers, resulting in water and energy savings.</t>
  </si>
  <si>
    <t>RM044</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</si>
  <si>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</si>
  <si>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Res-PipeInsulation-2021P_v2</t>
  </si>
  <si>
    <t>RM045</t>
  </si>
  <si>
    <t xml:space="preserve">A desuperheater can be added to an existing geothermal heat pump system (typically installed with the primary function of space heating and cooling) in order to draw off a portion of the geothermal heat for water heating purposes.  The system can either supplement the building's water heater, or be a full-demand water heater that meets all of the building's hot water needs. </t>
  </si>
  <si>
    <t>RM046</t>
  </si>
  <si>
    <t>RM047</t>
  </si>
  <si>
    <t>This measure relates to a Tank Wrap or insulation “blanket” that is wrapped around the outside of a hot water tank to reduce stand-by losses. This measure applies only for homes that have an electric water heater that is not already well insulated. Generally this can be determined based upon the appearance of the tank.</t>
  </si>
  <si>
    <t>RM048</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</si>
  <si>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</si>
  <si>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Res_ThermostaticShowerRestrictionValve_v4_2 / Res-TSRV-2021P_v2.xlsx</t>
  </si>
  <si>
    <t>RM049</t>
  </si>
  <si>
    <t>Turns water heater off at night and on in the morning resulting in energy savings.</t>
  </si>
  <si>
    <t>RM050</t>
  </si>
  <si>
    <t>RM051</t>
  </si>
  <si>
    <t>Space Heating
Water Heating</t>
  </si>
  <si>
    <t>Geothermal Heat Pump
All</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</si>
  <si>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</si>
  <si>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Res_CirculatorPumps_v2_3
Res-CircPumps-2021P_V5</t>
  </si>
  <si>
    <t>RM052</t>
  </si>
  <si>
    <t>Circulating pumps are often used for open loop water heating systems to circulate domestic hot water (DHW) so that faucets will provide hot water instantly or in a short time after a user's “on demand” request. Controls added to these system can reduce run-time and result in energy savings.</t>
  </si>
  <si>
    <t>RM053</t>
  </si>
  <si>
    <t xml:space="preserve">Occupancy sensors turn lights off when a space is unoccupied. They are appropriate for areas with intermittent use, such as bathrooms or storage areas. </t>
  </si>
  <si>
    <t>RM054</t>
  </si>
  <si>
    <t>Install skylight or tubular skylight that meets current ENERGY STAR specifications.</t>
  </si>
  <si>
    <t>RM055</t>
  </si>
  <si>
    <t>Lighting timers turn exterior lighting on or off based on a preset schedule. Compared with manual operation, this can reduce the operation of exterior lighting during daylight hours.</t>
  </si>
  <si>
    <t>RM056</t>
  </si>
  <si>
    <t xml:space="preserve">Photosensor controls turn exterior lighting on or off based on ambient lighting levels. Compared with manual operation, this can reduce the operation of exterior lighting during daylight hours. </t>
  </si>
  <si>
    <t>RM057</t>
  </si>
  <si>
    <t xml:space="preserve">Solar photovoltaic generation may be used to power exterior lighting and thus eliminate all or part of the electrical energy use. </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</si>
  <si>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</si>
  <si>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ResFridgeFreezeDecommissioning_v6_1</t>
  </si>
  <si>
    <t>Includes turning off anti-sweat heater, keeping refrigerator between 35-38 F, placement (keep coils away from wall), not having ice-maker, coil cleaning and replacement.</t>
  </si>
  <si>
    <t>All
Laundry</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</si>
  <si>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t>
  </si>
  <si>
    <t>ResClothesWashers_v7_2
Res-ClothesWasher-2021P_v2</t>
  </si>
  <si>
    <t>All
Dishwasher</t>
  </si>
  <si>
    <t>Res-Dishwasher-2021P_v2</t>
  </si>
  <si>
    <t>This measure covers the replacement of old electric resistance stove tops with new energy efficient coils. These coils use less energy and reduce the risk of fires.</t>
  </si>
  <si>
    <t>Remove existing dehumidifier.</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</si>
  <si>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</si>
  <si>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ResAdvancedPowerStrips_v3_1
Res-Adv Powerstrips-2021P_v2</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</si>
  <si>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</si>
  <si>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 xml:space="preserve">Installation of solar thermal system on top of existing pool heater. Provides water heating during sunlit hours and reduces the pool heater energy use. </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</si>
  <si>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</si>
  <si>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A Light Emitting Diode (LED) pool lamp is an underwater lighting luminaire used to illuminate swimming pools for safety, security, and aesthetics. The LED replaces the incandescent pool lamp traditionally screwed into an airtight fixture that submerges under water. It comes in two different variations as a fixture replacement and as a screw-in replacement. The fixture replacement requires an entire fixture replacement along with the wiring that runs through an underground conduit, while the screw-in replacement only replaces the incandescent lamp with an LED lamp within the same/existing fixture.</t>
  </si>
  <si>
    <t>All
All
All
Market
Market
Market
Market
Furnace Fan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</si>
  <si>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</si>
  <si>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ResMFNewConstructionIDMT_v1_4</t>
  </si>
  <si>
    <t>Cooling
Space Heating
Water Heating
Interior Lighting
Exterior Lighting
Appliances</t>
  </si>
  <si>
    <t>All
All
All
Market
Market
Market</t>
  </si>
  <si>
    <t>Zero net energy (ZNE) buildings are ultra-efficient new construction and deep energy retrofit projects that consume only as much energy as they produce from clean, renewable resources.</t>
  </si>
  <si>
    <t>All
All
All
Market
Market
Market
Market
Market</t>
  </si>
  <si>
    <t>This measure will include the impacts from behavioral information-based programs such as Opower, where the evaluations have isolated valid behavioral effects from the technology effects of all the other measures listed here.</t>
  </si>
  <si>
    <t>Res-Behavior-2021P_v2</t>
  </si>
  <si>
    <t xml:space="preserve">This measure outlines the savings from replacing an old electrically heated manufactured home without supplemental wood with a new NEEM or NEEM 2.0 electrically heated manufactured home. </t>
  </si>
  <si>
    <t>ResMHNewHomesandHVAC_v4_2
MHReplacement_SavingsAndCosts_v1_1</t>
  </si>
  <si>
    <t>Residential (Res)</t>
  </si>
  <si>
    <t>Commercial (Com)</t>
  </si>
  <si>
    <t>Industrial (Ind)</t>
  </si>
  <si>
    <t>Avista TRM, RTF, 2021 Power Plan</t>
  </si>
  <si>
    <t>Equipment Measures (EQ)</t>
  </si>
  <si>
    <t>Non-Equipment Measures (NEQ)</t>
  </si>
  <si>
    <t xml:space="preserve">save energy by reducing the need for delivered energy, but do not involve replacement or purchase of major end-use equipment (such as a refrigerator or air conditioner). </t>
  </si>
  <si>
    <t>Since measure installation is not tied to a piece of equipment reaching end of useful life, these are generally categorized as “retrofit” measures.</t>
  </si>
  <si>
    <t xml:space="preserve">This measure prescribes the savings associated with replacing a standard efficiency sound system with an ENERGY STAR certified product. </t>
  </si>
  <si>
    <t>Incandescent/Halogen (16.7 lm/W)</t>
  </si>
  <si>
    <t>RM058</t>
  </si>
  <si>
    <t>RM059</t>
  </si>
  <si>
    <t>RM060</t>
  </si>
  <si>
    <t>RM061</t>
  </si>
  <si>
    <t>RM062</t>
  </si>
  <si>
    <t>RM063</t>
  </si>
  <si>
    <t>RM064</t>
  </si>
  <si>
    <t>RM065</t>
  </si>
  <si>
    <t>RM066</t>
  </si>
  <si>
    <t>RM067</t>
  </si>
  <si>
    <t>RM068</t>
  </si>
  <si>
    <t>RM069</t>
  </si>
  <si>
    <t>RM070</t>
  </si>
  <si>
    <t>RM071</t>
  </si>
  <si>
    <t>RM072</t>
  </si>
  <si>
    <t>RM073</t>
  </si>
  <si>
    <t>RM074</t>
  </si>
  <si>
    <t>RM075</t>
  </si>
  <si>
    <t>RM076</t>
  </si>
  <si>
    <t>Measures found in the RTF or the 2021 Power Plan are designated in a specific column.</t>
  </si>
  <si>
    <t>Measures that were not included in the previous CPA are identified in a column as "New for 2022".</t>
  </si>
  <si>
    <t>AEO 2020/2021, EIA Reference Cases, ENERGY STAR, etc.</t>
  </si>
  <si>
    <t>IL TRM - 4.4.46</t>
  </si>
  <si>
    <t>IL TRM - 4.6.8</t>
  </si>
  <si>
    <t>Engineering estimate from Nexant market research</t>
  </si>
  <si>
    <t>Based on similar HVAC measures</t>
  </si>
  <si>
    <t>Virginia Cooperative Extension Fact sheet: https://pubs.ext.vt.edu/430/430-101/430-101.html</t>
  </si>
  <si>
    <t>2013 California Utilities Statewide Codes and Standard Team: Garage Exhaust, September 2011</t>
  </si>
  <si>
    <t>Nexant market research, 2017 and RSMeans labor estimate</t>
  </si>
  <si>
    <t>Illinois 2015 Statewide TRM, Section 4.3.6</t>
  </si>
  <si>
    <t>Michigan 2016 Statewide Master Measure Database</t>
  </si>
  <si>
    <t>Efficiency Maine 2016 Commercial Technical Reference Manual V2016.1, Appendix E</t>
  </si>
  <si>
    <t>Pennsylvania 2016 Statewide TRM, Appendix A</t>
  </si>
  <si>
    <t>based on similar refrigeration measures</t>
  </si>
  <si>
    <t>based on 5 year product warranty</t>
  </si>
  <si>
    <t>http://www.ohio.edu/sustainability/greenpc/</t>
  </si>
  <si>
    <t>Pennsylvania Public Utility Commission, EE Potential Study Final Report, 2015, Appendix E</t>
  </si>
  <si>
    <t>Based on other Battery measures</t>
  </si>
  <si>
    <t>Industry estimate from Nexant market research</t>
  </si>
  <si>
    <t>FEMP Operations and Maintenance Best Practices Guide, Release 3.0, Chapter 7</t>
  </si>
  <si>
    <t>Standard industry estimate</t>
  </si>
  <si>
    <t xml:space="preserve">Algorithm Variables: (Variable 1 Source: Engineering Assumption) (Variable 2 Source: 2013 California Utilities Statewide Codes and Standard Team: Garage Exhaust, September 2011) </t>
  </si>
  <si>
    <t xml:space="preserve">Algorithm Variables: (Variable 1 Source: DeOreo, B., and P. Mayer. Residential End Uses of Water Study Update. Forthcoming. ©2015 Water Research Foundation. Reprinted With Permission) (Variable 2 Source: Illinois TRM, Version 5.0, Volume 2:  Commercial and Industrial Measures, Final February 11th, 2016; Effective: June 1st,            2016, Section  4.3.2, page 94.) (Variable 3 Source: Illinois TRM, Version 5.0,Volume 2:  Commercial and Industrial Measures, Final February 11th, 2016; Effective: June 1st, 2016, Section  4.3.2, page 95) (Variable 4 Source: Cadmus and Opinion Dynamics Showerhead and Faucet Aerator Meter Study Memorandum dated June 2013, directed to Michigan Evaluation Working Group.) (Variable 5 Source: Based on 30-year historical average Georgia climate data (http://www.ncdc.noaa.gov/cag/), average temperature in Georgia is 63.9 F.) (Variable 6 Source: Electric water heaters have recovery efficiency of 98%: http://www.ahridirectory.org/ahridirectory/pages/home.aspx.) </t>
  </si>
  <si>
    <t xml:space="preserve">Algorithm Variables: (Variable 1 Source: Federal Standard Minimum Showerhead Flow Rate) (Variable 2 Source: Minnesota 2016 Statewide TRM V1.3) (Variable 3 Source: Minnesota 2016 Statewide TRM V1.3) (Variable 4 Source: Engineering Assumption) (Variable 5 Source: Engineering Assumption) (Variable 6 Source: Minnesota 2016 Statewide TRM V1.3) (Variable 7 Source: Based on 30-year historical average Georgia climate data (http://www.ncdc.noaa.gov/cag/), average temperature in Georgia is 63.9 F.) (Variable 8 Source: Pennsylvania Statewide TRM, June 2016, Errata Update February 2017, Section 2.3.8, Table 2-66) </t>
  </si>
  <si>
    <t xml:space="preserve">Algorithm Variables: (Variable 1 Source: The Energy Policy Act (EPAct) of 2005 sets the maximum flow rate for pre-rinse spray valves at 1.6 GPM at 60 pounds per square inch.) (Variable 2 Source: Evaluation Final Report for California Urban Water Conservation Council 2004-5 Pre-Rinse Spray Valve Installation Program     (Phase 2), SBW Consulting, 2007, Table 3-6, p. 24.) (Variable 3 Source: Evaluation Final Report for California Urban Water Conservation Council 2004-5 Pre-Rinse Spray Valve Installation Program     (Phase 2), SBW Consulting, 2007, Table 3-4, p. 23.) (Variable 4 Source: Evaluation Final Report for California Urban Water Conservation Council 2004-5 Pre-Rinse Spray Valve Installation Program     (Phase 2), SBW Consulting, 2007, Table 3-6, p. 24.) (Variable 5 Source: Evaluation Final Report for California Urban Water Conservation Council 2004-5 Pre-Rinse Spray Valve Installation Program     (Phase 2), SBW Consulting, 2007, Table 3-5, p. 23.) (Variable 6 Source: Based on 30-year historical average Georgia climate data (http://www.ncdc.noaa.gov/cag/), average temperature in Georgia is 63.9 F.) (Variable 7 Source: “Energy Conservation Program: Energy Conservation Standards for Residential Water Heaters, Direct Heating Equipment, and Pool Heaters”, US Dept. of Energy.) (Variable 8 Source: The Energy Policy Act (EPAct) of 2005 sets the maximum flow rate for pre-rinse spray valves at 1.6 GPM at 60 pounds per square inch.) (Variable 9 Source: Evaluation Final Report for California Urban Water Conservation Council 2004-5 Pre-Rinse Spray Valve Installation Program     (Phase 2), SBW Consulting, 2007, Table 3-6, p. 24.) (Variable 10 Source: Evaluation Final Report for California Urban Water Conservation Council 2004-5 Pre-Rinse Spray Valve Installation Program     (Phase 2), SBW Consulting, 2007, Table 3-4, p. 23.) (Variable 11 Source: Evaluation Final Report for California Urban Water Conservation Council 2004-5 Pre-Rinse Spray Valve Installation Program     (Phase 2), SBW Consulting, 2007, Table 3-6, p. 24.) (Variable 12 Source: Evaluation Final Report for California Urban Water Conservation Council 2004-5 Pre-Rinse Spray Valve Installation Program     (Phase 2), SBW Consulting, 2007, Table 3-5, p. 23.) </t>
  </si>
  <si>
    <t xml:space="preserve">Algorithm Variables: (Variable 1 Source: Pennsylvania 2015 Statewide TRM, Section 2.3.5, Table 2-63) (Variable 2 Source: Pennsylvania 2015 Statewide TRM, Section 2.3.5, Table 2-63) (Variable 3 Source: Pennsylvania 2015 Statewide TRM, Section 2.3.5, Table 2-63) (Variable 4 Source: Additional insulation (R-6.7) to assumed base tank value of R-8) (Variable 5 Source: Engineering assumption) (Variable 6 Source: Based on 30-year historical average Georgia climate data (http://www.ncdc.noaa.gov/cag/), average temperature in Georgia is 63.9 F.) (Variable 7 Source: IECC2012) (Variable 8 Source: It is assumed that the tank wrap will insulate the tank during all hours of the year.) </t>
  </si>
  <si>
    <t xml:space="preserve">Algorithm Variables: (Variable 1 Source: Engineering Assumption) (Variable 2 Source: Engineering Assumption) (Variable 3 Source: Based on 30-year historical average Georgia climate data (http://www.ncdc.noaa.gov/cag/), average temperature in Georgia is 63.9 F.) (Variable 4 Source: IECC 2012; Assumed 10% less efficient than baseline) (Variable 5 Source: Minnesota 2016 Statewide TRM V1.3, Residential Hot Water - Drainpipe Heat Exchanger with Electric Water Heater) </t>
  </si>
  <si>
    <t xml:space="preserve">Algorithm Variables: (Variable 1 Source: Engineering Assumption) (Variable 2 Source: Engineering Assumption) (Variable 3 Source: California Energy Commission, 2013 Residential ACM Reference Manual: Water Heating Calculation Method, Table RE-4.) (Variable 4 Source: California Energy Commission, 2013 Residential ACM Reference Manual: Water Heating Calculation Method, Table RE-4.) </t>
  </si>
  <si>
    <t xml:space="preserve">Algorithm Variables: (Variable 1 Source: Assumed average horsepower for boilers connected to applicable washer) (Variable 2 Source: Illinois Statewide TRM, 2015.) (Variable 3 Source: Illinois Statewide TRM, 2015.) </t>
  </si>
  <si>
    <t xml:space="preserve">Algorithm Variables: (Variable 1 Source: Pennsylvania Statewide TRM, June 2016: U.S. Department of Energy. Commercial Clothes Washer Supplemental Notice of Proposed Rulemaking, Chapter 6.) (Variable 2 Source: “Energy Conservation Program: Energy Conservation Standards . . .", 75 Federal Register 5 (8 January 2010), pp. 1123) (Variable 3 Source: ENERGY STAR. U.S. EPA and U.S. DoE. “ENERGY STAR Program Requirements Product Specification for Clothes Washers.” V6.1 Clothes Washers Specification (Jan. 2013)) (Variable 4 Source: California Energy Commission (“CEC”) Appliance Efficiency database, http://www.appliances.energy.ca.gov/QuickSearch.aspx) (Variable 5 Source: California Energy Commission (“CEC”) Appliance Efficiency database, http://www.appliances.energy.ca.gov/QuickSearch.aspx) </t>
  </si>
  <si>
    <t xml:space="preserve">Algorithm Variables: (Variable 1 Source: Illinois TRM, Version 5.0,Volume 2:  Commercial and Industrial Measures, Final February 11th, 2016; Effective: June 1st, 2016, Section  4.2.6, page 41 &amp; 42) (Variable 2 Source: Illinois TRM, Version 5.0,Volume 2:  Commercial and Industrial Measures, Final February 11th, 2016; Effective: June 1st, 2016, Section  4.2.6, page 41 &amp; 42) (Variable 3 Source: Illinois TRM, Version 5.0,Volume 2:  Commercial and Industrial Measures, Final February 11th, 2016; Effective: June 1st, 2016, Section  4.2.6, page 41 &amp; 42) (Variable 4 Source: Illinois TRM, Version 5.0,Volume 2:  Commercial and Industrial Measures, Final February 11th, 2016; Effective: June 1st, 2016, Section  4.2.6, page 41 &amp; 42) (Variable 5 Source: Illinois TRM, Version 5.0,Volume 2:  Commercial and Industrial Measures, Final February 11th, 2016; Effective: June 1st, 2016, Section  4.2.6, page 41 &amp; 42) (Variable 6 Source: Illinois TRM, Version 5.0,Volume 2:  Commercial and Industrial Measures, Final February 11th, 2016; Effective: June 1st, 2016, Section  4.2.6, page 41 &amp; 42) (Variable 7 Source: Illinois TRM, Version 5.0,Volume 2:  Commercial and Industrial Measures, Final February 11th, 2016; Effective: June 1st, 2016, Section  4.2.6, page 41 &amp; 42) (Variable 8 Source: Illinois TRM, Version 5.0,Volume 2:  Commercial and Industrial Measures, Final February 11th, 2016; Effective: June 1st, 2016, Section  4.2.6, page 41 &amp; 42) (Variable 9 Source: Illinois TRM, Version 5.0,Volume 2:  Commercial and Industrial Measures, Final February 11th, 2016; Effective: June 1st, 2016, Section  4.2.6, page 41 &amp; 42) (Variable 10 Source: Illinois TRM, Version 5.0,Volume 2:  Commercial and Industrial Measures, Final February 11th, 2016; Effective: June 1st, 2016, Section  4.2.6, page 41 &amp; 42) </t>
  </si>
  <si>
    <t xml:space="preserve">Algorithm Variables: (Variable 1 Source: Evaluation of Georgia Power Company's 2014 Commercial DSM Programs. Nexant, July 2015.) (Variable 2 Source: Evaluation of Georgia Power Company's 2017 Commercial DSM Programs. Nexant, Aug 2018.) </t>
  </si>
  <si>
    <t xml:space="preserve">Algorithm Variables: (Variable 1 Source: Pennsylvania Statewide TRM, June 2016, Errata Update February 2017Section 3.1.6, Table 3-21) (Variable 2 Source: Pennsylvania Statewide TRM, June 2016, Errata Update February 2017Section 3.1.6, Table 3-21) (Variable 3 Source: Pennsylvania Statewide TRM, June 2016, Errata Update February 2017, Section 3.1.1, Table 3-5) </t>
  </si>
  <si>
    <t xml:space="preserve">Algorithm Variables: (Variable 1 Source: Engineering assumption) (Variable 2 Source: Lawrence Berkeley National Laboratory. A Meta-Analysis of Energy Savings from Lighting Controls in Commercial Buildings. Page     &amp; Associates Inc. 2011) (Variable 3 Source: Lawrence Berkeley National Laboratory. A Meta-Analysis of Energy Savings from Lighting Controls in Commercial Buildings. Page     &amp; Associates Inc. 2011) </t>
  </si>
  <si>
    <t xml:space="preserve">Algorithm Variables: (Variable 1 Source: State of Wisconsin, Public Service Commission of Wisconsin, Focus on Energy Evaluation, Business Programs Deemed Savings Manual,  March 22, 2010.) (Variable 2 Source: State of Wisconsin, Public Service Commission of Wisconsin, Focus on Energy Evaluation, Business Programs Deemed Savings Manual,  March 22, 2010.) (Variable 3 Source: State of Wisconsin, Public Service Commission of Wisconsin, Focus on Energy Evaluation, Business Programs Deemed Savings Manual,  March 22, 2010.) (Variable 4 Source: State of Wisconsin, Public Service Commission of Wisconsin, Focus on Energy Evaluation, Business Programs Deemed Savings Manual,  March 22, 2010.) </t>
  </si>
  <si>
    <t xml:space="preserve">Algorithm Variables: (Variable 1 Source: Pennsylvania Statewide TRM, June 2016, Errata Update February 2017, Section 3.5.9, Table 3-107) (Variable 2 Source: PA TRM, June 2016, Errata Update February 2017, Section 3.5.9, Table 3-108, Table 3-109, Table 3-110, &amp; Table 3-111 &amp; CLAMAC, ComFac_Evaluation_V1_Final_Report(2010).) </t>
  </si>
  <si>
    <t xml:space="preserve">Algorithm Variables: (Variable 1 Source: Engineering Assumption) (Variable 2 Source: Engineering Assumption) (Variable 3 Source: “ActOnEnergy; Business Program-Program Year 2, June, 2009 through May, 2010. Technical Reference Manual, No. 2009-01.” Published  12/15/2009.) (Variable 4 Source: “Efficiency Maine; Commercial Technical Reference User Manual No. 2007-1.” Published 3/5/07.) (Variable 5 Source: “Efficiency Maine; Commercial Technical Reference User Manual No. 2007-1.” Published 3/5/07.) (Variable 6 Source: Regional Technical Forum (RTF) as part of the Northwest Power &amp; Conservation Council, Deemed Measures List. Grocery Display Case ECM, FY2010, V2. (RTF website)) (Variable 7 Source: “ActOnEnergy; Business Program-Program Year 2, June, 2009 through May, 2010. Technical Reference Manual, No. 2009-01.” Published  12/15/2009.) (Variable 8 Source: “ActOnEnergy; Business Program-Program Year 2, June, 2009 through May, 2010. Technical Reference Manual, No. 2009-01.” Published  12/15/2009.) </t>
  </si>
  <si>
    <t xml:space="preserve">Algorithm Variables: (Variable 1 Source: Regional Technical Forum, Commercial: Grocery - Door Gasket Replacement V1.3) (Variable 2 Source: Regional Technical Forum, Commercial: Grocery - Door Gasket Replacement V1.3) (Variable 3 Source: Regional Technical Forum, Commercial: Grocery - Door Gasket Replacement V1.3) (Variable 4 Source: Regional Technical Forum, Commercial: Grocery - Autoclosers V1.2) </t>
  </si>
  <si>
    <t xml:space="preserve">Algorithm Variables: (Variable 1 Source: Engineering Assumption) (Variable 2 Source: Illinois TRM, Version 5.0,Volume 2:  Commercial and Industrial Measures, Final February 11th, 2016; Effective: June 1st, 2016, Section  4.6.8, page 459) (Variable 3 Source: Illinois TRM, Version 5.0,Volume 2:  Commercial and Industrial Measures, Final February 11th, 2016; Effective: June 1st, 2016, Section  4.6.8, page 459) (Variable 4 Source: Illinois TRM, Version 5.0,Volume 2:  Commercial and Industrial Measures, Final February 11th, 2016; Effective: June 1st, 2016, Section  4.6.8, page 459) (Variable 5 Source: Illinois TRM, Version 5.0,Volume 2:  Commercial and Industrial Measures, Final February 11th, 2016; Effective: June 1st, 2016, Section  4.6.8, page 459) (Variable 6 Source: Wattage of fan used by Freeaire and Cooltrol. This fan is used to circulate air in the cooler when the evaporator fan is turned off.) (Variable 7 Source: Engineering Assumption) (Variable 8 Source: Average of two manufacturer estimates of 50% and 75%) (Variable 9 Source: Bonus factor (1+ 1/3.5) assumes COP of 3.5, based on the average of standard reciprocating and discus compressor efficiencies.) (Variable 10 Source: Calculated from the average of three manufacturers: Freeaire (186 Watts), Cooltrol (285 Watts), and Natural Cool (218 Watts).) </t>
  </si>
  <si>
    <t xml:space="preserve">Algorithm Variables: (Variable 1 Source: SCE Company, “Insulation of Bare Refrigeration Suction Lines”, Work Paper WPSCNRRN0003; PA TRM, June 2016, Errata Update February 2017, Section 3.5.14, Table 3-120) (Variable 2 Source: Engineering Assumption) </t>
  </si>
  <si>
    <t xml:space="preserve">Algorithm Variables: (Variable 1 Source: Controlled lighting load from Efficiency Vermont No. 2015-90 TRM, based on LED Refrig Lighting ERCO_Talking_Pointsv3, PG&amp;E) (Variable 2 Source: Regional Technical Forum (RTF) Unit Energy Savings (UES) Measures and Supporting Documentation: Grocery – Display Case Motion  Sensors v.3.1) (Variable 3 Source: Assumption for a business operating 18 hours per day) (Variable 4 Source: Regional Technical Forum (RTF) Unit Energy Savings (UES) Measures and Supporting Documentation: Grocery – Display Case Motion  Sensors v.3.1) (Variable 5 Source: Controlled lighting load from Efficiency Vermont No. 2015-90 TRM, based on LED Refrig Lighting ERCO_Talking_Pointsv3, PG&amp;E) </t>
  </si>
  <si>
    <t xml:space="preserve">Algorithm Variables: (Variable 1 Source: Data gathering and engineering assumptions) (Variable 2 Source: PA TRM, June 2016.  TRM Reference: CL&amp;P Program Savings Documentation for 2011 Program Year (2010)&amp; other factors based on Southern California Edison (1997).) (Variable 3 Source: Data gathering and engineering assumptions) </t>
  </si>
  <si>
    <t xml:space="preserve">Algorithm Variables: (Variable 1 Source: ENERGY STAR Program Requirements for Refrigerated Beverage Vending Machines V1.0) (Variable 2 Source: Engineering Assumption) (Variable 3 Source: Regional Technical Forum, Grocery - Vending Machine Controller V1.0) </t>
  </si>
  <si>
    <t xml:space="preserve">Algorithm Variables: (Variable 1 Source: Illinois TRM, Version 5.0,Volume 2:  Commercial and Industrial Measures, Final February 11th, 2016; Effective: June 1st, 2016, Section  4.8.3, page 490) (Variable 2 Source: Engineering Assumption) </t>
  </si>
  <si>
    <t xml:space="preserve">Algorithm Variables: (Variable 1 Source: Pennsylvania Statewide TRM, June 2016, Errata Update February 2017, Section 2.4.9, Table 2-94, Page 165) (Variable 2 Source: ENERGY STAR Certified Water Coolers Qualified Products List, Average of all models, Accessed 1/4/16) </t>
  </si>
  <si>
    <t xml:space="preserve">Algorithm Variables: (Variable 1 Source: Nexant eQuest 2014; PA TRM, June 2016, Errata Update February 2017, Section 3.3.1, Table 3-57; PA TRM, June 2016, Errata Update  February 2017, Section 3.3.1, Table 3-58) (Variable 2 Source: California Public Utility Commission. Database for Energy Efficiency Resources 2005.) (Variable 3 Source: Epact vs. NEMA Premium) (Variable 4 Source: Epact vs. NEMA Premium) (Variable 5 Source: PA TRM, June 2016, Errata Update February 2017, Section 3.3.1, Table 3-59; PA TRM, June 2016, Errata Update February 2017, Section 3.3.1, Table 3-63) </t>
  </si>
  <si>
    <t xml:space="preserve">Algorithm Variables: (Variable 1 Source: Arkansas TRM Version 6.1, Section 3.7.14, Table 405. TRM Reference: Battery Charger California Title 20 CASE, Analysis of Standard  Options for Battery Charger Systems.) (Variable 2 Source: Arkansas TRM Version 6.1, Section 3.7.14, Table 405. TRM Reference: Battery Charger California Title 20 CASE, Analysis of Standard  Options for Battery Charger Systems.) (Variable 3 Source: Arkansas TRM Version 6.1, Section 3.7.14, Table 405. TRM Reference: Battery Charger California Title 20 CASE, Analysis of Standard  Options for Battery Charger Systems.) (Variable 4 Source: Arkansas TRM Version 6.1, Section 3.7.14, Table 405. TRM Reference: Battery Charger California Title 20 CASE, Analysis of Standard  Options for Battery Charger Systems.) (Variable 5 Source: Arkansas TRM Version 6.1, Section 3.7.14, Table 405. TRM Reference: Battery Charger California Title 20 CASE, Analysis of Standard  Options for Battery Charger Systems.) (Variable 6 Source: Arkansas TRM Version 6.1, Section 3.7.14, Table 405. TRM Reference: Battery Charger California Title 20 CASE, Analysis of Standard  Options for Battery Charger Systems.) </t>
  </si>
  <si>
    <t xml:space="preserve">Algorithm Variables: (Variable 1 Source: US Energy Information Administration, 2012 Commercial Buildings Energy Consumption Survey) (Variable 2 Source: End-Use Study) (Variable 3 Source: Duke BER Regulatory Filing) </t>
  </si>
  <si>
    <t>CI-HVC-CHIL-V07-200101</t>
  </si>
  <si>
    <t>CI-HVC-SPUA-V07-200101</t>
  </si>
  <si>
    <t>CI-HVC-PTAC-V10-200101</t>
  </si>
  <si>
    <t>CI-HVC-HPSY-V07-200101</t>
  </si>
  <si>
    <t>CI-HVC-VSDHP-V07-200101</t>
  </si>
  <si>
    <t>CI-HVC-ERVE-V04-200101</t>
  </si>
  <si>
    <t>CI-HVC-AIRC-V03-200101</t>
  </si>
  <si>
    <t>CI-HVC-NVBE-V05-200101</t>
  </si>
  <si>
    <t>CI-HVC-VSDF-V05-200101</t>
  </si>
  <si>
    <t>CI-HVC-DCV-V05-190101</t>
  </si>
  <si>
    <t>CI-HVC-ACTU-V05-180101</t>
  </si>
  <si>
    <t>CI-HVC-ARTC-V02-200101</t>
  </si>
  <si>
    <t>CI-HVC-THST-V01-200101</t>
  </si>
  <si>
    <t>CI-HWE-LFFA-V09-190101</t>
  </si>
  <si>
    <t>CI-HWE-LFSH-V07-200101</t>
  </si>
  <si>
    <t>CI-HWE-CDHW-V02-180101</t>
  </si>
  <si>
    <t>CI-LTG-LEDE-V03-190101</t>
  </si>
  <si>
    <t>CI-LTG-DLMP-V02-140601</t>
  </si>
  <si>
    <t>CI-LTG-OCBL-V03-190101</t>
  </si>
  <si>
    <t>CI-LTG-OSLC-V05-190101</t>
  </si>
  <si>
    <t>CI-RFG-DHCT-V03-200101</t>
  </si>
  <si>
    <t>CI-RFG-CRTN-V04-180101</t>
  </si>
  <si>
    <t>CI-RFG-QMF-V02-200101</t>
  </si>
  <si>
    <t>CI-RFG-ATDC-V02-190101</t>
  </si>
  <si>
    <t>CI-RFG-ECON-V06-200101</t>
  </si>
  <si>
    <t>CI-RFG-EVPF-V04-190101</t>
  </si>
  <si>
    <t>CI-RFG-ECMF-V02-180101</t>
  </si>
  <si>
    <t>CI-RFG-NCOV-V01-150601</t>
  </si>
  <si>
    <t>CI-RFG-BEVM-V03-190101</t>
  </si>
  <si>
    <t>CI-HVC-GREM-V05-150601</t>
  </si>
  <si>
    <t>CI-MSC-APSC-V03-200101</t>
  </si>
  <si>
    <t>CI-HWE-PLCV-V03-200101</t>
  </si>
  <si>
    <t>CI-MSC-BACH-V01-180101</t>
  </si>
  <si>
    <t>PAC:  - RMP: DL - XCEL - CA: DL20_CHLR_AC-Cool-CAeTRM-1-1</t>
  </si>
  <si>
    <t xml:space="preserve">PAC: DL20_CHLR_AC-Cool-2021PLN-v3-17 - RMP:  - CA: </t>
  </si>
  <si>
    <t xml:space="preserve">PAC: DL20_CHLR_AC-Cool-2021PLN-v3-26 - RMP:  - CA: </t>
  </si>
  <si>
    <t xml:space="preserve">PAC: DL20_CHLR_AC-Cool-2021PLN-v3-27 - RMP:  - CA: </t>
  </si>
  <si>
    <t>PAC:  - RMP: XCEL - CA: DL - CA TRM</t>
  </si>
  <si>
    <t xml:space="preserve">PAC:  - RMP:  - CA: </t>
  </si>
  <si>
    <t xml:space="preserve">PAC:  - RMP: XCEL - CA: </t>
  </si>
  <si>
    <t>PAC: DL20_RTU-Cool-2021PLN-V2-1 - RMP:  - CA: DL-CA eTRM</t>
  </si>
  <si>
    <t>PAC: DL20_RTU-Cool-2021PLN-V2-2 - RMP:  - CA: DL20_RTU-Cool-CMUATRM-1</t>
  </si>
  <si>
    <t>PAC: DL20_RTU-Cool-2021PLN-V2-3 - RMP:  - CA: DL20_RTU-Cool-CMUATRM-2</t>
  </si>
  <si>
    <t>PAC:  - RMP:  - CA: DL-CA eTRM</t>
  </si>
  <si>
    <t xml:space="preserve">PAC: DL - 2021 plan - RMP: PTAC-Cooling-XCELCO-2017-18-1 - CA: </t>
  </si>
  <si>
    <t>PAC:  - RMP: PTAC-Cooling-XCELCO-2017-18-2 - CA: DL20_PTAC-Cool-CMUATRM-1</t>
  </si>
  <si>
    <t>PAC: DL - 2021 plan - RMP: PTAC-Cooling-XCELCO-2017-18-3 - CA: DL20_PTAC-Cool-CMUATRM-1</t>
  </si>
  <si>
    <t>PAC: DL - 2021 Plan - RMP: IL TRM - CA: DL20_PTAC-Cool-CMUATRM-3</t>
  </si>
  <si>
    <t>PAC:  - RMP: IL TRM - CA: DL20_PTAC-Cool-CMUATRM-1</t>
  </si>
  <si>
    <t>PAC: DL - 2021 Plan - RMP:  - CA: DL20_PTAC-Cool-CMUATRM-1</t>
  </si>
  <si>
    <t>PAC: DL20_ASHP-ClHt-2021PLN-V4-2 - RMP:  - CA: DL20_ASHP-Cool-CMUATRM-2</t>
  </si>
  <si>
    <t xml:space="preserve">PAC:  - RMP: GSHP-Cooling-XCELCO-2017-18-1 - CA: </t>
  </si>
  <si>
    <t xml:space="preserve">PAC:  - RMP: GSHP-Cooling-XCELCO-2017-18-3 - CA: </t>
  </si>
  <si>
    <t>PAC: DL20_VENT-Vent-AEO20-11 - RMP: DL20_VENT-Vent-AEO20-11 - CA: DL20_VENT-Vent-AEO20-11</t>
  </si>
  <si>
    <t xml:space="preserve">PAC: DHW_WH-Water Heating-RTF-v4.4-3 - RMP: IL TRM - CA: </t>
  </si>
  <si>
    <t>PAC: RFG_RCH_RFG-Refrigeration-RTF-v4.2-1 / DL20_RFG_RCH-Refrig-2021PLN-V11-1 - RMP: RFG_RCH_RFG-Refrigeration-RTF-v4.2-1 / DL20_RFG_RCH-Refrig-2021PLN-V11-1 - CA: RFG_RCH_RFG-Refrigeration-RTF-v4.2-1 / DL20_RFG_RCH-Refrig-2021PLN-V11-1</t>
  </si>
  <si>
    <t>PAC: RFG_RCH_RFG-Refrigeration-RTF-v4.2-1 - RMP: RFG_RCH_RFG-Refrigeration-RTF-v4.2-1 - CA: RFG_RCH_RFG-Refrigeration-RTF-v4.2-1</t>
  </si>
  <si>
    <t>PAC: RFG_ODSPL-Refrigeration-AEO17-1 - RMP: RFG_ODSPL-Refrigeration-AEO17-1 - CA: RFG_ODSPL-Refrigeration-AEO17-1</t>
  </si>
  <si>
    <t xml:space="preserve">PAC: ICEMK-Refrigeration-AEO17-1 - RMP:  - CA: </t>
  </si>
  <si>
    <t>PAC: DL20_ICEMK-Refrig-2021PLN-V1-1 - RMP:  - CA: DL20_ICEMK-Proc-CMUATRM-1</t>
  </si>
  <si>
    <t>PAC: DL20_VEND-Refrig-2021PLN-V1-1 - RMP: DL20_VEND-Refrig-2021PLN-V1-1 - CA: DL20_VEND_CTRL-Refrig-CMUATRM-1</t>
  </si>
  <si>
    <t>PAC: COOK_OVN-FoodPrep-RTF-v3.1-1 - RMP: COOK_OVN-FoodPrep-RTF-v3.1-1 - CA: COOK_OVN-FoodPrep-RTF-v3.1-1</t>
  </si>
  <si>
    <t>PAC: COOK_FRY-Food Preparation-RTF-v2.3-1 - RMP: COOK_FRY-Food Preparation-RTF-v2.3-1 - CA: COOK_FRY-Food Preparation-RTF-v2.3-1</t>
  </si>
  <si>
    <t>PAC: COOK_HFCNT-Food Preparation-RTF-v2.3-1 - RMP: COOK_HFCNT-Food Preparation-RTF-v2.3-1 - CA: COOK_HFCNT-Food Preparation-RTF-v2.3-1</t>
  </si>
  <si>
    <t>PAC: COOK_STM-Food Preparation-RTF-v2.4-1 - RMP: COOK_STM-Food Preparation-RTF-v2.4-1 - CA: COOK_STM-Food Preparation-RTF-v2.4-1</t>
  </si>
  <si>
    <t xml:space="preserve">PAC: AEG - RMP CharX (need to input) ||RMP Update - NR Food Service -  02-05-2020 - RMP:  - CA: </t>
  </si>
  <si>
    <t xml:space="preserve">PAC: DL20_CEL_MN-OffEq-AEG-2021PV3-2 - RMP:  - CA: </t>
  </si>
  <si>
    <t xml:space="preserve">PAC: DL20_CEL_SRV-OffEq-2021PLN-V8-3 - RMP:  - CA: </t>
  </si>
  <si>
    <t xml:space="preserve">PAC: ESTAR calculator v2.0 - RMP:  - CA: </t>
  </si>
  <si>
    <t>PAC: DL20_CEL_PCDT-OffEq-2021PLN-V3-1 - RMP: DL20_CEL_PCDT-OffEq-2021PLN-V3-1 - CA: DL20_CEL_PCDT-OffEq-2021PLN-V3-1</t>
  </si>
  <si>
    <t>PAC: CPLPUMP-Miscellaneous-RTF-v2.1-14 - RMP: CPLPUMP-Miscellaneous-RTF-v2.1-14 - CA: CPLPUMP-Miscellaneous-RTF-v2.1-14</t>
  </si>
  <si>
    <t>PAC: CPLPUMP-Miscellaneous-RTF-v2.1-10 - RMP: CPLPUMP-Miscellaneous-RTF-v2.1-10 - CA: CPLPUMP-Miscellaneous-RTF-v2.1-10</t>
  </si>
  <si>
    <t>PAC: REVSE-Miscellaneous-RTF-v1.1-1 - RMP: REVSE-Miscellaneous-RTF-v1.1-1 - CA: REVSE-Miscellaneous-RTF-v1.1-1</t>
  </si>
  <si>
    <t>PAC: REVSE-Miscellaneous-RTF-v1.1-2 - RMP: REVSE-Miscellaneous-RTF-v1.1-2 - CA: REVSE-Miscellaneous-RTF-v1.1-2</t>
  </si>
  <si>
    <t xml:space="preserve">PAC: INS_CLG-Heating-RTF-v2.1-1 - RMP: IL TRM - CA: </t>
  </si>
  <si>
    <t>PAC:  - RMP:  - CA: IL TRM</t>
  </si>
  <si>
    <t>PAC:  - RMP:  - CA: RF_COOL-Cooling-DEER-1</t>
  </si>
  <si>
    <t xml:space="preserve">PAC: INS_WC-Heating-RTF-v2.1-1 - RMP: INS_WC-Heating-RTF-v2.1-1 - CA: </t>
  </si>
  <si>
    <t>PAC: DCT_RPR-Cooling-RTF-1 - RMP: DCT_RPR-Cooling-RTF-1 - CA: DCT_RPR-Cooling-RTF-1</t>
  </si>
  <si>
    <t>PAC: WND_HE-Heating-RTF-v2.1-1 - RMP:  - CA: CA Costs - WND_HE-All-DEER-1</t>
  </si>
  <si>
    <t xml:space="preserve">PAC: WND_FLM-Heating-RTF-v1.1-1 - RMP: WND_FLM-Heating-RTF-v1.1-1 - CA: </t>
  </si>
  <si>
    <t>PAC: DL20_CHLR_UPG-Cool-2021PLN-v3-1/CHLR_CHWRESET-Cooling-PNNL-21569-20 - RMP: CHLR_CHWRESET-Cooling-PNNL-21569-24 // PNNL Data - CA: CHLR_CHWRESET-Cooling-PNNL-21569-16 / PNNL Data</t>
  </si>
  <si>
    <t>PAC: CHLR_VSPMP-Cooling-SCE-17_R0-1 - RMP: CHLR_VSPMP-Cooling-SCE-17_R0-1 - CA: CHLR_VSPMP-Cooling-SCE-17_R0-1</t>
  </si>
  <si>
    <t>PAC: CHLR_WC_VSCTFAN-Cooling-ILTRM-v5.0-1 - RMP: CHLR_WC_VSCTFAN-Cooling-NMTRM-2016-1 - CA: CHLR_VSFAN-Cooling-SCE-17_R0-1</t>
  </si>
  <si>
    <t xml:space="preserve">PAC: EUL = CHLR_WC_ECWTRST-Cooling-AEG-1
Cost = CHLR_WC_ECWTRST-Cooling-CASE-1
Savings = PNNL Data in DEEM - RMP:  - CA: </t>
  </si>
  <si>
    <t>PAC: DL20_VENT-Vent-2021PLN-145 - RMP: DL20_VENT-Vent-2021PLN-145 - CA: DL20_VENT-Vent-2021PLN-145</t>
  </si>
  <si>
    <t>PAC:  - RMP: INF_CTRL-HVAC-ARTRM-v6.0-1 - CA: INF_CTRL-DRSWP-Cool-TXTRM-v6-1</t>
  </si>
  <si>
    <t>PAC: IL TRM - RMP: IL TRM - CA: IL TRM</t>
  </si>
  <si>
    <t>PAC: VENT_ECM-Ventilation-7PLN-v4-1 - RMP: VENT_ECM-Ventilation-7PLN-v4-1 - CA: VENT_ECM-Ventilation-7PLN-v4-1</t>
  </si>
  <si>
    <t>PAC: VENT_PMSM-Ventilation-AEG-2016-1 - RMP: VENT_PMSM-Ventilation-AEG-2016-1 - CA: VENT_PMSM-Ventilation-AEG-2016-1</t>
  </si>
  <si>
    <t>PAC: DL20_FAN_HEMTR-Vent-2021PLN-V7-1 - RMP: DL20_FAN_HEMTR-Vent-2021PLN-V7-1 - CA: DL20_FAN_HEMTR-Vent-2021PLN-V7-1</t>
  </si>
  <si>
    <t>PAC: DL20_CFAN_VSD-Vent-2021PLN-V7-3 - RMP: DL20_CFAN_VSD-Vent-2021PLN-V7-3 - CA: DL20_CFAN_VSD-Vent-2021PLN-V7-3</t>
  </si>
  <si>
    <t>PAC: VENT_DCV-Ventilation-7PLN-v5-1 - RMP: VENT_DCV-Ventilation-ILTRM-v5.0-1 - CA: DL20_VENT_DCV-Vent-CAeTRM-1-1</t>
  </si>
  <si>
    <t xml:space="preserve">PAC: DL20_VENT-Vent-2021PLN-V2-73 - RMP:  - CA: </t>
  </si>
  <si>
    <t>PAC: DL20_IHVLS-Ag-2021PLN-v2-8 - RMP: DL20_IHVLS-Ag-2021PLN-v2-8 - CA: DL20_IHVLS-Ag-2021PLN-v2-8</t>
  </si>
  <si>
    <t>PAC: DL20_RTU_CTRL-Vent-2021PLN-V4-1 - RMP: RTU_CTRL-Ventilation-RTF-1.1-1 - CA: DL20_RTU_CTRL-ClHt-CAeTRM-1-1</t>
  </si>
  <si>
    <t xml:space="preserve">PAC: DL20_DHP-ClHt-2021PLN-V3-1 - RMP: DHP-Cooling/Heating-XCELCO-2017-18-1 - CA: DL20_DHP-ClHt-2021PLN-V3-1 </t>
  </si>
  <si>
    <t>PAC: DL20_CSTAT_SMRT-Heat-2021PLN-V2-1 - RMP: STAT_SMRT-Heating-AEG-RMP2019-1 - CA: STAT-Cooling/Heating-PGE-1</t>
  </si>
  <si>
    <t>PAC: CDHW_SHW-WtrHeat-RTF-v4.2-1 - RMP: CDHW_SHW-WtrHeat-RTF-v4.2-1 - CA: CDHW_SHW-WtrHeat-RTF-v4.2-1</t>
  </si>
  <si>
    <t>PAC: CDHW_TSRVLV-WtrHeat-RTF-v3.1-1 - RMP: CDHW_TSRVLV-WtrHeat-RTF-v3.1-1 - CA: CDHW_TSRVLV-WtrHeat-RTF-v3.1-1</t>
  </si>
  <si>
    <t>PAC: DHW_SPR-Food Preparation-RTF-v2.5-1 - RMP: DHW_SPR-Water Heating-XCELCO-2017-18-1 - CA: DHW_SPR-Food Preparation-RTF-v2.5-1</t>
  </si>
  <si>
    <t>PAC: DL20_CCIRCPMP_UPG-Heat-2021PLN-V4-1 - RMP: DL20_CCIRCPMP_UPG-Heat-2021PLN-V4-1 - CA: DL20_CCIRCPMP_UPG-Heat-2021PLN-V4-1</t>
  </si>
  <si>
    <t>PAC: IL TRM - RMP: CW_OZON-Water Heating-AEG-R4-1 - CA: DL20_CW_OZON-WtrHt-CMUATRM-1</t>
  </si>
  <si>
    <t>PAC: CW-Miscellaneous-RTF-v5.1-1 - RMP: CW-Miscellaneous-RTF-v5.1-1 - CA: CW-Miscellaneous-RTF-v5.1-1</t>
  </si>
  <si>
    <t>PAC: DL20_CLTG_CTRL_UNIT-LgtInt-2021PLN-20-19 - RMP: RMP CharX: DL20_CLTG_CTRL_UNIT-LgtInt-AEG-2018-19 - CA: RMP CharX: DL20_CLTG_CTRL_UNIT-LgtInt-AEG-2018-19</t>
  </si>
  <si>
    <t>PAC: DL20_CLTG_CTRL_NET-LgtInt-2021PLN-20-38 - RMP: RMP CharX: DL20_CLTG_CTRL_NET-LgtInt-AEG-2018-38 - CA: RMP CharX: DL20_CLTG_CTRL_NET-LgtInt-AEG-2018-38</t>
  </si>
  <si>
    <t>PAC: DL20_CLTG_EXITLEC-LgtInt-2021PLN-V4-3 - RMP: DL20_CLTG_EXITLEC-LgtInt-2021PLN-V4-3 - CA: DL20_CLTG_EXITLEC-LgtInt-2021PLN-V4-3</t>
  </si>
  <si>
    <t>PAC: CLTG_EXITPHOTOLUM-Interior Lighting-AEG-2 - RMP: CLTG_EXITPHOTOLUM-Interior Lighting-AEG-2 - CA: CLTG_EXITPHOTOLUM-Interior Lighting-AEG-2</t>
  </si>
  <si>
    <t>PAC: CLTG_SKY-Interior Lighting-RSRCH-2 - RMP: CLTG_SKY-Interior Lighting-RSRCH-2 - CA: CLTG_SKY-Interior Lighting-RSRCH-2</t>
  </si>
  <si>
    <t>PAC: CLTG_BILVL-Interior Lighting-7PLN-v3-3 - RMP: CLTG_BILVL-Interior Lighting-7PLN-v3-3 - CA: CLTG_BILVL-Interior Lighting-7PLN-v3-3</t>
  </si>
  <si>
    <t>PAC: CLTG_EXT_BILVL-Exterior Lighting-7PLN-v7-3 / CLTG_EXT_BILVL-Exterior Lighting-MEMD-v. 2014-1 - RMP: CLTG_EXT_BILVL-Exterior Lighting-7PLN-v7-3 / CLTG_EXT_BILVL-Exterior Lighting-MEMD-v. 2014-1 - CA: CLTG_EXT_BILVL-Exterior Lighting-7PLN-v7-3 / CLTG_EXT_BILVL-Exterior Lighting-MEMD-v. 2014-1</t>
  </si>
  <si>
    <t xml:space="preserve">PAC: Embedded Ext. Controls: DL20_CLTG_CTRL_UNIText-LgtExt-AEG-2018-1
Daylighting Controls: CLTG_EXT_DAY-Exterior Lighting-PGE-R3-1 - RMP:  - CA: </t>
  </si>
  <si>
    <t>PAC: CLTG_EXT_PV-Exterior Lighting-AEG-1 - RMP: CLTG_EXT_PV-Exterior Lighting-AEG-1 - CA: CLTG_EXT_PV-Exterior Lighting-AEG-1</t>
  </si>
  <si>
    <t>PAC: DL20_RFG_ASH-Refrig-2021PLN-V11-10 - RMP: DL20_RFG_ASH-Refrig-2021PLN-V11-10 - CA: DL20_RFG_RCH_FRZ-Refrig-CMUATRM-4</t>
  </si>
  <si>
    <t>PAC: RFG_GSKT-Refrigeration-RTF-v1.3-1 - RMP: RFG_GSKT-Refrigeration-RTF-v1.3-1 - CA: RFG_GSKT-Refrigeration-RTF-v1.3-1</t>
  </si>
  <si>
    <t>PAC: RFG_STR-Refrigeration-RTF-v2.1-1 - RMP: RFG_STR-Refrigeration-RTF-v2.1-1 - CA: DL20_RFG_STR-Refrig-CMUATRM-4</t>
  </si>
  <si>
    <t>PAC: DL20_RFG_HECOMP-Refrig-AEO20-5 - RMP: DL20_RFG_HECOMP-Refrig-AEO20-5 - CA: DL20_RFG_HECOMP-Refrig-AEO20-5</t>
  </si>
  <si>
    <t>PAC: DL20_RFG_VSCOMP-Refrig-2021PLN-V11-8 - RMP: DL20_RFG_HECOMP-Refrig-AEO20-10 - CA: RFG_VSCOMP-Refrigeration-DEER-v2011-1</t>
  </si>
  <si>
    <t>PAC: DL20_RFG_COMP_FANMTR-Refrig-2021PLN-V11-1 - RMP: DL20_RFG_COMP_FANMTR-Refrig-2021PLN-V11-1 - CA: DL20_RFG_COMP_FANMTR-Refrig-2021PLN-V11-1</t>
  </si>
  <si>
    <t>PAC: DL20_RFG_MLTPLXa-Refrig-2021PLN-V11-7 - RMP: DL20_RFG_MLTPLXa-Refrig-2021PLN-V11-7 - CA: DL20_RFG_MLTPLXa-Refrig-2021PLN-V11-7</t>
  </si>
  <si>
    <t>PAC: RTF - RMP: RTF (completed after AEG's RMP characterization, so just use RTF) - CA: RFG_PMSM-Refrigeration-CALTF-v1.12-1</t>
  </si>
  <si>
    <t>PAC: DL20_RFG_DDEF-Refrig-2021PLN-V11-12 - RMP: DL20_RFG_DDEF-Refrig-2021PLN-V11-12 - CA: DL20_RFG_DDEF-Refrig-2021PLN-V11-12</t>
  </si>
  <si>
    <t>PAC: DL20_RFG_ADC-Refrig-2021PLN-V11-2 - RMP: DL20_RFG_ADC-Refrig-2021PLN-V11-2 - CA: DL20_RFG_WLK_RFG-Refrig-CMUATRM-4</t>
  </si>
  <si>
    <t>PAC: DL20_RFG_EFAN_CTRL-Refrig-2021PLN-V11-4 - RMP: DL20_RFG_EFAN_CTRL-Refrig-2021PLN-V11-4 - CA: DL20_RFG_EFAN_CTRL-Refrig-2021PLN-V11-4</t>
  </si>
  <si>
    <t>PAC: DL20_RFG_INS_SCTLINE-Refrig-2021PLN-V11-3 - RMP: DL20_RFG_INS_SCTLINE-Refrig-2021PLN-V11-3 - CA: DL20_RFG_INS_SCTLINE-Refrig-2021PLN-V11-3</t>
  </si>
  <si>
    <t>PAC: DL20_RFG_LED-Refrig-2021PLN-V11-1 - RMP: DL20_RFG_LED-Refrig-2021PLN-V11-1 - CA: DL20_RFG_LED-Refrig-CMUATRM-1</t>
  </si>
  <si>
    <t>PAC: DL20_RFG_SENS-Refrig-2021PLN-V11-11 - RMP: DL20_RFG_SENS-Refrig-2021PLN-V11-11 - CA: DL20_RFG_SENS-Refrig-2021PLN-V11-11</t>
  </si>
  <si>
    <t>PAC: DL20_RFG_ODSP_COV-Refrig-2021PLN-V11-1 - RMP: DL20_RFG_ODSP_COV-Refrig-2021PLN-V11-1 - CA: DL20_RFG_ODSP_COV-Refrig-2021PLN-V11-1</t>
  </si>
  <si>
    <t>PAC: HANDWRAP_ONDMD-Misc-RTF-v1.1-1 - RMP: HANDWRAP_ONDMD-Misc-RTF-v1.1-1 - CA: HANDWRAP_ONDMD-Misc-RTF-v1.1-1</t>
  </si>
  <si>
    <t>PAC: DL20_RFG_ULTFRZ_ESTAR-Refrig-CAeTRM-1-2 - RMP: DL20_RFG_ULTFRZ_ESTAR-Refrig-CAeTRM-1-2 - CA: DL20_RFG_ULTFRZ_ESTAR-Refrig-CAeTRM-1-2</t>
  </si>
  <si>
    <t>PAC: VEND_CTRL-Miscellaneous-SCE-17R0-40 - RMP: VEND_CTRL-Miscellaneous-SCE-17R0-40 - CA: VEND_CTRL-Miscellaneous-SCE-17R0-40</t>
  </si>
  <si>
    <t>PAC: COOK_EXHD-Food Preparation-7PLN-v3-1 - RMP: XCEL - "Demand Controlled Ventilation CO - 5 to less than 7.5 HP" 2020 Measure - CA: COOK_EXHD-Food Preparation-7PLN-v3-1</t>
  </si>
  <si>
    <t>PAC: GSTRM_CTRL-Cooling/Heating-PGE-R2-18 - RMP: GSTRM_CTRL-Cooling/Heating-PGE-R2-18 - CA: GSTRM_CTRL-Cooling/Heating-PGE-R2-18</t>
  </si>
  <si>
    <t>PAC: SMARTSTRIP-Elec-RTF-v4.1-1 - RMP: SMARTSTRIP-Elec-RTF-v4.1-1 - CA: SMARTSTRIP-Elec-RTF-v4.1-1</t>
  </si>
  <si>
    <t>PAC: DATA_BEST-Office Equipment-7PLN-v6-1 - RMP: DATA_BEST-Office Equipment-XCELCO-2017-18-1 - CA: DATA_BEST-Office Equipment-7PLN-v6-1</t>
  </si>
  <si>
    <t>PAC: DATA_COMTECH-Office Equipment-7PLN-v6-1 - RMP: DATA_COMTECH-Office Equipment-XCELCO-2017-18-1 - CA: DATA_COMTECH-Office Equipment-7PLN-v6-1</t>
  </si>
  <si>
    <t>PAC: DATA_EDGE-Office Equipment-7PLN-v6-1 - RMP: DATA_EDGE-Office Equipment-7PLN-v6-1 - CA: DATA_EDGE-Office Equipment-7PLN-v6-1</t>
  </si>
  <si>
    <t>PAC: VVLABHD-HVAC - Ventilation-7PLN-v2-1 - RMP: VVLABHD-HVAC - Ventilation-7PLN-v2-1 - CA: VVLABHD-HVAC - Ventilation-7PLN-v2-1</t>
  </si>
  <si>
    <t>PAC: IL TRM - RMP: IL TRM - CA: PL_COV-Water Heating-SCG-R0-62</t>
  </si>
  <si>
    <t>PAC: ESTAR_WC-Miscellaneous-ESTAR-1 - RMP: ESTAR_WC-Miscellaneous-ESTAR-1 - CA: ESTAR_WC-Miscellaneous-ESTAR-1</t>
  </si>
  <si>
    <t>PAC: DL20_CMSC_LIFT-Misc-2021PLN-V1-2 - RMP: DL20_CMSC_LIFT-Misc-2021PLN-V1-2 - CA: DL20_CMSC_LIFT-Misc-2021PLN-V1-2</t>
  </si>
  <si>
    <t xml:space="preserve">PAC:  - RMP: XCEL - "Average EEB Project - 2020" measure - CA: </t>
  </si>
  <si>
    <t>PAC: DL20_COM_SEM-Misc-2021PLN-V4-1 - RMP: DL20_COM_SEM-Misc-2021PLN-V4-1 - CA: BEHAV_SEM-All-CPUC-2018_PG-1 from CPUC P&amp;G study - check 2019 version for updates.</t>
  </si>
  <si>
    <t xml:space="preserve">PAC: DL20_COM_SEM-Misc-2021PLN-V4-19 - RMP:  - CA: </t>
  </si>
  <si>
    <t>PAC: DL20_COM_SEM-Misc-2021PLN-V4-1 - RMP: COM_RCX-All-XCELCO-2017-18-1 gives 1% savings. These measures are no longer in the 2019-20 Xcel DSM Plan. - CA: COM_RCX-All-CPUC-2018_PG-1</t>
  </si>
  <si>
    <t>Mind that codes have made it so these are baseline</t>
  </si>
  <si>
    <t>its not clear what the baseline is for these units</t>
  </si>
  <si>
    <t>We don’t have pools to heat here.</t>
  </si>
  <si>
    <t>I don't think we could incent hot tubs</t>
  </si>
  <si>
    <t>These went to code so there is no more opporunity</t>
  </si>
  <si>
    <t>doesn’t mean reliable and feasable</t>
  </si>
  <si>
    <t>Too small to build a program around</t>
  </si>
  <si>
    <t>no pools here</t>
  </si>
  <si>
    <t xml:space="preserve">can we/ should we provide incentives for pv?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</si>
</sst>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b/>
      <sz val="10"/>
      <color theme="0"/>
      <name val="Calibri Light"/>
      <family val="2"/>
      <scheme val="major"/>
    </font>
    <font>
      <b/>
      <sz val="10"/>
      <color theme="1"/>
      <name val="Calibri"/>
      <family val="2"/>
      <scheme val="minor"/>
    </font>
    <font>
      <b/>
      <sz val="10"/>
      <color theme="0"/>
      <name val="Calibri"/>
      <family val="2"/>
      <scheme val="minor"/>
    </font>
    <font>
      <b/>
      <sz val="11"/>
      <name val="Calibri"/>
      <family val="2"/>
      <scheme val="minor"/>
    </font>
    <font>
      <sz val="11"/>
      <name val="Calibri"/>
      <family val="2"/>
      <scheme val="minor"/>
    </font>
    <font>
      <sz val="10"/>
      <name val="Calibri"/>
      <family val="2"/>
      <scheme val="minor"/>
    </font>
    <font>
      <sz val="9"/>
      <color rgb="FF000000"/>
      <name val="Calibri Light"/>
      <family val="2"/>
    </font>
    <font>
      <b/>
      <sz val="9"/>
      <color rgb="FF000000"/>
      <name val="Calibri Light"/>
      <family val="2"/>
    </font>
    <font>
      <b/>
      <sz val="9"/>
      <color indexed="81"/>
      <name val="Tahoma"/>
      <family val="2"/>
    </font>
    <font>
      <sz val="9"/>
      <color indexed="81"/>
      <name val="Tahoma"/>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u/>
      <sz val="10"/>
      <color rgb="FF0070C0"/>
      <name val="Calibri"/>
      <family val="2"/>
      <scheme val="minor"/>
    </font>
    <font>
      <sz val="10"/>
      <color rgb="FF0070C0"/>
      <name val="Calibri"/>
      <family val="2"/>
      <scheme val="minor"/>
    </font>
    <font>
      <sz val="11"/>
      <color rgb="FF0070C0"/>
      <name val="Calibri"/>
      <family val="2"/>
      <scheme val="minor"/>
    </font>
    <font>
      <sz val="10"/>
      <color rgb="FFFF0000"/>
      <name val="Calibri"/>
      <family val="2"/>
      <scheme val="minor"/>
    </font>
    <font>
      <i/>
      <sz val="10"/>
      <name val="Calibri"/>
      <family val="2"/>
      <scheme val="minor"/>
    </font>
    <font>
      <sz val="11"/>
      <color rgb="FF00B050"/>
      <name val="Calibri"/>
      <family val="2"/>
      <scheme val="minor"/>
    </font>
    <font>
      <sz val="10"/>
      <color rgb="FF00B050"/>
      <name val="Calibri"/>
      <family val="2"/>
      <scheme val="minor"/>
    </font>
    <font>
      <sz val="9"/>
      <color theme="1"/>
      <name val="Calibri"/>
      <family val="2"/>
      <scheme val="minor"/>
    </font>
    <font>
      <b/>
      <sz val="11"/>
      <color theme="2" tint="-0.499984740745262"/>
      <name val="Calibri"/>
      <family val="2"/>
      <scheme val="minor"/>
    </font>
    <font>
      <sz val="9"/>
      <name val="Calibri"/>
      <family val="2"/>
      <scheme val="minor"/>
    </font>
    <font>
      <sz val="10"/>
      <name val="MS Sans Serif"/>
      <family val="2"/>
    </font>
    <font>
      <b/>
      <sz val="9"/>
      <color theme="1"/>
      <name val="Calibri"/>
      <family val="2"/>
      <scheme val="minor"/>
    </font>
    <font>
      <b/>
      <sz val="9"/>
      <color theme="0"/>
      <name val="Calibri"/>
      <family val="2"/>
      <scheme val="minor"/>
    </font>
    <font>
      <b/>
      <sz val="9"/>
      <name val="Calibri"/>
      <family val="2"/>
      <scheme val="minor"/>
    </font>
    <font>
      <i/>
      <sz val="11"/>
      <color theme="1"/>
      <name val="Calibri"/>
      <family val="2"/>
      <scheme val="minor"/>
    </font>
    <font>
      <sz val="11"/>
      <color rgb="FFC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5"/>
      <color theme="3"/>
      <name val="Calibri"/>
      <family val="2"/>
    </font>
    <font>
      <b/>
      <sz val="13"/>
      <color theme="3"/>
      <name val="Calibri"/>
      <family val="2"/>
    </font>
    <font>
      <b/>
      <sz val="11"/>
      <color theme="3"/>
      <name val="Calibri"/>
      <family val="2"/>
    </font>
    <font>
      <b/>
      <sz val="11"/>
      <color rgb="FF000000"/>
      <name val="Calibri"/>
      <family val="2"/>
      <scheme val="minor"/>
    </font>
    <font>
      <sz val="11"/>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1C1D4D"/>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CC66FF"/>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bgColor indexed="64"/>
      </patternFill>
    </fill>
    <fill>
      <patternFill patternType="solid">
        <fgColor rgb="FFF2F2F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rgb="FF99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0000"/>
        <bgColor indexed="64"/>
      </patternFill>
    </fill>
    <fill>
      <patternFill patternType="solid">
        <fgColor rgb="FFC7A1E3"/>
        <bgColor indexed="64"/>
      </patternFill>
    </fill>
    <fill>
      <patternFill patternType="solid">
        <fgColor rgb="FF66FF66"/>
        <bgColor indexed="64"/>
      </patternFill>
    </fill>
    <fill>
      <patternFill patternType="solid">
        <fgColor rgb="FFFFC000"/>
        <bgColor indexed="64"/>
      </patternFill>
    </fill>
    <fill>
      <patternFill patternType="solid">
        <fgColor rgb="FFFFFFCC"/>
        <bgColor indexed="64"/>
      </patternFill>
    </fill>
    <fill>
      <patternFill patternType="solid">
        <fgColor rgb="FFDDEBF7"/>
        <bgColor indexed="64"/>
      </patternFill>
    </fill>
    <fill>
      <patternFill patternType="solid">
        <fgColor rgb="FFFFFFFF"/>
        <bgColor indexed="64"/>
      </patternFill>
    </fill>
  </fills>
  <borders count="38">
    <border>
      <left/>
      <right/>
      <top/>
      <bottom/>
      <diagonal/>
    </border>
    <border>
      <left/>
      <right/>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medium">
        <color rgb="FFFF7F00"/>
      </bottom>
      <diagonal/>
    </border>
    <border>
      <left/>
      <right/>
      <top style="medium">
        <color rgb="FFFF7F00"/>
      </top>
      <bottom style="medium">
        <color rgb="FFFF7F00"/>
      </bottom>
      <diagonal/>
    </border>
    <border>
      <left style="thin">
        <color theme="0" tint="-0.14996795556505021"/>
      </left>
      <right/>
      <top style="thin">
        <color theme="0" tint="-0.14996795556505021"/>
      </top>
      <bottom style="thin">
        <color theme="5"/>
      </bottom>
      <diagonal/>
    </border>
    <border>
      <left/>
      <right style="thin">
        <color theme="0" tint="-0.14996795556505021"/>
      </right>
      <top style="thin">
        <color theme="0" tint="-0.14996795556505021"/>
      </top>
      <bottom style="thin">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medium">
        <color indexed="64"/>
      </bottom>
      <diagonal/>
    </border>
  </borders>
  <cellStyleXfs count="10">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1" fillId="0" borderId="0"/>
    <xf numFmtId="0" fontId="1" fillId="0" borderId="0"/>
    <xf numFmtId="0" fontId="34" fillId="0" borderId="0"/>
    <xf numFmtId="0" fontId="43" fillId="0" borderId="34" applyNumberFormat="0" applyFill="0" applyAlignment="0" applyProtection="0"/>
    <xf numFmtId="0" fontId="44" fillId="0" borderId="35" applyNumberFormat="0" applyFill="0" applyAlignment="0" applyProtection="0"/>
    <xf numFmtId="0" fontId="45" fillId="0" borderId="36" applyNumberFormat="0" applyFill="0" applyAlignment="0" applyProtection="0"/>
    <xf numFmtId="0" fontId="44" fillId="0" borderId="35" applyNumberFormat="0" applyFill="0" applyAlignment="0" applyProtection="0"/>
  </cellStyleXfs>
  <cellXfs count="983">
    <xf numFmtId="0" fontId="0" fillId="0" borderId="0" xfId="0"/>
    <xf numFmtId="0" fontId="0" fillId="2" borderId="0" xfId="0" applyFill="1"/>
    <xf numFmtId="0" fontId="0" fillId="0" borderId="0" xfId="0" applyAlignment="1">
      <alignment horizontal="left" vertical="center" wrapText="1"/>
    </xf>
    <xf numFmtId="0" fontId="0" fillId="0" borderId="0" xfId="0" applyAlignment="1">
      <alignment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xf>
    <xf numFmtId="0" fontId="0" fillId="4" borderId="0" xfId="0" applyFill="1"/>
    <xf numFmtId="0" fontId="0" fillId="4" borderId="1" xfId="0" applyFill="1" applyBorder="1"/>
    <xf numFmtId="0" fontId="0" fillId="0" borderId="0" xfId="0" applyAlignment="1">
      <alignment vertical="center"/>
    </xf>
    <xf numFmtId="0" fontId="0" fillId="0" borderId="0" xfId="0" applyAlignment="1">
      <alignment horizontal="center"/>
    </xf>
    <xf numFmtId="0" fontId="0" fillId="7" borderId="0" xfId="0" applyFill="1"/>
    <xf numFmtId="0" fontId="0" fillId="0" borderId="0" xfId="0" applyAlignment="1">
      <alignment horizontal="left"/>
    </xf>
    <xf numFmtId="0" fontId="7" fillId="0" borderId="0" xfId="0" applyFont="1" applyAlignment="1">
      <alignment vertical="top"/>
    </xf>
    <xf numFmtId="0" fontId="0" fillId="8" borderId="0" xfId="0" applyFill="1"/>
    <xf numFmtId="0" fontId="0" fillId="9" borderId="0" xfId="0" applyFill="1"/>
    <xf numFmtId="0" fontId="0" fillId="2" borderId="0" xfId="0" applyFill="1" applyAlignment="1">
      <alignment vertical="center"/>
    </xf>
    <xf numFmtId="0" fontId="2" fillId="11" borderId="2" xfId="0" applyFont="1" applyFill="1" applyBorder="1" applyAlignment="1">
      <alignment horizontal="left" vertical="center"/>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11" borderId="0" xfId="0" applyFont="1" applyFill="1" applyAlignment="1">
      <alignment horizontal="center" vertical="center" wrapText="1"/>
    </xf>
    <xf numFmtId="0" fontId="0" fillId="13" borderId="0" xfId="0" applyFill="1"/>
    <xf numFmtId="0" fontId="0" fillId="2" borderId="18" xfId="0" applyFill="1" applyBorder="1"/>
    <xf numFmtId="0" fontId="4" fillId="2" borderId="0" xfId="0" applyFont="1" applyFill="1" applyAlignment="1">
      <alignment horizontal="center" vertical="center"/>
    </xf>
    <xf numFmtId="0" fontId="11" fillId="4" borderId="2" xfId="0" applyFont="1" applyFill="1" applyBorder="1" applyAlignment="1">
      <alignment horizontal="left" vertical="center" wrapText="1"/>
    </xf>
    <xf numFmtId="0" fontId="11" fillId="4" borderId="19"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20" borderId="19" xfId="0" applyFont="1" applyFill="1" applyBorder="1" applyAlignment="1">
      <alignment horizontal="center" vertical="center" wrapText="1"/>
    </xf>
    <xf numFmtId="0" fontId="12" fillId="2" borderId="7" xfId="0" applyFont="1" applyFill="1" applyBorder="1" applyAlignment="1">
      <alignment vertical="center"/>
    </xf>
    <xf numFmtId="0" fontId="12" fillId="2" borderId="9" xfId="0" applyFont="1" applyFill="1" applyBorder="1" applyAlignment="1">
      <alignment vertical="center"/>
    </xf>
    <xf numFmtId="0" fontId="0" fillId="0" borderId="19" xfId="0" applyBorder="1" applyAlignment="1">
      <alignment horizontal="center" vertical="center"/>
    </xf>
    <xf numFmtId="0" fontId="14" fillId="2" borderId="27" xfId="0" applyFont="1" applyFill="1" applyBorder="1" applyAlignment="1">
      <alignment vertical="center" readingOrder="1"/>
    </xf>
    <xf numFmtId="0" fontId="14" fillId="2" borderId="27" xfId="0" applyFont="1" applyFill="1" applyBorder="1" applyAlignment="1">
      <alignment horizontal="center" vertical="center" readingOrder="1"/>
    </xf>
    <xf numFmtId="0" fontId="12" fillId="2" borderId="5" xfId="0" applyFont="1" applyFill="1" applyBorder="1" applyAlignment="1">
      <alignment vertical="center"/>
    </xf>
    <xf numFmtId="0" fontId="12" fillId="2" borderId="6" xfId="0" applyFont="1" applyFill="1" applyBorder="1" applyAlignment="1">
      <alignment vertical="center"/>
    </xf>
    <xf numFmtId="0" fontId="14" fillId="21" borderId="27" xfId="0" applyFont="1" applyFill="1" applyBorder="1" applyAlignment="1">
      <alignment vertical="center" readingOrder="1"/>
    </xf>
    <xf numFmtId="0" fontId="14" fillId="21" borderId="27" xfId="0" applyFont="1" applyFill="1" applyBorder="1" applyAlignment="1">
      <alignment horizontal="center" vertical="center" readingOrder="1"/>
    </xf>
    <xf numFmtId="0" fontId="14" fillId="2" borderId="28" xfId="0" applyFont="1" applyFill="1" applyBorder="1" applyAlignment="1">
      <alignment vertical="center" readingOrder="1"/>
    </xf>
    <xf numFmtId="0" fontId="14" fillId="2" borderId="28" xfId="0" applyFont="1" applyFill="1" applyBorder="1" applyAlignment="1">
      <alignment horizontal="center" vertical="center" readingOrder="1"/>
    </xf>
    <xf numFmtId="0" fontId="12" fillId="2" borderId="25" xfId="0" applyFont="1" applyFill="1" applyBorder="1" applyAlignment="1">
      <alignment horizontal="center" vertical="center"/>
    </xf>
    <xf numFmtId="0" fontId="12" fillId="4" borderId="7" xfId="0" applyFont="1" applyFill="1" applyBorder="1" applyAlignment="1">
      <alignment vertical="center"/>
    </xf>
    <xf numFmtId="0" fontId="12" fillId="4" borderId="9" xfId="0" applyFont="1" applyFill="1" applyBorder="1" applyAlignment="1">
      <alignment vertical="center"/>
    </xf>
    <xf numFmtId="0" fontId="12" fillId="4" borderId="17" xfId="0" applyFont="1" applyFill="1" applyBorder="1" applyAlignment="1">
      <alignment vertical="center"/>
    </xf>
    <xf numFmtId="0" fontId="12" fillId="4" borderId="19" xfId="0" applyFont="1" applyFill="1" applyBorder="1" applyAlignment="1">
      <alignment horizontal="center" vertical="center"/>
    </xf>
    <xf numFmtId="0" fontId="15" fillId="2" borderId="28" xfId="0" applyFont="1" applyFill="1" applyBorder="1" applyAlignment="1">
      <alignment vertical="center" readingOrder="1"/>
    </xf>
    <xf numFmtId="0" fontId="15" fillId="2" borderId="28" xfId="0" applyFont="1" applyFill="1" applyBorder="1" applyAlignment="1">
      <alignment horizontal="center" vertical="center" readingOrder="1"/>
    </xf>
    <xf numFmtId="0" fontId="12" fillId="2" borderId="17" xfId="0" applyFont="1" applyFill="1" applyBorder="1" applyAlignment="1">
      <alignment vertical="center"/>
    </xf>
    <xf numFmtId="0" fontId="0" fillId="0" borderId="1" xfId="0"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0" fillId="0" borderId="1" xfId="0" applyBorder="1"/>
    <xf numFmtId="0" fontId="12" fillId="4" borderId="25" xfId="0" applyFont="1" applyFill="1" applyBorder="1" applyAlignment="1">
      <alignment horizontal="center" vertical="center"/>
    </xf>
    <xf numFmtId="0" fontId="12" fillId="2" borderId="19" xfId="0" applyFont="1" applyFill="1" applyBorder="1" applyAlignment="1">
      <alignment horizontal="left" vertical="center"/>
    </xf>
    <xf numFmtId="0" fontId="13" fillId="2" borderId="19" xfId="0" applyFont="1" applyFill="1" applyBorder="1" applyAlignment="1">
      <alignment vertical="top" wrapText="1"/>
    </xf>
    <xf numFmtId="0" fontId="12" fillId="5"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3" fillId="4" borderId="19" xfId="0" applyFont="1" applyFill="1" applyBorder="1" applyAlignment="1">
      <alignment vertical="top" wrapText="1"/>
    </xf>
    <xf numFmtId="0" fontId="12" fillId="4" borderId="19" xfId="0" applyFont="1" applyFill="1" applyBorder="1" applyAlignment="1">
      <alignment horizontal="left" vertical="center"/>
    </xf>
    <xf numFmtId="0" fontId="12" fillId="7" borderId="17" xfId="0" applyFont="1" applyFill="1" applyBorder="1" applyAlignment="1">
      <alignment vertical="center"/>
    </xf>
    <xf numFmtId="0" fontId="12" fillId="7" borderId="25" xfId="0" applyFont="1" applyFill="1" applyBorder="1" applyAlignment="1">
      <alignment vertical="center"/>
    </xf>
    <xf numFmtId="0" fontId="0" fillId="7" borderId="19" xfId="0" applyFill="1" applyBorder="1" applyAlignment="1">
      <alignment horizontal="center" vertical="center"/>
    </xf>
    <xf numFmtId="0" fontId="0" fillId="8" borderId="19" xfId="0" applyFill="1" applyBorder="1" applyAlignment="1">
      <alignment horizontal="center" vertical="center"/>
    </xf>
    <xf numFmtId="0" fontId="0" fillId="0" borderId="0" xfId="0" applyAlignment="1">
      <alignment horizontal="left" wrapText="1"/>
    </xf>
    <xf numFmtId="0" fontId="12" fillId="4" borderId="19" xfId="0" applyFont="1" applyFill="1" applyBorder="1" applyAlignment="1">
      <alignment horizontal="left" vertical="center" wrapText="1"/>
    </xf>
    <xf numFmtId="0" fontId="12"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13" borderId="19" xfId="0" applyFill="1" applyBorder="1" applyAlignment="1">
      <alignment horizontal="center" vertical="center"/>
    </xf>
    <xf numFmtId="0" fontId="12" fillId="4" borderId="2" xfId="0" applyFont="1" applyFill="1" applyBorder="1" applyAlignment="1">
      <alignment vertical="center"/>
    </xf>
    <xf numFmtId="0" fontId="12" fillId="4" borderId="4" xfId="0" applyFont="1" applyFill="1" applyBorder="1" applyAlignment="1">
      <alignment vertical="center"/>
    </xf>
    <xf numFmtId="0" fontId="12" fillId="4" borderId="19" xfId="0" applyFont="1" applyFill="1" applyBorder="1" applyAlignment="1">
      <alignment vertical="center"/>
    </xf>
    <xf numFmtId="0" fontId="9" fillId="11" borderId="19" xfId="0" applyFont="1" applyFill="1" applyBorder="1" applyAlignment="1">
      <alignment horizontal="center" vertical="center" wrapText="1"/>
    </xf>
    <xf numFmtId="0" fontId="4" fillId="11" borderId="3" xfId="0" applyFont="1" applyFill="1" applyBorder="1" applyAlignment="1">
      <alignment horizontal="left" vertical="top"/>
    </xf>
    <xf numFmtId="0" fontId="4" fillId="0" borderId="19" xfId="0" applyFont="1" applyBorder="1" applyAlignment="1">
      <alignment horizontal="center" vertical="center" wrapText="1"/>
    </xf>
    <xf numFmtId="0" fontId="0" fillId="2" borderId="0" xfId="0" applyFill="1" applyAlignment="1">
      <alignment wrapText="1"/>
    </xf>
    <xf numFmtId="0" fontId="4" fillId="4" borderId="2"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4" xfId="0" applyFont="1" applyFill="1" applyBorder="1" applyAlignment="1">
      <alignment vertical="center" wrapText="1"/>
    </xf>
    <xf numFmtId="0" fontId="4" fillId="4" borderId="19"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2"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12"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2"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4" borderId="9" xfId="0" applyFont="1" applyFill="1" applyBorder="1" applyAlignment="1">
      <alignment horizontal="left" vertical="top" wrapText="1"/>
    </xf>
    <xf numFmtId="0" fontId="12"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2" fillId="4" borderId="10" xfId="0" applyFont="1" applyFill="1" applyBorder="1" applyAlignment="1">
      <alignment horizontal="left" vertical="top" wrapText="1"/>
    </xf>
    <xf numFmtId="0" fontId="13" fillId="4" borderId="11" xfId="0" applyFont="1" applyFill="1" applyBorder="1" applyAlignment="1">
      <alignment horizontal="left" vertical="top" wrapText="1"/>
    </xf>
    <xf numFmtId="0" fontId="12" fillId="4" borderId="7" xfId="0" applyFont="1" applyFill="1" applyBorder="1" applyAlignment="1">
      <alignment vertical="top" wrapText="1"/>
    </xf>
    <xf numFmtId="0" fontId="13" fillId="4" borderId="9" xfId="0" applyFont="1" applyFill="1" applyBorder="1" applyAlignment="1">
      <alignment vertical="top" wrapText="1"/>
    </xf>
    <xf numFmtId="0" fontId="12"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4" xfId="0" applyFont="1" applyFill="1" applyBorder="1" applyAlignment="1">
      <alignment horizontal="left" vertical="center" wrapText="1"/>
    </xf>
    <xf numFmtId="0" fontId="12" fillId="2" borderId="4"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4" borderId="2"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2" borderId="4"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17" xfId="0" applyFont="1" applyFill="1" applyBorder="1" applyAlignment="1">
      <alignment vertical="center" wrapText="1"/>
    </xf>
    <xf numFmtId="0" fontId="13" fillId="2" borderId="9"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0" xfId="0" applyFont="1" applyAlignment="1">
      <alignment horizontal="center" vertical="center" wrapText="1"/>
    </xf>
    <xf numFmtId="0" fontId="12" fillId="0" borderId="2" xfId="0" applyFont="1" applyBorder="1" applyAlignment="1">
      <alignment horizontal="left"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horizontal="left" vertical="top" wrapText="1"/>
    </xf>
    <xf numFmtId="0" fontId="13" fillId="0" borderId="4" xfId="0" applyFont="1" applyBorder="1" applyAlignment="1">
      <alignment horizontal="left" vertical="top" wrapText="1"/>
    </xf>
    <xf numFmtId="0" fontId="12" fillId="9" borderId="19" xfId="0" applyFont="1" applyFill="1" applyBorder="1" applyAlignment="1">
      <alignment horizontal="center" vertical="center" wrapText="1"/>
    </xf>
    <xf numFmtId="0" fontId="0" fillId="9" borderId="19" xfId="0" applyFill="1" applyBorder="1" applyAlignment="1">
      <alignment horizontal="center" vertical="center" wrapText="1"/>
    </xf>
    <xf numFmtId="0" fontId="12" fillId="0" borderId="19" xfId="0" applyFont="1" applyBorder="1" applyAlignment="1">
      <alignment vertical="center" wrapText="1"/>
    </xf>
    <xf numFmtId="0" fontId="12" fillId="0" borderId="19" xfId="0" applyFont="1" applyBorder="1" applyAlignment="1">
      <alignment horizontal="left" vertical="center" wrapText="1"/>
    </xf>
    <xf numFmtId="0" fontId="12" fillId="0" borderId="7" xfId="0" applyFont="1" applyBorder="1" applyAlignment="1">
      <alignment horizontal="left" vertical="center"/>
    </xf>
    <xf numFmtId="0" fontId="12" fillId="0" borderId="9" xfId="0" applyFont="1" applyBorder="1" applyAlignment="1">
      <alignment vertical="center"/>
    </xf>
    <xf numFmtId="0" fontId="13" fillId="0" borderId="4" xfId="0" applyFont="1" applyBorder="1" applyAlignment="1">
      <alignment horizontal="left" vertical="center" wrapText="1"/>
    </xf>
    <xf numFmtId="0" fontId="12" fillId="0" borderId="19" xfId="0" applyFont="1" applyBorder="1" applyAlignment="1">
      <alignment horizontal="left" vertical="top" wrapText="1"/>
    </xf>
    <xf numFmtId="0" fontId="12" fillId="18" borderId="19" xfId="0" applyFont="1" applyFill="1" applyBorder="1" applyAlignment="1">
      <alignment horizontal="center" vertical="center" wrapText="1"/>
    </xf>
    <xf numFmtId="0" fontId="0" fillId="18" borderId="0" xfId="0" applyFill="1"/>
    <xf numFmtId="0" fontId="0" fillId="18" borderId="0" xfId="0" applyFill="1" applyAlignment="1">
      <alignment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0" fillId="18" borderId="0" xfId="0" applyFill="1" applyAlignment="1">
      <alignment horizontal="left"/>
    </xf>
    <xf numFmtId="0" fontId="12" fillId="4" borderId="5" xfId="0" applyFont="1" applyFill="1" applyBorder="1" applyAlignment="1">
      <alignment vertical="center" wrapText="1"/>
    </xf>
    <xf numFmtId="0" fontId="13" fillId="4" borderId="6" xfId="0" applyFont="1" applyFill="1" applyBorder="1" applyAlignment="1">
      <alignment vertical="center" wrapText="1"/>
    </xf>
    <xf numFmtId="0" fontId="12" fillId="4" borderId="10" xfId="0" applyFont="1" applyFill="1" applyBorder="1" applyAlignment="1">
      <alignment vertical="center" wrapText="1"/>
    </xf>
    <xf numFmtId="0" fontId="13" fillId="4" borderId="11" xfId="0" applyFont="1" applyFill="1" applyBorder="1" applyAlignment="1">
      <alignment vertical="center" wrapText="1"/>
    </xf>
    <xf numFmtId="0" fontId="13" fillId="4" borderId="6" xfId="0" applyFont="1" applyFill="1" applyBorder="1" applyAlignment="1">
      <alignment horizontal="left" vertical="center" wrapText="1"/>
    </xf>
    <xf numFmtId="0" fontId="12" fillId="2" borderId="5" xfId="0" applyFont="1" applyFill="1" applyBorder="1" applyAlignment="1">
      <alignment vertical="center" wrapText="1"/>
    </xf>
    <xf numFmtId="0" fontId="13" fillId="2" borderId="6" xfId="0" applyFont="1" applyFill="1" applyBorder="1" applyAlignment="1">
      <alignment vertical="center" wrapText="1"/>
    </xf>
    <xf numFmtId="0" fontId="12" fillId="2" borderId="10" xfId="0" applyFont="1" applyFill="1" applyBorder="1" applyAlignment="1">
      <alignment vertical="center" wrapText="1"/>
    </xf>
    <xf numFmtId="0" fontId="13" fillId="2" borderId="11" xfId="0" applyFont="1" applyFill="1" applyBorder="1" applyAlignment="1">
      <alignment vertical="center" wrapText="1"/>
    </xf>
    <xf numFmtId="0" fontId="0" fillId="2" borderId="4" xfId="0" applyFill="1" applyBorder="1" applyAlignment="1">
      <alignment vertical="center"/>
    </xf>
    <xf numFmtId="0" fontId="0" fillId="2" borderId="2" xfId="0" applyFill="1" applyBorder="1" applyAlignment="1">
      <alignment vertical="center"/>
    </xf>
    <xf numFmtId="0" fontId="0" fillId="2" borderId="19" xfId="0" applyFill="1" applyBorder="1" applyAlignment="1">
      <alignment vertical="center"/>
    </xf>
    <xf numFmtId="0" fontId="0" fillId="2" borderId="2" xfId="0" applyFill="1" applyBorder="1" applyAlignment="1">
      <alignment vertical="center" wrapText="1"/>
    </xf>
    <xf numFmtId="0" fontId="0" fillId="2" borderId="4" xfId="0" applyFill="1" applyBorder="1" applyAlignment="1">
      <alignment vertical="center" wrapText="1"/>
    </xf>
    <xf numFmtId="0" fontId="0" fillId="2" borderId="19" xfId="0"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xf>
    <xf numFmtId="0" fontId="0" fillId="9" borderId="0" xfId="0" applyFill="1" applyAlignment="1">
      <alignment vertical="center"/>
    </xf>
    <xf numFmtId="0" fontId="12" fillId="9" borderId="7"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2" xfId="0" applyFont="1" applyFill="1" applyBorder="1" applyAlignment="1">
      <alignment vertical="center"/>
    </xf>
    <xf numFmtId="0" fontId="12" fillId="9" borderId="4" xfId="0" applyFont="1" applyFill="1" applyBorder="1" applyAlignment="1">
      <alignment vertical="center"/>
    </xf>
    <xf numFmtId="0" fontId="12" fillId="9" borderId="17"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0" fillId="9" borderId="19" xfId="0" applyFill="1" applyBorder="1" applyAlignment="1">
      <alignment horizontal="center" vertical="center"/>
    </xf>
    <xf numFmtId="0" fontId="12" fillId="9" borderId="2" xfId="0" applyFont="1" applyFill="1" applyBorder="1" applyAlignment="1">
      <alignment horizontal="left" vertical="center"/>
    </xf>
    <xf numFmtId="0" fontId="0" fillId="9" borderId="0" xfId="0" applyFill="1" applyAlignment="1">
      <alignment wrapText="1"/>
    </xf>
    <xf numFmtId="0" fontId="12" fillId="9" borderId="4"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3" fillId="9" borderId="19" xfId="0" applyFont="1" applyFill="1" applyBorder="1" applyAlignment="1">
      <alignment horizontal="left" vertical="center" wrapText="1"/>
    </xf>
    <xf numFmtId="0" fontId="0" fillId="7" borderId="0" xfId="0" applyFill="1" applyAlignment="1">
      <alignment vertical="center"/>
    </xf>
    <xf numFmtId="0" fontId="12" fillId="7" borderId="7"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2" xfId="0" applyFont="1" applyFill="1" applyBorder="1" applyAlignment="1">
      <alignment vertical="center"/>
    </xf>
    <xf numFmtId="0" fontId="12" fillId="7" borderId="4" xfId="0" applyFont="1" applyFill="1" applyBorder="1" applyAlignment="1">
      <alignment vertical="center"/>
    </xf>
    <xf numFmtId="0" fontId="12"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2" fillId="7" borderId="19" xfId="0" applyFont="1" applyFill="1" applyBorder="1" applyAlignment="1">
      <alignment horizontal="left" vertical="center"/>
    </xf>
    <xf numFmtId="0" fontId="0" fillId="7" borderId="0" xfId="0" applyFill="1" applyAlignment="1">
      <alignment wrapText="1"/>
    </xf>
    <xf numFmtId="0" fontId="12" fillId="7" borderId="7" xfId="0" applyFont="1" applyFill="1" applyBorder="1" applyAlignment="1">
      <alignment vertical="center"/>
    </xf>
    <xf numFmtId="0" fontId="12" fillId="7" borderId="9" xfId="0" applyFont="1" applyFill="1" applyBorder="1" applyAlignment="1">
      <alignment vertical="center"/>
    </xf>
    <xf numFmtId="0" fontId="12" fillId="7" borderId="10"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0" xfId="0" applyFont="1" applyFill="1" applyBorder="1" applyAlignment="1">
      <alignment vertical="center"/>
    </xf>
    <xf numFmtId="0" fontId="12" fillId="7" borderId="11" xfId="0" applyFont="1" applyFill="1" applyBorder="1" applyAlignment="1">
      <alignment vertical="center"/>
    </xf>
    <xf numFmtId="0" fontId="12" fillId="7" borderId="9" xfId="0" applyFont="1" applyFill="1" applyBorder="1" applyAlignment="1">
      <alignment vertical="center" wrapText="1"/>
    </xf>
    <xf numFmtId="0" fontId="12" fillId="7" borderId="6" xfId="0" applyFont="1" applyFill="1" applyBorder="1" applyAlignment="1">
      <alignment vertical="center" wrapText="1"/>
    </xf>
    <xf numFmtId="0" fontId="12" fillId="7" borderId="5" xfId="0" applyFont="1" applyFill="1" applyBorder="1" applyAlignment="1">
      <alignment horizontal="left" vertical="center" wrapText="1"/>
    </xf>
    <xf numFmtId="0" fontId="12" fillId="7" borderId="11" xfId="0" applyFont="1" applyFill="1" applyBorder="1" applyAlignment="1">
      <alignment vertical="center" wrapText="1"/>
    </xf>
    <xf numFmtId="0" fontId="12" fillId="2" borderId="6" xfId="0" applyFont="1" applyFill="1" applyBorder="1" applyAlignment="1">
      <alignment vertical="center" wrapText="1"/>
    </xf>
    <xf numFmtId="0" fontId="12" fillId="0" borderId="6"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0" borderId="0" xfId="0" applyFont="1" applyAlignment="1">
      <alignment horizontal="center" vertical="center" wrapText="1"/>
    </xf>
    <xf numFmtId="0" fontId="12" fillId="0" borderId="19" xfId="0" applyFont="1" applyBorder="1" applyAlignment="1">
      <alignment horizontal="center" vertical="center"/>
    </xf>
    <xf numFmtId="0" fontId="12" fillId="2" borderId="19" xfId="0" applyFont="1" applyFill="1" applyBorder="1" applyAlignment="1">
      <alignment vertical="center"/>
    </xf>
    <xf numFmtId="0" fontId="11" fillId="4" borderId="19"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0" borderId="19" xfId="0" applyFont="1" applyBorder="1" applyAlignment="1">
      <alignment horizontal="left" vertical="center"/>
    </xf>
    <xf numFmtId="0" fontId="4" fillId="14" borderId="19" xfId="0" applyFont="1" applyFill="1" applyBorder="1" applyAlignment="1">
      <alignment horizontal="center" vertical="center" wrapText="1"/>
    </xf>
    <xf numFmtId="0" fontId="4" fillId="22" borderId="19" xfId="0" applyFont="1" applyFill="1" applyBorder="1" applyAlignment="1">
      <alignment horizontal="center" vertical="center" wrapText="1"/>
    </xf>
    <xf numFmtId="0" fontId="12" fillId="2" borderId="19" xfId="0" applyFont="1" applyFill="1" applyBorder="1" applyAlignment="1">
      <alignment horizontal="center"/>
    </xf>
    <xf numFmtId="0" fontId="0" fillId="0" borderId="19" xfId="0" applyBorder="1"/>
    <xf numFmtId="0" fontId="12" fillId="0" borderId="19" xfId="0" applyFont="1" applyBorder="1" applyAlignment="1">
      <alignment horizontal="center"/>
    </xf>
    <xf numFmtId="1" fontId="0" fillId="0" borderId="19" xfId="0" applyNumberFormat="1" applyBorder="1"/>
    <xf numFmtId="1" fontId="0" fillId="0" borderId="0" xfId="0" applyNumberFormat="1"/>
    <xf numFmtId="0" fontId="12" fillId="2" borderId="17" xfId="0" applyFont="1" applyFill="1" applyBorder="1" applyAlignment="1">
      <alignment horizontal="center"/>
    </xf>
    <xf numFmtId="0" fontId="0" fillId="0" borderId="17" xfId="0" applyBorder="1"/>
    <xf numFmtId="0" fontId="13" fillId="4" borderId="17" xfId="0" applyFont="1" applyFill="1" applyBorder="1" applyAlignment="1">
      <alignment vertical="center"/>
    </xf>
    <xf numFmtId="0" fontId="0" fillId="0" borderId="25" xfId="0" applyBorder="1"/>
    <xf numFmtId="0" fontId="13" fillId="4" borderId="24" xfId="0" applyFont="1" applyFill="1" applyBorder="1" applyAlignment="1">
      <alignment vertical="center"/>
    </xf>
    <xf numFmtId="0" fontId="13" fillId="2" borderId="17" xfId="0" applyFont="1" applyFill="1" applyBorder="1" applyAlignment="1">
      <alignment vertical="center"/>
    </xf>
    <xf numFmtId="0" fontId="13" fillId="2" borderId="24" xfId="0" applyFont="1" applyFill="1" applyBorder="1" applyAlignment="1">
      <alignment vertical="center"/>
    </xf>
    <xf numFmtId="0" fontId="13" fillId="2" borderId="25" xfId="0" applyFont="1" applyFill="1" applyBorder="1" applyAlignment="1">
      <alignment vertical="center"/>
    </xf>
    <xf numFmtId="0" fontId="13" fillId="4" borderId="25" xfId="0" applyFont="1" applyFill="1" applyBorder="1" applyAlignment="1">
      <alignment vertical="center"/>
    </xf>
    <xf numFmtId="0" fontId="25" fillId="2" borderId="17" xfId="0" applyFont="1" applyFill="1" applyBorder="1" applyAlignment="1">
      <alignment vertical="top" wrapText="1"/>
    </xf>
    <xf numFmtId="0" fontId="7" fillId="0" borderId="19" xfId="0" applyFont="1" applyBorder="1"/>
    <xf numFmtId="0" fontId="25" fillId="4" borderId="17" xfId="0" applyFont="1" applyFill="1" applyBorder="1" applyAlignment="1">
      <alignment vertical="top" wrapText="1"/>
    </xf>
    <xf numFmtId="0" fontId="3" fillId="0" borderId="19" xfId="0" applyFont="1" applyBorder="1"/>
    <xf numFmtId="0" fontId="0" fillId="3" borderId="24" xfId="0" applyFill="1" applyBorder="1" applyAlignment="1">
      <alignment horizontal="center" vertical="center" wrapText="1"/>
    </xf>
    <xf numFmtId="0" fontId="12" fillId="0" borderId="25" xfId="0" applyFont="1" applyBorder="1" applyAlignment="1">
      <alignment horizontal="center"/>
    </xf>
    <xf numFmtId="0" fontId="13" fillId="4" borderId="17" xfId="0" applyFont="1" applyFill="1" applyBorder="1" applyAlignment="1">
      <alignment horizontal="left" vertical="center"/>
    </xf>
    <xf numFmtId="0" fontId="13" fillId="2" borderId="17" xfId="0" applyFont="1" applyFill="1" applyBorder="1" applyAlignment="1">
      <alignment horizontal="left" vertical="center"/>
    </xf>
    <xf numFmtId="0" fontId="0" fillId="2" borderId="19" xfId="0" applyFill="1" applyBorder="1"/>
    <xf numFmtId="0" fontId="7" fillId="2" borderId="19" xfId="0" applyFont="1" applyFill="1" applyBorder="1"/>
    <xf numFmtId="0" fontId="0" fillId="2" borderId="24" xfId="0" applyFill="1" applyBorder="1" applyAlignment="1">
      <alignment horizontal="left" vertical="center"/>
    </xf>
    <xf numFmtId="0" fontId="13" fillId="4" borderId="19" xfId="0" applyFont="1" applyFill="1" applyBorder="1" applyAlignment="1">
      <alignment vertical="center"/>
    </xf>
    <xf numFmtId="0" fontId="24" fillId="4" borderId="19" xfId="2" applyFont="1" applyFill="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xf>
    <xf numFmtId="0" fontId="4" fillId="4" borderId="19" xfId="0" applyFont="1" applyFill="1" applyBorder="1" applyAlignment="1">
      <alignment horizontal="left" vertical="center" wrapText="1"/>
    </xf>
    <xf numFmtId="0" fontId="4" fillId="4" borderId="19" xfId="0" applyFont="1" applyFill="1" applyBorder="1" applyAlignment="1">
      <alignment vertical="center" wrapText="1"/>
    </xf>
    <xf numFmtId="0" fontId="4" fillId="4" borderId="19" xfId="0" applyFont="1" applyFill="1" applyBorder="1" applyAlignment="1">
      <alignment horizontal="center" vertical="center"/>
    </xf>
    <xf numFmtId="0" fontId="5" fillId="0" borderId="0" xfId="0" applyFont="1"/>
    <xf numFmtId="0" fontId="0" fillId="0" borderId="19" xfId="0" applyBorder="1" applyAlignment="1">
      <alignment vertical="center"/>
    </xf>
    <xf numFmtId="0" fontId="0" fillId="0" borderId="0" xfId="0" applyAlignment="1">
      <alignment horizontal="left" vertical="center"/>
    </xf>
    <xf numFmtId="0" fontId="0" fillId="0" borderId="19" xfId="0" applyBorder="1" applyAlignment="1">
      <alignment horizontal="left"/>
    </xf>
    <xf numFmtId="0" fontId="0" fillId="0" borderId="19" xfId="0" applyBorder="1" applyAlignment="1">
      <alignment horizontal="left" vertical="center"/>
    </xf>
    <xf numFmtId="0" fontId="0" fillId="4" borderId="19" xfId="0" applyFill="1" applyBorder="1" applyAlignment="1">
      <alignment horizontal="center" vertical="center" wrapText="1"/>
    </xf>
    <xf numFmtId="0" fontId="0" fillId="0" borderId="19" xfId="0" applyBorder="1" applyAlignment="1">
      <alignment vertical="center" wrapText="1"/>
    </xf>
    <xf numFmtId="0" fontId="13" fillId="2" borderId="19" xfId="0" applyFont="1" applyFill="1" applyBorder="1" applyAlignment="1">
      <alignment vertical="center"/>
    </xf>
    <xf numFmtId="0" fontId="7" fillId="0" borderId="19" xfId="0" applyFont="1" applyBorder="1" applyAlignment="1">
      <alignment vertical="center" wrapText="1"/>
    </xf>
    <xf numFmtId="0" fontId="13" fillId="4" borderId="19" xfId="0" applyFont="1" applyFill="1" applyBorder="1" applyAlignment="1">
      <alignment vertical="center" wrapText="1"/>
    </xf>
    <xf numFmtId="0" fontId="13" fillId="0" borderId="19" xfId="0" applyFont="1" applyBorder="1" applyAlignment="1">
      <alignment vertical="center" wrapText="1"/>
    </xf>
    <xf numFmtId="0" fontId="29" fillId="4" borderId="19" xfId="0" applyFont="1" applyFill="1" applyBorder="1" applyAlignment="1">
      <alignment horizontal="center" vertical="center"/>
    </xf>
    <xf numFmtId="0" fontId="7" fillId="0" borderId="19" xfId="0" applyFont="1" applyBorder="1" applyAlignment="1">
      <alignment vertical="center"/>
    </xf>
    <xf numFmtId="0" fontId="0" fillId="0" borderId="17" xfId="0" applyBorder="1" applyAlignment="1">
      <alignment horizontal="center" vertical="center"/>
    </xf>
    <xf numFmtId="0" fontId="13" fillId="0" borderId="19" xfId="0" applyFont="1" applyBorder="1" applyAlignment="1">
      <alignment wrapText="1"/>
    </xf>
    <xf numFmtId="0" fontId="13" fillId="4" borderId="19" xfId="0" applyFont="1" applyFill="1" applyBorder="1"/>
    <xf numFmtId="0" fontId="12" fillId="4" borderId="17" xfId="0" applyFont="1" applyFill="1" applyBorder="1" applyAlignment="1">
      <alignment horizontal="center" vertical="top" wrapText="1"/>
    </xf>
    <xf numFmtId="0" fontId="7" fillId="0" borderId="17" xfId="0" applyFont="1" applyBorder="1" applyAlignment="1">
      <alignment vertical="center"/>
    </xf>
    <xf numFmtId="0" fontId="29" fillId="0" borderId="17" xfId="0" applyFont="1" applyBorder="1" applyAlignment="1">
      <alignment horizontal="center" vertical="center" wrapText="1"/>
    </xf>
    <xf numFmtId="0" fontId="29" fillId="4" borderId="17" xfId="0" applyFont="1" applyFill="1" applyBorder="1" applyAlignment="1">
      <alignment horizontal="center" vertical="center" wrapText="1"/>
    </xf>
    <xf numFmtId="0" fontId="29" fillId="0" borderId="19" xfId="0" applyFont="1" applyBorder="1"/>
    <xf numFmtId="0" fontId="29" fillId="0" borderId="19" xfId="0" applyFont="1" applyBorder="1" applyAlignment="1">
      <alignment vertical="center"/>
    </xf>
    <xf numFmtId="0" fontId="29" fillId="0" borderId="0" xfId="0" applyFont="1"/>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29" fillId="2" borderId="19" xfId="0" applyFont="1" applyFill="1" applyBorder="1" applyAlignment="1">
      <alignment horizontal="center" vertical="center"/>
    </xf>
    <xf numFmtId="0" fontId="0" fillId="0" borderId="0" xfId="0" applyAlignment="1">
      <alignment horizontal="center" wrapText="1"/>
    </xf>
    <xf numFmtId="0" fontId="12" fillId="0" borderId="0" xfId="0" applyFont="1" applyAlignment="1">
      <alignment horizontal="center" wrapText="1"/>
    </xf>
    <xf numFmtId="0" fontId="13" fillId="0" borderId="0" xfId="0" applyFont="1" applyAlignment="1">
      <alignment horizontal="center" wrapText="1"/>
    </xf>
    <xf numFmtId="0" fontId="7" fillId="0" borderId="0" xfId="0" applyFont="1"/>
    <xf numFmtId="0" fontId="7" fillId="0" borderId="0" xfId="0" applyFont="1" applyAlignment="1">
      <alignment vertical="center"/>
    </xf>
    <xf numFmtId="0" fontId="0" fillId="0" borderId="0" xfId="0" applyAlignment="1">
      <alignment horizontal="center" vertical="center" wrapText="1"/>
    </xf>
    <xf numFmtId="0" fontId="0" fillId="2" borderId="17" xfId="0" applyFill="1" applyBorder="1" applyAlignment="1">
      <alignment horizontal="center"/>
    </xf>
    <xf numFmtId="0" fontId="0" fillId="4" borderId="19" xfId="0" applyFill="1" applyBorder="1" applyAlignment="1">
      <alignment horizontal="center"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0" fillId="4" borderId="2" xfId="0" applyFill="1" applyBorder="1" applyAlignment="1">
      <alignment vertical="center"/>
    </xf>
    <xf numFmtId="0" fontId="0" fillId="4" borderId="19" xfId="0" applyFill="1" applyBorder="1" applyAlignment="1">
      <alignment vertical="center"/>
    </xf>
    <xf numFmtId="0" fontId="2" fillId="23" borderId="19" xfId="0" applyFont="1" applyFill="1" applyBorder="1"/>
    <xf numFmtId="0" fontId="2" fillId="23" borderId="3" xfId="0" applyFont="1" applyFill="1" applyBorder="1"/>
    <xf numFmtId="0" fontId="2" fillId="23" borderId="19" xfId="0" applyFont="1" applyFill="1" applyBorder="1" applyAlignment="1">
      <alignment horizontal="center" wrapText="1"/>
    </xf>
    <xf numFmtId="0" fontId="2" fillId="23" borderId="19" xfId="0" applyFont="1" applyFill="1" applyBorder="1" applyAlignment="1">
      <alignment vertical="center"/>
    </xf>
    <xf numFmtId="0" fontId="32" fillId="23" borderId="19" xfId="0" applyFont="1" applyFill="1" applyBorder="1" applyAlignment="1">
      <alignment horizontal="center" vertical="center" wrapText="1"/>
    </xf>
    <xf numFmtId="0" fontId="32" fillId="23" borderId="19" xfId="0" applyFont="1" applyFill="1" applyBorder="1" applyAlignment="1">
      <alignment horizontal="center" wrapText="1"/>
    </xf>
    <xf numFmtId="0" fontId="2" fillId="23" borderId="19" xfId="0" applyFont="1" applyFill="1" applyBorder="1" applyAlignment="1">
      <alignment horizontal="center" vertical="center"/>
    </xf>
    <xf numFmtId="0" fontId="2" fillId="23" borderId="19" xfId="0" applyFont="1" applyFill="1" applyBorder="1" applyAlignment="1">
      <alignment horizontal="center" vertical="center" wrapText="1"/>
    </xf>
    <xf numFmtId="0" fontId="2" fillId="23" borderId="19" xfId="0" applyFont="1" applyFill="1" applyBorder="1" applyAlignment="1">
      <alignment wrapText="1"/>
    </xf>
    <xf numFmtId="0" fontId="0" fillId="2" borderId="17" xfId="0" applyFill="1" applyBorder="1" applyAlignment="1">
      <alignment vertical="center"/>
    </xf>
    <xf numFmtId="0" fontId="0" fillId="24" borderId="17" xfId="0" applyFill="1" applyBorder="1" applyAlignment="1">
      <alignment horizontal="center" vertical="center"/>
    </xf>
    <xf numFmtId="0" fontId="0" fillId="24" borderId="17" xfId="0" applyFill="1" applyBorder="1" applyAlignment="1">
      <alignment horizontal="center" vertical="center" wrapText="1"/>
    </xf>
    <xf numFmtId="0" fontId="14" fillId="24" borderId="27" xfId="0" applyFont="1" applyFill="1" applyBorder="1" applyAlignment="1">
      <alignment vertical="center" wrapText="1" readingOrder="1"/>
    </xf>
    <xf numFmtId="0" fontId="14" fillId="24" borderId="27" xfId="0" applyFont="1" applyFill="1" applyBorder="1" applyAlignment="1">
      <alignment horizontal="center" vertical="center" readingOrder="1"/>
    </xf>
    <xf numFmtId="9" fontId="14" fillId="24" borderId="27" xfId="1" applyFont="1" applyFill="1" applyBorder="1" applyAlignment="1">
      <alignment horizontal="center" vertical="center" readingOrder="1"/>
    </xf>
    <xf numFmtId="0" fontId="0" fillId="24" borderId="24" xfId="0" applyFill="1" applyBorder="1" applyAlignment="1">
      <alignment horizontal="center" vertical="center"/>
    </xf>
    <xf numFmtId="0" fontId="0" fillId="25" borderId="24" xfId="0" applyFill="1" applyBorder="1" applyAlignment="1">
      <alignment horizontal="center" vertical="center" wrapText="1"/>
    </xf>
    <xf numFmtId="0" fontId="0" fillId="2" borderId="24" xfId="0" applyFill="1" applyBorder="1" applyAlignment="1">
      <alignment horizontal="center"/>
    </xf>
    <xf numFmtId="0" fontId="14" fillId="26" borderId="27" xfId="0" applyFont="1" applyFill="1" applyBorder="1" applyAlignment="1">
      <alignment vertical="center" wrapText="1" readingOrder="1"/>
    </xf>
    <xf numFmtId="0" fontId="14" fillId="26" borderId="27" xfId="0" applyFont="1" applyFill="1" applyBorder="1" applyAlignment="1">
      <alignment horizontal="center" vertical="center" readingOrder="1"/>
    </xf>
    <xf numFmtId="9" fontId="14" fillId="26" borderId="27" xfId="1" applyFont="1" applyFill="1" applyBorder="1" applyAlignment="1">
      <alignment horizontal="center" vertical="center" readingOrder="1"/>
    </xf>
    <xf numFmtId="0" fontId="0" fillId="25" borderId="24" xfId="0" applyFill="1" applyBorder="1" applyAlignment="1">
      <alignment horizontal="center" vertical="center"/>
    </xf>
    <xf numFmtId="0" fontId="0" fillId="3" borderId="24" xfId="0" applyFill="1" applyBorder="1" applyAlignment="1">
      <alignment vertical="center" wrapText="1"/>
    </xf>
    <xf numFmtId="0" fontId="14" fillId="18" borderId="27" xfId="0" applyFont="1" applyFill="1" applyBorder="1" applyAlignment="1">
      <alignment vertical="center" wrapText="1" readingOrder="1"/>
    </xf>
    <xf numFmtId="0" fontId="14" fillId="18" borderId="27" xfId="0" applyFont="1" applyFill="1" applyBorder="1" applyAlignment="1">
      <alignment horizontal="center" vertical="center" readingOrder="1"/>
    </xf>
    <xf numFmtId="9" fontId="14" fillId="18" borderId="27" xfId="1" applyFont="1" applyFill="1" applyBorder="1" applyAlignment="1">
      <alignment horizontal="center" vertical="center" readingOrder="1"/>
    </xf>
    <xf numFmtId="0" fontId="31" fillId="2" borderId="24" xfId="0" applyFont="1" applyFill="1" applyBorder="1" applyAlignment="1">
      <alignment horizontal="left" vertical="center" wrapText="1"/>
    </xf>
    <xf numFmtId="0" fontId="14" fillId="27" borderId="27" xfId="0" applyFont="1" applyFill="1" applyBorder="1" applyAlignment="1">
      <alignment vertical="center" wrapText="1" readingOrder="1"/>
    </xf>
    <xf numFmtId="0" fontId="14" fillId="27" borderId="27" xfId="0" applyFont="1" applyFill="1" applyBorder="1" applyAlignment="1">
      <alignment horizontal="center" vertical="center" readingOrder="1"/>
    </xf>
    <xf numFmtId="9" fontId="14" fillId="27" borderId="27" xfId="1" applyFont="1" applyFill="1" applyBorder="1" applyAlignment="1">
      <alignment horizontal="center" vertical="center" readingOrder="1"/>
    </xf>
    <xf numFmtId="0" fontId="0" fillId="2" borderId="25" xfId="0" applyFill="1" applyBorder="1" applyAlignment="1">
      <alignment vertical="center"/>
    </xf>
    <xf numFmtId="0" fontId="0" fillId="2" borderId="25" xfId="0" applyFill="1" applyBorder="1" applyAlignment="1">
      <alignment horizontal="center" vertical="center"/>
    </xf>
    <xf numFmtId="0" fontId="0" fillId="25" borderId="25" xfId="0" applyFill="1" applyBorder="1" applyAlignment="1">
      <alignment horizontal="center" vertical="center" wrapText="1"/>
    </xf>
    <xf numFmtId="0" fontId="31" fillId="2" borderId="25" xfId="0" applyFont="1" applyFill="1" applyBorder="1" applyAlignment="1">
      <alignment horizontal="left" vertical="center" wrapText="1"/>
    </xf>
    <xf numFmtId="0" fontId="14" fillId="2" borderId="27" xfId="0" applyFont="1" applyFill="1" applyBorder="1" applyAlignment="1">
      <alignment vertical="center" wrapText="1" readingOrder="1"/>
    </xf>
    <xf numFmtId="9" fontId="14" fillId="2" borderId="27" xfId="1" applyFont="1" applyFill="1" applyBorder="1" applyAlignment="1">
      <alignment horizontal="center" vertical="center" readingOrder="1"/>
    </xf>
    <xf numFmtId="0" fontId="0" fillId="4" borderId="17" xfId="0" applyFill="1" applyBorder="1" applyAlignment="1">
      <alignment vertical="center"/>
    </xf>
    <xf numFmtId="0" fontId="0" fillId="4" borderId="17" xfId="0" applyFill="1" applyBorder="1" applyAlignment="1">
      <alignment horizontal="center" vertical="center"/>
    </xf>
    <xf numFmtId="0" fontId="0" fillId="4" borderId="17" xfId="0" applyFill="1" applyBorder="1" applyAlignment="1">
      <alignment horizontal="center" vertical="center" wrapText="1"/>
    </xf>
    <xf numFmtId="0" fontId="0" fillId="4" borderId="24" xfId="0" applyFill="1" applyBorder="1" applyAlignment="1">
      <alignment vertical="center"/>
    </xf>
    <xf numFmtId="0" fontId="0" fillId="4" borderId="24" xfId="0" applyFill="1" applyBorder="1" applyAlignment="1">
      <alignment horizontal="center" vertical="center"/>
    </xf>
    <xf numFmtId="0" fontId="0" fillId="4" borderId="24" xfId="0" applyFill="1" applyBorder="1" applyAlignment="1">
      <alignment horizontal="center" vertical="center" wrapText="1"/>
    </xf>
    <xf numFmtId="0" fontId="0" fillId="24" borderId="24" xfId="0" applyFill="1" applyBorder="1" applyAlignment="1">
      <alignment horizontal="center" vertical="center" wrapText="1"/>
    </xf>
    <xf numFmtId="0" fontId="8" fillId="10" borderId="33" xfId="0" applyFont="1" applyFill="1" applyBorder="1" applyAlignment="1">
      <alignment horizontal="center" vertical="center" wrapText="1"/>
    </xf>
    <xf numFmtId="0" fontId="0" fillId="28" borderId="24" xfId="0" applyFill="1" applyBorder="1" applyAlignment="1">
      <alignment horizontal="center" vertical="center" wrapText="1"/>
    </xf>
    <xf numFmtId="0" fontId="31" fillId="4" borderId="24" xfId="0" applyFont="1" applyFill="1" applyBorder="1" applyAlignment="1">
      <alignment horizontal="left" vertical="center" wrapText="1"/>
    </xf>
    <xf numFmtId="0" fontId="14" fillId="2" borderId="27" xfId="0" applyFont="1" applyFill="1" applyBorder="1" applyAlignment="1">
      <alignment vertical="center" wrapText="1"/>
    </xf>
    <xf numFmtId="9" fontId="14" fillId="2" borderId="27" xfId="1" applyFont="1" applyFill="1" applyBorder="1" applyAlignment="1">
      <alignment vertical="center" wrapText="1"/>
    </xf>
    <xf numFmtId="0" fontId="14" fillId="21" borderId="27" xfId="0" applyFont="1" applyFill="1" applyBorder="1" applyAlignment="1">
      <alignment vertical="center" wrapText="1"/>
    </xf>
    <xf numFmtId="9" fontId="14" fillId="21" borderId="27" xfId="1" applyFont="1" applyFill="1" applyBorder="1" applyAlignment="1">
      <alignment vertical="center" wrapText="1"/>
    </xf>
    <xf numFmtId="0" fontId="0" fillId="4" borderId="25" xfId="0" applyFill="1" applyBorder="1" applyAlignment="1">
      <alignment vertical="center"/>
    </xf>
    <xf numFmtId="0" fontId="0" fillId="4" borderId="25" xfId="0" applyFill="1" applyBorder="1" applyAlignment="1">
      <alignment horizontal="center" vertical="center"/>
    </xf>
    <xf numFmtId="0" fontId="0" fillId="4" borderId="25" xfId="0" applyFill="1" applyBorder="1" applyAlignment="1">
      <alignment horizontal="center" vertical="center" wrapText="1"/>
    </xf>
    <xf numFmtId="0" fontId="0" fillId="28" borderId="25" xfId="0" applyFill="1" applyBorder="1" applyAlignment="1">
      <alignment horizontal="center" vertical="center" wrapText="1"/>
    </xf>
    <xf numFmtId="0" fontId="31" fillId="4" borderId="25" xfId="0" applyFont="1" applyFill="1" applyBorder="1" applyAlignment="1">
      <alignment horizontal="left" vertical="center" wrapText="1"/>
    </xf>
    <xf numFmtId="0" fontId="31" fillId="2" borderId="17"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0" fillId="24" borderId="25" xfId="0" applyFill="1" applyBorder="1" applyAlignment="1">
      <alignment horizontal="center" vertical="center"/>
    </xf>
    <xf numFmtId="0" fontId="0" fillId="24" borderId="25" xfId="0" applyFill="1" applyBorder="1" applyAlignment="1">
      <alignment horizontal="center" vertical="center" wrapText="1"/>
    </xf>
    <xf numFmtId="0" fontId="31" fillId="4" borderId="25"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0" fillId="2" borderId="17" xfId="0" applyFill="1" applyBorder="1" applyAlignment="1">
      <alignment horizontal="center" vertical="top" wrapText="1"/>
    </xf>
    <xf numFmtId="0" fontId="0" fillId="2" borderId="17" xfId="0" applyFill="1" applyBorder="1" applyAlignment="1">
      <alignment vertical="top" wrapText="1"/>
    </xf>
    <xf numFmtId="0" fontId="0" fillId="2" borderId="24" xfId="0" applyFill="1" applyBorder="1" applyAlignment="1">
      <alignment horizontal="center" vertical="top" wrapText="1"/>
    </xf>
    <xf numFmtId="0" fontId="0" fillId="2" borderId="24" xfId="0" applyFill="1" applyBorder="1" applyAlignment="1">
      <alignment vertical="top" wrapText="1"/>
    </xf>
    <xf numFmtId="0" fontId="0" fillId="6" borderId="24" xfId="0" applyFill="1" applyBorder="1" applyAlignment="1">
      <alignment horizontal="center" vertical="center" wrapText="1"/>
    </xf>
    <xf numFmtId="0" fontId="0" fillId="6" borderId="24" xfId="0" applyFill="1" applyBorder="1" applyAlignment="1">
      <alignment vertical="top" wrapText="1"/>
    </xf>
    <xf numFmtId="0" fontId="0" fillId="3" borderId="25" xfId="0" applyFill="1" applyBorder="1" applyAlignment="1">
      <alignment vertical="center" wrapText="1"/>
    </xf>
    <xf numFmtId="0" fontId="0" fillId="4" borderId="17" xfId="0" applyFill="1" applyBorder="1" applyAlignment="1">
      <alignment horizontal="center" vertical="top" wrapText="1"/>
    </xf>
    <xf numFmtId="0" fontId="0" fillId="4" borderId="17" xfId="0" applyFill="1" applyBorder="1" applyAlignment="1">
      <alignment vertical="top" wrapText="1"/>
    </xf>
    <xf numFmtId="0" fontId="31" fillId="4" borderId="17" xfId="0" applyFont="1" applyFill="1" applyBorder="1" applyAlignment="1">
      <alignment horizontal="left" vertical="center" wrapText="1"/>
    </xf>
    <xf numFmtId="0" fontId="0" fillId="4" borderId="24" xfId="0" applyFill="1" applyBorder="1" applyAlignment="1">
      <alignment horizontal="center" vertical="top" wrapText="1"/>
    </xf>
    <xf numFmtId="0" fontId="0" fillId="4" borderId="24" xfId="0" applyFill="1" applyBorder="1" applyAlignment="1">
      <alignment vertical="top" wrapText="1"/>
    </xf>
    <xf numFmtId="0" fontId="0" fillId="4" borderId="25" xfId="0" applyFill="1" applyBorder="1" applyAlignment="1">
      <alignment horizontal="center" vertical="top" wrapText="1"/>
    </xf>
    <xf numFmtId="0" fontId="0" fillId="4" borderId="25" xfId="0" applyFill="1" applyBorder="1" applyAlignment="1">
      <alignment vertical="top" wrapText="1"/>
    </xf>
    <xf numFmtId="0" fontId="31" fillId="2" borderId="17" xfId="0" applyFont="1" applyFill="1" applyBorder="1" applyAlignment="1">
      <alignment horizontal="left" vertical="center" wrapText="1"/>
    </xf>
    <xf numFmtId="0" fontId="0" fillId="6" borderId="25" xfId="0" applyFill="1" applyBorder="1" applyAlignment="1">
      <alignment horizontal="center" vertical="center" wrapText="1"/>
    </xf>
    <xf numFmtId="0" fontId="0" fillId="6" borderId="25" xfId="0" applyFill="1" applyBorder="1" applyAlignment="1">
      <alignment vertical="center" wrapText="1"/>
    </xf>
    <xf numFmtId="0" fontId="0" fillId="28" borderId="25" xfId="0" applyFill="1" applyBorder="1" applyAlignment="1">
      <alignment horizontal="center" vertical="center"/>
    </xf>
    <xf numFmtId="0" fontId="0" fillId="0" borderId="25" xfId="0" applyBorder="1" applyAlignment="1">
      <alignment vertical="center" wrapText="1"/>
    </xf>
    <xf numFmtId="0" fontId="0" fillId="2" borderId="7" xfId="0" applyFill="1" applyBorder="1" applyAlignment="1">
      <alignment horizontal="center"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34" fillId="2" borderId="24" xfId="5" applyFill="1" applyBorder="1" applyAlignment="1">
      <alignment vertical="center"/>
    </xf>
    <xf numFmtId="0" fontId="34" fillId="29" borderId="24" xfId="5" applyFill="1" applyBorder="1" applyAlignment="1">
      <alignment vertical="center"/>
    </xf>
    <xf numFmtId="0" fontId="34" fillId="29" borderId="25" xfId="5" applyFill="1" applyBorder="1" applyAlignment="1">
      <alignment vertical="center"/>
    </xf>
    <xf numFmtId="0" fontId="34" fillId="4" borderId="24" xfId="5" applyFill="1" applyBorder="1" applyAlignment="1">
      <alignment vertical="center"/>
    </xf>
    <xf numFmtId="0" fontId="31" fillId="2" borderId="19" xfId="5" applyFont="1" applyFill="1" applyBorder="1" applyAlignment="1">
      <alignment horizontal="center" vertical="center" wrapText="1"/>
    </xf>
    <xf numFmtId="0" fontId="34" fillId="30" borderId="0" xfId="5" applyFill="1" applyAlignment="1">
      <alignment horizontal="left" vertical="top"/>
    </xf>
    <xf numFmtId="0" fontId="34" fillId="0" borderId="0" xfId="5" applyAlignment="1">
      <alignment horizontal="left" vertical="top"/>
    </xf>
    <xf numFmtId="0" fontId="34" fillId="2" borderId="25" xfId="5" applyFill="1" applyBorder="1" applyAlignment="1">
      <alignment vertical="center"/>
    </xf>
    <xf numFmtId="0" fontId="34" fillId="4" borderId="25" xfId="5" applyFill="1" applyBorder="1" applyAlignment="1">
      <alignment vertical="center"/>
    </xf>
    <xf numFmtId="0" fontId="35" fillId="2" borderId="0" xfId="0" applyFont="1" applyFill="1" applyAlignment="1">
      <alignment vertical="center" wrapText="1"/>
    </xf>
    <xf numFmtId="0" fontId="35" fillId="2" borderId="0" xfId="0" applyFont="1" applyFill="1" applyAlignment="1">
      <alignment horizontal="center" vertical="center" wrapText="1"/>
    </xf>
    <xf numFmtId="0" fontId="11" fillId="4" borderId="7" xfId="0" applyFont="1" applyFill="1" applyBorder="1" applyAlignment="1">
      <alignment horizontal="center" vertical="center" wrapText="1"/>
    </xf>
    <xf numFmtId="0" fontId="11" fillId="23" borderId="2" xfId="0" applyFont="1" applyFill="1" applyBorder="1"/>
    <xf numFmtId="0" fontId="11" fillId="23" borderId="3" xfId="0" applyFont="1" applyFill="1" applyBorder="1" applyAlignment="1">
      <alignment horizontal="center"/>
    </xf>
    <xf numFmtId="0" fontId="11" fillId="23" borderId="3" xfId="0" applyFont="1" applyFill="1" applyBorder="1" applyAlignment="1">
      <alignment wrapText="1"/>
    </xf>
    <xf numFmtId="0" fontId="11" fillId="23" borderId="3" xfId="0" applyFont="1" applyFill="1" applyBorder="1"/>
    <xf numFmtId="0" fontId="11" fillId="23" borderId="3" xfId="0" applyFont="1" applyFill="1" applyBorder="1" applyAlignment="1">
      <alignment vertical="center"/>
    </xf>
    <xf numFmtId="0" fontId="11" fillId="23" borderId="3" xfId="0" applyFont="1" applyFill="1" applyBorder="1" applyAlignment="1">
      <alignment horizontal="center" wrapText="1"/>
    </xf>
    <xf numFmtId="0" fontId="11" fillId="23" borderId="4" xfId="0" applyFont="1" applyFill="1" applyBorder="1" applyAlignment="1">
      <alignment horizontal="left" vertical="center"/>
    </xf>
    <xf numFmtId="0" fontId="2" fillId="23" borderId="4" xfId="0" applyFont="1" applyFill="1" applyBorder="1" applyAlignment="1">
      <alignment horizontal="left" vertical="center"/>
    </xf>
    <xf numFmtId="0" fontId="2" fillId="23" borderId="2" xfId="0" applyFont="1" applyFill="1" applyBorder="1" applyAlignment="1">
      <alignment horizontal="center" wrapText="1"/>
    </xf>
    <xf numFmtId="0" fontId="2" fillId="23" borderId="3" xfId="0" applyFont="1" applyFill="1" applyBorder="1" applyAlignment="1">
      <alignment horizontal="center" wrapText="1"/>
    </xf>
    <xf numFmtId="0" fontId="2" fillId="23" borderId="4" xfId="0" applyFont="1" applyFill="1" applyBorder="1" applyAlignment="1">
      <alignment horizontal="center"/>
    </xf>
    <xf numFmtId="0" fontId="2" fillId="23" borderId="4" xfId="0" applyFont="1" applyFill="1" applyBorder="1" applyAlignment="1">
      <alignment horizontal="center" wrapText="1"/>
    </xf>
    <xf numFmtId="0" fontId="36" fillId="23" borderId="4" xfId="0" applyFont="1" applyFill="1" applyBorder="1" applyAlignment="1">
      <alignment vertical="center"/>
    </xf>
    <xf numFmtId="0" fontId="36" fillId="23" borderId="4" xfId="0" applyFont="1" applyFill="1" applyBorder="1" applyAlignment="1">
      <alignment horizontal="center" vertical="center" wrapText="1"/>
    </xf>
    <xf numFmtId="0" fontId="33" fillId="2" borderId="19" xfId="0" applyFont="1" applyFill="1" applyBorder="1" applyAlignment="1">
      <alignment horizontal="left" vertical="center" wrapText="1"/>
    </xf>
    <xf numFmtId="0" fontId="33" fillId="2" borderId="19" xfId="0" applyFont="1" applyFill="1" applyBorder="1" applyAlignment="1">
      <alignment vertical="center" wrapText="1"/>
    </xf>
    <xf numFmtId="0" fontId="31" fillId="2" borderId="19" xfId="0" applyFont="1" applyFill="1" applyBorder="1" applyAlignment="1">
      <alignment vertical="center" wrapText="1"/>
    </xf>
    <xf numFmtId="0" fontId="31" fillId="2" borderId="19" xfId="0" applyFont="1" applyFill="1" applyBorder="1" applyAlignment="1">
      <alignment horizontal="center" vertical="center" wrapText="1"/>
    </xf>
    <xf numFmtId="0" fontId="33" fillId="4" borderId="19" xfId="0" applyFont="1" applyFill="1" applyBorder="1" applyAlignment="1">
      <alignment horizontal="left" vertical="center" wrapText="1"/>
    </xf>
    <xf numFmtId="0" fontId="33" fillId="4" borderId="19" xfId="0" applyFont="1" applyFill="1" applyBorder="1" applyAlignment="1">
      <alignment vertical="center" wrapText="1"/>
    </xf>
    <xf numFmtId="0" fontId="31" fillId="25" borderId="25" xfId="0" applyFont="1" applyFill="1" applyBorder="1" applyAlignment="1">
      <alignment horizontal="left" vertical="center" wrapText="1"/>
    </xf>
    <xf numFmtId="0" fontId="31" fillId="4" borderId="19" xfId="0" applyFont="1" applyFill="1" applyBorder="1" applyAlignment="1">
      <alignment vertical="center" wrapText="1"/>
    </xf>
    <xf numFmtId="0" fontId="31" fillId="4" borderId="19" xfId="0" applyFont="1" applyFill="1" applyBorder="1" applyAlignment="1">
      <alignment horizontal="center" vertical="center" wrapText="1"/>
    </xf>
    <xf numFmtId="0" fontId="0" fillId="31" borderId="19" xfId="0" applyFill="1" applyBorder="1" applyAlignment="1">
      <alignment horizontal="center" vertical="center" wrapText="1"/>
    </xf>
    <xf numFmtId="0" fontId="0" fillId="31" borderId="19" xfId="0" applyFill="1" applyBorder="1" applyAlignment="1">
      <alignment horizontal="center" vertical="center"/>
    </xf>
    <xf numFmtId="0" fontId="0" fillId="31" borderId="25" xfId="0" applyFill="1" applyBorder="1" applyAlignment="1">
      <alignment horizontal="center" vertical="center" wrapText="1"/>
    </xf>
    <xf numFmtId="0" fontId="3" fillId="31" borderId="25" xfId="0" applyFont="1" applyFill="1" applyBorder="1" applyAlignment="1">
      <alignment horizontal="left" vertical="center" wrapText="1"/>
    </xf>
    <xf numFmtId="0" fontId="0" fillId="31" borderId="25" xfId="0" applyFill="1" applyBorder="1" applyAlignment="1">
      <alignment horizontal="left" vertical="center" wrapText="1"/>
    </xf>
    <xf numFmtId="0" fontId="31" fillId="31" borderId="19" xfId="0" applyFont="1" applyFill="1" applyBorder="1" applyAlignment="1">
      <alignment vertical="center" wrapText="1"/>
    </xf>
    <xf numFmtId="0" fontId="0" fillId="6" borderId="19" xfId="0" applyFill="1" applyBorder="1" applyAlignment="1">
      <alignment horizontal="center" vertical="center" wrapText="1"/>
    </xf>
    <xf numFmtId="0" fontId="3" fillId="2" borderId="25" xfId="0" applyFont="1" applyFill="1" applyBorder="1" applyAlignment="1">
      <alignment horizontal="center" vertical="center" wrapText="1"/>
    </xf>
    <xf numFmtId="0" fontId="3" fillId="31" borderId="25" xfId="0" applyFont="1" applyFill="1" applyBorder="1" applyAlignment="1">
      <alignment horizontal="center" vertical="center" wrapText="1"/>
    </xf>
    <xf numFmtId="0" fontId="0" fillId="31" borderId="19" xfId="0" applyFill="1" applyBorder="1" applyAlignment="1">
      <alignment horizontal="left" vertical="center" wrapText="1"/>
    </xf>
    <xf numFmtId="0" fontId="0" fillId="25" borderId="19" xfId="0" applyFill="1" applyBorder="1" applyAlignment="1">
      <alignment horizontal="center" vertical="center" wrapText="1"/>
    </xf>
    <xf numFmtId="0" fontId="0" fillId="32" borderId="25" xfId="0" applyFill="1" applyBorder="1" applyAlignment="1">
      <alignment horizontal="center" vertical="center" wrapText="1"/>
    </xf>
    <xf numFmtId="0" fontId="0" fillId="32" borderId="19" xfId="0" applyFill="1" applyBorder="1" applyAlignment="1">
      <alignment horizontal="left" vertical="center" wrapText="1"/>
    </xf>
    <xf numFmtId="0" fontId="0" fillId="32" borderId="19" xfId="0" applyFill="1" applyBorder="1" applyAlignment="1">
      <alignment horizontal="center" vertical="center" wrapText="1"/>
    </xf>
    <xf numFmtId="0" fontId="31" fillId="3" borderId="19" xfId="0" applyFont="1" applyFill="1" applyBorder="1" applyAlignment="1">
      <alignment vertical="center" wrapText="1"/>
    </xf>
    <xf numFmtId="0" fontId="31" fillId="3" borderId="19" xfId="0" applyFont="1" applyFill="1" applyBorder="1" applyAlignment="1">
      <alignment horizontal="center" vertical="center" wrapText="1"/>
    </xf>
    <xf numFmtId="9" fontId="0" fillId="2" borderId="19" xfId="1" applyFont="1" applyFill="1" applyBorder="1" applyAlignment="1">
      <alignment horizontal="center" vertical="center" wrapText="1"/>
    </xf>
    <xf numFmtId="0" fontId="4" fillId="28" borderId="25" xfId="0" quotePrefix="1" applyFont="1" applyFill="1" applyBorder="1" applyAlignment="1">
      <alignment horizontal="center" vertical="center" wrapText="1"/>
    </xf>
    <xf numFmtId="0" fontId="31" fillId="6" borderId="19" xfId="0" applyFont="1" applyFill="1" applyBorder="1" applyAlignment="1">
      <alignment vertical="center" wrapText="1"/>
    </xf>
    <xf numFmtId="0" fontId="31" fillId="6" borderId="19" xfId="0" applyFont="1" applyFill="1" applyBorder="1" applyAlignment="1">
      <alignment horizontal="center" vertical="center" wrapText="1"/>
    </xf>
    <xf numFmtId="0" fontId="39" fillId="2" borderId="19" xfId="0" applyFont="1" applyFill="1" applyBorder="1" applyAlignment="1">
      <alignment horizontal="center" vertical="center"/>
    </xf>
    <xf numFmtId="0" fontId="39" fillId="4" borderId="19" xfId="0" applyFont="1" applyFill="1" applyBorder="1" applyAlignment="1">
      <alignment horizontal="center" vertical="center"/>
    </xf>
    <xf numFmtId="0" fontId="0" fillId="33" borderId="19" xfId="0"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25" xfId="0" applyFont="1" applyFill="1" applyBorder="1" applyAlignment="1">
      <alignment horizontal="center" vertical="center" wrapText="1"/>
    </xf>
    <xf numFmtId="0" fontId="0" fillId="33" borderId="25" xfId="0" applyFill="1" applyBorder="1" applyAlignment="1">
      <alignment horizontal="center" vertical="center" wrapText="1"/>
    </xf>
    <xf numFmtId="0" fontId="0" fillId="28" borderId="19" xfId="0"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horizontal="center" vertical="center" wrapText="1"/>
    </xf>
    <xf numFmtId="0" fontId="31" fillId="2" borderId="0" xfId="0" applyFont="1" applyFill="1"/>
    <xf numFmtId="0" fontId="31" fillId="2" borderId="0" xfId="0" applyFont="1" applyFill="1" applyAlignment="1">
      <alignment horizontal="center" vertical="center" wrapText="1"/>
    </xf>
    <xf numFmtId="0" fontId="31" fillId="0" borderId="0" xfId="0" applyFont="1"/>
    <xf numFmtId="0" fontId="31" fillId="0" borderId="0" xfId="0" applyFont="1" applyAlignment="1">
      <alignment horizontal="center" vertical="center" wrapText="1"/>
    </xf>
    <xf numFmtId="0" fontId="0" fillId="0" borderId="0" xfId="0" applyAlignment="1">
      <alignment vertical="center" wrapText="1"/>
    </xf>
    <xf numFmtId="0" fontId="0" fillId="2" borderId="19" xfId="0" applyFill="1" applyBorder="1" applyAlignment="1">
      <alignment horizontal="left" vertical="center" wrapText="1"/>
    </xf>
    <xf numFmtId="0" fontId="0" fillId="4" borderId="19" xfId="0" applyFill="1" applyBorder="1" applyAlignment="1">
      <alignment horizontal="left" vertical="center" wrapText="1"/>
    </xf>
    <xf numFmtId="0" fontId="0" fillId="4" borderId="0" xfId="0" applyFill="1" applyAlignment="1">
      <alignment vertical="center"/>
    </xf>
    <xf numFmtId="0" fontId="0" fillId="4" borderId="19" xfId="0" applyFill="1" applyBorder="1" applyAlignment="1">
      <alignment vertical="center" wrapText="1"/>
    </xf>
    <xf numFmtId="0" fontId="0" fillId="4" borderId="2" xfId="0" applyFill="1" applyBorder="1" applyAlignment="1">
      <alignment vertical="center" wrapText="1"/>
    </xf>
    <xf numFmtId="0" fontId="0" fillId="4" borderId="24" xfId="0" applyFill="1" applyBorder="1" applyAlignment="1">
      <alignment horizontal="left" vertical="center"/>
    </xf>
    <xf numFmtId="0" fontId="0" fillId="4" borderId="19" xfId="0" applyFill="1" applyBorder="1" applyAlignment="1">
      <alignment horizontal="left" vertical="center"/>
    </xf>
    <xf numFmtId="0" fontId="0" fillId="2" borderId="19" xfId="0" applyFill="1" applyBorder="1" applyAlignment="1">
      <alignment horizontal="left" vertical="center"/>
    </xf>
    <xf numFmtId="0" fontId="0" fillId="2" borderId="21" xfId="0" applyFill="1" applyBorder="1" applyAlignment="1">
      <alignment vertical="center"/>
    </xf>
    <xf numFmtId="0" fontId="0" fillId="2" borderId="21" xfId="0" applyFill="1" applyBorder="1" applyAlignment="1">
      <alignment horizontal="left" vertical="center"/>
    </xf>
    <xf numFmtId="0" fontId="0" fillId="2" borderId="11" xfId="0" applyFill="1" applyBorder="1" applyAlignment="1">
      <alignment vertical="center"/>
    </xf>
    <xf numFmtId="0" fontId="0" fillId="2" borderId="11" xfId="0" applyFill="1" applyBorder="1" applyAlignment="1">
      <alignment horizontal="left" vertical="center" wrapText="1"/>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9" fillId="11"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4" borderId="2" xfId="0" applyFill="1" applyBorder="1" applyAlignment="1">
      <alignment horizontal="center" vertical="center"/>
    </xf>
    <xf numFmtId="0" fontId="0" fillId="4" borderId="11" xfId="0" applyFill="1" applyBorder="1" applyAlignment="1">
      <alignment horizontal="center" vertical="center"/>
    </xf>
    <xf numFmtId="0" fontId="0" fillId="4" borderId="4" xfId="0" applyFill="1" applyBorder="1" applyAlignment="1">
      <alignment horizontal="center" vertical="center"/>
    </xf>
    <xf numFmtId="0" fontId="0" fillId="4" borderId="11"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horizontal="left" vertical="center" wrapText="1"/>
    </xf>
    <xf numFmtId="0" fontId="0" fillId="2" borderId="4" xfId="0" applyFill="1" applyBorder="1" applyAlignment="1">
      <alignment horizontal="center" vertical="center"/>
    </xf>
    <xf numFmtId="0" fontId="0" fillId="2"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vertical="center"/>
    </xf>
    <xf numFmtId="0" fontId="0" fillId="4" borderId="6" xfId="0" applyFill="1" applyBorder="1" applyAlignment="1">
      <alignment horizontal="center" vertical="center"/>
    </xf>
    <xf numFmtId="0" fontId="0" fillId="4" borderId="11" xfId="0"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4" xfId="0"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0" borderId="17" xfId="0" applyFont="1" applyBorder="1" applyAlignment="1">
      <alignment horizontal="left" vertical="top" wrapText="1"/>
    </xf>
    <xf numFmtId="0" fontId="13" fillId="4" borderId="17"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24" fillId="2" borderId="17" xfId="2" applyFont="1" applyFill="1" applyBorder="1" applyAlignment="1">
      <alignment horizontal="left" vertical="top"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3" fillId="4" borderId="17" xfId="0" applyFont="1" applyFill="1" applyBorder="1" applyAlignment="1">
      <alignment horizontal="left" vertical="top" wrapText="1"/>
    </xf>
    <xf numFmtId="0" fontId="7" fillId="0" borderId="17" xfId="0" applyFont="1" applyBorder="1" applyAlignment="1">
      <alignmen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2" fillId="4" borderId="1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3" fillId="4" borderId="17" xfId="0" applyFont="1" applyFill="1" applyBorder="1" applyAlignment="1">
      <alignment vertical="top" wrapText="1"/>
    </xf>
    <xf numFmtId="0" fontId="0" fillId="4" borderId="17" xfId="0" applyFill="1" applyBorder="1" applyAlignment="1">
      <alignment horizontal="left" vertical="center" wrapText="1"/>
    </xf>
    <xf numFmtId="0" fontId="0" fillId="2" borderId="17"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7" borderId="17" xfId="0" applyFont="1" applyFill="1" applyBorder="1" applyAlignment="1">
      <alignment vertical="center" wrapText="1"/>
    </xf>
    <xf numFmtId="0" fontId="12" fillId="9"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17" xfId="0" applyFont="1" applyBorder="1" applyAlignment="1">
      <alignment horizontal="left" vertical="center"/>
    </xf>
    <xf numFmtId="0" fontId="12" fillId="4" borderId="2" xfId="0" applyFont="1" applyFill="1" applyBorder="1" applyAlignment="1">
      <alignment horizontal="left" vertical="center"/>
    </xf>
    <xf numFmtId="0" fontId="12" fillId="4" borderId="10" xfId="0" applyFont="1" applyFill="1" applyBorder="1" applyAlignment="1">
      <alignment horizontal="left" vertical="center"/>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0" borderId="2" xfId="0" applyFont="1" applyBorder="1" applyAlignment="1">
      <alignment horizontal="center" vertical="center" wrapText="1"/>
    </xf>
    <xf numFmtId="0" fontId="0" fillId="7" borderId="19" xfId="0"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12" fillId="7" borderId="19" xfId="0" applyFont="1" applyFill="1" applyBorder="1" applyAlignment="1">
      <alignment horizontal="center" vertical="center" wrapText="1"/>
    </xf>
    <xf numFmtId="0" fontId="12" fillId="4" borderId="6"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5" xfId="0" applyFont="1" applyFill="1" applyBorder="1" applyAlignment="1">
      <alignment vertical="center"/>
    </xf>
    <xf numFmtId="0" fontId="12" fillId="4" borderId="10" xfId="0" applyFont="1" applyFill="1" applyBorder="1" applyAlignment="1">
      <alignment vertical="center"/>
    </xf>
    <xf numFmtId="0" fontId="12" fillId="4" borderId="6" xfId="0" applyFont="1" applyFill="1" applyBorder="1" applyAlignment="1">
      <alignment vertical="center"/>
    </xf>
    <xf numFmtId="0" fontId="12" fillId="4" borderId="11" xfId="0" applyFont="1" applyFill="1" applyBorder="1" applyAlignment="1">
      <alignment vertical="center"/>
    </xf>
    <xf numFmtId="0" fontId="12" fillId="2" borderId="6" xfId="0" applyFont="1" applyFill="1" applyBorder="1" applyAlignment="1">
      <alignment horizontal="left" vertical="center"/>
    </xf>
    <xf numFmtId="0" fontId="12" fillId="4" borderId="17"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9"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9" xfId="0" applyFont="1" applyFill="1" applyBorder="1" applyAlignment="1">
      <alignment horizontal="left" vertical="center" wrapText="1"/>
    </xf>
    <xf numFmtId="0" fontId="0" fillId="2" borderId="19" xfId="0" applyFill="1" applyBorder="1" applyAlignment="1">
      <alignment horizontal="center" vertical="center" wrapText="1"/>
    </xf>
    <xf numFmtId="0" fontId="12" fillId="0" borderId="5" xfId="0" applyFont="1" applyBorder="1" applyAlignment="1">
      <alignment horizontal="center" vertical="center" wrapText="1"/>
    </xf>
    <xf numFmtId="0" fontId="0" fillId="2" borderId="17"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4" borderId="17" xfId="0" applyFill="1" applyBorder="1" applyAlignment="1">
      <alignment horizontal="left" vertical="top" wrapText="1"/>
    </xf>
    <xf numFmtId="0" fontId="0" fillId="4" borderId="24" xfId="0" applyFill="1" applyBorder="1" applyAlignment="1">
      <alignment horizontal="left" vertical="top" wrapText="1"/>
    </xf>
    <xf numFmtId="0" fontId="0" fillId="4" borderId="25" xfId="0" applyFill="1" applyBorder="1" applyAlignment="1">
      <alignment horizontal="left" vertical="top" wrapText="1"/>
    </xf>
    <xf numFmtId="0" fontId="0" fillId="4" borderId="17" xfId="0" applyFill="1" applyBorder="1" applyAlignment="1">
      <alignment horizontal="left" vertical="center"/>
    </xf>
    <xf numFmtId="0" fontId="0" fillId="2" borderId="17" xfId="0" applyFill="1" applyBorder="1" applyAlignment="1">
      <alignment horizontal="left" vertical="center"/>
    </xf>
    <xf numFmtId="0" fontId="0" fillId="34" borderId="19" xfId="0" applyFill="1" applyBorder="1" applyAlignment="1">
      <alignment vertical="center" wrapText="1"/>
    </xf>
    <xf numFmtId="0" fontId="0" fillId="35" borderId="19" xfId="0" applyFill="1" applyBorder="1" applyAlignment="1">
      <alignment vertical="center" wrapText="1"/>
    </xf>
    <xf numFmtId="0" fontId="0" fillId="35" borderId="4" xfId="0" applyFill="1" applyBorder="1" applyAlignment="1">
      <alignment horizontal="left" vertical="center" wrapText="1"/>
    </xf>
    <xf numFmtId="0" fontId="4" fillId="4" borderId="2" xfId="0" applyFont="1" applyFill="1" applyBorder="1" applyAlignment="1">
      <alignment vertical="center"/>
    </xf>
    <xf numFmtId="0" fontId="0" fillId="4" borderId="3" xfId="0" applyFill="1" applyBorder="1" applyAlignment="1">
      <alignment vertical="center"/>
    </xf>
    <xf numFmtId="0" fontId="4" fillId="4" borderId="19" xfId="0" applyFont="1" applyFill="1" applyBorder="1" applyAlignment="1">
      <alignment vertical="center"/>
    </xf>
    <xf numFmtId="0" fontId="46" fillId="0" borderId="19" xfId="0" applyFont="1" applyBorder="1" applyAlignment="1">
      <alignment horizontal="justify" vertical="center" wrapText="1"/>
    </xf>
    <xf numFmtId="0" fontId="47" fillId="0" borderId="19" xfId="0" applyFont="1" applyBorder="1" applyAlignment="1">
      <alignment horizontal="center" vertical="center" wrapText="1"/>
    </xf>
    <xf numFmtId="0" fontId="0" fillId="4" borderId="17" xfId="0" applyFill="1" applyBorder="1" applyAlignment="1">
      <alignment vertical="center" wrapText="1"/>
    </xf>
    <xf numFmtId="0" fontId="0" fillId="4" borderId="25" xfId="0" applyFill="1" applyBorder="1" applyAlignment="1">
      <alignment horizontal="left" vertical="center"/>
    </xf>
    <xf numFmtId="0" fontId="0" fillId="2" borderId="21"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horizontal="center"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4"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5" xfId="0" applyFill="1" applyBorder="1" applyAlignment="1">
      <alignment vertical="center" wrapText="1"/>
    </xf>
    <xf numFmtId="164" fontId="0" fillId="2" borderId="19" xfId="0" applyNumberFormat="1"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1" xfId="0" applyFill="1" applyBorder="1" applyAlignment="1">
      <alignment vertical="center"/>
    </xf>
    <xf numFmtId="0" fontId="0" fillId="4" borderId="37" xfId="0" applyFill="1" applyBorder="1" applyAlignment="1">
      <alignment vertical="center"/>
    </xf>
    <xf numFmtId="0" fontId="0" fillId="4" borderId="37" xfId="0" applyFill="1" applyBorder="1" applyAlignment="1">
      <alignment horizontal="center" vertical="center"/>
    </xf>
    <xf numFmtId="0" fontId="0" fillId="4" borderId="37"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4" borderId="11" xfId="0" applyFill="1" applyBorder="1" applyAlignment="1">
      <alignment horizontal="left" vertical="center"/>
    </xf>
    <xf numFmtId="0" fontId="0" fillId="4" borderId="2" xfId="0" applyFill="1" applyBorder="1" applyAlignment="1">
      <alignment horizontal="left" vertical="center"/>
    </xf>
    <xf numFmtId="0" fontId="0" fillId="4" borderId="6" xfId="0" applyFill="1" applyBorder="1" applyAlignment="1">
      <alignment horizontal="left" vertical="center"/>
    </xf>
    <xf numFmtId="0" fontId="0" fillId="2" borderId="4" xfId="0" applyFill="1" applyBorder="1" applyAlignment="1">
      <alignment horizontal="left" vertical="center"/>
    </xf>
    <xf numFmtId="0" fontId="0" fillId="4" borderId="4" xfId="0" applyFill="1" applyBorder="1" applyAlignment="1">
      <alignment horizontal="left" vertical="center"/>
    </xf>
    <xf numFmtId="0" fontId="40" fillId="2" borderId="34" xfId="6" applyFont="1" applyFill="1" applyAlignment="1">
      <alignment vertical="center"/>
    </xf>
    <xf numFmtId="0" fontId="41" fillId="2" borderId="35" xfId="7" applyFont="1" applyFill="1" applyAlignment="1">
      <alignment vertical="center"/>
    </xf>
    <xf numFmtId="0" fontId="4" fillId="2" borderId="0" xfId="0" applyFont="1" applyFill="1" applyAlignment="1">
      <alignment vertical="center"/>
    </xf>
    <xf numFmtId="0" fontId="38" fillId="2" borderId="0" xfId="0" applyFont="1" applyFill="1" applyAlignment="1">
      <alignment horizontal="left" vertical="center"/>
    </xf>
    <xf numFmtId="0" fontId="38" fillId="2" borderId="0" xfId="0" applyFont="1" applyFill="1" applyAlignment="1">
      <alignment horizontal="right" vertical="center"/>
    </xf>
    <xf numFmtId="0" fontId="0" fillId="2" borderId="0" xfId="0" applyFill="1" applyAlignment="1">
      <alignment horizontal="right" vertical="center"/>
    </xf>
    <xf numFmtId="0" fontId="42" fillId="2" borderId="36" xfId="8" applyFont="1" applyFill="1" applyAlignment="1">
      <alignment vertical="center"/>
    </xf>
    <xf numFmtId="0" fontId="0" fillId="26" borderId="19" xfId="0" applyFill="1" applyBorder="1" applyAlignment="1">
      <alignment vertical="center" wrapText="1"/>
    </xf>
    <xf numFmtId="0" fontId="0" fillId="26" borderId="19" xfId="0" applyFill="1" applyBorder="1" applyAlignment="1">
      <alignment vertical="center"/>
    </xf>
    <xf numFmtId="0" fontId="4" fillId="26" borderId="19" xfId="0" applyFont="1" applyFill="1" applyBorder="1" applyAlignment="1">
      <alignment horizontal="center" vertical="center" wrapText="1"/>
    </xf>
    <xf numFmtId="0" fontId="0" fillId="26" borderId="19" xfId="0" applyFill="1" applyBorder="1" applyAlignment="1">
      <alignment horizontal="left" vertical="center" wrapText="1"/>
    </xf>
    <xf numFmtId="0" fontId="0" fillId="26" borderId="19" xfId="0" applyFill="1" applyBorder="1" applyAlignment="1">
      <alignment horizontal="left" vertical="center"/>
    </xf>
    <xf numFmtId="0" fontId="41" fillId="2" borderId="35" xfId="9" applyFont="1" applyFill="1" applyAlignment="1">
      <alignment vertical="center"/>
    </xf>
    <xf numFmtId="0" fontId="0" fillId="2" borderId="25" xfId="0" applyFill="1" applyBorder="1" applyAlignment="1">
      <alignment horizontal="center" vertical="center" wrapText="1"/>
    </xf>
    <xf numFmtId="0" fontId="0" fillId="26" borderId="19"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47" fillId="0" borderId="19"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left" vertical="center" wrapText="1"/>
    </xf>
    <xf numFmtId="0" fontId="7" fillId="2" borderId="1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5" fillId="2" borderId="17" xfId="0" applyFont="1" applyFill="1" applyBorder="1" applyAlignment="1">
      <alignment horizontal="left" vertical="top" wrapText="1"/>
    </xf>
    <xf numFmtId="0" fontId="25" fillId="2" borderId="24" xfId="0" applyFont="1" applyFill="1" applyBorder="1" applyAlignment="1">
      <alignment horizontal="left" vertical="top"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24" fillId="2" borderId="17" xfId="2" applyFont="1" applyFill="1" applyBorder="1" applyAlignment="1">
      <alignment horizontal="left" vertical="center" wrapText="1"/>
    </xf>
    <xf numFmtId="0" fontId="25" fillId="2" borderId="24" xfId="0" applyFont="1" applyFill="1" applyBorder="1" applyAlignment="1">
      <alignment horizontal="left" vertical="center" wrapText="1"/>
    </xf>
    <xf numFmtId="0" fontId="0" fillId="2" borderId="24" xfId="0" applyFill="1" applyBorder="1" applyAlignment="1">
      <alignment horizontal="center" vertical="center" wrapText="1"/>
    </xf>
    <xf numFmtId="0" fontId="26" fillId="2" borderId="17"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5" xfId="0" applyFont="1" applyFill="1" applyBorder="1" applyAlignment="1">
      <alignment horizontal="left" vertical="top"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25" fillId="4" borderId="17" xfId="0" applyFont="1" applyFill="1" applyBorder="1" applyAlignment="1">
      <alignment horizontal="left" vertical="top" wrapText="1"/>
    </xf>
    <xf numFmtId="0" fontId="25" fillId="4" borderId="24"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0" borderId="17" xfId="0" applyFont="1" applyBorder="1" applyAlignment="1">
      <alignment horizontal="left" vertical="top" wrapText="1"/>
    </xf>
    <xf numFmtId="0" fontId="13" fillId="0" borderId="25" xfId="0" applyFont="1" applyBorder="1" applyAlignment="1">
      <alignment horizontal="left" vertical="top" wrapText="1"/>
    </xf>
    <xf numFmtId="0" fontId="13" fillId="4" borderId="17"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24" fillId="2" borderId="17" xfId="2" applyFont="1" applyFill="1" applyBorder="1" applyAlignment="1">
      <alignment horizontal="left" vertical="top" wrapText="1"/>
    </xf>
    <xf numFmtId="0" fontId="24" fillId="4" borderId="17" xfId="2" applyFont="1" applyFill="1" applyBorder="1" applyAlignment="1">
      <alignment horizontal="left" vertical="center" wrapText="1"/>
    </xf>
    <xf numFmtId="0" fontId="25" fillId="4" borderId="2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24" fillId="4" borderId="25" xfId="2" applyFont="1" applyFill="1" applyBorder="1" applyAlignment="1">
      <alignment horizontal="left" vertical="top" wrapText="1"/>
    </xf>
    <xf numFmtId="0" fontId="24" fillId="2" borderId="24" xfId="2" applyFont="1" applyFill="1" applyBorder="1" applyAlignment="1">
      <alignment horizontal="left" vertical="center"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0" borderId="24" xfId="0" applyFont="1" applyBorder="1" applyAlignment="1">
      <alignment horizontal="left" vertical="center" wrapText="1"/>
    </xf>
    <xf numFmtId="0" fontId="13" fillId="2" borderId="24" xfId="0" applyFont="1" applyFill="1" applyBorder="1" applyAlignment="1">
      <alignment horizontal="left" vertical="center" wrapText="1"/>
    </xf>
    <xf numFmtId="0" fontId="7" fillId="0" borderId="24"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24" fillId="4" borderId="24" xfId="2" applyFont="1" applyFill="1" applyBorder="1" applyAlignment="1">
      <alignment horizontal="left" vertical="center" wrapText="1"/>
    </xf>
    <xf numFmtId="0" fontId="25" fillId="2" borderId="25" xfId="0" applyFont="1" applyFill="1" applyBorder="1" applyAlignment="1">
      <alignment horizontal="left" vertical="top" wrapText="1"/>
    </xf>
    <xf numFmtId="0" fontId="13" fillId="4" borderId="24"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24" fillId="4" borderId="19" xfId="0" applyFont="1" applyFill="1" applyBorder="1" applyAlignment="1">
      <alignment horizontal="left" vertical="center" wrapText="1"/>
    </xf>
    <xf numFmtId="0" fontId="13" fillId="0" borderId="24" xfId="0" applyFont="1" applyBorder="1" applyAlignment="1">
      <alignment horizontal="center" vertical="center" wrapText="1"/>
    </xf>
    <xf numFmtId="0" fontId="13" fillId="0" borderId="17"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4" borderId="17" xfId="0" applyFont="1" applyFill="1" applyBorder="1" applyAlignment="1">
      <alignment horizontal="left" vertical="top" wrapText="1"/>
    </xf>
    <xf numFmtId="0" fontId="24" fillId="2" borderId="24" xfId="2" applyFont="1" applyFill="1" applyBorder="1" applyAlignment="1">
      <alignment horizontal="left" vertical="top" wrapText="1"/>
    </xf>
    <xf numFmtId="0" fontId="7" fillId="0" borderId="17" xfId="0" applyFont="1" applyBorder="1" applyAlignment="1">
      <alignment vertical="center" wrapText="1"/>
    </xf>
    <xf numFmtId="0" fontId="7" fillId="0" borderId="24" xfId="0" applyFont="1" applyBorder="1" applyAlignment="1">
      <alignment vertical="center" wrapText="1"/>
    </xf>
    <xf numFmtId="0" fontId="13" fillId="2" borderId="25" xfId="0" applyFont="1" applyFill="1" applyBorder="1" applyAlignment="1">
      <alignment horizontal="left" vertical="top" wrapText="1"/>
    </xf>
    <xf numFmtId="0" fontId="24" fillId="4" borderId="24" xfId="2" applyFont="1" applyFill="1" applyBorder="1" applyAlignment="1">
      <alignment horizontal="left" vertical="top" wrapText="1"/>
    </xf>
    <xf numFmtId="0" fontId="25" fillId="4" borderId="25" xfId="0" applyFont="1" applyFill="1" applyBorder="1" applyAlignment="1">
      <alignment horizontal="left" vertical="top" wrapText="1"/>
    </xf>
    <xf numFmtId="0" fontId="24" fillId="2" borderId="19" xfId="2"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4" xfId="0" applyFont="1" applyFill="1" applyBorder="1" applyAlignment="1">
      <alignment vertical="center" wrapText="1"/>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3" fillId="4" borderId="24" xfId="0" applyFont="1" applyFill="1" applyBorder="1" applyAlignment="1">
      <alignment horizontal="left" vertical="top" wrapText="1"/>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3" fillId="4" borderId="25" xfId="0" applyFont="1" applyFill="1" applyBorder="1" applyAlignment="1">
      <alignment vertical="center" wrapText="1"/>
    </xf>
    <xf numFmtId="0" fontId="13" fillId="4" borderId="25" xfId="0" applyFont="1"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4" borderId="1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7" xfId="0" applyFont="1" applyFill="1" applyBorder="1" applyAlignment="1">
      <alignment vertical="top" wrapText="1"/>
    </xf>
    <xf numFmtId="0" fontId="13" fillId="4" borderId="25" xfId="0" applyFont="1" applyFill="1" applyBorder="1" applyAlignment="1">
      <alignment vertical="top"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13" fillId="4" borderId="24" xfId="0" applyFont="1" applyFill="1" applyBorder="1" applyAlignment="1">
      <alignment vertical="top" wrapText="1"/>
    </xf>
    <xf numFmtId="0" fontId="0" fillId="26" borderId="1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5"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6" borderId="19"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25" xfId="0" applyFill="1" applyBorder="1" applyAlignment="1">
      <alignment horizontal="center" vertical="center" wrapText="1"/>
    </xf>
    <xf numFmtId="0" fontId="12" fillId="7" borderId="17" xfId="0" applyFont="1" applyFill="1" applyBorder="1" applyAlignment="1">
      <alignment horizontal="left" vertical="center"/>
    </xf>
    <xf numFmtId="0" fontId="12" fillId="7" borderId="25" xfId="0" applyFont="1" applyFill="1" applyBorder="1" applyAlignment="1">
      <alignment horizontal="left" vertical="center"/>
    </xf>
    <xf numFmtId="0" fontId="12" fillId="7" borderId="17"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3" fillId="7" borderId="17" xfId="0" applyFont="1" applyFill="1" applyBorder="1" applyAlignment="1">
      <alignment vertical="center" wrapText="1"/>
    </xf>
    <xf numFmtId="0" fontId="13" fillId="7" borderId="25" xfId="0" applyFont="1" applyFill="1" applyBorder="1" applyAlignment="1">
      <alignment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0" borderId="2" xfId="0" applyFont="1" applyBorder="1" applyAlignment="1">
      <alignment horizontal="left" vertical="center"/>
    </xf>
    <xf numFmtId="0" fontId="12" fillId="5" borderId="17"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0" borderId="17"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4" borderId="2" xfId="0" applyFont="1" applyFill="1" applyBorder="1" applyAlignment="1">
      <alignment horizontal="left"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4" borderId="0" xfId="0" applyFont="1" applyFill="1" applyAlignment="1">
      <alignment horizontal="center"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0" xfId="0" applyFont="1" applyFill="1" applyBorder="1" applyAlignment="1">
      <alignment horizontal="left" vertical="center"/>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18" borderId="17"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2" fillId="18" borderId="25" xfId="0" applyFont="1" applyFill="1" applyBorder="1" applyAlignment="1">
      <alignment horizontal="center" vertical="center" wrapText="1"/>
    </xf>
    <xf numFmtId="0" fontId="12" fillId="18" borderId="17" xfId="0" applyFont="1" applyFill="1" applyBorder="1" applyAlignment="1">
      <alignment horizontal="center" vertical="center"/>
    </xf>
    <xf numFmtId="0" fontId="12" fillId="18" borderId="24" xfId="0" applyFont="1" applyFill="1" applyBorder="1" applyAlignment="1">
      <alignment horizontal="center" vertical="center"/>
    </xf>
    <xf numFmtId="0" fontId="12" fillId="18" borderId="25" xfId="0" applyFont="1" applyFill="1" applyBorder="1" applyAlignment="1">
      <alignment horizontal="center" vertical="center"/>
    </xf>
    <xf numFmtId="0" fontId="0" fillId="18" borderId="0" xfId="0" applyFill="1" applyAlignment="1">
      <alignment horizontal="left" wrapText="1"/>
    </xf>
    <xf numFmtId="0" fontId="12"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2" fillId="4" borderId="7"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2" borderId="17" xfId="0" quotePrefix="1" applyFont="1" applyFill="1" applyBorder="1" applyAlignment="1">
      <alignment horizontal="center" vertical="center" wrapText="1"/>
    </xf>
    <xf numFmtId="0" fontId="12" fillId="2" borderId="7"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10" xfId="0" applyFont="1" applyFill="1" applyBorder="1" applyAlignment="1">
      <alignment horizontal="center" vertical="top" wrapText="1"/>
    </xf>
    <xf numFmtId="0" fontId="0" fillId="7" borderId="19" xfId="0" applyFill="1" applyBorder="1" applyAlignment="1">
      <alignment horizontal="center" vertical="center" wrapText="1"/>
    </xf>
    <xf numFmtId="0" fontId="6" fillId="2" borderId="17" xfId="2" applyFill="1" applyBorder="1" applyAlignment="1">
      <alignment horizontal="center" vertical="center" wrapText="1"/>
    </xf>
    <xf numFmtId="0" fontId="12" fillId="4" borderId="17"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10" borderId="15"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4" fillId="2" borderId="19" xfId="0" applyFont="1" applyFill="1" applyBorder="1" applyAlignment="1">
      <alignment horizontal="center"/>
    </xf>
    <xf numFmtId="0" fontId="4" fillId="2" borderId="19" xfId="0" applyFont="1" applyFill="1" applyBorder="1" applyAlignment="1">
      <alignment horizontal="center" vertical="center" wrapText="1"/>
    </xf>
    <xf numFmtId="0" fontId="4" fillId="0" borderId="1" xfId="0" applyFont="1" applyBorder="1" applyAlignment="1">
      <alignment horizontal="center"/>
    </xf>
    <xf numFmtId="0" fontId="33" fillId="2" borderId="3"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8"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1" borderId="27"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33" fillId="2" borderId="17"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33" fillId="3" borderId="17" xfId="0" applyFont="1" applyFill="1" applyBorder="1" applyAlignment="1">
      <alignment horizontal="left" vertical="center" wrapText="1"/>
    </xf>
    <xf numFmtId="0" fontId="33" fillId="3" borderId="24" xfId="0" applyFont="1" applyFill="1" applyBorder="1" applyAlignment="1">
      <alignment horizontal="left" vertical="center" wrapText="1"/>
    </xf>
    <xf numFmtId="0" fontId="33" fillId="3" borderId="25" xfId="0" applyFont="1" applyFill="1" applyBorder="1" applyAlignment="1">
      <alignment horizontal="left" vertical="center" wrapText="1"/>
    </xf>
    <xf numFmtId="0" fontId="33" fillId="2" borderId="17" xfId="0" applyFont="1" applyFill="1" applyBorder="1" applyAlignment="1">
      <alignment vertical="center" wrapText="1"/>
    </xf>
    <xf numFmtId="0" fontId="33" fillId="2" borderId="24" xfId="0" applyFont="1" applyFill="1" applyBorder="1" applyAlignment="1">
      <alignment vertical="center" wrapText="1"/>
    </xf>
    <xf numFmtId="0" fontId="33" fillId="2" borderId="25" xfId="0" applyFont="1" applyFill="1" applyBorder="1" applyAlignment="1">
      <alignment vertical="center" wrapText="1"/>
    </xf>
    <xf numFmtId="0" fontId="33" fillId="4" borderId="17" xfId="5" applyFont="1" applyFill="1" applyBorder="1" applyAlignment="1">
      <alignment horizontal="center" vertical="center" wrapText="1"/>
    </xf>
    <xf numFmtId="0" fontId="33" fillId="4" borderId="24" xfId="5" applyFont="1" applyFill="1" applyBorder="1" applyAlignment="1">
      <alignment horizontal="center" vertical="center" wrapText="1"/>
    </xf>
    <xf numFmtId="0" fontId="33" fillId="4" borderId="25" xfId="5" applyFont="1" applyFill="1" applyBorder="1" applyAlignment="1">
      <alignment horizontal="center" vertical="center" wrapText="1"/>
    </xf>
    <xf numFmtId="0" fontId="33" fillId="2" borderId="17" xfId="5" applyFont="1" applyFill="1" applyBorder="1" applyAlignment="1">
      <alignment horizontal="center" vertical="center" wrapText="1"/>
    </xf>
    <xf numFmtId="0" fontId="33" fillId="2" borderId="24" xfId="5" applyFont="1" applyFill="1" applyBorder="1" applyAlignment="1">
      <alignment horizontal="center" vertical="center" wrapText="1"/>
    </xf>
    <xf numFmtId="0" fontId="33" fillId="2" borderId="25" xfId="5" applyFont="1" applyFill="1" applyBorder="1" applyAlignment="1">
      <alignment horizontal="center" vertical="center" wrapText="1"/>
    </xf>
    <xf numFmtId="0" fontId="4" fillId="2" borderId="19" xfId="0" applyFont="1" applyFill="1" applyBorder="1" applyAlignment="1">
      <alignment horizontal="center" wrapText="1"/>
    </xf>
    <xf numFmtId="0" fontId="4" fillId="0" borderId="19" xfId="0" applyFont="1" applyBorder="1" applyAlignment="1">
      <alignment horizontal="center"/>
    </xf>
  </cellXfs>
  <cellStyles count="10">
    <cellStyle name="Heading 1 2" xfId="6" xr:uid="{6A3475EC-CCC7-4CA9-9B90-1DC0CEBDC6F2}"/>
    <cellStyle name="Heading 2 2" xfId="7" xr:uid="{B1A0E544-6E79-4F2C-AFFA-BC81CCE4536C}"/>
    <cellStyle name="Heading 2 2 17" xfId="9" xr:uid="{EB142C8C-4A54-4315-91FC-C6F90319EECB}"/>
    <cellStyle name="Heading 3 2" xfId="8" xr:uid="{1AFF4F29-BB5C-4F73-96F8-7B217C9D310C}"/>
    <cellStyle name="Hyperlink" xfId="2" builtinId="8"/>
    <cellStyle name="Normal" xfId="0" builtinId="0"/>
    <cellStyle name="Normal 2 108" xfId="4" xr:uid="{74D4397A-9318-4262-968D-CA2200B1AA61}"/>
    <cellStyle name="Normal 2 8 2 4" xfId="3" xr:uid="{E3150BAA-DF27-4882-A1A6-471DD0A8B9A2}"/>
    <cellStyle name="Normal 3 2" xfId="5" xr:uid="{9EEA0C93-30D5-4A0A-A7A2-F44B07FA9272}"/>
    <cellStyle name="Percent" xfId="1" builtinId="5"/>
  </cellStyles>
  <dxfs count="1160">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ont>
        <color theme="1"/>
      </font>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Walter, Kenneth" id="{4DD5F48E-2A9B-4F0C-94C2-D328F63903EF}" userId="S::kwalter@ameresco.com::ffb8ad29-6cce-4a88-86ce-9b60f9c8341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4" dT="2020-04-22T20:37:18.75" personId="{4DD5F48E-2A9B-4F0C-94C2-D328F63903EF}" id="{A3956E34-A18B-4329-B9A8-E0BB6BFAE414}">
    <text>We prefer all equipment be modeled in all buildings possible, but if there are certain building types where a given technology cannot be modeled, please let us know.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1.eere.energy.gov/buildings/appliance_standards/standards.aspx?productid=56" TargetMode="External"/><Relationship Id="rId13" Type="http://schemas.openxmlformats.org/officeDocument/2006/relationships/hyperlink" Target="https://www1.eere.energy.gov/buildings/appliance_standards/standards.aspx?productid=29" TargetMode="External"/><Relationship Id="rId18" Type="http://schemas.openxmlformats.org/officeDocument/2006/relationships/hyperlink" Target="https://www1.eere.energy.gov/buildings/appliance_standards/standards.aspx?productid=9" TargetMode="External"/><Relationship Id="rId26" Type="http://schemas.openxmlformats.org/officeDocument/2006/relationships/printerSettings" Target="../printerSettings/printerSettings2.bin"/><Relationship Id="rId3" Type="http://schemas.openxmlformats.org/officeDocument/2006/relationships/hyperlink" Target="https://www1.eere.energy.gov/buildings/appliance_standards/standards.aspx?productid=75" TargetMode="External"/><Relationship Id="rId21" Type="http://schemas.openxmlformats.org/officeDocument/2006/relationships/hyperlink" Target="https://www1.eere.energy.gov/buildings/appliance_standards/standards.aspx?productid=14" TargetMode="External"/><Relationship Id="rId7" Type="http://schemas.openxmlformats.org/officeDocument/2006/relationships/hyperlink" Target="https://www1.eere.energy.gov/buildings/appliance_standards/standards.aspx?productid=36" TargetMode="External"/><Relationship Id="rId12" Type="http://schemas.openxmlformats.org/officeDocument/2006/relationships/hyperlink" Target="https://www1.eere.energy.gov/buildings/appliance_standards/standards.aspx?productid=53" TargetMode="External"/><Relationship Id="rId17" Type="http://schemas.openxmlformats.org/officeDocument/2006/relationships/hyperlink" Target="https://www1.eere.energy.gov/buildings/appliance_standards/standards.aspx?productid=14" TargetMode="External"/><Relationship Id="rId25" Type="http://schemas.openxmlformats.org/officeDocument/2006/relationships/hyperlink" Target="https://energy.gov/eere/electricvehicles/vehicle-charging" TargetMode="External"/><Relationship Id="rId2" Type="http://schemas.openxmlformats.org/officeDocument/2006/relationships/hyperlink" Target="http://energy.gov/eere/femp/covered-product-category-water-cooled-electric-chillers" TargetMode="External"/><Relationship Id="rId16" Type="http://schemas.openxmlformats.org/officeDocument/2006/relationships/hyperlink" Target="https://www1.eere.energy.gov/buildings/appliance_standards/standards.aspx?productid=46" TargetMode="External"/><Relationship Id="rId20" Type="http://schemas.openxmlformats.org/officeDocument/2006/relationships/hyperlink" Target="http://www1.eere.energy.gov/buildings/appliance_standards/standards.aspx?productid=72" TargetMode="External"/><Relationship Id="rId1" Type="http://schemas.openxmlformats.org/officeDocument/2006/relationships/hyperlink" Target="http://energy.gov/eere/femp/covered-product-category-air-cooled-electric-chillers" TargetMode="External"/><Relationship Id="rId6" Type="http://schemas.openxmlformats.org/officeDocument/2006/relationships/hyperlink" Target="https://www1.eere.energy.gov/buildings/appliance_standards/standards.aspx?productid=22" TargetMode="External"/><Relationship Id="rId11" Type="http://schemas.openxmlformats.org/officeDocument/2006/relationships/hyperlink" Target="https://www1.eere.energy.gov/buildings/appliance_standards/standards.aspx?productid=28" TargetMode="External"/><Relationship Id="rId24" Type="http://schemas.openxmlformats.org/officeDocument/2006/relationships/hyperlink" Target="https://www1.eere.energy.gov/buildings/appliance_standards/standards.aspx?productid=75" TargetMode="External"/><Relationship Id="rId5" Type="http://schemas.openxmlformats.org/officeDocument/2006/relationships/hyperlink" Target="http://www.appliance-standards.org/node/6810" TargetMode="External"/><Relationship Id="rId15" Type="http://schemas.openxmlformats.org/officeDocument/2006/relationships/hyperlink" Target="https://www1.eere.energy.gov/buildings/appliance_standards/standards.aspx?productid=22" TargetMode="External"/><Relationship Id="rId23" Type="http://schemas.openxmlformats.org/officeDocument/2006/relationships/hyperlink" Target="https://www1.eere.energy.gov/buildings/appliance_standards/standards.aspx?productid=46" TargetMode="External"/><Relationship Id="rId28" Type="http://schemas.openxmlformats.org/officeDocument/2006/relationships/comments" Target="../comments1.xml"/><Relationship Id="rId10" Type="http://schemas.openxmlformats.org/officeDocument/2006/relationships/hyperlink" Target="https://www1.eere.energy.gov/buildings/appliance_standards/standards.aspx?productid=28" TargetMode="External"/><Relationship Id="rId19" Type="http://schemas.openxmlformats.org/officeDocument/2006/relationships/hyperlink" Target="http://www1.eere.energy.gov/buildings/appliance_standards/standards.aspx?productid=67" TargetMode="External"/><Relationship Id="rId4" Type="http://schemas.openxmlformats.org/officeDocument/2006/relationships/hyperlink" Target="http://www1.eere.energy.gov/buildings/appliance_standards/standards.aspx?productid=70" TargetMode="External"/><Relationship Id="rId9" Type="http://schemas.openxmlformats.org/officeDocument/2006/relationships/hyperlink" Target="https://www1.eere.energy.gov/buildings/appliance_standards/standards.aspx?productid=28" TargetMode="External"/><Relationship Id="rId14" Type="http://schemas.openxmlformats.org/officeDocument/2006/relationships/hyperlink" Target="https://www1.eere.energy.gov/buildings/appliance_standards/standards.aspx?productid=6" TargetMode="External"/><Relationship Id="rId22" Type="http://schemas.openxmlformats.org/officeDocument/2006/relationships/hyperlink" Target="http://www.appliance-standards.org/node/6810"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s://web.ornl.gov/sci/buildings/tools/cool-roof/"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176-31F2-4A73-913A-FCCC18AB9065}">
  <sheetPr>
    <tabColor rgb="FFC00000"/>
  </sheetPr>
  <dimension ref="B2:Q42"/>
  <sheetViews>
    <sheetView tabSelected="1" zoomScaleNormal="100" workbookViewId="0">
      <selection activeCell="H13" sqref="H13"/>
    </sheetView>
  </sheetViews>
  <sheetFormatPr defaultColWidth="9.140625" defaultRowHeight="15" x14ac:dyDescent="0.25"/>
  <cols>
    <col min="1" max="1" width="6.42578125" style="18" customWidth="1"/>
    <col min="2" max="2" width="37.5703125" style="18" customWidth="1"/>
    <col min="3" max="3" width="31.85546875" style="18" customWidth="1"/>
    <col min="4" max="4" width="34.5703125" style="18" customWidth="1"/>
    <col min="5" max="5" width="51.42578125" style="18" customWidth="1"/>
    <col min="6" max="16384" width="9.140625" style="18"/>
  </cols>
  <sheetData>
    <row r="2" spans="2:5" ht="20.25" thickBot="1" x14ac:dyDescent="0.3">
      <c r="B2" s="649" t="s">
        <v>2999</v>
      </c>
    </row>
    <row r="3" spans="2:5" ht="15.75" thickTop="1" x14ac:dyDescent="0.25"/>
    <row r="4" spans="2:5" ht="18" thickBot="1" x14ac:dyDescent="0.3">
      <c r="B4" s="650">
        <v>1</v>
      </c>
      <c r="C4" s="651" t="s">
        <v>3000</v>
      </c>
    </row>
    <row r="5" spans="2:5" ht="15.75" thickTop="1" x14ac:dyDescent="0.25">
      <c r="C5" s="652" t="s">
        <v>3600</v>
      </c>
    </row>
    <row r="6" spans="2:5" x14ac:dyDescent="0.25">
      <c r="C6" s="652" t="s">
        <v>3601</v>
      </c>
    </row>
    <row r="7" spans="2:5" x14ac:dyDescent="0.25">
      <c r="C7" s="652" t="s">
        <v>3602</v>
      </c>
    </row>
    <row r="8" spans="2:5" x14ac:dyDescent="0.25">
      <c r="C8" s="643"/>
    </row>
    <row r="9" spans="2:5" ht="18" thickBot="1" x14ac:dyDescent="0.3">
      <c r="B9" s="650">
        <v>2</v>
      </c>
      <c r="C9" s="651" t="s">
        <v>3198</v>
      </c>
    </row>
    <row r="10" spans="2:5" ht="15.75" thickTop="1" x14ac:dyDescent="0.25">
      <c r="C10" s="653" t="s">
        <v>3604</v>
      </c>
      <c r="D10" s="18" t="s">
        <v>3001</v>
      </c>
    </row>
    <row r="11" spans="2:5" x14ac:dyDescent="0.25">
      <c r="C11" s="654"/>
      <c r="D11" s="18" t="s">
        <v>3002</v>
      </c>
    </row>
    <row r="12" spans="2:5" x14ac:dyDescent="0.25">
      <c r="C12" s="653" t="s">
        <v>3605</v>
      </c>
      <c r="D12" s="18" t="s">
        <v>3606</v>
      </c>
    </row>
    <row r="13" spans="2:5" x14ac:dyDescent="0.25">
      <c r="C13" s="653"/>
      <c r="D13" s="18" t="s">
        <v>3607</v>
      </c>
    </row>
    <row r="14" spans="2:5" x14ac:dyDescent="0.25">
      <c r="C14" s="643"/>
      <c r="D14" s="18" t="s">
        <v>3003</v>
      </c>
    </row>
    <row r="15" spans="2:5" ht="18" thickBot="1" x14ac:dyDescent="0.3">
      <c r="B15" s="650">
        <v>3</v>
      </c>
      <c r="C15" s="651" t="s">
        <v>3004</v>
      </c>
      <c r="D15" s="651"/>
      <c r="E15" s="651"/>
    </row>
    <row r="16" spans="2:5" ht="15.75" thickTop="1" x14ac:dyDescent="0.25">
      <c r="C16" s="653" t="s">
        <v>3005</v>
      </c>
      <c r="D16" s="18" t="s">
        <v>3006</v>
      </c>
    </row>
    <row r="17" spans="2:17" x14ac:dyDescent="0.25">
      <c r="D17" s="18" t="s">
        <v>3007</v>
      </c>
    </row>
    <row r="18" spans="2:17" ht="18" thickBot="1" x14ac:dyDescent="0.3">
      <c r="B18" s="661">
        <v>4</v>
      </c>
      <c r="C18" s="651" t="s">
        <v>3630</v>
      </c>
    </row>
    <row r="19" spans="2:17" ht="15.75" thickTop="1" x14ac:dyDescent="0.25">
      <c r="B19" s="651"/>
      <c r="C19" s="651"/>
    </row>
    <row r="20" spans="2:17" ht="18" thickBot="1" x14ac:dyDescent="0.3">
      <c r="B20" s="661">
        <v>5</v>
      </c>
      <c r="C20" s="651" t="s">
        <v>3629</v>
      </c>
      <c r="D20" s="651"/>
      <c r="E20" s="651"/>
    </row>
    <row r="21" spans="2:17" ht="15.75" thickTop="1" x14ac:dyDescent="0.25">
      <c r="C21" s="653"/>
    </row>
    <row r="23" spans="2:17" ht="18" thickBot="1" x14ac:dyDescent="0.3">
      <c r="B23" s="650"/>
      <c r="C23" s="650"/>
      <c r="D23" s="650"/>
      <c r="E23" s="650"/>
      <c r="F23" s="650"/>
      <c r="G23" s="650"/>
      <c r="H23" s="650"/>
      <c r="I23" s="650"/>
      <c r="J23" s="650"/>
      <c r="K23" s="650"/>
      <c r="L23" s="650"/>
      <c r="M23" s="650"/>
      <c r="N23" s="650"/>
      <c r="O23" s="650"/>
      <c r="P23" s="650"/>
      <c r="Q23" s="650"/>
    </row>
    <row r="24" spans="2:17" ht="15.75" thickTop="1" x14ac:dyDescent="0.25"/>
    <row r="25" spans="2:17" ht="15.75" thickBot="1" x14ac:dyDescent="0.3">
      <c r="B25" s="655" t="s">
        <v>3008</v>
      </c>
    </row>
    <row r="27" spans="2:17" x14ac:dyDescent="0.25">
      <c r="C27" s="608" t="s">
        <v>3009</v>
      </c>
      <c r="D27" s="609"/>
      <c r="E27" s="467"/>
    </row>
    <row r="28" spans="2:17" x14ac:dyDescent="0.25">
      <c r="C28" s="247" t="s">
        <v>0</v>
      </c>
      <c r="D28" s="610" t="s">
        <v>1</v>
      </c>
      <c r="E28" s="610" t="s">
        <v>2</v>
      </c>
    </row>
    <row r="29" spans="2:17" x14ac:dyDescent="0.25">
      <c r="C29" s="41">
        <v>1</v>
      </c>
      <c r="D29" s="249" t="s">
        <v>3</v>
      </c>
      <c r="E29" s="249" t="s">
        <v>4</v>
      </c>
    </row>
    <row r="30" spans="2:17" x14ac:dyDescent="0.25">
      <c r="C30" s="41">
        <v>2</v>
      </c>
      <c r="D30" s="249" t="s">
        <v>3010</v>
      </c>
      <c r="E30" s="249" t="s">
        <v>3199</v>
      </c>
    </row>
    <row r="31" spans="2:17" x14ac:dyDescent="0.25">
      <c r="C31" s="41">
        <v>3</v>
      </c>
      <c r="D31" s="249" t="s">
        <v>5</v>
      </c>
      <c r="E31" s="249" t="s">
        <v>3631</v>
      </c>
    </row>
    <row r="32" spans="2:17" x14ac:dyDescent="0.25">
      <c r="C32" s="41">
        <v>4</v>
      </c>
      <c r="D32" s="249" t="s">
        <v>6</v>
      </c>
      <c r="E32" s="249" t="s">
        <v>3011</v>
      </c>
    </row>
    <row r="33" spans="2:6" x14ac:dyDescent="0.25">
      <c r="C33" s="41">
        <v>5</v>
      </c>
      <c r="D33" s="249" t="s">
        <v>7</v>
      </c>
      <c r="E33" s="249" t="s">
        <v>8</v>
      </c>
    </row>
    <row r="34" spans="2:6" x14ac:dyDescent="0.25">
      <c r="C34" s="11"/>
      <c r="D34" s="11"/>
    </row>
    <row r="35" spans="2:6" x14ac:dyDescent="0.25">
      <c r="C35" s="247" t="s">
        <v>3008</v>
      </c>
      <c r="D35" s="247" t="s">
        <v>3012</v>
      </c>
      <c r="F35" s="1"/>
    </row>
    <row r="36" spans="2:6" ht="15" customHeight="1" x14ac:dyDescent="0.25">
      <c r="C36" s="611" t="s">
        <v>3013</v>
      </c>
      <c r="D36" s="612" t="s">
        <v>3603</v>
      </c>
      <c r="F36" s="1"/>
    </row>
    <row r="37" spans="2:6" x14ac:dyDescent="0.25">
      <c r="C37" s="611" t="s">
        <v>3014</v>
      </c>
      <c r="D37" s="676" t="s">
        <v>3015</v>
      </c>
      <c r="F37" s="1"/>
    </row>
    <row r="38" spans="2:6" x14ac:dyDescent="0.25">
      <c r="C38" s="611" t="s">
        <v>1326</v>
      </c>
      <c r="D38" s="676"/>
      <c r="F38" s="1"/>
    </row>
    <row r="39" spans="2:6" ht="61.5" customHeight="1" x14ac:dyDescent="0.25">
      <c r="C39" s="677" t="s">
        <v>3016</v>
      </c>
      <c r="D39" s="678"/>
      <c r="E39" s="678"/>
      <c r="F39" s="679"/>
    </row>
    <row r="41" spans="2:6" ht="15.75" thickBot="1" x14ac:dyDescent="0.3">
      <c r="B41" s="655" t="s">
        <v>3017</v>
      </c>
      <c r="C41" s="651" t="s">
        <v>3018</v>
      </c>
    </row>
    <row r="42" spans="2:6" ht="62.45" customHeight="1" x14ac:dyDescent="0.25">
      <c r="C42" s="680" t="s">
        <v>3019</v>
      </c>
      <c r="D42" s="680"/>
      <c r="E42" s="680"/>
    </row>
  </sheetData>
  <mergeCells count="3">
    <mergeCell ref="D37:D38"/>
    <mergeCell ref="C39:F39"/>
    <mergeCell ref="C42:E4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BEBB-9956-4994-8196-840462F7C96E}">
  <sheetPr>
    <tabColor theme="9" tint="0.79998168889431442"/>
  </sheetPr>
  <dimension ref="A1:BA161"/>
  <sheetViews>
    <sheetView zoomScale="55" zoomScaleNormal="55" workbookViewId="0">
      <pane xSplit="3" ySplit="2" topLeftCell="D106" activePane="bottomRight" state="frozen"/>
      <selection pane="topRight" activeCell="L304" sqref="L304"/>
      <selection pane="bottomLeft" activeCell="L304" sqref="L304"/>
      <selection pane="bottomRight" activeCell="L304" sqref="L304"/>
    </sheetView>
  </sheetViews>
  <sheetFormatPr defaultColWidth="9.140625" defaultRowHeight="15" outlineLevelCol="2" x14ac:dyDescent="0.25"/>
  <cols>
    <col min="1" max="1" width="7.42578125" customWidth="1"/>
    <col min="2" max="2" width="11.140625" customWidth="1"/>
    <col min="3" max="3" width="39.85546875" style="3" customWidth="1"/>
    <col min="4" max="6" width="9.140625" customWidth="1" outlineLevel="1"/>
    <col min="7" max="7" width="103.140625" customWidth="1" outlineLevel="1"/>
    <col min="8" max="8" width="15.5703125" style="3" customWidth="1"/>
    <col min="10" max="10" width="23.5703125" style="3" customWidth="1"/>
    <col min="11" max="11" width="54.85546875" customWidth="1"/>
    <col min="12" max="12" width="23.42578125" customWidth="1" outlineLevel="1"/>
    <col min="13" max="13" width="16.42578125" customWidth="1" outlineLevel="1"/>
    <col min="14" max="14" width="148.42578125" customWidth="1" outlineLevel="1"/>
    <col min="15" max="15" width="11.5703125" customWidth="1" outlineLevel="2"/>
    <col min="16" max="16" width="16.42578125" customWidth="1" outlineLevel="2"/>
    <col min="17" max="17" width="21.42578125" customWidth="1" outlineLevel="2"/>
    <col min="18" max="18" width="17" customWidth="1" outlineLevel="2"/>
    <col min="19" max="19" width="60.85546875" customWidth="1" outlineLevel="1"/>
    <col min="20" max="21" width="30.5703125" style="84" customWidth="1"/>
    <col min="22" max="22" width="34.42578125" style="84" customWidth="1"/>
    <col min="23" max="23" width="27.5703125" style="1" bestFit="1" customWidth="1"/>
    <col min="24" max="24" width="31" style="1" customWidth="1"/>
    <col min="25" max="25" width="43.85546875" style="84" customWidth="1"/>
    <col min="26" max="26" width="67.5703125" style="444" customWidth="1"/>
    <col min="27" max="27" width="8.85546875" style="445" customWidth="1"/>
    <col min="28" max="28" width="13.42578125" customWidth="1" outlineLevel="1"/>
    <col min="29" max="29" width="12.140625" customWidth="1" outlineLevel="1"/>
    <col min="30" max="30" width="9.140625" customWidth="1" outlineLevel="1"/>
    <col min="31" max="31" width="11.42578125" customWidth="1" outlineLevel="1"/>
    <col min="32" max="32" width="9.140625" customWidth="1" outlineLevel="1"/>
    <col min="33" max="33" width="6.140625" customWidth="1" outlineLevel="1"/>
    <col min="34" max="34" width="9.42578125" customWidth="1" outlineLevel="1"/>
    <col min="35" max="35" width="17" customWidth="1" outlineLevel="1"/>
    <col min="36" max="36" width="9.140625" customWidth="1" outlineLevel="1"/>
    <col min="37" max="39" width="5.42578125" customWidth="1"/>
    <col min="42" max="45" width="22.42578125" customWidth="1"/>
  </cols>
  <sheetData>
    <row r="1" spans="1:53" x14ac:dyDescent="0.25">
      <c r="A1" s="1"/>
      <c r="B1" s="8"/>
      <c r="C1" s="84"/>
      <c r="D1" s="1"/>
      <c r="E1" s="1"/>
      <c r="F1" s="1"/>
      <c r="G1" s="1"/>
      <c r="H1" s="84"/>
      <c r="I1" s="1"/>
      <c r="J1" s="84"/>
      <c r="K1" s="1"/>
      <c r="L1" s="942" t="s">
        <v>1823</v>
      </c>
      <c r="M1" s="942"/>
      <c r="N1" s="942"/>
      <c r="O1" s="943" t="s">
        <v>2334</v>
      </c>
      <c r="P1" s="943"/>
      <c r="Q1" s="943"/>
      <c r="R1" s="943"/>
      <c r="S1" s="943"/>
      <c r="T1" s="981" t="s">
        <v>1824</v>
      </c>
      <c r="U1" s="981"/>
      <c r="V1" s="981"/>
      <c r="Z1" s="387"/>
      <c r="AA1" s="388"/>
      <c r="AC1" s="982" t="s">
        <v>1825</v>
      </c>
      <c r="AD1" s="982"/>
      <c r="AE1" s="982" t="s">
        <v>1826</v>
      </c>
      <c r="AF1" s="982"/>
      <c r="AG1" s="1"/>
      <c r="AH1" s="1"/>
      <c r="AI1" s="1"/>
      <c r="AJ1" s="1"/>
      <c r="AN1" s="1"/>
      <c r="AO1" s="1"/>
      <c r="AP1" s="1"/>
      <c r="AQ1" s="1"/>
      <c r="AR1" s="1"/>
      <c r="AT1" s="1"/>
    </row>
    <row r="2" spans="1:53" ht="45" x14ac:dyDescent="0.25">
      <c r="A2" s="389" t="s">
        <v>1827</v>
      </c>
      <c r="B2" s="389" t="s">
        <v>1828</v>
      </c>
      <c r="C2" s="212" t="s">
        <v>1829</v>
      </c>
      <c r="D2" s="212" t="s">
        <v>1830</v>
      </c>
      <c r="E2" s="212" t="s">
        <v>1831</v>
      </c>
      <c r="F2" s="212" t="s">
        <v>1832</v>
      </c>
      <c r="G2" s="207" t="s">
        <v>1833</v>
      </c>
      <c r="H2" s="212" t="s">
        <v>1834</v>
      </c>
      <c r="I2" s="212" t="s">
        <v>1835</v>
      </c>
      <c r="J2" s="212" t="s">
        <v>1836</v>
      </c>
      <c r="K2" s="212"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2335</v>
      </c>
      <c r="AB2" s="207" t="s">
        <v>1848</v>
      </c>
      <c r="AC2" s="207" t="s">
        <v>1849</v>
      </c>
      <c r="AD2" s="207" t="s">
        <v>1850</v>
      </c>
      <c r="AE2" s="207" t="s">
        <v>1851</v>
      </c>
      <c r="AF2" s="207" t="s">
        <v>1852</v>
      </c>
      <c r="AG2" s="84"/>
      <c r="AH2" s="84"/>
      <c r="AI2" s="84" t="s">
        <v>1853</v>
      </c>
      <c r="AJ2" s="84" t="s">
        <v>1854</v>
      </c>
      <c r="AN2" s="84"/>
      <c r="AO2" s="84"/>
      <c r="AP2" s="940" t="s">
        <v>1855</v>
      </c>
      <c r="AQ2" s="941"/>
      <c r="AR2" s="940" t="s">
        <v>1856</v>
      </c>
      <c r="AS2" s="941"/>
      <c r="AT2" s="84"/>
    </row>
    <row r="3" spans="1:53" x14ac:dyDescent="0.25">
      <c r="A3" s="390" t="s">
        <v>2336</v>
      </c>
      <c r="B3" s="391"/>
      <c r="C3" s="392"/>
      <c r="D3" s="393"/>
      <c r="E3" s="393"/>
      <c r="F3" s="393"/>
      <c r="G3" s="394"/>
      <c r="H3" s="395" t="s">
        <v>965</v>
      </c>
      <c r="I3" s="396"/>
      <c r="J3" s="395" t="s">
        <v>965</v>
      </c>
      <c r="K3" s="396"/>
      <c r="L3" s="397"/>
      <c r="M3" s="397"/>
      <c r="N3" s="397"/>
      <c r="O3" s="397"/>
      <c r="P3" s="397"/>
      <c r="Q3" s="397"/>
      <c r="R3" s="397"/>
      <c r="S3" s="397"/>
      <c r="T3" s="398"/>
      <c r="U3" s="399"/>
      <c r="V3" s="399"/>
      <c r="W3" s="400"/>
      <c r="X3" s="400"/>
      <c r="Y3" s="401"/>
      <c r="Z3" s="402"/>
      <c r="AA3" s="403"/>
      <c r="AB3" s="397"/>
      <c r="AC3" s="397"/>
      <c r="AD3" s="397"/>
      <c r="AE3" s="397"/>
      <c r="AF3" s="397"/>
      <c r="AG3" s="1"/>
      <c r="AH3" s="1"/>
      <c r="AI3" s="1"/>
      <c r="AJ3" s="1"/>
      <c r="AN3" s="1"/>
      <c r="AO3" s="1"/>
      <c r="AP3" s="574" t="s">
        <v>1858</v>
      </c>
      <c r="AQ3" s="574" t="s">
        <v>117</v>
      </c>
      <c r="AR3" s="574" t="s">
        <v>1859</v>
      </c>
      <c r="AS3" s="574" t="s">
        <v>1860</v>
      </c>
      <c r="AT3" s="1"/>
    </row>
    <row r="4" spans="1:53" ht="132" customHeight="1" thickBot="1" x14ac:dyDescent="0.3">
      <c r="A4" s="210" t="s">
        <v>2337</v>
      </c>
      <c r="B4" s="210"/>
      <c r="C4" s="594" t="s">
        <v>52</v>
      </c>
      <c r="D4" s="75" t="s">
        <v>155</v>
      </c>
      <c r="E4" s="75"/>
      <c r="F4" s="75" t="s">
        <v>155</v>
      </c>
      <c r="G4" s="404" t="s">
        <v>547</v>
      </c>
      <c r="H4" s="477" t="s">
        <v>1863</v>
      </c>
      <c r="I4" s="405" t="s">
        <v>1872</v>
      </c>
      <c r="J4" s="477" t="s">
        <v>1863</v>
      </c>
      <c r="K4" s="405" t="s">
        <v>2338</v>
      </c>
      <c r="L4" s="595" t="s">
        <v>1924</v>
      </c>
      <c r="M4" s="595" t="s">
        <v>1945</v>
      </c>
      <c r="N4" s="595" t="s">
        <v>1899</v>
      </c>
      <c r="O4" s="595" t="s">
        <v>2340</v>
      </c>
      <c r="P4" s="595" t="s">
        <v>990</v>
      </c>
      <c r="Q4" s="595" t="s">
        <v>2339</v>
      </c>
      <c r="R4" s="595" t="s">
        <v>990</v>
      </c>
      <c r="S4" s="595" t="str">
        <f>SUBSTITUTE(AI4," - ",CHAR(10))</f>
        <v xml:space="preserve">PAC: INS_CLG-Heating-RTF-v2.1-1
RMP: IL TRM
CA: </v>
      </c>
      <c r="T4" s="595" t="s">
        <v>2340</v>
      </c>
      <c r="U4" s="595" t="s">
        <v>2340</v>
      </c>
      <c r="V4" s="595" t="s">
        <v>1877</v>
      </c>
      <c r="W4" s="76" t="s">
        <v>1881</v>
      </c>
      <c r="X4" s="595" t="s">
        <v>2341</v>
      </c>
      <c r="Y4" s="595"/>
      <c r="Z4" s="406" t="s">
        <v>2342</v>
      </c>
      <c r="AA4" s="407"/>
      <c r="AB4" s="76"/>
      <c r="AC4" s="76"/>
      <c r="AD4" s="76"/>
      <c r="AE4" s="76"/>
      <c r="AF4" s="76"/>
      <c r="AG4" s="1" t="str">
        <f t="shared" ref="AG4:AG67" si="0">RIGHT(A4,3)</f>
        <v>103</v>
      </c>
      <c r="AH4" s="1" t="b">
        <f>ISODD(AG4)</f>
        <v>1</v>
      </c>
      <c r="AI4" s="1" t="s">
        <v>3752</v>
      </c>
      <c r="AJ4" s="1" t="str">
        <f>IF(ISBLANK(U4),IF(W4="Sufficiently Characterized","",IF(AND(NOT(ISBLANK(T4)),NOT(ISBLANK(V4))),"COST","")),"")</f>
        <v/>
      </c>
      <c r="AK4" s="1"/>
      <c r="AL4" s="1"/>
      <c r="AM4" s="1"/>
      <c r="AN4" s="1"/>
      <c r="AO4" s="1"/>
      <c r="AP4" s="298" t="s">
        <v>159</v>
      </c>
      <c r="AQ4" s="298" t="s">
        <v>1866</v>
      </c>
      <c r="AR4" s="299">
        <f>COUNTIF(W:W,AP4)</f>
        <v>64</v>
      </c>
      <c r="AS4" s="300">
        <f>AR4/SUM(AR$4,AR$5,AR$6,AR$7)</f>
        <v>0.58181818181818179</v>
      </c>
      <c r="AT4" s="1"/>
      <c r="AU4" s="1"/>
      <c r="AV4" s="1"/>
      <c r="AW4" s="1"/>
      <c r="AX4" s="1"/>
      <c r="AY4" s="1"/>
      <c r="AZ4" s="1"/>
      <c r="BA4" s="1"/>
    </row>
    <row r="5" spans="1:53" ht="132.75" thickBot="1" x14ac:dyDescent="0.3">
      <c r="A5" s="80" t="s">
        <v>2343</v>
      </c>
      <c r="B5" s="80"/>
      <c r="C5" s="74" t="s">
        <v>553</v>
      </c>
      <c r="D5" s="54" t="s">
        <v>155</v>
      </c>
      <c r="E5" s="54"/>
      <c r="F5" s="54" t="s">
        <v>990</v>
      </c>
      <c r="G5" s="408" t="s">
        <v>554</v>
      </c>
      <c r="H5" s="489" t="s">
        <v>1780</v>
      </c>
      <c r="I5" s="409" t="s">
        <v>990</v>
      </c>
      <c r="J5" s="489" t="s">
        <v>1863</v>
      </c>
      <c r="K5" s="410" t="s">
        <v>2344</v>
      </c>
      <c r="L5" s="253" t="s">
        <v>990</v>
      </c>
      <c r="M5" s="253" t="s">
        <v>990</v>
      </c>
      <c r="N5" s="253" t="s">
        <v>1864</v>
      </c>
      <c r="O5" s="253" t="s">
        <v>990</v>
      </c>
      <c r="P5" s="253" t="s">
        <v>990</v>
      </c>
      <c r="Q5" s="253"/>
      <c r="R5" s="253" t="s">
        <v>990</v>
      </c>
      <c r="S5" s="253" t="str">
        <f t="shared" ref="S5:S69" si="1">SUBSTITUTE(AI5," - ",CHAR(10))</f>
        <v>PAC: 
RMP: 
CA: IL TRM</v>
      </c>
      <c r="T5" s="338" t="s">
        <v>2345</v>
      </c>
      <c r="U5" s="338" t="s">
        <v>2346</v>
      </c>
      <c r="V5" s="338" t="s">
        <v>1877</v>
      </c>
      <c r="W5" s="337" t="s">
        <v>1881</v>
      </c>
      <c r="X5" s="338"/>
      <c r="Y5" s="338"/>
      <c r="Z5" s="411" t="s">
        <v>2347</v>
      </c>
      <c r="AA5" s="412"/>
      <c r="AB5" s="281"/>
      <c r="AC5" s="281"/>
      <c r="AD5" s="281"/>
      <c r="AE5" s="281"/>
      <c r="AF5" s="281"/>
      <c r="AG5" s="1" t="str">
        <f t="shared" si="0"/>
        <v>104</v>
      </c>
      <c r="AH5" s="1" t="b">
        <f t="shared" ref="AH5:AH69" si="2">ISODD(AG5)</f>
        <v>0</v>
      </c>
      <c r="AI5" s="1" t="s">
        <v>3753</v>
      </c>
      <c r="AJ5" s="1" t="str">
        <f t="shared" ref="AJ5:AJ69" si="3">IF(ISBLANK(U5),IF(W5="Sufficiently Characterized","",IF(AND(NOT(ISBLANK(T5)),NOT(ISBLANK(V5))),"COST","")),"")</f>
        <v/>
      </c>
      <c r="AK5" s="1"/>
      <c r="AL5" s="1"/>
      <c r="AM5" s="1"/>
      <c r="AN5" s="1"/>
      <c r="AO5" s="1"/>
      <c r="AP5" s="304" t="s">
        <v>399</v>
      </c>
      <c r="AQ5" s="304" t="s">
        <v>1869</v>
      </c>
      <c r="AR5" s="305">
        <f>COUNTIF(W:W,AP5)</f>
        <v>8</v>
      </c>
      <c r="AS5" s="306">
        <f>AR5/SUM(AR$4,AR$5,AR$6,AR$7)</f>
        <v>7.2727272727272724E-2</v>
      </c>
      <c r="AT5" s="1"/>
      <c r="AU5" s="1"/>
      <c r="AV5" s="1"/>
      <c r="AW5" s="1"/>
      <c r="AX5" s="1"/>
      <c r="AY5" s="1"/>
      <c r="AZ5" s="1"/>
      <c r="BA5" s="1"/>
    </row>
    <row r="6" spans="1:53" ht="84.75" customHeight="1" thickBot="1" x14ac:dyDescent="0.3">
      <c r="A6" s="210" t="s">
        <v>2348</v>
      </c>
      <c r="B6" s="210"/>
      <c r="C6" s="594" t="s">
        <v>557</v>
      </c>
      <c r="D6" s="75" t="s">
        <v>155</v>
      </c>
      <c r="E6" s="75"/>
      <c r="F6" s="75" t="s">
        <v>155</v>
      </c>
      <c r="G6" s="404" t="s">
        <v>558</v>
      </c>
      <c r="H6" s="477" t="s">
        <v>1863</v>
      </c>
      <c r="I6" s="405" t="s">
        <v>1872</v>
      </c>
      <c r="J6" s="477" t="s">
        <v>1863</v>
      </c>
      <c r="K6" s="405" t="s">
        <v>2349</v>
      </c>
      <c r="L6" s="595" t="s">
        <v>1924</v>
      </c>
      <c r="M6" s="595" t="s">
        <v>1945</v>
      </c>
      <c r="N6" s="595" t="s">
        <v>1899</v>
      </c>
      <c r="O6" s="595" t="s">
        <v>990</v>
      </c>
      <c r="P6" s="595" t="s">
        <v>990</v>
      </c>
      <c r="Q6" s="595"/>
      <c r="R6" s="595" t="s">
        <v>990</v>
      </c>
      <c r="S6" s="595" t="str">
        <f t="shared" si="1"/>
        <v>PAC: 
RMP: 
CA: RF_COOL-Cooling-DEER-1</v>
      </c>
      <c r="T6" s="595" t="s">
        <v>2010</v>
      </c>
      <c r="U6" s="413" t="s">
        <v>2350</v>
      </c>
      <c r="V6" s="595" t="s">
        <v>1877</v>
      </c>
      <c r="W6" s="414" t="s">
        <v>159</v>
      </c>
      <c r="X6" s="595" t="s">
        <v>2351</v>
      </c>
      <c r="Y6" s="595"/>
      <c r="Z6" s="406" t="s">
        <v>2352</v>
      </c>
      <c r="AA6" s="407" t="s">
        <v>632</v>
      </c>
      <c r="AB6" s="76"/>
      <c r="AC6" s="76"/>
      <c r="AD6" s="76"/>
      <c r="AE6" s="76"/>
      <c r="AF6" s="76"/>
      <c r="AG6" s="1" t="str">
        <f t="shared" si="0"/>
        <v>105</v>
      </c>
      <c r="AH6" s="1" t="b">
        <f t="shared" si="2"/>
        <v>1</v>
      </c>
      <c r="AI6" s="1" t="s">
        <v>3754</v>
      </c>
      <c r="AJ6" s="1" t="str">
        <f t="shared" si="3"/>
        <v/>
      </c>
      <c r="AK6" s="1"/>
      <c r="AL6" s="1"/>
      <c r="AM6" s="1"/>
      <c r="AN6" s="1"/>
      <c r="AO6" s="1"/>
      <c r="AP6" s="309" t="s">
        <v>1881</v>
      </c>
      <c r="AQ6" s="309" t="s">
        <v>1882</v>
      </c>
      <c r="AR6" s="310">
        <f>COUNTIF(W:W,AP6)</f>
        <v>37</v>
      </c>
      <c r="AS6" s="311">
        <f>AR6/SUM(AR$4,AR$5,AR$6,AR$7)</f>
        <v>0.33636363636363636</v>
      </c>
      <c r="AT6" s="1"/>
      <c r="AU6" s="1"/>
      <c r="AV6" s="1"/>
      <c r="AW6" s="1"/>
      <c r="AX6" s="1"/>
      <c r="AY6" s="1"/>
      <c r="AZ6" s="1"/>
      <c r="BA6" s="1"/>
    </row>
    <row r="7" spans="1:53" ht="98.25" customHeight="1" thickBot="1" x14ac:dyDescent="0.3">
      <c r="A7" s="80" t="s">
        <v>2353</v>
      </c>
      <c r="B7" s="80"/>
      <c r="C7" s="74" t="s">
        <v>2354</v>
      </c>
      <c r="D7" s="54"/>
      <c r="E7" s="54"/>
      <c r="F7" s="54" t="s">
        <v>155</v>
      </c>
      <c r="G7" s="408" t="s">
        <v>2355</v>
      </c>
      <c r="H7" s="489" t="s">
        <v>1863</v>
      </c>
      <c r="I7" s="409" t="s">
        <v>1872</v>
      </c>
      <c r="J7" s="489" t="s">
        <v>1863</v>
      </c>
      <c r="K7" s="409" t="s">
        <v>2356</v>
      </c>
      <c r="L7" s="253" t="s">
        <v>3634</v>
      </c>
      <c r="M7" s="253" t="s">
        <v>1945</v>
      </c>
      <c r="N7" s="253" t="s">
        <v>1899</v>
      </c>
      <c r="O7" s="253" t="s">
        <v>990</v>
      </c>
      <c r="P7" s="253" t="s">
        <v>990</v>
      </c>
      <c r="Q7" s="253"/>
      <c r="R7" s="253" t="s">
        <v>990</v>
      </c>
      <c r="S7" s="253" t="str">
        <f t="shared" si="1"/>
        <v/>
      </c>
      <c r="T7" s="415" t="s">
        <v>2357</v>
      </c>
      <c r="U7" s="415" t="s">
        <v>2358</v>
      </c>
      <c r="V7" s="416" t="s">
        <v>2359</v>
      </c>
      <c r="W7" s="337" t="s">
        <v>159</v>
      </c>
      <c r="X7" s="338"/>
      <c r="Y7" s="417" t="s">
        <v>2360</v>
      </c>
      <c r="Z7" s="418"/>
      <c r="AA7" s="412"/>
      <c r="AB7" s="281"/>
      <c r="AC7" s="281"/>
      <c r="AD7" s="281"/>
      <c r="AE7" s="281"/>
      <c r="AF7" s="281"/>
      <c r="AG7" s="1" t="str">
        <f t="shared" si="0"/>
        <v>106</v>
      </c>
      <c r="AH7" s="1" t="b">
        <f t="shared" si="2"/>
        <v>0</v>
      </c>
      <c r="AI7" s="1" t="s">
        <v>990</v>
      </c>
      <c r="AJ7" s="1" t="str">
        <f t="shared" si="3"/>
        <v/>
      </c>
      <c r="AK7" s="1"/>
      <c r="AL7" s="1"/>
      <c r="AM7" s="1"/>
      <c r="AN7" s="1"/>
      <c r="AO7" s="1"/>
      <c r="AP7" s="313" t="s">
        <v>1888</v>
      </c>
      <c r="AQ7" s="313" t="s">
        <v>1889</v>
      </c>
      <c r="AR7" s="314">
        <f>COUNTIF(W:W,AP7)</f>
        <v>1</v>
      </c>
      <c r="AS7" s="315">
        <f>AR7/SUM(AR$4,AR$5,AR$6,AR$7)</f>
        <v>9.0909090909090905E-3</v>
      </c>
      <c r="AT7" s="1"/>
      <c r="AU7" s="1"/>
      <c r="AV7" s="1"/>
      <c r="AW7" s="1"/>
      <c r="AX7" s="1"/>
      <c r="AY7" s="1"/>
      <c r="AZ7" s="1"/>
      <c r="BA7" s="1"/>
    </row>
    <row r="8" spans="1:53" ht="72.75" thickBot="1" x14ac:dyDescent="0.3">
      <c r="A8" s="210" t="s">
        <v>2361</v>
      </c>
      <c r="B8" s="210"/>
      <c r="C8" s="594" t="s">
        <v>54</v>
      </c>
      <c r="D8" s="75" t="s">
        <v>155</v>
      </c>
      <c r="E8" s="75"/>
      <c r="F8" s="75" t="s">
        <v>990</v>
      </c>
      <c r="G8" s="404" t="s">
        <v>547</v>
      </c>
      <c r="H8" s="477" t="s">
        <v>1780</v>
      </c>
      <c r="I8" s="405" t="s">
        <v>990</v>
      </c>
      <c r="J8" s="477" t="s">
        <v>1863</v>
      </c>
      <c r="K8" s="405" t="s">
        <v>2362</v>
      </c>
      <c r="L8" s="595" t="s">
        <v>990</v>
      </c>
      <c r="M8" s="595" t="s">
        <v>990</v>
      </c>
      <c r="N8" s="595" t="s">
        <v>1864</v>
      </c>
      <c r="O8" s="595" t="s">
        <v>990</v>
      </c>
      <c r="P8" s="595" t="s">
        <v>990</v>
      </c>
      <c r="Q8" s="595"/>
      <c r="R8" s="595" t="s">
        <v>990</v>
      </c>
      <c r="S8" s="595" t="str">
        <f t="shared" si="1"/>
        <v xml:space="preserve">PAC: INS_WC-Heating-RTF-v2.1-1
RMP: INS_WC-Heating-RTF-v2.1-1
CA: </v>
      </c>
      <c r="T8" s="595" t="s">
        <v>2363</v>
      </c>
      <c r="U8" s="595" t="s">
        <v>2364</v>
      </c>
      <c r="V8" s="595" t="s">
        <v>1877</v>
      </c>
      <c r="W8" s="76" t="s">
        <v>1881</v>
      </c>
      <c r="X8" s="595"/>
      <c r="Y8" s="595"/>
      <c r="Z8" s="406" t="s">
        <v>2365</v>
      </c>
      <c r="AA8" s="407"/>
      <c r="AB8" s="76"/>
      <c r="AC8" s="76"/>
      <c r="AD8" s="76"/>
      <c r="AE8" s="76"/>
      <c r="AF8" s="76"/>
      <c r="AG8" s="1" t="str">
        <f t="shared" si="0"/>
        <v>107</v>
      </c>
      <c r="AH8" s="1" t="b">
        <f t="shared" si="2"/>
        <v>1</v>
      </c>
      <c r="AI8" s="1" t="s">
        <v>3755</v>
      </c>
      <c r="AJ8" s="1" t="str">
        <f t="shared" si="3"/>
        <v/>
      </c>
      <c r="AK8" s="1"/>
      <c r="AL8" s="1"/>
      <c r="AM8" s="1"/>
      <c r="AN8" s="1"/>
      <c r="AO8" s="1"/>
      <c r="AP8" s="320" t="s">
        <v>1893</v>
      </c>
      <c r="AQ8" s="320" t="s">
        <v>1894</v>
      </c>
      <c r="AR8" s="43">
        <f>COUNTIF(AJ:AJ,"COST")</f>
        <v>0</v>
      </c>
      <c r="AS8" s="321">
        <f>AR8/AR7</f>
        <v>0</v>
      </c>
      <c r="AT8" s="1"/>
      <c r="AU8" s="1"/>
      <c r="AV8" s="1"/>
      <c r="AW8" s="1"/>
      <c r="AX8" s="1"/>
      <c r="AY8" s="1"/>
      <c r="AZ8" s="1"/>
      <c r="BA8" s="1"/>
    </row>
    <row r="9" spans="1:53" ht="121.5" customHeight="1" x14ac:dyDescent="0.25">
      <c r="A9" s="80" t="s">
        <v>2366</v>
      </c>
      <c r="B9" s="80"/>
      <c r="C9" s="74" t="s">
        <v>563</v>
      </c>
      <c r="D9" s="54" t="s">
        <v>155</v>
      </c>
      <c r="E9" s="54"/>
      <c r="F9" s="54" t="s">
        <v>155</v>
      </c>
      <c r="G9" s="408" t="s">
        <v>564</v>
      </c>
      <c r="H9" s="489" t="s">
        <v>1863</v>
      </c>
      <c r="I9" s="409" t="s">
        <v>1872</v>
      </c>
      <c r="J9" s="489" t="s">
        <v>1863</v>
      </c>
      <c r="K9" s="410" t="s">
        <v>2367</v>
      </c>
      <c r="L9" s="253" t="s">
        <v>1924</v>
      </c>
      <c r="M9" s="253" t="s">
        <v>1925</v>
      </c>
      <c r="N9" s="253" t="s">
        <v>1899</v>
      </c>
      <c r="O9" s="253" t="s">
        <v>990</v>
      </c>
      <c r="P9" s="253" t="s">
        <v>990</v>
      </c>
      <c r="Q9" s="253"/>
      <c r="R9" s="253" t="s">
        <v>990</v>
      </c>
      <c r="S9" s="253" t="str">
        <f t="shared" si="1"/>
        <v>PAC: DCT_RPR-Cooling-RTF-1
RMP: DCT_RPR-Cooling-RTF-1
CA: DCT_RPR-Cooling-RTF-1</v>
      </c>
      <c r="T9" s="338" t="s">
        <v>2010</v>
      </c>
      <c r="U9" s="338" t="s">
        <v>2011</v>
      </c>
      <c r="V9" s="338" t="s">
        <v>1877</v>
      </c>
      <c r="W9" s="337" t="s">
        <v>399</v>
      </c>
      <c r="X9" s="338" t="s">
        <v>2368</v>
      </c>
      <c r="Y9" s="338"/>
      <c r="Z9" s="411"/>
      <c r="AA9" s="412"/>
      <c r="AB9" s="281"/>
      <c r="AC9" s="281"/>
      <c r="AD9" s="281"/>
      <c r="AE9" s="281"/>
      <c r="AF9" s="281"/>
      <c r="AG9" s="1" t="str">
        <f t="shared" si="0"/>
        <v>108</v>
      </c>
      <c r="AH9" s="1" t="b">
        <f t="shared" si="2"/>
        <v>0</v>
      </c>
      <c r="AI9" s="1" t="s">
        <v>3756</v>
      </c>
      <c r="AJ9" s="1" t="str">
        <f t="shared" si="3"/>
        <v/>
      </c>
      <c r="AK9" s="1"/>
      <c r="AL9" s="1"/>
      <c r="AM9" s="1"/>
      <c r="AN9" s="1"/>
      <c r="AO9" s="1"/>
      <c r="AP9" s="1"/>
      <c r="AQ9" s="1"/>
      <c r="AR9" s="1"/>
      <c r="AS9" s="1"/>
      <c r="AT9" s="1"/>
      <c r="AU9" s="1"/>
      <c r="AV9" s="1"/>
      <c r="AW9" s="1"/>
      <c r="AX9" s="1"/>
      <c r="AY9" s="1"/>
      <c r="AZ9" s="1"/>
      <c r="BA9" s="1"/>
    </row>
    <row r="10" spans="1:53" ht="78" customHeight="1" x14ac:dyDescent="0.25">
      <c r="A10" s="210" t="s">
        <v>2369</v>
      </c>
      <c r="B10" s="210"/>
      <c r="C10" s="594" t="s">
        <v>2370</v>
      </c>
      <c r="D10" s="75" t="s">
        <v>155</v>
      </c>
      <c r="E10" s="75"/>
      <c r="F10" s="75" t="s">
        <v>155</v>
      </c>
      <c r="G10" s="404" t="s">
        <v>568</v>
      </c>
      <c r="H10" s="477" t="s">
        <v>1863</v>
      </c>
      <c r="I10" s="405" t="s">
        <v>1872</v>
      </c>
      <c r="J10" s="477" t="s">
        <v>1863</v>
      </c>
      <c r="K10" s="405" t="s">
        <v>2371</v>
      </c>
      <c r="L10" s="595" t="s">
        <v>1924</v>
      </c>
      <c r="M10" s="595" t="s">
        <v>1945</v>
      </c>
      <c r="N10" s="595" t="s">
        <v>1899</v>
      </c>
      <c r="O10" s="595" t="s">
        <v>990</v>
      </c>
      <c r="P10" s="595" t="s">
        <v>990</v>
      </c>
      <c r="Q10" s="595"/>
      <c r="R10" s="595" t="s">
        <v>990</v>
      </c>
      <c r="S10" s="595" t="str">
        <f t="shared" si="1"/>
        <v/>
      </c>
      <c r="T10" s="595" t="s">
        <v>2010</v>
      </c>
      <c r="U10" s="415" t="s">
        <v>2372</v>
      </c>
      <c r="V10" s="595" t="s">
        <v>1877</v>
      </c>
      <c r="W10" s="337" t="s">
        <v>1881</v>
      </c>
      <c r="X10" s="595" t="s">
        <v>2373</v>
      </c>
      <c r="Y10" s="595"/>
      <c r="Z10" s="406"/>
      <c r="AA10" s="407"/>
      <c r="AB10" s="76"/>
      <c r="AC10" s="76"/>
      <c r="AD10" s="76"/>
      <c r="AE10" s="76"/>
      <c r="AF10" s="76"/>
      <c r="AG10" s="1" t="str">
        <f t="shared" si="0"/>
        <v>109</v>
      </c>
      <c r="AH10" s="1" t="b">
        <f t="shared" si="2"/>
        <v>1</v>
      </c>
      <c r="AI10" s="1" t="s">
        <v>990</v>
      </c>
      <c r="AJ10" s="1" t="str">
        <f t="shared" si="3"/>
        <v/>
      </c>
      <c r="AK10" s="1"/>
      <c r="AL10" s="1"/>
      <c r="AM10" s="1"/>
      <c r="AN10" s="1"/>
      <c r="AO10" s="1"/>
      <c r="AP10" s="947" t="s">
        <v>1836</v>
      </c>
      <c r="AQ10" s="948"/>
      <c r="AR10" s="329" t="s">
        <v>1859</v>
      </c>
      <c r="AS10" s="574" t="s">
        <v>1860</v>
      </c>
      <c r="AT10" s="1"/>
      <c r="AU10" s="1"/>
      <c r="AV10" s="1"/>
      <c r="AW10" s="1"/>
      <c r="AX10" s="1"/>
      <c r="AY10" s="1"/>
      <c r="AZ10" s="1"/>
      <c r="BA10" s="1"/>
    </row>
    <row r="11" spans="1:53" ht="108.75" thickBot="1" x14ac:dyDescent="0.3">
      <c r="A11" s="80" t="s">
        <v>2374</v>
      </c>
      <c r="B11" s="80"/>
      <c r="C11" s="74" t="s">
        <v>56</v>
      </c>
      <c r="D11" s="54" t="s">
        <v>155</v>
      </c>
      <c r="E11" s="54"/>
      <c r="F11" s="54" t="s">
        <v>155</v>
      </c>
      <c r="G11" s="408" t="s">
        <v>1091</v>
      </c>
      <c r="H11" s="489" t="s">
        <v>1863</v>
      </c>
      <c r="I11" s="409" t="s">
        <v>1872</v>
      </c>
      <c r="J11" s="489" t="s">
        <v>1863</v>
      </c>
      <c r="K11" s="409" t="s">
        <v>2375</v>
      </c>
      <c r="L11" s="253" t="s">
        <v>1924</v>
      </c>
      <c r="M11" s="253" t="s">
        <v>1945</v>
      </c>
      <c r="N11" s="253" t="s">
        <v>1899</v>
      </c>
      <c r="O11" s="253" t="s">
        <v>990</v>
      </c>
      <c r="P11" s="253" t="s">
        <v>990</v>
      </c>
      <c r="Q11" s="253"/>
      <c r="R11" s="253" t="s">
        <v>990</v>
      </c>
      <c r="S11" s="253" t="str">
        <f t="shared" si="1"/>
        <v>PAC: WND_HE-Heating-RTF-v2.1-1
RMP: 
CA: CA Costs
WND_HE-All-DEER-1</v>
      </c>
      <c r="T11" s="338" t="s">
        <v>2376</v>
      </c>
      <c r="U11" s="338" t="s">
        <v>2376</v>
      </c>
      <c r="V11" s="338" t="s">
        <v>1877</v>
      </c>
      <c r="W11" s="337" t="s">
        <v>159</v>
      </c>
      <c r="X11" s="338" t="s">
        <v>2010</v>
      </c>
      <c r="Y11" s="338"/>
      <c r="Z11" s="411" t="s">
        <v>2365</v>
      </c>
      <c r="AA11" s="412"/>
      <c r="AB11" s="281"/>
      <c r="AC11" s="281"/>
      <c r="AD11" s="281"/>
      <c r="AE11" s="281"/>
      <c r="AF11" s="281"/>
      <c r="AG11" s="1" t="str">
        <f t="shared" si="0"/>
        <v>110</v>
      </c>
      <c r="AH11" s="1" t="b">
        <f t="shared" si="2"/>
        <v>0</v>
      </c>
      <c r="AI11" s="1" t="s">
        <v>3757</v>
      </c>
      <c r="AJ11" s="1" t="str">
        <f t="shared" si="3"/>
        <v/>
      </c>
      <c r="AK11" s="1"/>
      <c r="AL11" s="1"/>
      <c r="AM11" s="1"/>
      <c r="AN11" s="1"/>
      <c r="AO11" s="1"/>
      <c r="AP11" s="949" t="s">
        <v>1903</v>
      </c>
      <c r="AQ11" s="949"/>
      <c r="AR11" s="332">
        <f>COUNTIFS($J:$J,AP11)</f>
        <v>75</v>
      </c>
      <c r="AS11" s="333">
        <f>AR11/SUM(AR$4,AR$5,AR$6,AR$7)</f>
        <v>0.68181818181818177</v>
      </c>
      <c r="AT11" s="1"/>
      <c r="AU11" s="1"/>
      <c r="AV11" s="1"/>
      <c r="AW11" s="1"/>
      <c r="AX11" s="1"/>
      <c r="AY11" s="1"/>
      <c r="AZ11" s="1"/>
      <c r="BA11" s="1"/>
    </row>
    <row r="12" spans="1:53" ht="84.75" thickBot="1" x14ac:dyDescent="0.3">
      <c r="A12" s="210" t="s">
        <v>2332</v>
      </c>
      <c r="B12" s="210"/>
      <c r="C12" s="594" t="s">
        <v>1092</v>
      </c>
      <c r="D12" s="75" t="s">
        <v>155</v>
      </c>
      <c r="E12" s="75"/>
      <c r="F12" s="75" t="s">
        <v>990</v>
      </c>
      <c r="G12" s="404" t="s">
        <v>620</v>
      </c>
      <c r="H12" s="477" t="s">
        <v>1780</v>
      </c>
      <c r="I12" s="405" t="s">
        <v>990</v>
      </c>
      <c r="J12" s="477" t="s">
        <v>1863</v>
      </c>
      <c r="K12" s="405" t="s">
        <v>2377</v>
      </c>
      <c r="L12" s="595" t="s">
        <v>990</v>
      </c>
      <c r="M12" s="595" t="s">
        <v>990</v>
      </c>
      <c r="N12" s="595" t="s">
        <v>1864</v>
      </c>
      <c r="O12" s="595" t="s">
        <v>990</v>
      </c>
      <c r="P12" s="595" t="s">
        <v>990</v>
      </c>
      <c r="Q12" s="595"/>
      <c r="R12" s="595" t="s">
        <v>990</v>
      </c>
      <c r="S12" s="595" t="str">
        <f>SUBSTITUTE(AI12," - ",CHAR(10))</f>
        <v xml:space="preserve">PAC: WND_FLM-Heating-RTF-v1.1-1
RMP: WND_FLM-Heating-RTF-v1.1-1
CA: </v>
      </c>
      <c r="T12" s="415" t="s">
        <v>1504</v>
      </c>
      <c r="U12" s="415" t="s">
        <v>1504</v>
      </c>
      <c r="V12" s="483" t="s">
        <v>1877</v>
      </c>
      <c r="W12" s="337" t="s">
        <v>159</v>
      </c>
      <c r="X12" s="483"/>
      <c r="Y12" s="483"/>
      <c r="Z12" s="406"/>
      <c r="AA12" s="407"/>
      <c r="AB12" s="76"/>
      <c r="AC12" s="76"/>
      <c r="AD12" s="76"/>
      <c r="AE12" s="76"/>
      <c r="AF12" s="76"/>
      <c r="AG12" s="1" t="str">
        <f>RIGHT(A12,3)</f>
        <v>211</v>
      </c>
      <c r="AH12" s="1" t="b">
        <f>ISODD(AG12)</f>
        <v>1</v>
      </c>
      <c r="AI12" s="1" t="s">
        <v>3758</v>
      </c>
      <c r="AJ12" s="1" t="str">
        <f>IF(ISBLANK(U12),IF(W12="Sufficiently Characterized","",IF(AND(NOT(ISBLANK(T12)),NOT(ISBLANK(V12))),"COST","")),"")</f>
        <v/>
      </c>
      <c r="AK12" s="1"/>
      <c r="AL12" s="1"/>
      <c r="AM12" s="1"/>
      <c r="AN12" s="1"/>
      <c r="AO12" s="1"/>
      <c r="AP12" s="950" t="s">
        <v>1908</v>
      </c>
      <c r="AQ12" s="950"/>
      <c r="AR12" s="334">
        <f>COUNTIFS($J:$J,AP12)</f>
        <v>29</v>
      </c>
      <c r="AS12" s="335">
        <f>AR12/SUM(AR$4,AR$5,AR$6,AR$7)</f>
        <v>0.26363636363636361</v>
      </c>
      <c r="AT12" s="1"/>
      <c r="AU12" s="1"/>
      <c r="AV12" s="1"/>
      <c r="AW12" s="1"/>
      <c r="AX12" s="1"/>
      <c r="AY12" s="1"/>
      <c r="AZ12" s="1"/>
    </row>
    <row r="13" spans="1:53" ht="60.75" thickBot="1" x14ac:dyDescent="0.3">
      <c r="A13" s="80" t="s">
        <v>2378</v>
      </c>
      <c r="B13" s="80"/>
      <c r="C13" s="74" t="s">
        <v>575</v>
      </c>
      <c r="D13" s="54" t="s">
        <v>155</v>
      </c>
      <c r="E13" s="54"/>
      <c r="F13" s="54" t="s">
        <v>155</v>
      </c>
      <c r="G13" s="408" t="s">
        <v>576</v>
      </c>
      <c r="H13" s="489" t="s">
        <v>1863</v>
      </c>
      <c r="I13" s="409" t="s">
        <v>1872</v>
      </c>
      <c r="J13" s="489" t="s">
        <v>1863</v>
      </c>
      <c r="K13" s="409" t="s">
        <v>990</v>
      </c>
      <c r="L13" s="253" t="s">
        <v>1924</v>
      </c>
      <c r="M13" s="253" t="s">
        <v>1925</v>
      </c>
      <c r="N13" s="253" t="s">
        <v>1899</v>
      </c>
      <c r="O13" s="253" t="s">
        <v>990</v>
      </c>
      <c r="P13" s="253" t="s">
        <v>990</v>
      </c>
      <c r="Q13" s="253"/>
      <c r="R13" s="253" t="s">
        <v>990</v>
      </c>
      <c r="S13" s="253" t="str">
        <f t="shared" si="1"/>
        <v>PAC: DL20_CHLR_UPG-Cool-2021PLN-v3-1/CHLR_CHWRESET-Cooling-PNNL-21569-20
RMP: CHLR_CHWRESET-Cooling-PNNL-21569-24 // PNNL Data
CA: CHLR_CHWRESET-Cooling-PNNL-21569-16 / PNNL Data</v>
      </c>
      <c r="T13" s="253" t="s">
        <v>2010</v>
      </c>
      <c r="U13" s="253" t="s">
        <v>2011</v>
      </c>
      <c r="V13" s="253" t="s">
        <v>1877</v>
      </c>
      <c r="W13" s="281" t="s">
        <v>399</v>
      </c>
      <c r="X13" s="253"/>
      <c r="Y13" s="253"/>
      <c r="Z13" s="411" t="s">
        <v>2379</v>
      </c>
      <c r="AA13" s="412"/>
      <c r="AB13" s="281"/>
      <c r="AC13" s="281"/>
      <c r="AD13" s="281"/>
      <c r="AE13" s="281"/>
      <c r="AF13" s="281"/>
      <c r="AG13" s="1" t="str">
        <f t="shared" si="0"/>
        <v>111</v>
      </c>
      <c r="AH13" s="1" t="b">
        <f t="shared" si="2"/>
        <v>1</v>
      </c>
      <c r="AI13" s="1" t="s">
        <v>3759</v>
      </c>
      <c r="AJ13" s="1" t="str">
        <f t="shared" si="3"/>
        <v/>
      </c>
      <c r="AK13" s="1"/>
      <c r="AL13" s="1"/>
      <c r="AM13" s="1"/>
      <c r="AN13" s="1"/>
      <c r="AO13" s="1"/>
      <c r="AP13" s="949" t="s">
        <v>1911</v>
      </c>
      <c r="AQ13" s="949"/>
      <c r="AR13" s="332">
        <f>COUNTIFS($J:$J,AP13)</f>
        <v>6</v>
      </c>
      <c r="AS13" s="333">
        <f>AR13/SUM(AR$4,AR$5,AR$6,AR$7)</f>
        <v>5.4545454545454543E-2</v>
      </c>
      <c r="AT13" s="1"/>
      <c r="AU13" s="1"/>
      <c r="AV13" s="1"/>
      <c r="AW13" s="1"/>
      <c r="AX13" s="1"/>
      <c r="AY13" s="1"/>
      <c r="AZ13" s="1"/>
    </row>
    <row r="14" spans="1:53" ht="98.1" customHeight="1" x14ac:dyDescent="0.25">
      <c r="A14" s="210" t="s">
        <v>2380</v>
      </c>
      <c r="B14" s="210"/>
      <c r="C14" s="594" t="s">
        <v>61</v>
      </c>
      <c r="D14" s="75" t="s">
        <v>155</v>
      </c>
      <c r="E14" s="75"/>
      <c r="F14" s="75" t="s">
        <v>155</v>
      </c>
      <c r="G14" s="404" t="s">
        <v>580</v>
      </c>
      <c r="H14" s="477" t="s">
        <v>1911</v>
      </c>
      <c r="I14" s="405" t="s">
        <v>2381</v>
      </c>
      <c r="J14" s="477" t="s">
        <v>1911</v>
      </c>
      <c r="K14" s="410" t="s">
        <v>2382</v>
      </c>
      <c r="L14" s="595" t="s">
        <v>1924</v>
      </c>
      <c r="M14" s="595" t="s">
        <v>1945</v>
      </c>
      <c r="N14" s="595" t="s">
        <v>2109</v>
      </c>
      <c r="O14" s="595" t="s">
        <v>2387</v>
      </c>
      <c r="P14" s="595" t="s">
        <v>990</v>
      </c>
      <c r="Q14" s="419" t="s">
        <v>2383</v>
      </c>
      <c r="R14" s="595" t="s">
        <v>3682</v>
      </c>
      <c r="S14" s="595" t="str">
        <f t="shared" si="1"/>
        <v>PAC: CHLR_VSPMP-Cooling-SCE-17_R0-1
RMP: CHLR_VSPMP-Cooling-SCE-17_R0-1
CA: CHLR_VSPMP-Cooling-SCE-17_R0-1</v>
      </c>
      <c r="T14" s="415" t="s">
        <v>2384</v>
      </c>
      <c r="U14" s="415" t="s">
        <v>2384</v>
      </c>
      <c r="V14" s="415" t="s">
        <v>2384</v>
      </c>
      <c r="W14" s="317" t="s">
        <v>159</v>
      </c>
      <c r="X14" s="483" t="s">
        <v>2010</v>
      </c>
      <c r="Y14" s="415" t="s">
        <v>2384</v>
      </c>
      <c r="Z14" s="406" t="s">
        <v>2385</v>
      </c>
      <c r="AA14" s="407" t="s">
        <v>632</v>
      </c>
      <c r="AB14" s="76"/>
      <c r="AC14" s="76"/>
      <c r="AD14" s="76"/>
      <c r="AE14" s="76"/>
      <c r="AF14" s="76"/>
      <c r="AG14" s="1" t="str">
        <f t="shared" si="0"/>
        <v>112</v>
      </c>
      <c r="AH14" s="1" t="b">
        <f t="shared" si="2"/>
        <v>0</v>
      </c>
      <c r="AI14" s="1" t="s">
        <v>3760</v>
      </c>
      <c r="AJ14" s="1" t="str">
        <f t="shared" si="3"/>
        <v/>
      </c>
      <c r="AK14" s="1"/>
      <c r="AL14" s="1"/>
      <c r="AM14" s="1"/>
      <c r="AN14" s="1"/>
      <c r="AO14" s="1"/>
      <c r="AP14" s="1"/>
      <c r="AQ14" s="1"/>
      <c r="AR14" s="1"/>
      <c r="AS14" s="1"/>
      <c r="AT14" s="1"/>
      <c r="AU14" s="1"/>
      <c r="AV14" s="1"/>
      <c r="AW14" s="1"/>
      <c r="AX14" s="1"/>
      <c r="AY14" s="1"/>
      <c r="AZ14" s="1"/>
    </row>
    <row r="15" spans="1:53" ht="91.5" customHeight="1" x14ac:dyDescent="0.25">
      <c r="A15" s="80" t="s">
        <v>2386</v>
      </c>
      <c r="B15" s="80"/>
      <c r="C15" s="74" t="s">
        <v>586</v>
      </c>
      <c r="D15" s="54" t="s">
        <v>155</v>
      </c>
      <c r="E15" s="54"/>
      <c r="F15" s="54" t="s">
        <v>155</v>
      </c>
      <c r="G15" s="408" t="s">
        <v>587</v>
      </c>
      <c r="H15" s="489" t="s">
        <v>1863</v>
      </c>
      <c r="I15" s="409" t="s">
        <v>1872</v>
      </c>
      <c r="J15" s="489" t="s">
        <v>1863</v>
      </c>
      <c r="K15" s="409" t="s">
        <v>990</v>
      </c>
      <c r="L15" s="253" t="s">
        <v>1924</v>
      </c>
      <c r="M15" s="253" t="s">
        <v>1945</v>
      </c>
      <c r="N15" s="253" t="s">
        <v>1899</v>
      </c>
      <c r="O15" s="253" t="s">
        <v>2387</v>
      </c>
      <c r="P15" s="253" t="s">
        <v>990</v>
      </c>
      <c r="Q15" s="419" t="s">
        <v>2383</v>
      </c>
      <c r="R15" s="253" t="s">
        <v>3682</v>
      </c>
      <c r="S15" s="253" t="str">
        <f t="shared" si="1"/>
        <v>PAC: CHLR_WC_VSCTFAN-Cooling-ILTRM-v5.0-1
RMP: CHLR_WC_VSCTFAN-Cooling-NMTRM-2016-1
CA: CHLR_VSFAN-Cooling-SCE-17_R0-1</v>
      </c>
      <c r="T15" s="253" t="s">
        <v>2387</v>
      </c>
      <c r="U15" s="253" t="s">
        <v>2387</v>
      </c>
      <c r="V15" s="253" t="s">
        <v>1877</v>
      </c>
      <c r="W15" s="281" t="s">
        <v>159</v>
      </c>
      <c r="X15" s="253"/>
      <c r="Y15" s="253"/>
      <c r="Z15" s="411" t="s">
        <v>2385</v>
      </c>
      <c r="AA15" s="412"/>
      <c r="AB15" s="281"/>
      <c r="AC15" s="281"/>
      <c r="AD15" s="281"/>
      <c r="AE15" s="281"/>
      <c r="AF15" s="281"/>
      <c r="AG15" s="1" t="str">
        <f t="shared" si="0"/>
        <v>113</v>
      </c>
      <c r="AH15" s="1" t="b">
        <f t="shared" si="2"/>
        <v>1</v>
      </c>
      <c r="AI15" s="1" t="s">
        <v>3761</v>
      </c>
      <c r="AJ15" s="1" t="str">
        <f t="shared" si="3"/>
        <v/>
      </c>
      <c r="AK15" s="1"/>
      <c r="AL15" s="1"/>
      <c r="AM15" s="1"/>
      <c r="AN15" s="1"/>
      <c r="AO15" s="1"/>
      <c r="AP15" s="1"/>
      <c r="AQ15" s="1"/>
      <c r="AR15" s="1"/>
      <c r="AS15" s="1"/>
      <c r="AT15" s="1"/>
      <c r="AU15" s="1"/>
      <c r="AV15" s="1"/>
      <c r="AW15" s="1"/>
      <c r="AX15" s="1"/>
      <c r="AY15" s="1"/>
      <c r="AZ15" s="1"/>
    </row>
    <row r="16" spans="1:53" ht="72" x14ac:dyDescent="0.25">
      <c r="A16" s="210" t="s">
        <v>2388</v>
      </c>
      <c r="B16" s="210"/>
      <c r="C16" s="594" t="s">
        <v>63</v>
      </c>
      <c r="D16" s="75" t="s">
        <v>155</v>
      </c>
      <c r="E16" s="75"/>
      <c r="F16" s="75" t="s">
        <v>155</v>
      </c>
      <c r="G16" s="404" t="s">
        <v>597</v>
      </c>
      <c r="H16" s="477" t="s">
        <v>1911</v>
      </c>
      <c r="I16" s="405" t="s">
        <v>2381</v>
      </c>
      <c r="J16" s="477" t="s">
        <v>1911</v>
      </c>
      <c r="K16" s="405" t="s">
        <v>2389</v>
      </c>
      <c r="L16" s="595" t="s">
        <v>1924</v>
      </c>
      <c r="M16" s="595" t="s">
        <v>1945</v>
      </c>
      <c r="N16" s="595" t="s">
        <v>990</v>
      </c>
      <c r="O16" s="595" t="s">
        <v>990</v>
      </c>
      <c r="P16" s="595" t="s">
        <v>990</v>
      </c>
      <c r="Q16" s="595"/>
      <c r="R16" s="595" t="s">
        <v>990</v>
      </c>
      <c r="S16" s="595" t="str">
        <f t="shared" si="1"/>
        <v>PAC: CHLR_VSPMP-Cooling-SCE-17_R0-1
RMP: CHLR_VSPMP-Cooling-SCE-17_R0-1
CA: CHLR_VSPMP-Cooling-SCE-17_R0-1</v>
      </c>
      <c r="T16" s="483" t="s">
        <v>2390</v>
      </c>
      <c r="U16" s="483" t="s">
        <v>2390</v>
      </c>
      <c r="V16" s="415" t="s">
        <v>2384</v>
      </c>
      <c r="W16" s="317" t="s">
        <v>159</v>
      </c>
      <c r="X16" s="483" t="s">
        <v>2391</v>
      </c>
      <c r="Y16" s="415" t="s">
        <v>2384</v>
      </c>
      <c r="Z16" s="406" t="s">
        <v>2392</v>
      </c>
      <c r="AA16" s="407" t="s">
        <v>632</v>
      </c>
      <c r="AB16" s="76"/>
      <c r="AC16" s="76"/>
      <c r="AD16" s="76"/>
      <c r="AE16" s="76"/>
      <c r="AF16" s="76"/>
      <c r="AG16" s="1" t="str">
        <f t="shared" si="0"/>
        <v>114</v>
      </c>
      <c r="AH16" s="1" t="b">
        <f t="shared" si="2"/>
        <v>0</v>
      </c>
      <c r="AI16" s="1" t="s">
        <v>3760</v>
      </c>
      <c r="AJ16" s="1" t="str">
        <f t="shared" si="3"/>
        <v/>
      </c>
      <c r="AK16" s="1"/>
      <c r="AL16" s="1"/>
      <c r="AM16" s="1"/>
      <c r="AN16" s="1"/>
      <c r="AO16" s="1"/>
      <c r="AP16" s="1"/>
      <c r="AQ16" s="1"/>
      <c r="AR16" s="1"/>
      <c r="AS16" s="1"/>
      <c r="AT16" s="1"/>
      <c r="AU16" s="1"/>
      <c r="AV16" s="1"/>
      <c r="AW16" s="1"/>
      <c r="AX16" s="1"/>
      <c r="AY16" s="1"/>
      <c r="AZ16" s="1"/>
    </row>
    <row r="17" spans="1:52" ht="144" x14ac:dyDescent="0.25">
      <c r="A17" s="80" t="s">
        <v>2393</v>
      </c>
      <c r="B17" s="80"/>
      <c r="C17" s="74" t="s">
        <v>600</v>
      </c>
      <c r="D17" s="54" t="s">
        <v>155</v>
      </c>
      <c r="E17" s="54"/>
      <c r="F17" s="54" t="s">
        <v>990</v>
      </c>
      <c r="G17" s="408" t="s">
        <v>601</v>
      </c>
      <c r="H17" s="489" t="s">
        <v>1780</v>
      </c>
      <c r="I17" s="409" t="s">
        <v>990</v>
      </c>
      <c r="J17" s="489" t="s">
        <v>1863</v>
      </c>
      <c r="K17" s="410" t="s">
        <v>2394</v>
      </c>
      <c r="L17" s="253" t="s">
        <v>990</v>
      </c>
      <c r="M17" s="253" t="s">
        <v>990</v>
      </c>
      <c r="N17" s="253" t="s">
        <v>1864</v>
      </c>
      <c r="O17" s="253" t="s">
        <v>990</v>
      </c>
      <c r="P17" s="253" t="s">
        <v>990</v>
      </c>
      <c r="Q17" s="253"/>
      <c r="R17" s="253" t="s">
        <v>990</v>
      </c>
      <c r="S17" s="253" t="str">
        <f t="shared" si="1"/>
        <v xml:space="preserve">PAC: EUL = CHLR_WC_ECWTRST-Cooling-AEG-1
Cost = CHLR_WC_ECWTRST-Cooling-CASE-1
Savings = PNNL Data in DEEM
RMP: 
CA: </v>
      </c>
      <c r="T17" s="413" t="s">
        <v>2395</v>
      </c>
      <c r="U17" s="413" t="s">
        <v>2396</v>
      </c>
      <c r="V17" s="253" t="s">
        <v>1877</v>
      </c>
      <c r="W17" s="337" t="s">
        <v>159</v>
      </c>
      <c r="X17" s="253" t="s">
        <v>2397</v>
      </c>
      <c r="Y17" s="253"/>
      <c r="Z17" s="411" t="s">
        <v>2398</v>
      </c>
      <c r="AA17" s="412"/>
      <c r="AB17" s="281"/>
      <c r="AC17" s="281"/>
      <c r="AD17" s="281"/>
      <c r="AE17" s="281"/>
      <c r="AF17" s="281"/>
      <c r="AG17" s="1" t="str">
        <f t="shared" si="0"/>
        <v>115</v>
      </c>
      <c r="AH17" s="1" t="b">
        <f t="shared" si="2"/>
        <v>1</v>
      </c>
      <c r="AI17" s="1" t="s">
        <v>3762</v>
      </c>
      <c r="AJ17" s="1" t="str">
        <f t="shared" si="3"/>
        <v/>
      </c>
      <c r="AK17" s="1"/>
      <c r="AL17" s="1"/>
      <c r="AM17" s="1"/>
      <c r="AN17" s="1"/>
      <c r="AO17" s="1"/>
      <c r="AP17" s="1"/>
      <c r="AQ17" s="1"/>
      <c r="AR17" s="1"/>
      <c r="AS17" s="1"/>
      <c r="AT17" s="1"/>
      <c r="AU17" s="1"/>
      <c r="AV17" s="1"/>
      <c r="AW17" s="1"/>
      <c r="AX17" s="1"/>
      <c r="AY17" s="1"/>
      <c r="AZ17" s="1"/>
    </row>
    <row r="18" spans="1:52" ht="45" x14ac:dyDescent="0.25">
      <c r="A18" s="210" t="s">
        <v>2399</v>
      </c>
      <c r="B18" s="210"/>
      <c r="C18" s="594" t="s">
        <v>2400</v>
      </c>
      <c r="D18" s="75" t="s">
        <v>155</v>
      </c>
      <c r="E18" s="75" t="s">
        <v>155</v>
      </c>
      <c r="F18" s="75" t="s">
        <v>155</v>
      </c>
      <c r="G18" s="404" t="s">
        <v>2401</v>
      </c>
      <c r="H18" s="477" t="s">
        <v>1863</v>
      </c>
      <c r="I18" s="405" t="s">
        <v>1872</v>
      </c>
      <c r="J18" s="477" t="s">
        <v>1863</v>
      </c>
      <c r="K18" s="405" t="s">
        <v>990</v>
      </c>
      <c r="L18" s="595" t="s">
        <v>1924</v>
      </c>
      <c r="M18" s="595" t="s">
        <v>1945</v>
      </c>
      <c r="N18" s="595" t="s">
        <v>1899</v>
      </c>
      <c r="O18" s="595" t="s">
        <v>990</v>
      </c>
      <c r="P18" s="595" t="s">
        <v>990</v>
      </c>
      <c r="Q18" s="595"/>
      <c r="R18" s="595" t="s">
        <v>990</v>
      </c>
      <c r="S18" s="595" t="str">
        <f t="shared" si="1"/>
        <v/>
      </c>
      <c r="T18" s="483" t="s">
        <v>2010</v>
      </c>
      <c r="U18" s="339" t="s">
        <v>2402</v>
      </c>
      <c r="V18" s="420" t="s">
        <v>2403</v>
      </c>
      <c r="W18" s="317" t="s">
        <v>1888</v>
      </c>
      <c r="X18" s="483"/>
      <c r="Y18" s="483" t="s">
        <v>2404</v>
      </c>
      <c r="Z18" s="406" t="s">
        <v>2405</v>
      </c>
      <c r="AA18" s="407"/>
      <c r="AB18" s="76"/>
      <c r="AC18" s="76"/>
      <c r="AD18" s="76"/>
      <c r="AE18" s="76"/>
      <c r="AF18" s="76"/>
      <c r="AG18" s="1" t="str">
        <f t="shared" si="0"/>
        <v>116</v>
      </c>
      <c r="AH18" s="1" t="b">
        <f t="shared" si="2"/>
        <v>0</v>
      </c>
      <c r="AI18" s="1" t="s">
        <v>990</v>
      </c>
      <c r="AJ18" s="1" t="str">
        <f t="shared" si="3"/>
        <v/>
      </c>
      <c r="AK18" s="1"/>
      <c r="AL18" s="1"/>
      <c r="AM18" s="1"/>
      <c r="AN18" s="1"/>
      <c r="AO18" s="1"/>
      <c r="AP18" s="1"/>
      <c r="AQ18" s="1"/>
      <c r="AR18" s="1"/>
      <c r="AS18" s="1"/>
      <c r="AT18" s="1"/>
      <c r="AU18" s="1"/>
      <c r="AV18" s="1"/>
      <c r="AW18" s="1"/>
      <c r="AX18" s="1"/>
      <c r="AY18" s="1"/>
      <c r="AZ18" s="1"/>
    </row>
    <row r="19" spans="1:52" ht="48" x14ac:dyDescent="0.25">
      <c r="A19" s="80" t="s">
        <v>2406</v>
      </c>
      <c r="B19" s="80"/>
      <c r="C19" s="74" t="s">
        <v>96</v>
      </c>
      <c r="D19" s="54" t="s">
        <v>155</v>
      </c>
      <c r="E19" s="54"/>
      <c r="F19" s="54" t="s">
        <v>155</v>
      </c>
      <c r="G19" s="408" t="s">
        <v>607</v>
      </c>
      <c r="H19" s="489" t="s">
        <v>1863</v>
      </c>
      <c r="I19" s="409" t="s">
        <v>1872</v>
      </c>
      <c r="J19" s="489" t="s">
        <v>1863</v>
      </c>
      <c r="K19" s="409" t="s">
        <v>990</v>
      </c>
      <c r="L19" s="253" t="s">
        <v>1924</v>
      </c>
      <c r="M19" s="253" t="s">
        <v>1945</v>
      </c>
      <c r="N19" s="253" t="s">
        <v>1899</v>
      </c>
      <c r="O19" s="253" t="s">
        <v>990</v>
      </c>
      <c r="P19" s="253" t="s">
        <v>990</v>
      </c>
      <c r="Q19" s="253"/>
      <c r="R19" s="253" t="s">
        <v>990</v>
      </c>
      <c r="S19" s="253" t="str">
        <f t="shared" si="1"/>
        <v/>
      </c>
      <c r="T19" s="253" t="s">
        <v>2407</v>
      </c>
      <c r="U19" s="253" t="s">
        <v>2407</v>
      </c>
      <c r="V19" s="253" t="s">
        <v>1877</v>
      </c>
      <c r="W19" s="281" t="s">
        <v>1881</v>
      </c>
      <c r="X19" s="253" t="s">
        <v>2408</v>
      </c>
      <c r="Y19" s="253" t="s">
        <v>2409</v>
      </c>
      <c r="Z19" s="411" t="s">
        <v>2410</v>
      </c>
      <c r="AA19" s="412"/>
      <c r="AB19" s="281"/>
      <c r="AC19" s="281"/>
      <c r="AD19" s="281"/>
      <c r="AE19" s="281"/>
      <c r="AF19" s="281"/>
      <c r="AG19" s="1" t="str">
        <f t="shared" si="0"/>
        <v>117</v>
      </c>
      <c r="AH19" s="1" t="b">
        <f t="shared" si="2"/>
        <v>1</v>
      </c>
      <c r="AI19" s="1" t="s">
        <v>990</v>
      </c>
      <c r="AJ19" s="1" t="str">
        <f t="shared" si="3"/>
        <v/>
      </c>
      <c r="AK19" s="1"/>
      <c r="AL19" s="1"/>
      <c r="AM19" s="1"/>
      <c r="AN19" s="1"/>
      <c r="AO19" s="1"/>
      <c r="AP19" s="1"/>
      <c r="AQ19" s="1"/>
      <c r="AR19" s="1"/>
      <c r="AS19" s="1"/>
      <c r="AT19" s="1"/>
      <c r="AU19" s="1"/>
      <c r="AV19" s="1"/>
      <c r="AW19" s="1"/>
      <c r="AX19" s="1"/>
      <c r="AY19" s="1"/>
      <c r="AZ19" s="1"/>
    </row>
    <row r="20" spans="1:52" ht="96" x14ac:dyDescent="0.25">
      <c r="A20" s="210" t="s">
        <v>2411</v>
      </c>
      <c r="B20" s="210"/>
      <c r="C20" s="594" t="s">
        <v>2412</v>
      </c>
      <c r="D20" s="75"/>
      <c r="E20" s="75"/>
      <c r="F20" s="75" t="s">
        <v>155</v>
      </c>
      <c r="G20" s="404" t="s">
        <v>2413</v>
      </c>
      <c r="H20" s="477" t="s">
        <v>1863</v>
      </c>
      <c r="I20" s="405" t="s">
        <v>1872</v>
      </c>
      <c r="J20" s="477" t="s">
        <v>1863</v>
      </c>
      <c r="K20" s="410" t="s">
        <v>2414</v>
      </c>
      <c r="L20" s="595" t="s">
        <v>1924</v>
      </c>
      <c r="M20" s="595" t="s">
        <v>1925</v>
      </c>
      <c r="N20" s="595" t="s">
        <v>1899</v>
      </c>
      <c r="O20" s="595" t="s">
        <v>990</v>
      </c>
      <c r="P20" s="595" t="s">
        <v>990</v>
      </c>
      <c r="Q20" s="595"/>
      <c r="R20" s="595" t="s">
        <v>990</v>
      </c>
      <c r="S20" s="595" t="str">
        <f t="shared" si="1"/>
        <v/>
      </c>
      <c r="T20" s="483" t="s">
        <v>2010</v>
      </c>
      <c r="U20" s="415" t="s">
        <v>2415</v>
      </c>
      <c r="V20" s="421" t="s">
        <v>2416</v>
      </c>
      <c r="W20" s="317" t="s">
        <v>399</v>
      </c>
      <c r="X20" s="415" t="s">
        <v>2417</v>
      </c>
      <c r="Y20" s="415"/>
      <c r="Z20" s="406" t="s">
        <v>2418</v>
      </c>
      <c r="AA20" s="407"/>
      <c r="AB20" s="76"/>
      <c r="AC20" s="76"/>
      <c r="AD20" s="76"/>
      <c r="AE20" s="76"/>
      <c r="AF20" s="76"/>
      <c r="AG20" s="1" t="str">
        <f t="shared" si="0"/>
        <v>118</v>
      </c>
      <c r="AH20" s="1" t="b">
        <f t="shared" si="2"/>
        <v>0</v>
      </c>
      <c r="AI20" s="1" t="s">
        <v>990</v>
      </c>
      <c r="AJ20" s="1" t="str">
        <f t="shared" si="3"/>
        <v/>
      </c>
      <c r="AK20" s="1"/>
      <c r="AL20" s="1"/>
      <c r="AM20" s="1"/>
      <c r="AN20" s="1"/>
      <c r="AO20" s="1"/>
      <c r="AP20" s="1"/>
      <c r="AQ20" s="1"/>
      <c r="AR20" s="1"/>
      <c r="AS20" s="1"/>
      <c r="AT20" s="1"/>
      <c r="AU20" s="1"/>
      <c r="AV20" s="1"/>
      <c r="AW20" s="1"/>
      <c r="AX20" s="1"/>
      <c r="AY20" s="1"/>
      <c r="AZ20" s="1"/>
    </row>
    <row r="21" spans="1:52" ht="105" x14ac:dyDescent="0.25">
      <c r="A21" s="80" t="s">
        <v>2419</v>
      </c>
      <c r="B21" s="80"/>
      <c r="C21" s="74" t="s">
        <v>1100</v>
      </c>
      <c r="D21" s="54"/>
      <c r="E21" s="54"/>
      <c r="F21" s="54" t="s">
        <v>155</v>
      </c>
      <c r="G21" s="408" t="s">
        <v>2420</v>
      </c>
      <c r="H21" s="489" t="s">
        <v>1863</v>
      </c>
      <c r="I21" s="409" t="s">
        <v>1872</v>
      </c>
      <c r="J21" s="489" t="s">
        <v>1863</v>
      </c>
      <c r="K21" s="409" t="s">
        <v>990</v>
      </c>
      <c r="L21" s="253" t="s">
        <v>3635</v>
      </c>
      <c r="M21" s="253" t="s">
        <v>1945</v>
      </c>
      <c r="N21" s="253" t="s">
        <v>1899</v>
      </c>
      <c r="O21" s="253" t="s">
        <v>990</v>
      </c>
      <c r="P21" s="253" t="s">
        <v>990</v>
      </c>
      <c r="Q21" s="253"/>
      <c r="R21" s="253" t="s">
        <v>990</v>
      </c>
      <c r="S21" s="253" t="str">
        <f t="shared" si="1"/>
        <v/>
      </c>
      <c r="T21" s="253" t="s">
        <v>2421</v>
      </c>
      <c r="U21" s="413" t="s">
        <v>2422</v>
      </c>
      <c r="V21" s="253" t="s">
        <v>1877</v>
      </c>
      <c r="W21" s="337" t="s">
        <v>159</v>
      </c>
      <c r="X21" s="253"/>
      <c r="Y21" s="422" t="s">
        <v>2423</v>
      </c>
      <c r="Z21" s="253" t="s">
        <v>2424</v>
      </c>
      <c r="AA21" s="253"/>
      <c r="AB21" s="281"/>
      <c r="AC21" s="281"/>
      <c r="AD21" s="281"/>
      <c r="AE21" s="281"/>
      <c r="AF21" s="281"/>
      <c r="AG21" s="1" t="str">
        <f t="shared" si="0"/>
        <v>119</v>
      </c>
      <c r="AH21" s="1" t="b">
        <f t="shared" si="2"/>
        <v>1</v>
      </c>
      <c r="AI21" s="1" t="s">
        <v>990</v>
      </c>
      <c r="AJ21" s="1" t="str">
        <f t="shared" si="3"/>
        <v/>
      </c>
      <c r="AK21" s="1"/>
      <c r="AL21" s="1"/>
      <c r="AM21" s="1"/>
      <c r="AN21" s="1"/>
      <c r="AO21" s="1"/>
      <c r="AP21" s="1"/>
      <c r="AQ21" s="1"/>
      <c r="AR21" s="1"/>
      <c r="AS21" s="1"/>
      <c r="AT21" s="1"/>
      <c r="AU21" s="1"/>
      <c r="AV21" s="1"/>
      <c r="AW21" s="1"/>
      <c r="AX21" s="1"/>
      <c r="AY21" s="1"/>
      <c r="AZ21" s="1"/>
    </row>
    <row r="22" spans="1:52" ht="66" customHeight="1" x14ac:dyDescent="0.25">
      <c r="A22" s="210" t="s">
        <v>2425</v>
      </c>
      <c r="B22" s="210"/>
      <c r="C22" s="594" t="s">
        <v>614</v>
      </c>
      <c r="D22" s="75"/>
      <c r="E22" s="75" t="s">
        <v>155</v>
      </c>
      <c r="F22" s="75" t="s">
        <v>155</v>
      </c>
      <c r="G22" s="404" t="s">
        <v>615</v>
      </c>
      <c r="H22" s="477" t="s">
        <v>1863</v>
      </c>
      <c r="I22" s="405" t="s">
        <v>1872</v>
      </c>
      <c r="J22" s="477" t="s">
        <v>1863</v>
      </c>
      <c r="K22" s="405" t="s">
        <v>2426</v>
      </c>
      <c r="L22" s="595" t="s">
        <v>1924</v>
      </c>
      <c r="M22" s="595" t="s">
        <v>1945</v>
      </c>
      <c r="N22" s="595" t="s">
        <v>1899</v>
      </c>
      <c r="O22" s="595" t="s">
        <v>2428</v>
      </c>
      <c r="P22" s="595" t="s">
        <v>990</v>
      </c>
      <c r="Q22" s="595" t="s">
        <v>2427</v>
      </c>
      <c r="R22" s="595" t="s">
        <v>3683</v>
      </c>
      <c r="S22" s="595" t="str">
        <f t="shared" si="1"/>
        <v>PAC: DL20_VENT-Vent-2021PLN-145
RMP: DL20_VENT-Vent-2021PLN-145
CA: DL20_VENT-Vent-2021PLN-145</v>
      </c>
      <c r="T22" s="595" t="s">
        <v>2428</v>
      </c>
      <c r="U22" s="595" t="s">
        <v>2428</v>
      </c>
      <c r="V22" s="595" t="s">
        <v>1877</v>
      </c>
      <c r="W22" s="76" t="s">
        <v>159</v>
      </c>
      <c r="X22" s="595" t="s">
        <v>2010</v>
      </c>
      <c r="Y22" s="595"/>
      <c r="Z22" s="406" t="s">
        <v>2429</v>
      </c>
      <c r="AA22" s="407"/>
      <c r="AB22" s="76"/>
      <c r="AC22" s="76"/>
      <c r="AD22" s="76"/>
      <c r="AE22" s="76"/>
      <c r="AF22" s="76"/>
      <c r="AG22" s="1" t="str">
        <f t="shared" si="0"/>
        <v>121</v>
      </c>
      <c r="AH22" s="1" t="b">
        <f t="shared" si="2"/>
        <v>1</v>
      </c>
      <c r="AI22" s="1" t="s">
        <v>3763</v>
      </c>
      <c r="AJ22" s="1" t="str">
        <f t="shared" si="3"/>
        <v/>
      </c>
      <c r="AK22" s="1"/>
      <c r="AL22" s="1"/>
      <c r="AM22" s="1"/>
      <c r="AN22" s="1"/>
      <c r="AO22" s="1"/>
      <c r="AP22" s="1"/>
      <c r="AQ22" s="1"/>
      <c r="AR22" s="1"/>
      <c r="AS22" s="1"/>
      <c r="AT22" s="1"/>
      <c r="AU22" s="1"/>
      <c r="AV22" s="1"/>
      <c r="AW22" s="1"/>
      <c r="AX22" s="1"/>
      <c r="AY22" s="1"/>
      <c r="AZ22" s="1"/>
    </row>
    <row r="23" spans="1:52" ht="45" x14ac:dyDescent="0.25">
      <c r="A23" s="80" t="s">
        <v>2430</v>
      </c>
      <c r="B23" s="80"/>
      <c r="C23" s="74" t="s">
        <v>621</v>
      </c>
      <c r="D23" s="54" t="s">
        <v>155</v>
      </c>
      <c r="E23" s="54"/>
      <c r="F23" s="54" t="s">
        <v>155</v>
      </c>
      <c r="G23" s="408" t="s">
        <v>623</v>
      </c>
      <c r="H23" s="489" t="s">
        <v>1863</v>
      </c>
      <c r="I23" s="409" t="s">
        <v>1872</v>
      </c>
      <c r="J23" s="489" t="s">
        <v>1863</v>
      </c>
      <c r="K23" s="410" t="s">
        <v>2431</v>
      </c>
      <c r="L23" s="253" t="s">
        <v>1924</v>
      </c>
      <c r="M23" s="253" t="s">
        <v>1945</v>
      </c>
      <c r="N23" s="253" t="s">
        <v>1899</v>
      </c>
      <c r="O23" s="253" t="s">
        <v>990</v>
      </c>
      <c r="P23" s="253" t="s">
        <v>990</v>
      </c>
      <c r="Q23" s="253"/>
      <c r="R23" s="253" t="s">
        <v>990</v>
      </c>
      <c r="S23" s="253" t="str">
        <f t="shared" si="1"/>
        <v>PAC: 
RMP: INF_CTRL-HVAC-ARTRM-v6.0-1
CA: INF_CTRL-DRSWP-Cool-TXTRM-v6-1</v>
      </c>
      <c r="T23" s="253" t="s">
        <v>2010</v>
      </c>
      <c r="U23" s="413" t="s">
        <v>2432</v>
      </c>
      <c r="V23" s="253" t="s">
        <v>1877</v>
      </c>
      <c r="W23" s="337" t="s">
        <v>159</v>
      </c>
      <c r="X23" s="253"/>
      <c r="Y23" s="253"/>
      <c r="Z23" s="411"/>
      <c r="AA23" s="412"/>
      <c r="AB23" s="281"/>
      <c r="AC23" s="281"/>
      <c r="AD23" s="281"/>
      <c r="AE23" s="281"/>
      <c r="AF23" s="281"/>
      <c r="AG23" s="1" t="str">
        <f t="shared" si="0"/>
        <v>123</v>
      </c>
      <c r="AH23" s="1" t="b">
        <f t="shared" si="2"/>
        <v>1</v>
      </c>
      <c r="AI23" s="1" t="s">
        <v>3764</v>
      </c>
      <c r="AJ23" s="1" t="str">
        <f t="shared" si="3"/>
        <v/>
      </c>
      <c r="AK23" s="1"/>
      <c r="AL23" s="1"/>
      <c r="AM23" s="1"/>
      <c r="AN23" s="1"/>
      <c r="AO23" s="1"/>
      <c r="AP23" s="1"/>
      <c r="AQ23" s="1"/>
      <c r="AR23" s="1"/>
      <c r="AS23" s="1"/>
      <c r="AT23" s="1"/>
      <c r="AU23" s="1"/>
      <c r="AV23" s="1"/>
      <c r="AW23" s="1"/>
      <c r="AX23" s="1"/>
      <c r="AY23" s="1"/>
      <c r="AZ23" s="1"/>
    </row>
    <row r="24" spans="1:52" ht="84" x14ac:dyDescent="0.25">
      <c r="A24" s="210" t="s">
        <v>2433</v>
      </c>
      <c r="B24" s="210"/>
      <c r="C24" s="594" t="s">
        <v>624</v>
      </c>
      <c r="D24" s="75" t="s">
        <v>155</v>
      </c>
      <c r="E24" s="75"/>
      <c r="F24" s="75" t="s">
        <v>155</v>
      </c>
      <c r="G24" s="404" t="s">
        <v>625</v>
      </c>
      <c r="H24" s="477" t="s">
        <v>1863</v>
      </c>
      <c r="I24" s="405" t="s">
        <v>2434</v>
      </c>
      <c r="J24" s="477" t="s">
        <v>1885</v>
      </c>
      <c r="K24" s="410" t="s">
        <v>2435</v>
      </c>
      <c r="L24" s="595" t="s">
        <v>1924</v>
      </c>
      <c r="M24" s="595" t="s">
        <v>1945</v>
      </c>
      <c r="N24" s="595" t="s">
        <v>1899</v>
      </c>
      <c r="O24" s="595" t="s">
        <v>2436</v>
      </c>
      <c r="P24" s="595" t="s">
        <v>990</v>
      </c>
      <c r="Q24" s="595" t="s">
        <v>2437</v>
      </c>
      <c r="R24" s="595" t="s">
        <v>3684</v>
      </c>
      <c r="S24" s="595" t="str">
        <f t="shared" si="1"/>
        <v xml:space="preserve">PAC: 
RMP: 
CA: </v>
      </c>
      <c r="T24" s="483" t="s">
        <v>2436</v>
      </c>
      <c r="U24" s="483" t="s">
        <v>2436</v>
      </c>
      <c r="V24" s="483" t="s">
        <v>2436</v>
      </c>
      <c r="W24" s="317" t="s">
        <v>159</v>
      </c>
      <c r="X24" s="483" t="s">
        <v>2010</v>
      </c>
      <c r="Y24" s="483"/>
      <c r="Z24" s="406"/>
      <c r="AA24" s="407"/>
      <c r="AB24" s="76"/>
      <c r="AC24" s="76"/>
      <c r="AD24" s="76"/>
      <c r="AE24" s="76"/>
      <c r="AF24" s="76"/>
      <c r="AG24" s="1" t="str">
        <f t="shared" si="0"/>
        <v>124</v>
      </c>
      <c r="AH24" s="1" t="b">
        <f t="shared" si="2"/>
        <v>0</v>
      </c>
      <c r="AI24" s="1" t="s">
        <v>3716</v>
      </c>
      <c r="AJ24" s="1" t="str">
        <f t="shared" si="3"/>
        <v/>
      </c>
      <c r="AK24" s="1"/>
      <c r="AL24" s="1"/>
      <c r="AM24" s="1"/>
      <c r="AN24" s="1"/>
      <c r="AO24" s="1"/>
      <c r="AP24" s="1"/>
      <c r="AQ24" s="1"/>
      <c r="AR24" s="1"/>
      <c r="AS24" s="1"/>
      <c r="AT24" s="1"/>
      <c r="AU24" s="1"/>
      <c r="AV24" s="1"/>
      <c r="AW24" s="1"/>
      <c r="AX24" s="1"/>
      <c r="AY24" s="1"/>
      <c r="AZ24" s="1"/>
    </row>
    <row r="25" spans="1:52" ht="105" x14ac:dyDescent="0.25">
      <c r="A25" s="80" t="s">
        <v>2438</v>
      </c>
      <c r="B25" s="80"/>
      <c r="C25" s="74" t="s">
        <v>2439</v>
      </c>
      <c r="D25" s="54"/>
      <c r="E25" s="54"/>
      <c r="F25" s="54" t="s">
        <v>155</v>
      </c>
      <c r="G25" s="408" t="s">
        <v>2440</v>
      </c>
      <c r="H25" s="489" t="s">
        <v>1863</v>
      </c>
      <c r="I25" s="409" t="s">
        <v>2434</v>
      </c>
      <c r="J25" s="489" t="s">
        <v>1863</v>
      </c>
      <c r="K25" s="409" t="s">
        <v>2441</v>
      </c>
      <c r="L25" s="253" t="s">
        <v>1924</v>
      </c>
      <c r="M25" s="253" t="s">
        <v>3636</v>
      </c>
      <c r="N25" s="253" t="s">
        <v>1899</v>
      </c>
      <c r="O25" s="253" t="s">
        <v>990</v>
      </c>
      <c r="P25" s="253" t="s">
        <v>990</v>
      </c>
      <c r="Q25" s="253"/>
      <c r="R25" s="253" t="s">
        <v>990</v>
      </c>
      <c r="S25" s="253" t="str">
        <f t="shared" si="1"/>
        <v/>
      </c>
      <c r="T25" s="423" t="s">
        <v>2442</v>
      </c>
      <c r="U25" s="423" t="s">
        <v>2442</v>
      </c>
      <c r="V25" s="253" t="s">
        <v>2443</v>
      </c>
      <c r="W25" s="281" t="s">
        <v>1881</v>
      </c>
      <c r="X25" s="253" t="s">
        <v>2444</v>
      </c>
      <c r="Y25" s="423" t="s">
        <v>2445</v>
      </c>
      <c r="Z25" s="411" t="s">
        <v>2446</v>
      </c>
      <c r="AA25" s="412" t="s">
        <v>632</v>
      </c>
      <c r="AB25" s="281"/>
      <c r="AC25" s="281"/>
      <c r="AD25" s="281"/>
      <c r="AE25" s="281"/>
      <c r="AF25" s="281"/>
      <c r="AG25" s="1" t="str">
        <f t="shared" si="0"/>
        <v>125</v>
      </c>
      <c r="AH25" s="1" t="b">
        <f t="shared" si="2"/>
        <v>1</v>
      </c>
      <c r="AI25" s="1" t="s">
        <v>990</v>
      </c>
      <c r="AJ25" s="1" t="str">
        <f t="shared" si="3"/>
        <v/>
      </c>
      <c r="AK25" s="1"/>
      <c r="AL25" s="1"/>
      <c r="AM25" s="1"/>
      <c r="AN25" s="1"/>
      <c r="AO25" s="1"/>
      <c r="AP25" s="1"/>
      <c r="AQ25" s="1"/>
      <c r="AR25" s="1"/>
      <c r="AS25" s="1"/>
      <c r="AT25" s="1"/>
      <c r="AU25" s="1"/>
      <c r="AV25" s="1"/>
      <c r="AW25" s="1"/>
      <c r="AX25" s="1"/>
      <c r="AY25" s="1"/>
      <c r="AZ25" s="1"/>
    </row>
    <row r="26" spans="1:52" ht="96" x14ac:dyDescent="0.25">
      <c r="A26" s="210" t="s">
        <v>2447</v>
      </c>
      <c r="B26" s="210"/>
      <c r="C26" s="594" t="s">
        <v>626</v>
      </c>
      <c r="D26" s="75" t="s">
        <v>155</v>
      </c>
      <c r="E26" s="75"/>
      <c r="F26" s="75" t="s">
        <v>990</v>
      </c>
      <c r="G26" s="404" t="s">
        <v>627</v>
      </c>
      <c r="H26" s="477" t="s">
        <v>1780</v>
      </c>
      <c r="I26" s="405" t="s">
        <v>990</v>
      </c>
      <c r="J26" s="477" t="s">
        <v>1885</v>
      </c>
      <c r="K26" s="405" t="s">
        <v>2448</v>
      </c>
      <c r="L26" s="595" t="s">
        <v>990</v>
      </c>
      <c r="M26" s="595" t="s">
        <v>990</v>
      </c>
      <c r="N26" s="595" t="s">
        <v>1864</v>
      </c>
      <c r="O26" s="595" t="s">
        <v>3632</v>
      </c>
      <c r="P26" s="595" t="s">
        <v>990</v>
      </c>
      <c r="Q26" s="595" t="s">
        <v>2449</v>
      </c>
      <c r="R26" s="595" t="s">
        <v>990</v>
      </c>
      <c r="S26" s="595" t="str">
        <f t="shared" si="1"/>
        <v>PAC: IL TRM
RMP: IL TRM
CA: IL TRM</v>
      </c>
      <c r="T26" s="483" t="s">
        <v>2450</v>
      </c>
      <c r="U26" s="483" t="s">
        <v>2450</v>
      </c>
      <c r="V26" s="483" t="s">
        <v>2450</v>
      </c>
      <c r="W26" s="317" t="s">
        <v>159</v>
      </c>
      <c r="X26" s="483"/>
      <c r="Y26" s="483"/>
      <c r="Z26" s="406" t="s">
        <v>2451</v>
      </c>
      <c r="AA26" s="407"/>
      <c r="AB26" s="76"/>
      <c r="AC26" s="76"/>
      <c r="AD26" s="76"/>
      <c r="AE26" s="76"/>
      <c r="AF26" s="76"/>
      <c r="AG26" s="1" t="str">
        <f t="shared" si="0"/>
        <v>126</v>
      </c>
      <c r="AH26" s="1" t="b">
        <f t="shared" si="2"/>
        <v>0</v>
      </c>
      <c r="AI26" s="1" t="s">
        <v>3765</v>
      </c>
      <c r="AJ26" s="1" t="str">
        <f t="shared" si="3"/>
        <v/>
      </c>
      <c r="AK26" s="1"/>
      <c r="AL26" s="1"/>
      <c r="AM26" s="1"/>
      <c r="AN26" s="1"/>
      <c r="AO26" s="1"/>
      <c r="AP26" s="1"/>
      <c r="AQ26" s="1"/>
      <c r="AR26" s="1"/>
      <c r="AS26" s="1"/>
      <c r="AT26" s="1"/>
      <c r="AU26" s="1"/>
      <c r="AV26" s="1"/>
      <c r="AW26" s="1"/>
      <c r="AX26" s="1"/>
      <c r="AY26" s="1"/>
      <c r="AZ26" s="1"/>
    </row>
    <row r="27" spans="1:52" ht="108.75" customHeight="1" x14ac:dyDescent="0.25">
      <c r="A27" s="80" t="s">
        <v>2452</v>
      </c>
      <c r="B27" s="80"/>
      <c r="C27" s="74" t="s">
        <v>628</v>
      </c>
      <c r="D27" s="54" t="s">
        <v>155</v>
      </c>
      <c r="E27" s="54"/>
      <c r="F27" s="54" t="s">
        <v>990</v>
      </c>
      <c r="G27" s="408" t="s">
        <v>629</v>
      </c>
      <c r="H27" s="489" t="s">
        <v>1780</v>
      </c>
      <c r="I27" s="409" t="s">
        <v>990</v>
      </c>
      <c r="J27" s="489" t="s">
        <v>1903</v>
      </c>
      <c r="K27" s="409" t="s">
        <v>2453</v>
      </c>
      <c r="L27" s="253" t="s">
        <v>990</v>
      </c>
      <c r="M27" s="253" t="s">
        <v>990</v>
      </c>
      <c r="N27" s="253" t="s">
        <v>1864</v>
      </c>
      <c r="O27" s="253" t="s">
        <v>990</v>
      </c>
      <c r="P27" s="253" t="s">
        <v>990</v>
      </c>
      <c r="Q27" s="253"/>
      <c r="R27" s="253" t="s">
        <v>990</v>
      </c>
      <c r="S27" s="253" t="str">
        <f t="shared" si="1"/>
        <v>PAC: VENT_ECM-Ventilation-7PLN-v4-1
RMP: VENT_ECM-Ventilation-7PLN-v4-1
CA: VENT_ECM-Ventilation-7PLN-v4-1</v>
      </c>
      <c r="T27" s="253" t="s">
        <v>2454</v>
      </c>
      <c r="U27" s="253" t="s">
        <v>2454</v>
      </c>
      <c r="V27" s="253" t="s">
        <v>2455</v>
      </c>
      <c r="W27" s="281" t="s">
        <v>1881</v>
      </c>
      <c r="X27" s="253"/>
      <c r="Y27" s="253"/>
      <c r="Z27" s="411" t="s">
        <v>2456</v>
      </c>
      <c r="AA27" s="412"/>
      <c r="AB27" s="281"/>
      <c r="AC27" s="281"/>
      <c r="AD27" s="281"/>
      <c r="AE27" s="281"/>
      <c r="AF27" s="281"/>
      <c r="AG27" s="1" t="str">
        <f t="shared" si="0"/>
        <v>127</v>
      </c>
      <c r="AH27" s="1" t="b">
        <f t="shared" si="2"/>
        <v>1</v>
      </c>
      <c r="AI27" s="1" t="s">
        <v>3766</v>
      </c>
      <c r="AJ27" s="1" t="str">
        <f t="shared" si="3"/>
        <v/>
      </c>
      <c r="AK27" s="1"/>
      <c r="AL27" s="1"/>
      <c r="AM27" s="1"/>
      <c r="AN27" s="1"/>
      <c r="AO27" s="1"/>
      <c r="AP27" s="1"/>
      <c r="AQ27" s="1"/>
      <c r="AR27" s="1"/>
      <c r="AS27" s="1"/>
      <c r="AT27" s="1"/>
      <c r="AU27" s="1"/>
      <c r="AV27" s="1"/>
      <c r="AW27" s="1"/>
      <c r="AX27" s="1"/>
      <c r="AY27" s="1"/>
      <c r="AZ27" s="1"/>
    </row>
    <row r="28" spans="1:52" ht="120" x14ac:dyDescent="0.25">
      <c r="A28" s="210" t="s">
        <v>2457</v>
      </c>
      <c r="B28" s="210"/>
      <c r="C28" s="594" t="s">
        <v>631</v>
      </c>
      <c r="D28" s="75"/>
      <c r="E28" s="75" t="s">
        <v>155</v>
      </c>
      <c r="F28" s="75" t="s">
        <v>990</v>
      </c>
      <c r="G28" s="404" t="s">
        <v>633</v>
      </c>
      <c r="H28" s="477" t="s">
        <v>1780</v>
      </c>
      <c r="I28" s="405" t="s">
        <v>990</v>
      </c>
      <c r="J28" s="477" t="s">
        <v>1885</v>
      </c>
      <c r="K28" s="405" t="s">
        <v>990</v>
      </c>
      <c r="L28" s="595" t="s">
        <v>990</v>
      </c>
      <c r="M28" s="595" t="s">
        <v>990</v>
      </c>
      <c r="N28" s="595" t="s">
        <v>1864</v>
      </c>
      <c r="O28" s="595" t="s">
        <v>990</v>
      </c>
      <c r="P28" s="595" t="s">
        <v>990</v>
      </c>
      <c r="Q28" s="595"/>
      <c r="R28" s="595" t="s">
        <v>990</v>
      </c>
      <c r="S28" s="595" t="str">
        <f t="shared" si="1"/>
        <v>PAC: VENT_PMSM-Ventilation-AEG-2016-1
RMP: VENT_PMSM-Ventilation-AEG-2016-1
CA: VENT_PMSM-Ventilation-AEG-2016-1</v>
      </c>
      <c r="T28" s="415" t="s">
        <v>2458</v>
      </c>
      <c r="U28" s="415" t="s">
        <v>2459</v>
      </c>
      <c r="V28" s="415" t="s">
        <v>2458</v>
      </c>
      <c r="W28" s="317" t="s">
        <v>159</v>
      </c>
      <c r="X28" s="483"/>
      <c r="Y28" s="483"/>
      <c r="Z28" s="406" t="s">
        <v>2460</v>
      </c>
      <c r="AA28" s="407" t="s">
        <v>632</v>
      </c>
      <c r="AB28" s="76"/>
      <c r="AC28" s="76"/>
      <c r="AD28" s="76"/>
      <c r="AE28" s="76"/>
      <c r="AF28" s="76"/>
      <c r="AG28" s="1" t="str">
        <f t="shared" si="0"/>
        <v>128</v>
      </c>
      <c r="AH28" s="1" t="b">
        <f t="shared" si="2"/>
        <v>0</v>
      </c>
      <c r="AI28" s="1" t="s">
        <v>3767</v>
      </c>
      <c r="AJ28" s="1" t="str">
        <f t="shared" si="3"/>
        <v/>
      </c>
      <c r="AK28" s="1"/>
      <c r="AL28" s="1"/>
      <c r="AM28" s="1"/>
      <c r="AN28" s="1"/>
      <c r="AO28" s="1"/>
      <c r="AP28" s="1"/>
      <c r="AQ28" s="1"/>
      <c r="AR28" s="1"/>
      <c r="AS28" s="1"/>
      <c r="AT28" s="1"/>
      <c r="AU28" s="1"/>
      <c r="AV28" s="1"/>
      <c r="AW28" s="1"/>
      <c r="AX28" s="1"/>
      <c r="AY28" s="1"/>
      <c r="AZ28" s="1"/>
    </row>
    <row r="29" spans="1:52" ht="128.1" customHeight="1" x14ac:dyDescent="0.25">
      <c r="A29" s="80" t="s">
        <v>2461</v>
      </c>
      <c r="B29" s="80"/>
      <c r="C29" s="74" t="s">
        <v>634</v>
      </c>
      <c r="D29" s="54" t="s">
        <v>155</v>
      </c>
      <c r="E29" s="54"/>
      <c r="F29" s="54"/>
      <c r="G29" s="408" t="s">
        <v>635</v>
      </c>
      <c r="H29" s="489" t="s">
        <v>1780</v>
      </c>
      <c r="I29" s="409" t="s">
        <v>990</v>
      </c>
      <c r="J29" s="489" t="s">
        <v>1885</v>
      </c>
      <c r="K29" s="409" t="s">
        <v>990</v>
      </c>
      <c r="L29" s="253" t="s">
        <v>1924</v>
      </c>
      <c r="M29" s="253" t="s">
        <v>1945</v>
      </c>
      <c r="N29" s="253" t="s">
        <v>2109</v>
      </c>
      <c r="O29" s="253" t="s">
        <v>2462</v>
      </c>
      <c r="P29" s="253" t="s">
        <v>990</v>
      </c>
      <c r="Q29" s="253" t="s">
        <v>2463</v>
      </c>
      <c r="R29" s="253" t="s">
        <v>3685</v>
      </c>
      <c r="S29" s="253" t="str">
        <f t="shared" si="1"/>
        <v>PAC: DL20_FAN_HEMTR-Vent-2021PLN-V7-1
RMP: DL20_FAN_HEMTR-Vent-2021PLN-V7-1
CA: DL20_FAN_HEMTR-Vent-2021PLN-V7-1</v>
      </c>
      <c r="T29" s="253" t="s">
        <v>2462</v>
      </c>
      <c r="U29" s="253" t="s">
        <v>2462</v>
      </c>
      <c r="V29" s="253" t="s">
        <v>2462</v>
      </c>
      <c r="W29" s="281" t="s">
        <v>159</v>
      </c>
      <c r="X29" s="253" t="s">
        <v>2464</v>
      </c>
      <c r="Y29" s="253"/>
      <c r="Z29" s="411" t="s">
        <v>2465</v>
      </c>
      <c r="AA29" s="412"/>
      <c r="AB29" s="281"/>
      <c r="AC29" s="281"/>
      <c r="AD29" s="281"/>
      <c r="AE29" s="281"/>
      <c r="AF29" s="281"/>
      <c r="AG29" s="1" t="str">
        <f t="shared" si="0"/>
        <v>129</v>
      </c>
      <c r="AH29" s="1" t="b">
        <f t="shared" si="2"/>
        <v>1</v>
      </c>
      <c r="AI29" s="1" t="s">
        <v>3768</v>
      </c>
      <c r="AJ29" s="1" t="str">
        <f t="shared" si="3"/>
        <v/>
      </c>
      <c r="AK29" s="1"/>
      <c r="AL29" s="1"/>
      <c r="AM29" s="1"/>
      <c r="AN29" s="1"/>
      <c r="AO29" s="1"/>
      <c r="AP29" s="1"/>
      <c r="AQ29" s="1"/>
      <c r="AR29" s="1"/>
      <c r="AS29" s="1"/>
      <c r="AT29" s="1"/>
      <c r="AU29" s="1"/>
      <c r="AV29" s="1"/>
      <c r="AW29" s="1"/>
      <c r="AX29" s="1"/>
      <c r="AY29" s="1"/>
      <c r="AZ29" s="1"/>
    </row>
    <row r="30" spans="1:52" ht="86.25" customHeight="1" x14ac:dyDescent="0.25">
      <c r="A30" s="210" t="s">
        <v>2466</v>
      </c>
      <c r="B30" s="210"/>
      <c r="C30" s="594" t="s">
        <v>637</v>
      </c>
      <c r="D30" s="75" t="s">
        <v>155</v>
      </c>
      <c r="E30" s="75"/>
      <c r="F30" s="75" t="s">
        <v>155</v>
      </c>
      <c r="G30" s="404" t="s">
        <v>638</v>
      </c>
      <c r="H30" s="477" t="s">
        <v>1911</v>
      </c>
      <c r="I30" s="405" t="s">
        <v>2381</v>
      </c>
      <c r="J30" s="477" t="s">
        <v>1911</v>
      </c>
      <c r="K30" s="405" t="s">
        <v>990</v>
      </c>
      <c r="L30" s="595" t="s">
        <v>1924</v>
      </c>
      <c r="M30" s="595" t="s">
        <v>1945</v>
      </c>
      <c r="N30" s="595" t="s">
        <v>990</v>
      </c>
      <c r="O30" s="595" t="s">
        <v>2468</v>
      </c>
      <c r="P30" s="595" t="s">
        <v>990</v>
      </c>
      <c r="Q30" s="419" t="s">
        <v>2467</v>
      </c>
      <c r="R30" s="595" t="s">
        <v>3686</v>
      </c>
      <c r="S30" s="595" t="str">
        <f t="shared" si="1"/>
        <v>PAC: DL20_CFAN_VSD-Vent-2021PLN-V7-3
RMP: DL20_CFAN_VSD-Vent-2021PLN-V7-3
CA: DL20_CFAN_VSD-Vent-2021PLN-V7-3</v>
      </c>
      <c r="T30" s="483" t="s">
        <v>2468</v>
      </c>
      <c r="U30" s="483" t="s">
        <v>2468</v>
      </c>
      <c r="V30" s="483" t="s">
        <v>2468</v>
      </c>
      <c r="W30" s="317" t="s">
        <v>159</v>
      </c>
      <c r="X30" s="483" t="s">
        <v>2469</v>
      </c>
      <c r="Y30" s="483"/>
      <c r="Z30" s="406" t="s">
        <v>2470</v>
      </c>
      <c r="AA30" s="407"/>
      <c r="AB30" s="76"/>
      <c r="AC30" s="76"/>
      <c r="AD30" s="76"/>
      <c r="AE30" s="76"/>
      <c r="AF30" s="76"/>
      <c r="AG30" s="1" t="str">
        <f t="shared" si="0"/>
        <v>130</v>
      </c>
      <c r="AH30" s="1" t="b">
        <f t="shared" si="2"/>
        <v>0</v>
      </c>
      <c r="AI30" s="1" t="s">
        <v>3769</v>
      </c>
      <c r="AJ30" s="1" t="str">
        <f t="shared" si="3"/>
        <v/>
      </c>
      <c r="AK30" s="1"/>
      <c r="AL30" s="1"/>
      <c r="AM30" s="1"/>
      <c r="AN30" s="1"/>
      <c r="AO30" s="1"/>
      <c r="AP30" s="1"/>
      <c r="AQ30" s="1"/>
      <c r="AR30" s="1"/>
      <c r="AS30" s="1"/>
      <c r="AT30" s="1"/>
      <c r="AU30" s="1"/>
      <c r="AV30" s="1"/>
      <c r="AW30" s="1"/>
      <c r="AX30" s="1"/>
      <c r="AY30" s="1"/>
      <c r="AZ30" s="1"/>
    </row>
    <row r="31" spans="1:52" ht="69.599999999999994" customHeight="1" x14ac:dyDescent="0.25">
      <c r="A31" s="80" t="s">
        <v>2471</v>
      </c>
      <c r="B31" s="80"/>
      <c r="C31" s="74" t="s">
        <v>644</v>
      </c>
      <c r="D31" s="54"/>
      <c r="E31" s="54" t="s">
        <v>155</v>
      </c>
      <c r="F31" s="54" t="s">
        <v>155</v>
      </c>
      <c r="G31" s="408" t="s">
        <v>645</v>
      </c>
      <c r="H31" s="489" t="s">
        <v>1863</v>
      </c>
      <c r="I31" s="409" t="s">
        <v>1872</v>
      </c>
      <c r="J31" s="489" t="s">
        <v>1863</v>
      </c>
      <c r="K31" s="409" t="s">
        <v>2472</v>
      </c>
      <c r="L31" s="253" t="s">
        <v>990</v>
      </c>
      <c r="M31" s="253" t="s">
        <v>990</v>
      </c>
      <c r="N31" s="253" t="s">
        <v>1899</v>
      </c>
      <c r="O31" s="253" t="s">
        <v>2474</v>
      </c>
      <c r="P31" s="253" t="s">
        <v>990</v>
      </c>
      <c r="Q31" s="253" t="s">
        <v>2473</v>
      </c>
      <c r="R31" s="253" t="s">
        <v>3687</v>
      </c>
      <c r="S31" s="253" t="str">
        <f t="shared" si="1"/>
        <v>PAC: VENT_DCV-Ventilation-7PLN-v5-1
RMP: VENT_DCV-Ventilation-ILTRM-v5.0-1
CA: DL20_VENT_DCV-Vent-CAeTRM-1-1</v>
      </c>
      <c r="T31" s="253" t="s">
        <v>2474</v>
      </c>
      <c r="U31" s="253" t="s">
        <v>2474</v>
      </c>
      <c r="V31" s="253" t="s">
        <v>1877</v>
      </c>
      <c r="W31" s="281" t="s">
        <v>159</v>
      </c>
      <c r="X31" s="253"/>
      <c r="Y31" s="253"/>
      <c r="Z31" s="411" t="s">
        <v>2475</v>
      </c>
      <c r="AA31" s="412"/>
      <c r="AB31" s="281"/>
      <c r="AC31" s="281"/>
      <c r="AD31" s="281"/>
      <c r="AE31" s="281"/>
      <c r="AF31" s="281"/>
      <c r="AG31" s="1" t="str">
        <f t="shared" si="0"/>
        <v>131</v>
      </c>
      <c r="AH31" s="1" t="b">
        <f t="shared" si="2"/>
        <v>1</v>
      </c>
      <c r="AI31" s="1" t="s">
        <v>3770</v>
      </c>
      <c r="AJ31" s="1" t="str">
        <f t="shared" si="3"/>
        <v/>
      </c>
      <c r="AK31" s="1"/>
      <c r="AL31" s="1"/>
      <c r="AM31" s="1"/>
      <c r="AN31" s="1"/>
      <c r="AO31" s="1"/>
      <c r="AP31" s="1"/>
      <c r="AQ31" s="1"/>
      <c r="AR31" s="1"/>
      <c r="AS31" s="1"/>
      <c r="AT31" s="1"/>
      <c r="AU31" s="1"/>
      <c r="AV31" s="1"/>
      <c r="AW31" s="1"/>
      <c r="AX31" s="1"/>
      <c r="AY31" s="1"/>
      <c r="AZ31" s="1"/>
    </row>
    <row r="32" spans="1:52" ht="105" x14ac:dyDescent="0.25">
      <c r="A32" s="210" t="s">
        <v>2476</v>
      </c>
      <c r="B32" s="210"/>
      <c r="C32" s="594" t="s">
        <v>2477</v>
      </c>
      <c r="D32" s="75" t="s">
        <v>155</v>
      </c>
      <c r="E32" s="75"/>
      <c r="F32" s="75" t="s">
        <v>155</v>
      </c>
      <c r="G32" s="404" t="s">
        <v>2478</v>
      </c>
      <c r="H32" s="477" t="s">
        <v>1885</v>
      </c>
      <c r="I32" s="405" t="s">
        <v>1998</v>
      </c>
      <c r="J32" s="477" t="s">
        <v>1885</v>
      </c>
      <c r="K32" s="405" t="s">
        <v>990</v>
      </c>
      <c r="L32" s="595" t="s">
        <v>1924</v>
      </c>
      <c r="M32" s="595" t="s">
        <v>3637</v>
      </c>
      <c r="N32" s="595" t="s">
        <v>3651</v>
      </c>
      <c r="O32" s="595" t="s">
        <v>990</v>
      </c>
      <c r="P32" s="595"/>
      <c r="Q32" s="595"/>
      <c r="R32" s="595" t="s">
        <v>990</v>
      </c>
      <c r="S32" s="595" t="str">
        <f t="shared" si="1"/>
        <v/>
      </c>
      <c r="T32" s="483" t="s">
        <v>2479</v>
      </c>
      <c r="U32" s="483" t="s">
        <v>2479</v>
      </c>
      <c r="V32" s="483" t="s">
        <v>2479</v>
      </c>
      <c r="W32" s="317" t="s">
        <v>1881</v>
      </c>
      <c r="X32" s="483" t="s">
        <v>2010</v>
      </c>
      <c r="Y32" s="483"/>
      <c r="Z32" s="406" t="s">
        <v>2480</v>
      </c>
      <c r="AA32" s="407"/>
      <c r="AB32" s="76"/>
      <c r="AC32" s="76"/>
      <c r="AD32" s="76"/>
      <c r="AE32" s="76"/>
      <c r="AF32" s="76"/>
      <c r="AG32" s="1" t="str">
        <f t="shared" si="0"/>
        <v>132</v>
      </c>
      <c r="AH32" s="1" t="b">
        <f t="shared" si="2"/>
        <v>0</v>
      </c>
      <c r="AI32" s="1" t="s">
        <v>990</v>
      </c>
      <c r="AJ32" s="1" t="str">
        <f t="shared" si="3"/>
        <v/>
      </c>
      <c r="AK32" s="1"/>
      <c r="AL32" s="1"/>
      <c r="AM32" s="1"/>
      <c r="AN32" s="1"/>
      <c r="AO32" s="1"/>
      <c r="AP32" s="1"/>
      <c r="AQ32" s="1"/>
      <c r="AR32" s="1"/>
      <c r="AS32" s="1"/>
      <c r="AT32" s="1"/>
      <c r="AU32" s="1"/>
      <c r="AV32" s="1"/>
      <c r="AW32" s="1"/>
      <c r="AX32" s="1"/>
      <c r="AY32" s="1"/>
      <c r="AZ32" s="1"/>
    </row>
    <row r="33" spans="1:52" ht="45" x14ac:dyDescent="0.25">
      <c r="A33" s="80" t="s">
        <v>2481</v>
      </c>
      <c r="B33" s="80"/>
      <c r="C33" s="74" t="s">
        <v>649</v>
      </c>
      <c r="D33" s="54"/>
      <c r="E33" s="54" t="s">
        <v>155</v>
      </c>
      <c r="F33" s="54"/>
      <c r="G33" s="408" t="s">
        <v>650</v>
      </c>
      <c r="H33" s="489" t="s">
        <v>1780</v>
      </c>
      <c r="I33" s="409"/>
      <c r="J33" s="489" t="s">
        <v>1863</v>
      </c>
      <c r="K33" s="409" t="s">
        <v>990</v>
      </c>
      <c r="L33" s="253" t="s">
        <v>990</v>
      </c>
      <c r="M33" s="253" t="s">
        <v>990</v>
      </c>
      <c r="N33" s="253" t="s">
        <v>1864</v>
      </c>
      <c r="O33" s="253" t="s">
        <v>990</v>
      </c>
      <c r="P33" s="253" t="s">
        <v>990</v>
      </c>
      <c r="Q33" s="253"/>
      <c r="R33" s="253" t="s">
        <v>990</v>
      </c>
      <c r="S33" s="253" t="str">
        <f t="shared" si="1"/>
        <v xml:space="preserve">PAC: DL20_VENT-Vent-2021PLN-V2-73
RMP: 
CA: </v>
      </c>
      <c r="T33" s="253" t="s">
        <v>2482</v>
      </c>
      <c r="U33" s="253" t="s">
        <v>2482</v>
      </c>
      <c r="V33" s="253" t="s">
        <v>1877</v>
      </c>
      <c r="W33" s="281" t="s">
        <v>159</v>
      </c>
      <c r="X33" s="253"/>
      <c r="Y33" s="253"/>
      <c r="Z33" s="411" t="s">
        <v>990</v>
      </c>
      <c r="AA33" s="412"/>
      <c r="AB33" s="281"/>
      <c r="AC33" s="281"/>
      <c r="AD33" s="281"/>
      <c r="AE33" s="281"/>
      <c r="AF33" s="281"/>
      <c r="AG33" s="1" t="str">
        <f t="shared" si="0"/>
        <v>133</v>
      </c>
      <c r="AH33" s="1" t="b">
        <f t="shared" si="2"/>
        <v>1</v>
      </c>
      <c r="AI33" s="1" t="s">
        <v>3771</v>
      </c>
      <c r="AJ33" s="1" t="str">
        <f t="shared" si="3"/>
        <v/>
      </c>
      <c r="AK33" s="1"/>
      <c r="AL33" s="1"/>
      <c r="AM33" s="1"/>
      <c r="AN33" s="1"/>
      <c r="AO33" s="1"/>
      <c r="AP33" s="1"/>
      <c r="AQ33" s="1"/>
      <c r="AR33" s="1"/>
      <c r="AS33" s="1"/>
      <c r="AT33" s="1"/>
      <c r="AU33" s="1"/>
      <c r="AV33" s="1"/>
      <c r="AW33" s="1"/>
      <c r="AX33" s="1"/>
      <c r="AY33" s="1"/>
      <c r="AZ33" s="1"/>
    </row>
    <row r="34" spans="1:52" ht="57" customHeight="1" x14ac:dyDescent="0.25">
      <c r="A34" s="210" t="s">
        <v>2483</v>
      </c>
      <c r="B34" s="210"/>
      <c r="C34" s="594" t="s">
        <v>2484</v>
      </c>
      <c r="D34" s="75"/>
      <c r="E34" s="75"/>
      <c r="F34" s="75" t="s">
        <v>155</v>
      </c>
      <c r="G34" s="404" t="s">
        <v>2485</v>
      </c>
      <c r="H34" s="477" t="s">
        <v>1863</v>
      </c>
      <c r="I34" s="405" t="s">
        <v>1872</v>
      </c>
      <c r="J34" s="477" t="s">
        <v>1863</v>
      </c>
      <c r="K34" s="405" t="s">
        <v>990</v>
      </c>
      <c r="L34" s="595" t="s">
        <v>1924</v>
      </c>
      <c r="M34" s="595" t="s">
        <v>1945</v>
      </c>
      <c r="N34" s="595" t="s">
        <v>1899</v>
      </c>
      <c r="O34" s="595" t="s">
        <v>990</v>
      </c>
      <c r="P34" s="595" t="s">
        <v>990</v>
      </c>
      <c r="Q34" s="595"/>
      <c r="R34" s="595" t="s">
        <v>990</v>
      </c>
      <c r="S34" s="595" t="str">
        <f t="shared" si="1"/>
        <v/>
      </c>
      <c r="T34" s="413" t="s">
        <v>2486</v>
      </c>
      <c r="U34" s="413" t="s">
        <v>2486</v>
      </c>
      <c r="V34" s="413" t="s">
        <v>2487</v>
      </c>
      <c r="W34" s="337" t="s">
        <v>159</v>
      </c>
      <c r="X34" s="483"/>
      <c r="Y34" s="483"/>
      <c r="Z34" s="406" t="s">
        <v>2488</v>
      </c>
      <c r="AA34" s="407"/>
      <c r="AB34" s="76"/>
      <c r="AC34" s="76"/>
      <c r="AD34" s="76"/>
      <c r="AE34" s="76"/>
      <c r="AF34" s="76"/>
      <c r="AG34" s="1" t="str">
        <f t="shared" si="0"/>
        <v>212</v>
      </c>
      <c r="AH34" s="1" t="b">
        <f t="shared" si="2"/>
        <v>0</v>
      </c>
      <c r="AI34" s="1" t="s">
        <v>990</v>
      </c>
      <c r="AJ34" s="1" t="str">
        <f t="shared" si="3"/>
        <v/>
      </c>
      <c r="AK34" s="1"/>
      <c r="AL34" s="1"/>
      <c r="AM34" s="1"/>
      <c r="AN34" s="1"/>
      <c r="AO34" s="1"/>
      <c r="AP34" s="1"/>
      <c r="AQ34" s="1"/>
      <c r="AR34" s="1"/>
      <c r="AS34" s="1"/>
      <c r="AT34" s="1"/>
      <c r="AU34" s="1"/>
      <c r="AV34" s="1"/>
      <c r="AW34" s="1"/>
      <c r="AX34" s="1"/>
      <c r="AY34" s="1"/>
      <c r="AZ34" s="1"/>
    </row>
    <row r="35" spans="1:52" ht="75.599999999999994" customHeight="1" x14ac:dyDescent="0.25">
      <c r="A35" s="80" t="s">
        <v>2489</v>
      </c>
      <c r="B35" s="80"/>
      <c r="C35" s="74" t="s">
        <v>652</v>
      </c>
      <c r="D35" s="54" t="s">
        <v>155</v>
      </c>
      <c r="E35" s="54"/>
      <c r="F35" s="54" t="s">
        <v>155</v>
      </c>
      <c r="G35" s="408" t="s">
        <v>653</v>
      </c>
      <c r="H35" s="489" t="s">
        <v>1863</v>
      </c>
      <c r="I35" s="409" t="s">
        <v>1872</v>
      </c>
      <c r="J35" s="489" t="s">
        <v>1885</v>
      </c>
      <c r="K35" s="410" t="s">
        <v>2490</v>
      </c>
      <c r="L35" s="253" t="s">
        <v>1924</v>
      </c>
      <c r="M35" s="253" t="s">
        <v>1945</v>
      </c>
      <c r="N35" s="253" t="s">
        <v>1899</v>
      </c>
      <c r="O35" s="253" t="s">
        <v>2492</v>
      </c>
      <c r="P35" s="253" t="s">
        <v>990</v>
      </c>
      <c r="Q35" s="253" t="s">
        <v>2491</v>
      </c>
      <c r="R35" s="253" t="s">
        <v>990</v>
      </c>
      <c r="S35" s="253" t="str">
        <f t="shared" si="1"/>
        <v>PAC: DL20_IHVLS-Ag-2021PLN-v2-8
RMP: DL20_IHVLS-Ag-2021PLN-v2-8
CA: DL20_IHVLS-Ag-2021PLN-v2-8</v>
      </c>
      <c r="T35" s="253" t="s">
        <v>2492</v>
      </c>
      <c r="U35" s="253" t="s">
        <v>2492</v>
      </c>
      <c r="V35" s="424" t="s">
        <v>2493</v>
      </c>
      <c r="W35" s="281" t="s">
        <v>159</v>
      </c>
      <c r="X35" s="253" t="s">
        <v>2494</v>
      </c>
      <c r="Y35" s="425" t="s">
        <v>2495</v>
      </c>
      <c r="Z35" s="411" t="s">
        <v>2496</v>
      </c>
      <c r="AA35" s="412"/>
      <c r="AB35" s="281"/>
      <c r="AC35" s="281"/>
      <c r="AD35" s="281"/>
      <c r="AE35" s="281"/>
      <c r="AF35" s="281"/>
      <c r="AG35" s="1" t="str">
        <f t="shared" si="0"/>
        <v>135</v>
      </c>
      <c r="AH35" s="1" t="b">
        <f t="shared" si="2"/>
        <v>1</v>
      </c>
      <c r="AI35" s="1" t="s">
        <v>3772</v>
      </c>
      <c r="AJ35" s="1" t="str">
        <f t="shared" si="3"/>
        <v/>
      </c>
      <c r="AK35" s="1"/>
      <c r="AL35" s="1"/>
      <c r="AM35" s="1"/>
      <c r="AN35" s="1"/>
      <c r="AO35" s="1"/>
      <c r="AP35" s="1"/>
      <c r="AQ35" s="1"/>
      <c r="AR35" s="1"/>
      <c r="AS35" s="1"/>
      <c r="AT35" s="1"/>
      <c r="AU35" s="1"/>
      <c r="AV35" s="1"/>
      <c r="AW35" s="1"/>
      <c r="AX35" s="1"/>
      <c r="AY35" s="1"/>
      <c r="AZ35" s="1"/>
    </row>
    <row r="36" spans="1:52" ht="79.5" customHeight="1" x14ac:dyDescent="0.25">
      <c r="A36" s="210" t="s">
        <v>2497</v>
      </c>
      <c r="B36" s="210"/>
      <c r="C36" s="594" t="s">
        <v>1115</v>
      </c>
      <c r="D36" s="75" t="s">
        <v>155</v>
      </c>
      <c r="E36" s="75"/>
      <c r="F36" s="75" t="s">
        <v>155</v>
      </c>
      <c r="G36" s="404" t="s">
        <v>1116</v>
      </c>
      <c r="H36" s="477" t="s">
        <v>1863</v>
      </c>
      <c r="I36" s="405" t="s">
        <v>1872</v>
      </c>
      <c r="J36" s="477" t="s">
        <v>1903</v>
      </c>
      <c r="K36" s="410" t="s">
        <v>2498</v>
      </c>
      <c r="L36" s="595" t="s">
        <v>1924</v>
      </c>
      <c r="M36" s="595" t="s">
        <v>1945</v>
      </c>
      <c r="N36" s="595" t="s">
        <v>1899</v>
      </c>
      <c r="O36" s="595" t="s">
        <v>2499</v>
      </c>
      <c r="P36" s="595" t="s">
        <v>990</v>
      </c>
      <c r="Q36" s="595" t="s">
        <v>2500</v>
      </c>
      <c r="R36" s="595" t="s">
        <v>3688</v>
      </c>
      <c r="S36" s="595" t="str">
        <f t="shared" si="1"/>
        <v/>
      </c>
      <c r="T36" s="483" t="s">
        <v>2499</v>
      </c>
      <c r="U36" s="483" t="s">
        <v>2499</v>
      </c>
      <c r="V36" s="424" t="s">
        <v>2501</v>
      </c>
      <c r="W36" s="317" t="s">
        <v>159</v>
      </c>
      <c r="X36" s="483" t="s">
        <v>2502</v>
      </c>
      <c r="Y36" s="483"/>
      <c r="Z36" s="406" t="s">
        <v>2503</v>
      </c>
      <c r="AA36" s="407"/>
      <c r="AB36" s="76"/>
      <c r="AC36" s="76"/>
      <c r="AD36" s="76"/>
      <c r="AE36" s="76"/>
      <c r="AF36" s="76"/>
      <c r="AG36" s="1" t="str">
        <f t="shared" si="0"/>
        <v>136</v>
      </c>
      <c r="AH36" s="1" t="b">
        <f t="shared" si="2"/>
        <v>0</v>
      </c>
      <c r="AI36" s="1" t="s">
        <v>990</v>
      </c>
      <c r="AJ36" s="1" t="str">
        <f t="shared" si="3"/>
        <v/>
      </c>
      <c r="AK36" s="1"/>
      <c r="AL36" s="1"/>
      <c r="AM36" s="1"/>
      <c r="AN36" s="1"/>
      <c r="AO36" s="1"/>
      <c r="AP36" s="1"/>
      <c r="AQ36" s="1"/>
      <c r="AR36" s="1"/>
      <c r="AS36" s="1"/>
      <c r="AT36" s="1"/>
      <c r="AU36" s="1"/>
      <c r="AV36" s="1"/>
      <c r="AW36" s="1"/>
      <c r="AX36" s="1"/>
      <c r="AY36" s="1"/>
      <c r="AZ36" s="1"/>
    </row>
    <row r="37" spans="1:52" ht="72" x14ac:dyDescent="0.25">
      <c r="A37" s="80" t="s">
        <v>2504</v>
      </c>
      <c r="B37" s="80"/>
      <c r="C37" s="74" t="s">
        <v>50</v>
      </c>
      <c r="D37" s="54"/>
      <c r="E37" s="54" t="s">
        <v>155</v>
      </c>
      <c r="F37" s="54" t="s">
        <v>990</v>
      </c>
      <c r="G37" s="408" t="s">
        <v>656</v>
      </c>
      <c r="H37" s="489" t="s">
        <v>1780</v>
      </c>
      <c r="I37" s="409" t="s">
        <v>990</v>
      </c>
      <c r="J37" s="489" t="s">
        <v>1885</v>
      </c>
      <c r="K37" s="409" t="s">
        <v>990</v>
      </c>
      <c r="L37" s="253" t="s">
        <v>990</v>
      </c>
      <c r="M37" s="253" t="s">
        <v>990</v>
      </c>
      <c r="N37" s="253" t="s">
        <v>1864</v>
      </c>
      <c r="O37" s="253" t="s">
        <v>2506</v>
      </c>
      <c r="P37" s="253" t="s">
        <v>990</v>
      </c>
      <c r="Q37" s="253" t="s">
        <v>2505</v>
      </c>
      <c r="R37" s="253" t="s">
        <v>3689</v>
      </c>
      <c r="S37" s="253" t="str">
        <f t="shared" si="1"/>
        <v>PAC: DL20_RTU_CTRL-Vent-2021PLN-V4-1
RMP: RTU_CTRL-Ventilation-RTF-1.1-1
CA: DL20_RTU_CTRL-ClHt-CAeTRM-1-1</v>
      </c>
      <c r="T37" s="253" t="s">
        <v>2506</v>
      </c>
      <c r="U37" s="253" t="s">
        <v>2506</v>
      </c>
      <c r="V37" s="426" t="s">
        <v>2507</v>
      </c>
      <c r="W37" s="281" t="s">
        <v>159</v>
      </c>
      <c r="X37" s="253"/>
      <c r="Y37" s="426" t="s">
        <v>2508</v>
      </c>
      <c r="Z37" s="411" t="s">
        <v>2509</v>
      </c>
      <c r="AA37" s="412"/>
      <c r="AB37" s="281"/>
      <c r="AC37" s="281"/>
      <c r="AD37" s="281"/>
      <c r="AE37" s="281"/>
      <c r="AF37" s="281"/>
      <c r="AG37" s="1" t="str">
        <f t="shared" si="0"/>
        <v>137</v>
      </c>
      <c r="AH37" s="1" t="b">
        <f t="shared" si="2"/>
        <v>1</v>
      </c>
      <c r="AI37" s="1" t="s">
        <v>3773</v>
      </c>
      <c r="AJ37" s="1" t="str">
        <f t="shared" si="3"/>
        <v/>
      </c>
      <c r="AK37" s="1"/>
      <c r="AL37" s="1"/>
      <c r="AM37" s="1"/>
      <c r="AN37" s="1"/>
      <c r="AO37" s="1"/>
      <c r="AP37" s="1"/>
      <c r="AQ37" s="1"/>
      <c r="AR37" s="1"/>
      <c r="AS37" s="1"/>
      <c r="AT37" s="1"/>
      <c r="AU37" s="1"/>
      <c r="AV37" s="1"/>
      <c r="AW37" s="1"/>
      <c r="AX37" s="1"/>
      <c r="AY37" s="1"/>
      <c r="AZ37" s="1"/>
    </row>
    <row r="38" spans="1:52" ht="60" x14ac:dyDescent="0.25">
      <c r="A38" s="210" t="s">
        <v>2510</v>
      </c>
      <c r="B38" s="210"/>
      <c r="C38" s="594" t="s">
        <v>2511</v>
      </c>
      <c r="D38" s="75"/>
      <c r="E38" s="75" t="s">
        <v>155</v>
      </c>
      <c r="F38" s="75" t="s">
        <v>155</v>
      </c>
      <c r="G38" s="404" t="s">
        <v>2512</v>
      </c>
      <c r="H38" s="477" t="s">
        <v>1863</v>
      </c>
      <c r="I38" s="405" t="s">
        <v>1872</v>
      </c>
      <c r="J38" s="477" t="s">
        <v>1863</v>
      </c>
      <c r="K38" s="405" t="s">
        <v>2513</v>
      </c>
      <c r="L38" s="595" t="s">
        <v>3635</v>
      </c>
      <c r="M38" s="595" t="s">
        <v>1945</v>
      </c>
      <c r="N38" s="595" t="s">
        <v>1899</v>
      </c>
      <c r="O38" s="595" t="s">
        <v>990</v>
      </c>
      <c r="P38" s="595" t="s">
        <v>990</v>
      </c>
      <c r="Q38" s="595"/>
      <c r="R38" s="595" t="s">
        <v>990</v>
      </c>
      <c r="S38" s="595" t="str">
        <f t="shared" si="1"/>
        <v/>
      </c>
      <c r="T38" s="415" t="s">
        <v>2514</v>
      </c>
      <c r="U38" s="413" t="s">
        <v>2515</v>
      </c>
      <c r="V38" s="483" t="s">
        <v>1877</v>
      </c>
      <c r="W38" s="281" t="s">
        <v>1881</v>
      </c>
      <c r="X38" s="483"/>
      <c r="Y38" s="415" t="s">
        <v>2516</v>
      </c>
      <c r="Z38" s="406" t="s">
        <v>2517</v>
      </c>
      <c r="AA38" s="407"/>
      <c r="AB38" s="76"/>
      <c r="AC38" s="76"/>
      <c r="AD38" s="76"/>
      <c r="AE38" s="76"/>
      <c r="AF38" s="76"/>
      <c r="AG38" s="1" t="str">
        <f t="shared" si="0"/>
        <v>138</v>
      </c>
      <c r="AH38" s="1" t="b">
        <f t="shared" si="2"/>
        <v>0</v>
      </c>
      <c r="AI38" s="1" t="s">
        <v>990</v>
      </c>
      <c r="AJ38" s="1" t="str">
        <f t="shared" si="3"/>
        <v/>
      </c>
      <c r="AK38" s="1"/>
      <c r="AL38" s="1"/>
      <c r="AM38" s="1"/>
      <c r="AN38" s="1"/>
      <c r="AO38" s="1"/>
      <c r="AP38" s="1"/>
      <c r="AQ38" s="1"/>
      <c r="AR38" s="1"/>
      <c r="AS38" s="1"/>
      <c r="AT38" s="1"/>
      <c r="AU38" s="1"/>
      <c r="AV38" s="1"/>
      <c r="AW38" s="1"/>
      <c r="AX38" s="1"/>
      <c r="AY38" s="1"/>
      <c r="AZ38" s="1"/>
    </row>
    <row r="39" spans="1:52" ht="102.75" customHeight="1" x14ac:dyDescent="0.25">
      <c r="A39" s="80" t="s">
        <v>2518</v>
      </c>
      <c r="B39" s="80"/>
      <c r="C39" s="74" t="s">
        <v>665</v>
      </c>
      <c r="D39" s="54"/>
      <c r="E39" s="54" t="s">
        <v>155</v>
      </c>
      <c r="F39" s="54" t="s">
        <v>155</v>
      </c>
      <c r="G39" s="408" t="s">
        <v>667</v>
      </c>
      <c r="H39" s="489" t="s">
        <v>1863</v>
      </c>
      <c r="I39" s="409" t="s">
        <v>1872</v>
      </c>
      <c r="J39" s="489" t="s">
        <v>1863</v>
      </c>
      <c r="K39" s="410" t="s">
        <v>2519</v>
      </c>
      <c r="L39" s="253" t="s">
        <v>3635</v>
      </c>
      <c r="M39" s="253" t="s">
        <v>1945</v>
      </c>
      <c r="N39" s="253" t="s">
        <v>1899</v>
      </c>
      <c r="O39" s="253" t="s">
        <v>990</v>
      </c>
      <c r="P39" s="253" t="s">
        <v>990</v>
      </c>
      <c r="Q39" s="253"/>
      <c r="R39" s="253" t="s">
        <v>990</v>
      </c>
      <c r="S39" s="253" t="str">
        <f t="shared" si="1"/>
        <v xml:space="preserve">PAC: DL20_DHP-ClHt-2021PLN-V3-1
RMP: DHP-Cooling/Heating-XCELCO-2017-18-1
CA: DL20_DHP-ClHt-2021PLN-V3-1 </v>
      </c>
      <c r="T39" s="253" t="s">
        <v>2514</v>
      </c>
      <c r="U39" s="413" t="s">
        <v>2515</v>
      </c>
      <c r="V39" s="253" t="s">
        <v>1877</v>
      </c>
      <c r="W39" s="281" t="s">
        <v>1881</v>
      </c>
      <c r="X39" s="253"/>
      <c r="Y39" s="413" t="s">
        <v>2520</v>
      </c>
      <c r="Z39" s="411"/>
      <c r="AA39" s="412"/>
      <c r="AB39" s="281"/>
      <c r="AC39" s="281"/>
      <c r="AD39" s="281"/>
      <c r="AE39" s="281"/>
      <c r="AF39" s="281"/>
      <c r="AG39" s="1" t="str">
        <f t="shared" si="0"/>
        <v>139</v>
      </c>
      <c r="AH39" s="1" t="b">
        <f t="shared" si="2"/>
        <v>1</v>
      </c>
      <c r="AI39" s="1" t="s">
        <v>3774</v>
      </c>
      <c r="AJ39" s="1" t="str">
        <f t="shared" si="3"/>
        <v/>
      </c>
      <c r="AK39" s="1"/>
      <c r="AL39" s="1"/>
      <c r="AM39" s="1"/>
      <c r="AN39" s="1"/>
      <c r="AO39" s="1"/>
      <c r="AP39" s="1"/>
      <c r="AQ39" s="1"/>
      <c r="AR39" s="1"/>
      <c r="AS39" s="1"/>
      <c r="AT39" s="1"/>
      <c r="AU39" s="1"/>
      <c r="AV39" s="1"/>
      <c r="AW39" s="1"/>
      <c r="AX39" s="1"/>
      <c r="AY39" s="1"/>
      <c r="AZ39" s="1"/>
    </row>
    <row r="40" spans="1:52" ht="72" x14ac:dyDescent="0.25">
      <c r="A40" s="210" t="s">
        <v>2521</v>
      </c>
      <c r="B40" s="210"/>
      <c r="C40" s="594" t="s">
        <v>2522</v>
      </c>
      <c r="D40" s="75"/>
      <c r="E40" s="75"/>
      <c r="F40" s="75" t="s">
        <v>155</v>
      </c>
      <c r="G40" s="404" t="s">
        <v>2523</v>
      </c>
      <c r="H40" s="477" t="s">
        <v>1911</v>
      </c>
      <c r="I40" s="405" t="s">
        <v>2381</v>
      </c>
      <c r="J40" s="477" t="s">
        <v>1911</v>
      </c>
      <c r="K40" s="410" t="s">
        <v>2524</v>
      </c>
      <c r="L40" s="595" t="s">
        <v>1924</v>
      </c>
      <c r="M40" s="595" t="s">
        <v>1945</v>
      </c>
      <c r="N40" s="595" t="s">
        <v>2109</v>
      </c>
      <c r="O40" s="595" t="s">
        <v>990</v>
      </c>
      <c r="P40" s="595" t="s">
        <v>990</v>
      </c>
      <c r="Q40" s="595"/>
      <c r="R40" s="595" t="s">
        <v>990</v>
      </c>
      <c r="S40" s="595" t="str">
        <f t="shared" si="1"/>
        <v/>
      </c>
      <c r="T40" s="415" t="s">
        <v>2525</v>
      </c>
      <c r="U40" s="424" t="s">
        <v>2526</v>
      </c>
      <c r="V40" s="424" t="s">
        <v>2527</v>
      </c>
      <c r="W40" s="317" t="s">
        <v>159</v>
      </c>
      <c r="X40" s="483"/>
      <c r="Y40" s="483"/>
      <c r="Z40" s="406"/>
      <c r="AA40" s="407"/>
      <c r="AB40" s="76"/>
      <c r="AC40" s="76"/>
      <c r="AD40" s="76"/>
      <c r="AE40" s="76"/>
      <c r="AF40" s="76"/>
      <c r="AG40" s="1" t="str">
        <f t="shared" si="0"/>
        <v>140</v>
      </c>
      <c r="AH40" s="1" t="b">
        <f t="shared" si="2"/>
        <v>0</v>
      </c>
      <c r="AI40" s="1" t="s">
        <v>990</v>
      </c>
      <c r="AJ40" s="1" t="str">
        <f t="shared" si="3"/>
        <v/>
      </c>
      <c r="AK40" s="1"/>
      <c r="AL40" s="1"/>
      <c r="AM40" s="1"/>
      <c r="AN40" s="1"/>
      <c r="AO40" s="1"/>
      <c r="AP40" s="1"/>
      <c r="AQ40" s="1"/>
      <c r="AR40" s="1"/>
      <c r="AS40" s="1"/>
      <c r="AT40" s="1"/>
      <c r="AU40" s="1"/>
      <c r="AV40" s="1"/>
      <c r="AW40" s="1"/>
      <c r="AX40" s="1"/>
      <c r="AY40" s="1"/>
      <c r="AZ40" s="1"/>
    </row>
    <row r="41" spans="1:52" ht="103.5" customHeight="1" x14ac:dyDescent="0.25">
      <c r="A41" s="80" t="s">
        <v>2528</v>
      </c>
      <c r="B41" s="80"/>
      <c r="C41" s="74" t="s">
        <v>69</v>
      </c>
      <c r="D41" s="54"/>
      <c r="E41" s="54" t="s">
        <v>155</v>
      </c>
      <c r="F41" s="54" t="s">
        <v>155</v>
      </c>
      <c r="G41" s="408" t="s">
        <v>670</v>
      </c>
      <c r="H41" s="489" t="s">
        <v>1863</v>
      </c>
      <c r="I41" s="409" t="s">
        <v>2434</v>
      </c>
      <c r="J41" s="489" t="s">
        <v>1903</v>
      </c>
      <c r="K41" s="409" t="s">
        <v>2529</v>
      </c>
      <c r="L41" s="253" t="s">
        <v>1924</v>
      </c>
      <c r="M41" s="253" t="s">
        <v>1945</v>
      </c>
      <c r="N41" s="253" t="s">
        <v>1899</v>
      </c>
      <c r="O41" s="253" t="s">
        <v>2531</v>
      </c>
      <c r="P41" s="253" t="s">
        <v>990</v>
      </c>
      <c r="Q41" s="419" t="s">
        <v>2530</v>
      </c>
      <c r="R41" s="253" t="s">
        <v>3690</v>
      </c>
      <c r="S41" s="253" t="str">
        <f t="shared" si="1"/>
        <v>PAC: DL20_CSTAT_SMRT-Heat-2021PLN-V2-1
RMP: STAT_SMRT-Heating-AEG-RMP2019-1
CA: STAT-Cooling/Heating-PGE-1</v>
      </c>
      <c r="T41" s="253" t="s">
        <v>2531</v>
      </c>
      <c r="U41" s="253" t="s">
        <v>2531</v>
      </c>
      <c r="V41" s="253" t="s">
        <v>2531</v>
      </c>
      <c r="W41" s="281" t="s">
        <v>1881</v>
      </c>
      <c r="X41" s="253" t="s">
        <v>2010</v>
      </c>
      <c r="Y41" s="426" t="s">
        <v>2532</v>
      </c>
      <c r="Z41" s="411" t="s">
        <v>2533</v>
      </c>
      <c r="AA41" s="412"/>
      <c r="AB41" s="281"/>
      <c r="AC41" s="281"/>
      <c r="AD41" s="281"/>
      <c r="AE41" s="281"/>
      <c r="AF41" s="281"/>
      <c r="AG41" s="1" t="str">
        <f t="shared" si="0"/>
        <v>141</v>
      </c>
      <c r="AH41" s="1" t="b">
        <f t="shared" si="2"/>
        <v>1</v>
      </c>
      <c r="AI41" s="1" t="s">
        <v>3775</v>
      </c>
      <c r="AJ41" s="1" t="str">
        <f t="shared" si="3"/>
        <v/>
      </c>
      <c r="AK41" s="1"/>
      <c r="AL41" s="1"/>
      <c r="AM41" s="1"/>
      <c r="AN41" s="1"/>
      <c r="AO41" s="1"/>
      <c r="AP41" s="1"/>
      <c r="AQ41" s="1"/>
      <c r="AR41" s="1"/>
      <c r="AS41" s="1"/>
      <c r="AT41" s="1"/>
      <c r="AU41" s="1"/>
      <c r="AV41" s="1"/>
      <c r="AW41" s="1"/>
      <c r="AX41" s="1"/>
      <c r="AY41" s="1"/>
      <c r="AZ41" s="1"/>
    </row>
    <row r="42" spans="1:52" ht="75" x14ac:dyDescent="0.25">
      <c r="A42" s="210" t="s">
        <v>2534</v>
      </c>
      <c r="B42" s="210"/>
      <c r="C42" s="594" t="s">
        <v>2535</v>
      </c>
      <c r="D42" s="75"/>
      <c r="E42" s="75" t="s">
        <v>155</v>
      </c>
      <c r="F42" s="75" t="s">
        <v>155</v>
      </c>
      <c r="G42" s="404" t="s">
        <v>2536</v>
      </c>
      <c r="H42" s="477" t="s">
        <v>1863</v>
      </c>
      <c r="I42" s="405" t="s">
        <v>1872</v>
      </c>
      <c r="J42" s="477" t="s">
        <v>1863</v>
      </c>
      <c r="K42" s="405" t="s">
        <v>990</v>
      </c>
      <c r="L42" s="595" t="s">
        <v>3634</v>
      </c>
      <c r="M42" s="595" t="s">
        <v>1945</v>
      </c>
      <c r="N42" s="595" t="s">
        <v>1899</v>
      </c>
      <c r="O42" s="595" t="s">
        <v>990</v>
      </c>
      <c r="P42" s="595" t="s">
        <v>990</v>
      </c>
      <c r="Q42" s="595"/>
      <c r="R42" s="595" t="s">
        <v>990</v>
      </c>
      <c r="S42" s="595" t="str">
        <f t="shared" si="1"/>
        <v/>
      </c>
      <c r="T42" s="413" t="s">
        <v>2537</v>
      </c>
      <c r="U42" s="413" t="s">
        <v>2538</v>
      </c>
      <c r="V42" s="483" t="s">
        <v>1877</v>
      </c>
      <c r="W42" s="337" t="s">
        <v>159</v>
      </c>
      <c r="X42" s="483"/>
      <c r="Y42" s="483" t="s">
        <v>2539</v>
      </c>
      <c r="Z42" s="406" t="s">
        <v>2540</v>
      </c>
      <c r="AA42" s="407"/>
      <c r="AB42" s="76"/>
      <c r="AC42" s="76"/>
      <c r="AD42" s="76"/>
      <c r="AE42" s="76"/>
      <c r="AF42" s="76"/>
      <c r="AG42" s="1" t="str">
        <f t="shared" si="0"/>
        <v>142</v>
      </c>
      <c r="AH42" s="1" t="b">
        <f t="shared" si="2"/>
        <v>0</v>
      </c>
      <c r="AI42" s="1" t="s">
        <v>990</v>
      </c>
      <c r="AJ42" s="1" t="str">
        <f t="shared" si="3"/>
        <v/>
      </c>
      <c r="AK42" s="1"/>
      <c r="AL42" s="1"/>
      <c r="AM42" s="1"/>
      <c r="AN42" s="1"/>
      <c r="AO42" s="1"/>
      <c r="AP42" s="1"/>
      <c r="AQ42" s="1"/>
      <c r="AR42" s="1"/>
      <c r="AS42" s="1"/>
      <c r="AT42" s="1"/>
      <c r="AU42" s="1"/>
      <c r="AV42" s="1"/>
      <c r="AW42" s="1"/>
      <c r="AX42" s="1"/>
      <c r="AY42" s="1"/>
      <c r="AZ42" s="1"/>
    </row>
    <row r="43" spans="1:52" ht="308.25" customHeight="1" x14ac:dyDescent="0.25">
      <c r="A43" s="80" t="s">
        <v>2541</v>
      </c>
      <c r="B43" s="80"/>
      <c r="C43" s="74" t="s">
        <v>675</v>
      </c>
      <c r="D43" s="54" t="s">
        <v>155</v>
      </c>
      <c r="E43" s="54"/>
      <c r="F43" s="54" t="s">
        <v>155</v>
      </c>
      <c r="G43" s="408" t="s">
        <v>676</v>
      </c>
      <c r="H43" s="489" t="s">
        <v>1885</v>
      </c>
      <c r="I43" s="409" t="s">
        <v>1998</v>
      </c>
      <c r="J43" s="489" t="s">
        <v>1885</v>
      </c>
      <c r="K43" s="410" t="s">
        <v>2542</v>
      </c>
      <c r="L43" s="253" t="s">
        <v>1924</v>
      </c>
      <c r="M43" s="253" t="s">
        <v>3638</v>
      </c>
      <c r="N43" s="253" t="s">
        <v>3652</v>
      </c>
      <c r="O43" s="253" t="s">
        <v>2543</v>
      </c>
      <c r="P43" s="253" t="s">
        <v>2544</v>
      </c>
      <c r="Q43" s="253" t="s">
        <v>2545</v>
      </c>
      <c r="R43" s="253" t="s">
        <v>3691</v>
      </c>
      <c r="S43" s="253" t="str">
        <f t="shared" si="1"/>
        <v>PAC: IL TRM
RMP: IL TRM
CA: IL TRM</v>
      </c>
      <c r="T43" s="253" t="s">
        <v>2543</v>
      </c>
      <c r="U43" s="253" t="s">
        <v>2543</v>
      </c>
      <c r="V43" s="253" t="s">
        <v>2543</v>
      </c>
      <c r="W43" s="281" t="s">
        <v>159</v>
      </c>
      <c r="X43" s="253" t="s">
        <v>2546</v>
      </c>
      <c r="Y43" s="253"/>
      <c r="Z43" s="411"/>
      <c r="AA43" s="412"/>
      <c r="AB43" s="281"/>
      <c r="AC43" s="281"/>
      <c r="AD43" s="281"/>
      <c r="AE43" s="281"/>
      <c r="AF43" s="281"/>
      <c r="AG43" s="1" t="str">
        <f t="shared" si="0"/>
        <v>143</v>
      </c>
      <c r="AH43" s="1" t="b">
        <f t="shared" si="2"/>
        <v>1</v>
      </c>
      <c r="AI43" s="1" t="s">
        <v>3765</v>
      </c>
      <c r="AJ43" s="1" t="str">
        <f t="shared" si="3"/>
        <v/>
      </c>
      <c r="AK43" s="1"/>
      <c r="AL43" s="1"/>
      <c r="AM43" s="1"/>
      <c r="AN43" s="1"/>
      <c r="AO43" s="1"/>
      <c r="AP43" s="1"/>
      <c r="AQ43" s="1"/>
      <c r="AR43" s="1"/>
      <c r="AS43" s="1"/>
      <c r="AT43" s="1"/>
      <c r="AU43" s="1"/>
      <c r="AV43" s="1"/>
      <c r="AW43" s="1"/>
      <c r="AX43" s="1"/>
      <c r="AY43" s="1"/>
      <c r="AZ43" s="1"/>
    </row>
    <row r="44" spans="1:52" ht="196.5" customHeight="1" x14ac:dyDescent="0.25">
      <c r="A44" s="210" t="s">
        <v>2547</v>
      </c>
      <c r="B44" s="210"/>
      <c r="C44" s="594" t="s">
        <v>25</v>
      </c>
      <c r="D44" s="75" t="s">
        <v>155</v>
      </c>
      <c r="E44" s="75"/>
      <c r="F44" s="75" t="s">
        <v>155</v>
      </c>
      <c r="G44" s="404" t="s">
        <v>681</v>
      </c>
      <c r="H44" s="477" t="s">
        <v>1885</v>
      </c>
      <c r="I44" s="405" t="s">
        <v>1998</v>
      </c>
      <c r="J44" s="477" t="s">
        <v>1885</v>
      </c>
      <c r="K44" s="405" t="s">
        <v>990</v>
      </c>
      <c r="L44" s="595" t="s">
        <v>1924</v>
      </c>
      <c r="M44" s="595" t="s">
        <v>3638</v>
      </c>
      <c r="N44" s="595" t="s">
        <v>3653</v>
      </c>
      <c r="O44" s="595" t="s">
        <v>2548</v>
      </c>
      <c r="P44" s="595" t="s">
        <v>990</v>
      </c>
      <c r="Q44" s="595" t="s">
        <v>2549</v>
      </c>
      <c r="R44" s="595" t="s">
        <v>3692</v>
      </c>
      <c r="S44" s="595" t="str">
        <f t="shared" si="1"/>
        <v>PAC: CDHW_SHW-WtrHeat-RTF-v4.2-1
RMP: CDHW_SHW-WtrHeat-RTF-v4.2-1
CA: CDHW_SHW-WtrHeat-RTF-v4.2-1</v>
      </c>
      <c r="T44" s="483" t="s">
        <v>2548</v>
      </c>
      <c r="U44" s="483" t="s">
        <v>2548</v>
      </c>
      <c r="V44" s="483" t="s">
        <v>2548</v>
      </c>
      <c r="W44" s="317" t="s">
        <v>159</v>
      </c>
      <c r="X44" s="483" t="s">
        <v>2546</v>
      </c>
      <c r="Y44" s="483"/>
      <c r="Z44" s="427" t="s">
        <v>2550</v>
      </c>
      <c r="AA44" s="428"/>
      <c r="AB44" s="76"/>
      <c r="AC44" s="76"/>
      <c r="AD44" s="76"/>
      <c r="AE44" s="76"/>
      <c r="AF44" s="76"/>
      <c r="AG44" s="1" t="str">
        <f t="shared" si="0"/>
        <v>144</v>
      </c>
      <c r="AH44" s="1" t="b">
        <f t="shared" si="2"/>
        <v>0</v>
      </c>
      <c r="AI44" s="1" t="s">
        <v>3776</v>
      </c>
      <c r="AJ44" s="1" t="str">
        <f t="shared" si="3"/>
        <v/>
      </c>
      <c r="AK44" s="1"/>
      <c r="AL44" s="1"/>
      <c r="AM44" s="1"/>
      <c r="AN44" s="1"/>
      <c r="AO44" s="1"/>
      <c r="AP44" s="1"/>
      <c r="AQ44" s="1"/>
      <c r="AR44" s="1"/>
      <c r="AS44" s="1"/>
      <c r="AT44" s="1"/>
      <c r="AU44" s="1"/>
      <c r="AV44" s="1"/>
      <c r="AW44" s="1"/>
      <c r="AX44" s="1"/>
      <c r="AY44" s="1"/>
      <c r="AZ44" s="1"/>
    </row>
    <row r="45" spans="1:52" ht="63" customHeight="1" x14ac:dyDescent="0.25">
      <c r="A45" s="80" t="s">
        <v>2551</v>
      </c>
      <c r="B45" s="80"/>
      <c r="C45" s="74" t="s">
        <v>27</v>
      </c>
      <c r="D45" s="54" t="s">
        <v>155</v>
      </c>
      <c r="E45" s="54"/>
      <c r="F45" s="54" t="s">
        <v>990</v>
      </c>
      <c r="G45" s="408" t="s">
        <v>684</v>
      </c>
      <c r="H45" s="489" t="s">
        <v>1780</v>
      </c>
      <c r="I45" s="409" t="s">
        <v>990</v>
      </c>
      <c r="J45" s="489" t="s">
        <v>1885</v>
      </c>
      <c r="K45" s="409"/>
      <c r="L45" s="253" t="s">
        <v>990</v>
      </c>
      <c r="M45" s="253" t="s">
        <v>990</v>
      </c>
      <c r="N45" s="253" t="s">
        <v>1864</v>
      </c>
      <c r="O45" s="253" t="s">
        <v>990</v>
      </c>
      <c r="P45" s="253" t="s">
        <v>990</v>
      </c>
      <c r="Q45" s="253"/>
      <c r="R45" s="253" t="s">
        <v>990</v>
      </c>
      <c r="S45" s="253" t="str">
        <f t="shared" si="1"/>
        <v>PAC: CDHW_TSRVLV-WtrHeat-RTF-v3.1-1
RMP: CDHW_TSRVLV-WtrHeat-RTF-v3.1-1
CA: CDHW_TSRVLV-WtrHeat-RTF-v3.1-1</v>
      </c>
      <c r="T45" s="253" t="s">
        <v>2552</v>
      </c>
      <c r="U45" s="253" t="s">
        <v>2552</v>
      </c>
      <c r="V45" s="253" t="s">
        <v>2552</v>
      </c>
      <c r="W45" s="281" t="s">
        <v>159</v>
      </c>
      <c r="X45" s="253"/>
      <c r="Y45" s="253"/>
      <c r="Z45" s="411" t="s">
        <v>2553</v>
      </c>
      <c r="AA45" s="412"/>
      <c r="AB45" s="281"/>
      <c r="AC45" s="281"/>
      <c r="AD45" s="281"/>
      <c r="AE45" s="281"/>
      <c r="AF45" s="281"/>
      <c r="AG45" s="1" t="str">
        <f t="shared" si="0"/>
        <v>145</v>
      </c>
      <c r="AH45" s="1" t="b">
        <f t="shared" si="2"/>
        <v>1</v>
      </c>
      <c r="AI45" s="1" t="s">
        <v>3777</v>
      </c>
      <c r="AJ45" s="1" t="str">
        <f t="shared" si="3"/>
        <v/>
      </c>
      <c r="AK45" s="1"/>
      <c r="AL45" s="1"/>
      <c r="AM45" s="1"/>
      <c r="AN45" s="1"/>
      <c r="AO45" s="1"/>
      <c r="AP45" s="1"/>
      <c r="AQ45" s="1"/>
      <c r="AR45" s="1"/>
      <c r="AS45" s="1"/>
      <c r="AT45" s="1"/>
      <c r="AU45" s="1"/>
      <c r="AV45" s="1"/>
      <c r="AW45" s="1"/>
      <c r="AX45" s="1"/>
      <c r="AY45" s="1"/>
      <c r="AZ45" s="1"/>
    </row>
    <row r="46" spans="1:52" ht="88.5" customHeight="1" x14ac:dyDescent="0.25">
      <c r="A46" s="210" t="s">
        <v>2554</v>
      </c>
      <c r="B46" s="210"/>
      <c r="C46" s="594" t="s">
        <v>17</v>
      </c>
      <c r="D46" s="75" t="s">
        <v>155</v>
      </c>
      <c r="E46" s="75"/>
      <c r="F46" s="75" t="s">
        <v>155</v>
      </c>
      <c r="G46" s="404" t="s">
        <v>698</v>
      </c>
      <c r="H46" s="477" t="s">
        <v>1885</v>
      </c>
      <c r="I46" s="405" t="s">
        <v>1998</v>
      </c>
      <c r="J46" s="477" t="s">
        <v>1885</v>
      </c>
      <c r="K46" s="405" t="s">
        <v>990</v>
      </c>
      <c r="L46" s="595" t="s">
        <v>1924</v>
      </c>
      <c r="M46" s="595" t="s">
        <v>1945</v>
      </c>
      <c r="N46" s="595" t="s">
        <v>3654</v>
      </c>
      <c r="O46" s="595" t="s">
        <v>2556</v>
      </c>
      <c r="P46" s="595"/>
      <c r="Q46" s="595" t="s">
        <v>2555</v>
      </c>
      <c r="R46" s="595" t="s">
        <v>990</v>
      </c>
      <c r="S46" s="595" t="str">
        <f>SUBSTITUTE(AI46," - ",CHAR(10))</f>
        <v>PAC: DHW_SPR-Food Preparation-RTF-v2.5-1
RMP: DHW_SPR-Water Heating-XCELCO-2017-18-1
CA: DHW_SPR-Food Preparation-RTF-v2.5-1</v>
      </c>
      <c r="T46" s="483" t="s">
        <v>2556</v>
      </c>
      <c r="U46" s="483" t="s">
        <v>2556</v>
      </c>
      <c r="V46" s="483" t="s">
        <v>2556</v>
      </c>
      <c r="W46" s="317" t="s">
        <v>159</v>
      </c>
      <c r="X46" s="483" t="s">
        <v>2557</v>
      </c>
      <c r="Y46" s="483"/>
      <c r="Z46" s="406" t="s">
        <v>2558</v>
      </c>
      <c r="AA46" s="407"/>
      <c r="AB46" s="76"/>
      <c r="AC46" s="76"/>
      <c r="AD46" s="76"/>
      <c r="AE46" s="76"/>
      <c r="AF46" s="76"/>
      <c r="AG46" s="1" t="str">
        <f>RIGHT(A46,3)</f>
        <v>148</v>
      </c>
      <c r="AH46" s="1" t="b">
        <f>ISODD(AG46)</f>
        <v>0</v>
      </c>
      <c r="AI46" s="1" t="s">
        <v>3778</v>
      </c>
      <c r="AJ46" s="1" t="str">
        <f>IF(ISBLANK(U46),IF(W46="Sufficiently Characterized","",IF(AND(NOT(ISBLANK(T46)),NOT(ISBLANK(V46))),"COST","")),"")</f>
        <v/>
      </c>
      <c r="AK46" s="1"/>
      <c r="AL46" s="1"/>
      <c r="AM46" s="1"/>
      <c r="AN46" s="1"/>
      <c r="AO46" s="1"/>
      <c r="AP46" s="1"/>
      <c r="AQ46" s="1"/>
      <c r="AR46" s="1"/>
      <c r="AS46" s="1"/>
      <c r="AT46" s="1"/>
      <c r="AU46" s="1"/>
      <c r="AV46" s="1"/>
      <c r="AW46" s="1"/>
      <c r="AX46" s="1"/>
      <c r="AY46" s="1"/>
      <c r="AZ46" s="1"/>
    </row>
    <row r="47" spans="1:52" ht="45" x14ac:dyDescent="0.25">
      <c r="A47" s="80" t="s">
        <v>2559</v>
      </c>
      <c r="B47" s="80"/>
      <c r="C47" s="74" t="s">
        <v>702</v>
      </c>
      <c r="D47" s="54" t="s">
        <v>155</v>
      </c>
      <c r="E47" s="54"/>
      <c r="F47" s="54" t="s">
        <v>990</v>
      </c>
      <c r="G47" s="408" t="s">
        <v>703</v>
      </c>
      <c r="H47" s="489" t="s">
        <v>1780</v>
      </c>
      <c r="I47" s="409" t="s">
        <v>990</v>
      </c>
      <c r="J47" s="489" t="s">
        <v>1885</v>
      </c>
      <c r="K47" s="409"/>
      <c r="L47" s="253" t="s">
        <v>990</v>
      </c>
      <c r="M47" s="253" t="s">
        <v>990</v>
      </c>
      <c r="N47" s="253" t="s">
        <v>1864</v>
      </c>
      <c r="O47" s="253" t="s">
        <v>990</v>
      </c>
      <c r="P47" s="253" t="s">
        <v>990</v>
      </c>
      <c r="Q47" s="253"/>
      <c r="R47" s="253" t="s">
        <v>990</v>
      </c>
      <c r="S47" s="253" t="str">
        <f>SUBSTITUTE(AI47," - ",CHAR(10))</f>
        <v xml:space="preserve">PAC: 
RMP: 
CA: </v>
      </c>
      <c r="T47" s="413" t="s">
        <v>2560</v>
      </c>
      <c r="U47" s="413" t="s">
        <v>2560</v>
      </c>
      <c r="V47" s="413" t="s">
        <v>2560</v>
      </c>
      <c r="W47" s="281" t="s">
        <v>159</v>
      </c>
      <c r="X47" s="253"/>
      <c r="Y47" s="413" t="s">
        <v>2561</v>
      </c>
      <c r="Z47" s="411"/>
      <c r="AA47" s="412" t="s">
        <v>632</v>
      </c>
      <c r="AB47" s="281"/>
      <c r="AC47" s="281"/>
      <c r="AD47" s="281"/>
      <c r="AE47" s="281"/>
      <c r="AF47" s="281"/>
      <c r="AG47" s="1" t="str">
        <f>RIGHT(A47,3)</f>
        <v>149</v>
      </c>
      <c r="AH47" s="1" t="b">
        <f>ISODD(AG47)</f>
        <v>1</v>
      </c>
      <c r="AI47" s="1" t="s">
        <v>3716</v>
      </c>
      <c r="AJ47" s="1" t="str">
        <f>IF(ISBLANK(U47),IF(W47="Sufficiently Characterized","",IF(AND(NOT(ISBLANK(T47)),NOT(ISBLANK(V47))),"COST","")),"")</f>
        <v/>
      </c>
      <c r="AK47" s="1"/>
      <c r="AL47" s="1"/>
      <c r="AM47" s="1"/>
      <c r="AN47" s="1"/>
      <c r="AO47" s="1"/>
      <c r="AP47" s="1"/>
      <c r="AQ47" s="1"/>
      <c r="AR47" s="1"/>
      <c r="AS47" s="1"/>
      <c r="AT47" s="1"/>
      <c r="AU47" s="1"/>
      <c r="AV47" s="1"/>
      <c r="AW47" s="1"/>
      <c r="AX47" s="1"/>
      <c r="AY47" s="1"/>
      <c r="AZ47" s="1"/>
    </row>
    <row r="48" spans="1:52" ht="172.5" customHeight="1" x14ac:dyDescent="0.25">
      <c r="A48" s="210" t="s">
        <v>2562</v>
      </c>
      <c r="B48" s="210"/>
      <c r="C48" s="594" t="s">
        <v>2563</v>
      </c>
      <c r="D48" s="75" t="s">
        <v>155</v>
      </c>
      <c r="E48" s="75"/>
      <c r="F48" s="75" t="s">
        <v>155</v>
      </c>
      <c r="G48" s="404" t="s">
        <v>2564</v>
      </c>
      <c r="H48" s="477" t="s">
        <v>1885</v>
      </c>
      <c r="I48" s="405" t="s">
        <v>1998</v>
      </c>
      <c r="J48" s="477" t="s">
        <v>1885</v>
      </c>
      <c r="K48" s="405" t="s">
        <v>990</v>
      </c>
      <c r="L48" s="595" t="s">
        <v>1924</v>
      </c>
      <c r="M48" s="595" t="s">
        <v>3638</v>
      </c>
      <c r="N48" s="595" t="s">
        <v>3655</v>
      </c>
      <c r="O48" s="595" t="s">
        <v>2565</v>
      </c>
      <c r="P48" s="429"/>
      <c r="Q48" s="595" t="s">
        <v>2566</v>
      </c>
      <c r="R48" s="595" t="s">
        <v>990</v>
      </c>
      <c r="S48" s="595" t="str">
        <f>SUBSTITUTE(AI48," - ",CHAR(10))</f>
        <v/>
      </c>
      <c r="T48" s="483" t="s">
        <v>2565</v>
      </c>
      <c r="U48" s="483" t="s">
        <v>2565</v>
      </c>
      <c r="V48" s="415" t="s">
        <v>2567</v>
      </c>
      <c r="W48" s="317" t="s">
        <v>159</v>
      </c>
      <c r="X48" s="483" t="s">
        <v>2546</v>
      </c>
      <c r="Y48" s="430" t="s">
        <v>2568</v>
      </c>
      <c r="Z48" s="406" t="s">
        <v>2569</v>
      </c>
      <c r="AA48" s="407" t="s">
        <v>632</v>
      </c>
      <c r="AB48" s="76"/>
      <c r="AC48" s="76"/>
      <c r="AD48" s="76"/>
      <c r="AE48" s="76"/>
      <c r="AF48" s="76"/>
      <c r="AG48" s="1" t="str">
        <f>RIGHT(A48,3)</f>
        <v>150</v>
      </c>
      <c r="AH48" s="1" t="b">
        <f>ISODD(AG48)</f>
        <v>0</v>
      </c>
      <c r="AI48" s="1" t="s">
        <v>990</v>
      </c>
      <c r="AJ48" s="1" t="str">
        <f>IF(ISBLANK(U48),IF(W48="Sufficiently Characterized","",IF(AND(NOT(ISBLANK(T48)),NOT(ISBLANK(V48))),"COST","")),"")</f>
        <v/>
      </c>
      <c r="AK48" s="1"/>
      <c r="AL48" s="1"/>
      <c r="AM48" s="1"/>
      <c r="AN48" s="1"/>
      <c r="AO48" s="1"/>
      <c r="AP48" s="1"/>
      <c r="AQ48" s="1"/>
      <c r="AR48" s="1"/>
      <c r="AS48" s="1"/>
      <c r="AT48" s="1"/>
      <c r="AU48" s="1"/>
      <c r="AV48" s="1"/>
      <c r="AW48" s="1"/>
      <c r="AX48" s="1"/>
      <c r="AY48" s="1"/>
      <c r="AZ48" s="1"/>
    </row>
    <row r="49" spans="1:52" ht="73.5" customHeight="1" x14ac:dyDescent="0.25">
      <c r="A49" s="80" t="s">
        <v>2570</v>
      </c>
      <c r="B49" s="80"/>
      <c r="C49" s="74" t="s">
        <v>1799</v>
      </c>
      <c r="D49" s="54"/>
      <c r="E49" s="54"/>
      <c r="F49" s="54" t="s">
        <v>155</v>
      </c>
      <c r="G49" s="408" t="s">
        <v>2571</v>
      </c>
      <c r="H49" s="489" t="s">
        <v>1885</v>
      </c>
      <c r="I49" s="409" t="s">
        <v>1998</v>
      </c>
      <c r="J49" s="489" t="s">
        <v>1885</v>
      </c>
      <c r="K49" s="409" t="s">
        <v>990</v>
      </c>
      <c r="L49" s="253" t="s">
        <v>3634</v>
      </c>
      <c r="M49" s="253" t="s">
        <v>1925</v>
      </c>
      <c r="N49" s="253" t="s">
        <v>3656</v>
      </c>
      <c r="O49" s="253" t="s">
        <v>990</v>
      </c>
      <c r="P49" s="253" t="s">
        <v>990</v>
      </c>
      <c r="Q49" s="253"/>
      <c r="R49" s="253" t="s">
        <v>990</v>
      </c>
      <c r="S49" s="253" t="str">
        <f>SUBSTITUTE(AI49," - ",CHAR(10))</f>
        <v xml:space="preserve">PAC: 
RMP: 
CA: </v>
      </c>
      <c r="T49" s="413" t="s">
        <v>2572</v>
      </c>
      <c r="U49" s="413" t="s">
        <v>2573</v>
      </c>
      <c r="V49" s="413" t="s">
        <v>2574</v>
      </c>
      <c r="W49" s="337" t="s">
        <v>159</v>
      </c>
      <c r="X49" s="253"/>
      <c r="Y49" s="430" t="s">
        <v>2575</v>
      </c>
      <c r="Z49" s="411"/>
      <c r="AA49" s="412"/>
      <c r="AB49" s="281"/>
      <c r="AC49" s="281"/>
      <c r="AD49" s="281"/>
      <c r="AE49" s="281"/>
      <c r="AF49" s="281"/>
      <c r="AG49" s="1" t="str">
        <f>RIGHT(A49,3)</f>
        <v>151</v>
      </c>
      <c r="AH49" s="1" t="b">
        <f>ISODD(AG49)</f>
        <v>1</v>
      </c>
      <c r="AI49" s="1" t="s">
        <v>3716</v>
      </c>
      <c r="AJ49" s="1" t="str">
        <f>IF(ISBLANK(U49),IF(W49="Sufficiently Characterized","",IF(AND(NOT(ISBLANK(T49)),NOT(ISBLANK(V49))),"COST","")),"")</f>
        <v/>
      </c>
      <c r="AK49" s="1"/>
      <c r="AL49" s="1"/>
      <c r="AM49" s="1"/>
      <c r="AN49" s="1"/>
      <c r="AO49" s="1"/>
      <c r="AP49" s="1"/>
      <c r="AQ49" s="1"/>
      <c r="AR49" s="1"/>
      <c r="AS49" s="1"/>
      <c r="AT49" s="1"/>
      <c r="AU49" s="1"/>
      <c r="AV49" s="1"/>
      <c r="AW49" s="1"/>
      <c r="AX49" s="1"/>
      <c r="AY49" s="1"/>
      <c r="AZ49" s="1"/>
    </row>
    <row r="50" spans="1:52" ht="45" x14ac:dyDescent="0.25">
      <c r="A50" s="210" t="s">
        <v>2576</v>
      </c>
      <c r="B50" s="210"/>
      <c r="C50" s="594" t="s">
        <v>692</v>
      </c>
      <c r="D50" s="75" t="s">
        <v>155</v>
      </c>
      <c r="E50" s="75"/>
      <c r="F50" s="75"/>
      <c r="G50" s="404" t="s">
        <v>693</v>
      </c>
      <c r="H50" s="477" t="s">
        <v>1780</v>
      </c>
      <c r="I50" s="405"/>
      <c r="J50" s="477" t="s">
        <v>1885</v>
      </c>
      <c r="K50" s="405" t="s">
        <v>2577</v>
      </c>
      <c r="L50" s="477" t="s">
        <v>1924</v>
      </c>
      <c r="M50" s="477" t="s">
        <v>1945</v>
      </c>
      <c r="N50" s="477" t="s">
        <v>1899</v>
      </c>
      <c r="O50" s="477" t="s">
        <v>2579</v>
      </c>
      <c r="P50" s="477"/>
      <c r="Q50" s="419" t="s">
        <v>2578</v>
      </c>
      <c r="R50" s="595" t="s">
        <v>990</v>
      </c>
      <c r="S50" s="477" t="str">
        <f>SUBSTITUTE(AI50," - ",CHAR(10))</f>
        <v>PAC: IL TRM
RMP: IL TRM
CA: IL TRM</v>
      </c>
      <c r="T50" s="595" t="s">
        <v>2579</v>
      </c>
      <c r="U50" s="595" t="s">
        <v>2579</v>
      </c>
      <c r="V50" s="595" t="s">
        <v>2579</v>
      </c>
      <c r="W50" s="76" t="s">
        <v>1881</v>
      </c>
      <c r="X50" s="595"/>
      <c r="Y50" s="595"/>
      <c r="Z50" s="431" t="s">
        <v>2580</v>
      </c>
      <c r="AA50" s="432"/>
      <c r="AB50" s="433"/>
      <c r="AC50" s="433"/>
      <c r="AD50" s="433"/>
      <c r="AE50" s="433"/>
      <c r="AF50" s="433"/>
      <c r="AG50" s="1" t="str">
        <f>RIGHT(A50,3)</f>
        <v>213</v>
      </c>
      <c r="AH50" s="1" t="b">
        <f>ISODD(AG50)</f>
        <v>1</v>
      </c>
      <c r="AI50" s="1" t="s">
        <v>3765</v>
      </c>
      <c r="AJ50" s="1" t="str">
        <f>IF(ISBLANK(U50),IF(W50="Sufficiently Characterized","",IF(AND(NOT(ISBLANK(T50)),NOT(ISBLANK(V50))),"COST","")),"")</f>
        <v/>
      </c>
      <c r="AK50" s="1"/>
      <c r="AL50" s="1"/>
      <c r="AM50" s="1"/>
      <c r="AN50" s="1"/>
      <c r="AO50" s="1"/>
      <c r="AP50" s="1"/>
      <c r="AQ50" s="1"/>
      <c r="AR50" s="1"/>
      <c r="AS50" s="1"/>
      <c r="AT50" s="1"/>
      <c r="AU50" s="1"/>
      <c r="AV50" s="1"/>
      <c r="AW50" s="1"/>
      <c r="AX50" s="1"/>
      <c r="AY50" s="1"/>
      <c r="AZ50" s="1"/>
    </row>
    <row r="51" spans="1:52" ht="84" x14ac:dyDescent="0.25">
      <c r="A51" s="80" t="s">
        <v>2581</v>
      </c>
      <c r="B51" s="80"/>
      <c r="C51" s="74" t="s">
        <v>58</v>
      </c>
      <c r="D51" s="54" t="s">
        <v>155</v>
      </c>
      <c r="E51" s="54"/>
      <c r="F51" s="54" t="s">
        <v>990</v>
      </c>
      <c r="G51" s="408" t="s">
        <v>687</v>
      </c>
      <c r="H51" s="489" t="s">
        <v>1780</v>
      </c>
      <c r="I51" s="409" t="s">
        <v>990</v>
      </c>
      <c r="J51" s="489" t="s">
        <v>1885</v>
      </c>
      <c r="K51" s="409"/>
      <c r="L51" s="253" t="s">
        <v>990</v>
      </c>
      <c r="M51" s="253" t="s">
        <v>990</v>
      </c>
      <c r="N51" s="253" t="s">
        <v>1864</v>
      </c>
      <c r="O51" s="253" t="s">
        <v>990</v>
      </c>
      <c r="P51" s="253" t="s">
        <v>990</v>
      </c>
      <c r="Q51" s="253"/>
      <c r="R51" s="253" t="s">
        <v>990</v>
      </c>
      <c r="S51" s="253" t="str">
        <f t="shared" si="1"/>
        <v>PAC: DL20_CCIRCPMP_UPG-Heat-2021PLN-V4-1
RMP: DL20_CCIRCPMP_UPG-Heat-2021PLN-V4-1
CA: DL20_CCIRCPMP_UPG-Heat-2021PLN-V4-1</v>
      </c>
      <c r="T51" s="338" t="s">
        <v>2582</v>
      </c>
      <c r="U51" s="338" t="s">
        <v>2583</v>
      </c>
      <c r="V51" s="338" t="s">
        <v>2582</v>
      </c>
      <c r="W51" s="337" t="s">
        <v>1881</v>
      </c>
      <c r="X51" s="338"/>
      <c r="Y51" s="338" t="s">
        <v>2584</v>
      </c>
      <c r="Z51" s="411"/>
      <c r="AA51" s="412"/>
      <c r="AB51" s="281"/>
      <c r="AC51" s="281"/>
      <c r="AD51" s="281"/>
      <c r="AE51" s="281"/>
      <c r="AF51" s="281"/>
      <c r="AG51" s="1" t="str">
        <f t="shared" si="0"/>
        <v>146</v>
      </c>
      <c r="AH51" s="1" t="b">
        <f t="shared" si="2"/>
        <v>0</v>
      </c>
      <c r="AI51" s="1" t="s">
        <v>3779</v>
      </c>
      <c r="AJ51" s="1" t="str">
        <f t="shared" si="3"/>
        <v/>
      </c>
      <c r="AK51" s="1"/>
      <c r="AL51" s="1"/>
      <c r="AM51" s="1"/>
      <c r="AN51" s="1"/>
      <c r="AO51" s="1"/>
      <c r="AP51" s="1"/>
      <c r="AQ51" s="1"/>
      <c r="AR51" s="1"/>
      <c r="AS51" s="1"/>
      <c r="AT51" s="1"/>
      <c r="AU51" s="1"/>
      <c r="AV51" s="1"/>
      <c r="AW51" s="1"/>
      <c r="AX51" s="1"/>
      <c r="AY51" s="1"/>
      <c r="AZ51" s="1"/>
    </row>
    <row r="52" spans="1:52" ht="60" x14ac:dyDescent="0.25">
      <c r="A52" s="210" t="s">
        <v>2585</v>
      </c>
      <c r="B52" s="210"/>
      <c r="C52" s="594" t="s">
        <v>2586</v>
      </c>
      <c r="D52" s="75" t="s">
        <v>155</v>
      </c>
      <c r="E52" s="75"/>
      <c r="F52" s="75" t="s">
        <v>155</v>
      </c>
      <c r="G52" s="404" t="s">
        <v>1123</v>
      </c>
      <c r="H52" s="477" t="s">
        <v>1885</v>
      </c>
      <c r="I52" s="405" t="s">
        <v>1998</v>
      </c>
      <c r="J52" s="477" t="s">
        <v>1885</v>
      </c>
      <c r="K52" s="405" t="s">
        <v>990</v>
      </c>
      <c r="L52" s="595" t="s">
        <v>1924</v>
      </c>
      <c r="M52" s="595" t="s">
        <v>3638</v>
      </c>
      <c r="N52" s="595" t="s">
        <v>3657</v>
      </c>
      <c r="O52" s="595" t="s">
        <v>2587</v>
      </c>
      <c r="P52" s="595" t="s">
        <v>990</v>
      </c>
      <c r="Q52" s="595" t="s">
        <v>2588</v>
      </c>
      <c r="R52" s="595" t="s">
        <v>3693</v>
      </c>
      <c r="S52" s="595" t="str">
        <f t="shared" si="1"/>
        <v/>
      </c>
      <c r="T52" s="595" t="s">
        <v>2587</v>
      </c>
      <c r="U52" s="595" t="s">
        <v>2587</v>
      </c>
      <c r="V52" s="595" t="s">
        <v>2587</v>
      </c>
      <c r="W52" s="76" t="s">
        <v>159</v>
      </c>
      <c r="X52" s="595" t="s">
        <v>2546</v>
      </c>
      <c r="Y52" s="595"/>
      <c r="Z52" s="406" t="s">
        <v>2589</v>
      </c>
      <c r="AA52" s="407"/>
      <c r="AB52" s="76"/>
      <c r="AC52" s="76"/>
      <c r="AD52" s="76"/>
      <c r="AE52" s="76"/>
      <c r="AF52" s="76"/>
      <c r="AG52" s="1" t="str">
        <f t="shared" si="0"/>
        <v>147</v>
      </c>
      <c r="AH52" s="1" t="b">
        <f t="shared" si="2"/>
        <v>1</v>
      </c>
      <c r="AI52" s="1" t="s">
        <v>990</v>
      </c>
      <c r="AJ52" s="1" t="str">
        <f t="shared" si="3"/>
        <v/>
      </c>
      <c r="AK52" s="1"/>
      <c r="AL52" s="1"/>
      <c r="AM52" s="1"/>
      <c r="AN52" s="1"/>
      <c r="AO52" s="1"/>
      <c r="AP52" s="1"/>
      <c r="AQ52" s="1"/>
      <c r="AR52" s="1"/>
      <c r="AS52" s="1"/>
      <c r="AT52" s="1"/>
      <c r="AU52" s="1"/>
      <c r="AV52" s="1"/>
      <c r="AW52" s="1"/>
      <c r="AX52" s="1"/>
      <c r="AY52" s="1"/>
      <c r="AZ52" s="1"/>
    </row>
    <row r="53" spans="1:52" ht="129" customHeight="1" x14ac:dyDescent="0.25">
      <c r="A53" s="80" t="s">
        <v>2590</v>
      </c>
      <c r="B53" s="80"/>
      <c r="C53" s="74" t="s">
        <v>711</v>
      </c>
      <c r="D53" s="54"/>
      <c r="E53" s="54" t="s">
        <v>155</v>
      </c>
      <c r="F53" s="54" t="s">
        <v>155</v>
      </c>
      <c r="G53" s="408" t="s">
        <v>712</v>
      </c>
      <c r="H53" s="489" t="s">
        <v>1885</v>
      </c>
      <c r="I53" s="409" t="s">
        <v>2122</v>
      </c>
      <c r="J53" s="489" t="s">
        <v>1885</v>
      </c>
      <c r="K53" s="409" t="s">
        <v>990</v>
      </c>
      <c r="L53" s="253" t="s">
        <v>1924</v>
      </c>
      <c r="M53" s="253" t="s">
        <v>3639</v>
      </c>
      <c r="N53" s="253" t="s">
        <v>3658</v>
      </c>
      <c r="O53" s="253" t="s">
        <v>2591</v>
      </c>
      <c r="P53" s="253" t="s">
        <v>2592</v>
      </c>
      <c r="Q53" s="419" t="s">
        <v>2593</v>
      </c>
      <c r="R53" s="253" t="s">
        <v>990</v>
      </c>
      <c r="S53" s="253" t="str">
        <f t="shared" si="1"/>
        <v>PAC: IL TRM
RMP: CW_OZON-Water Heating-AEG-R4-1
CA: DL20_CW_OZON-WtrHt-CMUATRM-1</v>
      </c>
      <c r="T53" s="338" t="s">
        <v>2591</v>
      </c>
      <c r="U53" s="338" t="s">
        <v>2591</v>
      </c>
      <c r="V53" s="338" t="s">
        <v>2591</v>
      </c>
      <c r="W53" s="337" t="s">
        <v>1881</v>
      </c>
      <c r="X53" s="338" t="s">
        <v>2010</v>
      </c>
      <c r="Y53" s="338"/>
      <c r="Z53" s="431" t="s">
        <v>2594</v>
      </c>
      <c r="AA53" s="432"/>
      <c r="AB53" s="281"/>
      <c r="AC53" s="281"/>
      <c r="AD53" s="281"/>
      <c r="AE53" s="281"/>
      <c r="AF53" s="281"/>
      <c r="AG53" s="1" t="str">
        <f t="shared" si="0"/>
        <v>152</v>
      </c>
      <c r="AH53" s="1" t="b">
        <f t="shared" si="2"/>
        <v>0</v>
      </c>
      <c r="AI53" s="1" t="s">
        <v>3780</v>
      </c>
      <c r="AJ53" s="1" t="str">
        <f t="shared" si="3"/>
        <v/>
      </c>
      <c r="AK53" s="1"/>
      <c r="AL53" s="1"/>
      <c r="AM53" s="1"/>
      <c r="AN53" s="1"/>
      <c r="AO53" s="1"/>
      <c r="AP53" s="1"/>
      <c r="AQ53" s="1"/>
      <c r="AR53" s="1"/>
      <c r="AS53" s="1"/>
      <c r="AT53" s="1"/>
      <c r="AU53" s="1"/>
      <c r="AV53" s="1"/>
      <c r="AW53" s="1"/>
      <c r="AX53" s="1"/>
      <c r="AY53" s="1"/>
      <c r="AZ53" s="1"/>
    </row>
    <row r="54" spans="1:52" ht="90" x14ac:dyDescent="0.25">
      <c r="A54" s="210" t="s">
        <v>2595</v>
      </c>
      <c r="B54" s="210"/>
      <c r="C54" s="594" t="s">
        <v>11</v>
      </c>
      <c r="D54" s="75" t="s">
        <v>155</v>
      </c>
      <c r="E54" s="75"/>
      <c r="F54" s="75" t="s">
        <v>155</v>
      </c>
      <c r="G54" s="404" t="s">
        <v>715</v>
      </c>
      <c r="H54" s="477" t="s">
        <v>1885</v>
      </c>
      <c r="I54" s="405" t="s">
        <v>1998</v>
      </c>
      <c r="J54" s="477" t="s">
        <v>1885</v>
      </c>
      <c r="K54" s="405" t="s">
        <v>990</v>
      </c>
      <c r="L54" s="595" t="s">
        <v>1924</v>
      </c>
      <c r="M54" s="595" t="s">
        <v>1945</v>
      </c>
      <c r="N54" s="595" t="s">
        <v>3659</v>
      </c>
      <c r="O54" s="595" t="s">
        <v>990</v>
      </c>
      <c r="P54" s="595" t="s">
        <v>990</v>
      </c>
      <c r="Q54" s="595"/>
      <c r="R54" s="595" t="s">
        <v>990</v>
      </c>
      <c r="S54" s="595" t="str">
        <f t="shared" si="1"/>
        <v>PAC: CW-Miscellaneous-RTF-v5.1-1
RMP: CW-Miscellaneous-RTF-v5.1-1
CA: CW-Miscellaneous-RTF-v5.1-1</v>
      </c>
      <c r="T54" s="595" t="s">
        <v>2596</v>
      </c>
      <c r="U54" s="595" t="s">
        <v>2597</v>
      </c>
      <c r="V54" s="595" t="s">
        <v>2596</v>
      </c>
      <c r="W54" s="76" t="s">
        <v>1881</v>
      </c>
      <c r="X54" s="595" t="s">
        <v>2010</v>
      </c>
      <c r="Y54" s="595"/>
      <c r="Z54" s="406"/>
      <c r="AA54" s="407"/>
      <c r="AB54" s="76"/>
      <c r="AC54" s="76"/>
      <c r="AD54" s="76"/>
      <c r="AE54" s="76"/>
      <c r="AF54" s="76"/>
      <c r="AG54" s="1" t="str">
        <f t="shared" si="0"/>
        <v>153</v>
      </c>
      <c r="AH54" s="1" t="b">
        <f t="shared" si="2"/>
        <v>1</v>
      </c>
      <c r="AI54" s="1" t="s">
        <v>3781</v>
      </c>
      <c r="AJ54" s="1" t="str">
        <f t="shared" si="3"/>
        <v/>
      </c>
      <c r="AK54" s="1"/>
      <c r="AL54" s="1"/>
      <c r="AM54" s="1"/>
      <c r="AN54" s="1"/>
      <c r="AO54" s="1"/>
      <c r="AP54" s="1"/>
      <c r="AQ54" s="1"/>
      <c r="AR54" s="1"/>
      <c r="AS54" s="1"/>
      <c r="AT54" s="1"/>
      <c r="AU54" s="1"/>
      <c r="AV54" s="1"/>
      <c r="AW54" s="1"/>
      <c r="AX54" s="1"/>
      <c r="AY54" s="1"/>
      <c r="AZ54" s="1"/>
    </row>
    <row r="55" spans="1:52" ht="99.75" customHeight="1" x14ac:dyDescent="0.25">
      <c r="A55" s="80" t="s">
        <v>2598</v>
      </c>
      <c r="B55" s="80"/>
      <c r="C55" s="74" t="s">
        <v>957</v>
      </c>
      <c r="D55" s="54" t="s">
        <v>155</v>
      </c>
      <c r="E55" s="54"/>
      <c r="F55" s="54" t="s">
        <v>155</v>
      </c>
      <c r="G55" s="408" t="s">
        <v>440</v>
      </c>
      <c r="H55" s="489" t="s">
        <v>1885</v>
      </c>
      <c r="I55" s="409" t="s">
        <v>1998</v>
      </c>
      <c r="J55" s="489" t="s">
        <v>1885</v>
      </c>
      <c r="K55" s="409" t="s">
        <v>990</v>
      </c>
      <c r="L55" s="253" t="s">
        <v>1924</v>
      </c>
      <c r="M55" s="253" t="s">
        <v>1945</v>
      </c>
      <c r="N55" s="253" t="s">
        <v>3660</v>
      </c>
      <c r="O55" s="253" t="s">
        <v>2599</v>
      </c>
      <c r="P55" s="253" t="s">
        <v>2600</v>
      </c>
      <c r="Q55" s="253" t="s">
        <v>2601</v>
      </c>
      <c r="R55" s="253" t="s">
        <v>990</v>
      </c>
      <c r="S55" s="253" t="str">
        <f t="shared" si="1"/>
        <v xml:space="preserve">PAC: 
RMP: 
CA: </v>
      </c>
      <c r="T55" s="338" t="s">
        <v>2599</v>
      </c>
      <c r="U55" s="338" t="s">
        <v>2599</v>
      </c>
      <c r="V55" s="338" t="s">
        <v>2599</v>
      </c>
      <c r="W55" s="337" t="s">
        <v>1881</v>
      </c>
      <c r="X55" s="338" t="s">
        <v>2602</v>
      </c>
      <c r="Y55" s="338"/>
      <c r="Z55" s="411"/>
      <c r="AA55" s="412"/>
      <c r="AB55" s="281"/>
      <c r="AC55" s="281"/>
      <c r="AD55" s="281"/>
      <c r="AE55" s="281"/>
      <c r="AF55" s="281"/>
      <c r="AG55" s="1" t="str">
        <f t="shared" si="0"/>
        <v>154</v>
      </c>
      <c r="AH55" s="1" t="b">
        <f t="shared" si="2"/>
        <v>0</v>
      </c>
      <c r="AI55" s="1" t="s">
        <v>3716</v>
      </c>
      <c r="AJ55" s="1" t="str">
        <f t="shared" si="3"/>
        <v/>
      </c>
      <c r="AK55" s="1"/>
      <c r="AL55" s="1"/>
      <c r="AM55" s="1"/>
      <c r="AN55" s="1"/>
      <c r="AO55" s="1"/>
      <c r="AP55" s="1"/>
      <c r="AQ55" s="1"/>
      <c r="AR55" s="1"/>
      <c r="AS55" s="1"/>
      <c r="AT55" s="1"/>
      <c r="AU55" s="1"/>
      <c r="AV55" s="1"/>
      <c r="AW55" s="1"/>
      <c r="AX55" s="1"/>
      <c r="AY55" s="1"/>
      <c r="AZ55" s="1"/>
    </row>
    <row r="56" spans="1:52" ht="45" x14ac:dyDescent="0.25">
      <c r="A56" s="210" t="s">
        <v>2603</v>
      </c>
      <c r="B56" s="210"/>
      <c r="C56" s="594" t="s">
        <v>720</v>
      </c>
      <c r="D56" s="75"/>
      <c r="E56" s="75" t="s">
        <v>155</v>
      </c>
      <c r="F56" s="75" t="s">
        <v>155</v>
      </c>
      <c r="G56" s="404" t="s">
        <v>2604</v>
      </c>
      <c r="H56" s="477" t="s">
        <v>1863</v>
      </c>
      <c r="I56" s="405" t="s">
        <v>2007</v>
      </c>
      <c r="J56" s="477" t="s">
        <v>1903</v>
      </c>
      <c r="K56" s="405" t="s">
        <v>2605</v>
      </c>
      <c r="L56" s="595" t="s">
        <v>990</v>
      </c>
      <c r="M56" s="595" t="s">
        <v>990</v>
      </c>
      <c r="N56" s="595" t="s">
        <v>990</v>
      </c>
      <c r="O56" s="595" t="s">
        <v>990</v>
      </c>
      <c r="P56" s="595" t="s">
        <v>990</v>
      </c>
      <c r="Q56" s="595"/>
      <c r="R56" s="595" t="s">
        <v>990</v>
      </c>
      <c r="S56" s="595" t="str">
        <f t="shared" si="1"/>
        <v>PAC: DL20_CLTG_CTRL_UNIT-LgtInt-2021PLN-20-19
RMP: RMP CharX: DL20_CLTG_CTRL_UNIT-LgtInt-AEG-2018-19
CA: RMP CharX: DL20_CLTG_CTRL_UNIT-LgtInt-AEG-2018-19</v>
      </c>
      <c r="T56" s="413" t="s">
        <v>2606</v>
      </c>
      <c r="U56" s="413" t="s">
        <v>2606</v>
      </c>
      <c r="V56" s="413" t="s">
        <v>2606</v>
      </c>
      <c r="W56" s="76" t="s">
        <v>159</v>
      </c>
      <c r="X56" s="595"/>
      <c r="Y56" s="595"/>
      <c r="Z56" s="406" t="s">
        <v>2424</v>
      </c>
      <c r="AA56" s="407" t="s">
        <v>632</v>
      </c>
      <c r="AB56" s="76"/>
      <c r="AC56" s="76"/>
      <c r="AD56" s="76"/>
      <c r="AE56" s="76"/>
      <c r="AF56" s="76"/>
      <c r="AG56" s="1" t="str">
        <f t="shared" si="0"/>
        <v>214</v>
      </c>
      <c r="AH56" s="1" t="b">
        <f t="shared" si="2"/>
        <v>0</v>
      </c>
      <c r="AI56" s="1" t="s">
        <v>3782</v>
      </c>
      <c r="AJ56" s="1" t="str">
        <f t="shared" si="3"/>
        <v/>
      </c>
      <c r="AK56" s="1"/>
      <c r="AL56" s="1"/>
      <c r="AM56" s="1"/>
      <c r="AN56" s="1"/>
      <c r="AO56" s="1"/>
      <c r="AP56" s="1"/>
      <c r="AQ56" s="1"/>
      <c r="AR56" s="1"/>
      <c r="AS56" s="1"/>
      <c r="AT56" s="1"/>
      <c r="AU56" s="1"/>
      <c r="AV56" s="1"/>
      <c r="AW56" s="1"/>
      <c r="AX56" s="1"/>
      <c r="AY56" s="1"/>
      <c r="AZ56" s="1"/>
    </row>
    <row r="57" spans="1:52" ht="45" x14ac:dyDescent="0.25">
      <c r="A57" s="80" t="s">
        <v>2607</v>
      </c>
      <c r="B57" s="80"/>
      <c r="C57" s="74" t="s">
        <v>725</v>
      </c>
      <c r="D57" s="54" t="s">
        <v>155</v>
      </c>
      <c r="E57" s="54"/>
      <c r="F57" s="54"/>
      <c r="G57" s="408" t="s">
        <v>726</v>
      </c>
      <c r="H57" s="489" t="s">
        <v>1863</v>
      </c>
      <c r="I57" s="409"/>
      <c r="J57" s="54" t="s">
        <v>1885</v>
      </c>
      <c r="K57" s="409"/>
      <c r="L57" s="489" t="s">
        <v>1924</v>
      </c>
      <c r="M57" s="489" t="s">
        <v>1945</v>
      </c>
      <c r="N57" s="489" t="s">
        <v>1899</v>
      </c>
      <c r="O57" s="489" t="s">
        <v>990</v>
      </c>
      <c r="P57" s="489"/>
      <c r="Q57" s="489"/>
      <c r="R57" s="253" t="s">
        <v>990</v>
      </c>
      <c r="S57" s="489" t="str">
        <f>SUBSTITUTE(AI57," - ",CHAR(10))</f>
        <v>PAC: DL20_CLTG_CTRL_NET-LgtInt-2021PLN-20-38
RMP: RMP CharX: DL20_CLTG_CTRL_NET-LgtInt-AEG-2018-38
CA: RMP CharX: DL20_CLTG_CTRL_NET-LgtInt-AEG-2018-38</v>
      </c>
      <c r="T57" s="413" t="s">
        <v>2606</v>
      </c>
      <c r="U57" s="413" t="s">
        <v>2606</v>
      </c>
      <c r="V57" s="413" t="s">
        <v>2606</v>
      </c>
      <c r="W57" s="76" t="s">
        <v>159</v>
      </c>
      <c r="X57" s="338" t="s">
        <v>2608</v>
      </c>
      <c r="Y57" s="338"/>
      <c r="Z57" s="411"/>
      <c r="AA57" s="412" t="s">
        <v>632</v>
      </c>
      <c r="AB57" s="434"/>
      <c r="AC57" s="434"/>
      <c r="AD57" s="434"/>
      <c r="AE57" s="434"/>
      <c r="AF57" s="434"/>
      <c r="AG57" s="1" t="str">
        <f>RIGHT(A57,3)</f>
        <v>215</v>
      </c>
      <c r="AH57" s="1" t="b">
        <f t="shared" si="2"/>
        <v>1</v>
      </c>
      <c r="AI57" s="1" t="s">
        <v>3783</v>
      </c>
      <c r="AJ57" s="1" t="str">
        <f>IF(ISBLANK(U57),IF(W57="Sufficiently Characterized","",IF(AND(NOT(ISBLANK(T57)),NOT(ISBLANK(V57))),"COST","")),"")</f>
        <v/>
      </c>
      <c r="AK57" s="1"/>
      <c r="AL57" s="1"/>
      <c r="AM57" s="1"/>
      <c r="AN57" s="1"/>
      <c r="AO57" s="1"/>
      <c r="AP57" s="1"/>
      <c r="AQ57" s="1"/>
      <c r="AR57" s="1"/>
      <c r="AS57" s="1"/>
      <c r="AT57" s="1"/>
      <c r="AU57" s="1"/>
      <c r="AV57" s="1"/>
      <c r="AW57" s="1"/>
      <c r="AX57" s="1"/>
      <c r="AY57" s="1"/>
      <c r="AZ57" s="1"/>
    </row>
    <row r="58" spans="1:52" ht="45" x14ac:dyDescent="0.25">
      <c r="A58" s="210" t="s">
        <v>2609</v>
      </c>
      <c r="B58" s="210"/>
      <c r="C58" s="594" t="s">
        <v>728</v>
      </c>
      <c r="D58" s="75"/>
      <c r="E58" s="75" t="s">
        <v>155</v>
      </c>
      <c r="F58" s="75" t="s">
        <v>990</v>
      </c>
      <c r="G58" s="404" t="s">
        <v>729</v>
      </c>
      <c r="H58" s="477" t="s">
        <v>1780</v>
      </c>
      <c r="I58" s="405" t="s">
        <v>990</v>
      </c>
      <c r="J58" s="477" t="s">
        <v>1903</v>
      </c>
      <c r="K58" s="405" t="s">
        <v>2605</v>
      </c>
      <c r="L58" s="595" t="s">
        <v>990</v>
      </c>
      <c r="M58" s="595" t="s">
        <v>990</v>
      </c>
      <c r="N58" s="595" t="s">
        <v>1864</v>
      </c>
      <c r="O58" s="595" t="s">
        <v>990</v>
      </c>
      <c r="P58" s="595" t="s">
        <v>990</v>
      </c>
      <c r="Q58" s="595"/>
      <c r="R58" s="595" t="s">
        <v>990</v>
      </c>
      <c r="S58" s="595" t="str">
        <f t="shared" si="1"/>
        <v>PAC: DL20_CLTG_EXITLEC-LgtInt-2021PLN-V4-3
RMP: DL20_CLTG_EXITLEC-LgtInt-2021PLN-V4-3
CA: DL20_CLTG_EXITLEC-LgtInt-2021PLN-V4-3</v>
      </c>
      <c r="T58" s="483" t="s">
        <v>2610</v>
      </c>
      <c r="U58" s="483" t="s">
        <v>2610</v>
      </c>
      <c r="V58" s="483" t="s">
        <v>2610</v>
      </c>
      <c r="W58" s="317" t="s">
        <v>159</v>
      </c>
      <c r="X58" s="483"/>
      <c r="Y58" s="483"/>
      <c r="Z58" s="406"/>
      <c r="AA58" s="407"/>
      <c r="AB58" s="76"/>
      <c r="AC58" s="76"/>
      <c r="AD58" s="76"/>
      <c r="AE58" s="76"/>
      <c r="AF58" s="76"/>
      <c r="AG58" s="1" t="str">
        <f t="shared" si="0"/>
        <v>156</v>
      </c>
      <c r="AH58" s="1" t="b">
        <f t="shared" si="2"/>
        <v>0</v>
      </c>
      <c r="AI58" s="1" t="s">
        <v>3784</v>
      </c>
      <c r="AJ58" s="1" t="str">
        <f t="shared" si="3"/>
        <v/>
      </c>
      <c r="AK58" s="1"/>
      <c r="AL58" s="1"/>
      <c r="AM58" s="1"/>
      <c r="AN58" s="1"/>
      <c r="AO58" s="1"/>
      <c r="AP58" s="1"/>
      <c r="AQ58" s="1"/>
      <c r="AR58" s="1"/>
      <c r="AS58" s="1"/>
      <c r="AT58" s="1"/>
      <c r="AU58" s="1"/>
      <c r="AV58" s="1"/>
      <c r="AW58" s="1"/>
      <c r="AX58" s="1"/>
      <c r="AY58" s="1"/>
      <c r="AZ58" s="1"/>
    </row>
    <row r="59" spans="1:52" ht="132" x14ac:dyDescent="0.25">
      <c r="A59" s="80" t="s">
        <v>2611</v>
      </c>
      <c r="B59" s="80"/>
      <c r="C59" s="74" t="s">
        <v>2612</v>
      </c>
      <c r="D59" s="54"/>
      <c r="E59" s="54"/>
      <c r="F59" s="54" t="s">
        <v>155</v>
      </c>
      <c r="G59" s="408" t="s">
        <v>2613</v>
      </c>
      <c r="H59" s="489" t="s">
        <v>1911</v>
      </c>
      <c r="I59" s="409" t="s">
        <v>2614</v>
      </c>
      <c r="J59" s="489" t="s">
        <v>1911</v>
      </c>
      <c r="K59" s="409" t="s">
        <v>990</v>
      </c>
      <c r="L59" s="253" t="s">
        <v>1924</v>
      </c>
      <c r="M59" s="253" t="s">
        <v>3640</v>
      </c>
      <c r="N59" s="253" t="s">
        <v>3661</v>
      </c>
      <c r="O59" s="253" t="s">
        <v>2615</v>
      </c>
      <c r="P59" s="253" t="s">
        <v>990</v>
      </c>
      <c r="Q59" s="253" t="s">
        <v>2616</v>
      </c>
      <c r="R59" s="253" t="s">
        <v>3694</v>
      </c>
      <c r="S59" s="253" t="str">
        <f t="shared" si="1"/>
        <v/>
      </c>
      <c r="T59" s="253" t="s">
        <v>2615</v>
      </c>
      <c r="U59" s="253" t="s">
        <v>2615</v>
      </c>
      <c r="V59" s="253" t="s">
        <v>2615</v>
      </c>
      <c r="W59" s="281" t="s">
        <v>159</v>
      </c>
      <c r="X59" s="253" t="s">
        <v>2617</v>
      </c>
      <c r="Y59" s="253"/>
      <c r="Z59" s="411"/>
      <c r="AA59" s="412"/>
      <c r="AB59" s="281"/>
      <c r="AC59" s="281"/>
      <c r="AD59" s="281"/>
      <c r="AE59" s="281"/>
      <c r="AF59" s="281"/>
      <c r="AG59" s="1" t="str">
        <f t="shared" si="0"/>
        <v>157</v>
      </c>
      <c r="AH59" s="1" t="b">
        <f t="shared" si="2"/>
        <v>1</v>
      </c>
      <c r="AI59" s="1" t="s">
        <v>990</v>
      </c>
      <c r="AJ59" s="1" t="str">
        <f t="shared" si="3"/>
        <v/>
      </c>
      <c r="AK59" s="1"/>
      <c r="AL59" s="1"/>
      <c r="AM59" s="1"/>
      <c r="AN59" s="1"/>
      <c r="AO59" s="1"/>
      <c r="AP59" s="1"/>
      <c r="AQ59" s="1"/>
      <c r="AR59" s="1"/>
      <c r="AS59" s="1"/>
      <c r="AT59" s="1"/>
      <c r="AU59" s="1"/>
      <c r="AV59" s="1"/>
      <c r="AW59" s="1"/>
      <c r="AX59" s="1"/>
      <c r="AY59" s="1"/>
      <c r="AZ59" s="1"/>
    </row>
    <row r="60" spans="1:52" ht="60" x14ac:dyDescent="0.25">
      <c r="A60" s="210" t="s">
        <v>2618</v>
      </c>
      <c r="B60" s="210"/>
      <c r="C60" s="594" t="s">
        <v>732</v>
      </c>
      <c r="D60" s="75"/>
      <c r="E60" s="75" t="s">
        <v>155</v>
      </c>
      <c r="F60" s="75" t="s">
        <v>990</v>
      </c>
      <c r="G60" s="404" t="s">
        <v>733</v>
      </c>
      <c r="H60" s="477" t="s">
        <v>1780</v>
      </c>
      <c r="I60" s="405" t="s">
        <v>990</v>
      </c>
      <c r="J60" s="477" t="s">
        <v>1903</v>
      </c>
      <c r="K60" s="405" t="s">
        <v>2605</v>
      </c>
      <c r="L60" s="595" t="s">
        <v>990</v>
      </c>
      <c r="M60" s="595" t="s">
        <v>990</v>
      </c>
      <c r="N60" s="595" t="s">
        <v>1864</v>
      </c>
      <c r="O60" s="595" t="s">
        <v>990</v>
      </c>
      <c r="P60" s="595" t="s">
        <v>990</v>
      </c>
      <c r="Q60" s="595"/>
      <c r="R60" s="595" t="s">
        <v>990</v>
      </c>
      <c r="S60" s="595" t="str">
        <f t="shared" si="1"/>
        <v>PAC: CLTG_EXITPHOTOLUM-Interior Lighting-AEG-2
RMP: CLTG_EXITPHOTOLUM-Interior Lighting-AEG-2
CA: CLTG_EXITPHOTOLUM-Interior Lighting-AEG-2</v>
      </c>
      <c r="T60" s="483" t="s">
        <v>2619</v>
      </c>
      <c r="U60" s="483" t="s">
        <v>2619</v>
      </c>
      <c r="V60" s="483" t="s">
        <v>2619</v>
      </c>
      <c r="W60" s="317" t="s">
        <v>159</v>
      </c>
      <c r="X60" s="483"/>
      <c r="Y60" s="483"/>
      <c r="Z60" s="406" t="s">
        <v>2620</v>
      </c>
      <c r="AA60" s="407"/>
      <c r="AB60" s="76"/>
      <c r="AC60" s="76"/>
      <c r="AD60" s="76"/>
      <c r="AE60" s="76"/>
      <c r="AF60" s="76"/>
      <c r="AG60" s="1" t="str">
        <f t="shared" si="0"/>
        <v>158</v>
      </c>
      <c r="AH60" s="1" t="b">
        <f t="shared" si="2"/>
        <v>0</v>
      </c>
      <c r="AI60" s="1" t="s">
        <v>3785</v>
      </c>
      <c r="AJ60" s="1" t="str">
        <f t="shared" si="3"/>
        <v/>
      </c>
      <c r="AK60" s="1"/>
      <c r="AL60" s="1"/>
      <c r="AM60" s="1"/>
      <c r="AN60" s="1"/>
      <c r="AO60" s="1"/>
      <c r="AP60" s="1"/>
      <c r="AQ60" s="1"/>
      <c r="AR60" s="1"/>
      <c r="AS60" s="1"/>
      <c r="AT60" s="1"/>
      <c r="AU60" s="1"/>
      <c r="AV60" s="1"/>
      <c r="AW60" s="1"/>
      <c r="AX60" s="1"/>
      <c r="AY60" s="1"/>
      <c r="AZ60" s="1"/>
    </row>
    <row r="61" spans="1:52" ht="99.75" customHeight="1" x14ac:dyDescent="0.25">
      <c r="A61" s="80" t="s">
        <v>2621</v>
      </c>
      <c r="B61" s="80"/>
      <c r="C61" s="74" t="s">
        <v>736</v>
      </c>
      <c r="D61" s="54" t="s">
        <v>155</v>
      </c>
      <c r="E61" s="54"/>
      <c r="F61" s="54" t="s">
        <v>155</v>
      </c>
      <c r="G61" s="408" t="s">
        <v>737</v>
      </c>
      <c r="H61" s="489" t="s">
        <v>1780</v>
      </c>
      <c r="I61" s="409" t="s">
        <v>990</v>
      </c>
      <c r="J61" s="489" t="s">
        <v>1903</v>
      </c>
      <c r="K61" s="409" t="s">
        <v>2605</v>
      </c>
      <c r="L61" s="253" t="s">
        <v>990</v>
      </c>
      <c r="M61" s="253" t="s">
        <v>990</v>
      </c>
      <c r="N61" s="253" t="s">
        <v>1864</v>
      </c>
      <c r="O61" s="253" t="s">
        <v>990</v>
      </c>
      <c r="P61" s="253" t="s">
        <v>990</v>
      </c>
      <c r="Q61" s="253"/>
      <c r="R61" s="253" t="s">
        <v>990</v>
      </c>
      <c r="S61" s="253" t="str">
        <f t="shared" si="1"/>
        <v>PAC: CLTG_SKY-Interior Lighting-RSRCH-2
RMP: CLTG_SKY-Interior Lighting-RSRCH-2
CA: CLTG_SKY-Interior Lighting-RSRCH-2</v>
      </c>
      <c r="T61" s="413" t="s">
        <v>2622</v>
      </c>
      <c r="U61" s="413" t="s">
        <v>2622</v>
      </c>
      <c r="V61" s="413" t="s">
        <v>2622</v>
      </c>
      <c r="W61" s="281" t="s">
        <v>159</v>
      </c>
      <c r="X61" s="435"/>
      <c r="Y61" s="413" t="s">
        <v>2623</v>
      </c>
      <c r="Z61" s="411" t="s">
        <v>2624</v>
      </c>
      <c r="AA61" s="412" t="s">
        <v>632</v>
      </c>
      <c r="AB61" s="281"/>
      <c r="AC61" s="281"/>
      <c r="AD61" s="281"/>
      <c r="AE61" s="281"/>
      <c r="AF61" s="281"/>
      <c r="AG61" s="1" t="str">
        <f t="shared" si="0"/>
        <v>159</v>
      </c>
      <c r="AH61" s="1" t="b">
        <f t="shared" si="2"/>
        <v>1</v>
      </c>
      <c r="AI61" s="1" t="s">
        <v>3786</v>
      </c>
      <c r="AJ61" s="1" t="str">
        <f t="shared" si="3"/>
        <v/>
      </c>
      <c r="AK61" s="1"/>
      <c r="AL61" s="1"/>
      <c r="AM61" s="1"/>
      <c r="AN61" s="1"/>
      <c r="AO61" s="1"/>
      <c r="AP61" s="1"/>
      <c r="AQ61" s="1"/>
      <c r="AR61" s="1"/>
      <c r="AS61" s="1"/>
      <c r="AT61" s="1"/>
      <c r="AU61" s="1"/>
      <c r="AV61" s="1"/>
      <c r="AW61" s="1"/>
      <c r="AX61" s="1"/>
      <c r="AY61" s="1"/>
      <c r="AZ61" s="1"/>
    </row>
    <row r="62" spans="1:52" ht="48" x14ac:dyDescent="0.25">
      <c r="A62" s="210" t="s">
        <v>2625</v>
      </c>
      <c r="B62" s="210"/>
      <c r="C62" s="594" t="s">
        <v>739</v>
      </c>
      <c r="D62" s="75" t="s">
        <v>155</v>
      </c>
      <c r="E62" s="75"/>
      <c r="F62" s="75" t="s">
        <v>155</v>
      </c>
      <c r="G62" s="404" t="s">
        <v>740</v>
      </c>
      <c r="H62" s="477" t="s">
        <v>1863</v>
      </c>
      <c r="I62" s="405" t="s">
        <v>2007</v>
      </c>
      <c r="J62" s="477" t="s">
        <v>1903</v>
      </c>
      <c r="K62" s="405" t="s">
        <v>2605</v>
      </c>
      <c r="L62" s="595" t="s">
        <v>1924</v>
      </c>
      <c r="M62" s="595" t="s">
        <v>1945</v>
      </c>
      <c r="N62" s="595" t="s">
        <v>1899</v>
      </c>
      <c r="O62" s="595" t="s">
        <v>2627</v>
      </c>
      <c r="P62" s="595" t="s">
        <v>990</v>
      </c>
      <c r="Q62" s="595" t="s">
        <v>2626</v>
      </c>
      <c r="R62" s="595" t="s">
        <v>3695</v>
      </c>
      <c r="S62" s="595" t="str">
        <f t="shared" si="1"/>
        <v xml:space="preserve">PAC: 
RMP: 
CA: </v>
      </c>
      <c r="T62" s="483" t="s">
        <v>2627</v>
      </c>
      <c r="U62" s="483" t="s">
        <v>2627</v>
      </c>
      <c r="V62" s="483" t="s">
        <v>2627</v>
      </c>
      <c r="W62" s="317" t="s">
        <v>159</v>
      </c>
      <c r="X62" s="483" t="s">
        <v>2010</v>
      </c>
      <c r="Y62" s="483"/>
      <c r="Z62" s="406"/>
      <c r="AA62" s="407"/>
      <c r="AB62" s="76"/>
      <c r="AC62" s="76"/>
      <c r="AD62" s="76"/>
      <c r="AE62" s="76"/>
      <c r="AF62" s="76"/>
      <c r="AG62" s="1" t="str">
        <f t="shared" si="0"/>
        <v>160</v>
      </c>
      <c r="AH62" s="1" t="b">
        <f t="shared" si="2"/>
        <v>0</v>
      </c>
      <c r="AI62" s="1" t="s">
        <v>3716</v>
      </c>
      <c r="AJ62" s="1" t="str">
        <f t="shared" si="3"/>
        <v/>
      </c>
      <c r="AK62" s="1"/>
      <c r="AL62" s="1"/>
      <c r="AM62" s="1"/>
      <c r="AN62" s="1"/>
      <c r="AO62" s="1"/>
      <c r="AP62" s="1"/>
      <c r="AQ62" s="1"/>
      <c r="AR62" s="1"/>
      <c r="AS62" s="1"/>
      <c r="AT62" s="1"/>
      <c r="AU62" s="1"/>
      <c r="AV62" s="1"/>
      <c r="AW62" s="1"/>
      <c r="AX62" s="1"/>
      <c r="AY62" s="1"/>
      <c r="AZ62" s="1"/>
    </row>
    <row r="63" spans="1:52" ht="97.5" customHeight="1" x14ac:dyDescent="0.25">
      <c r="A63" s="80" t="s">
        <v>2628</v>
      </c>
      <c r="B63" s="80"/>
      <c r="C63" s="74" t="s">
        <v>744</v>
      </c>
      <c r="D63" s="54" t="s">
        <v>155</v>
      </c>
      <c r="E63" s="54"/>
      <c r="F63" s="54" t="s">
        <v>990</v>
      </c>
      <c r="G63" s="408" t="s">
        <v>745</v>
      </c>
      <c r="H63" s="489" t="s">
        <v>1780</v>
      </c>
      <c r="I63" s="409" t="s">
        <v>990</v>
      </c>
      <c r="J63" s="489" t="s">
        <v>1885</v>
      </c>
      <c r="K63" s="409"/>
      <c r="L63" s="253" t="s">
        <v>990</v>
      </c>
      <c r="M63" s="253" t="s">
        <v>990</v>
      </c>
      <c r="N63" s="253" t="s">
        <v>1864</v>
      </c>
      <c r="O63" s="253" t="s">
        <v>990</v>
      </c>
      <c r="P63" s="253" t="s">
        <v>990</v>
      </c>
      <c r="Q63" s="253"/>
      <c r="R63" s="253" t="s">
        <v>990</v>
      </c>
      <c r="S63" s="253" t="str">
        <f t="shared" si="1"/>
        <v>PAC: CLTG_BILVL-Interior Lighting-7PLN-v3-3
RMP: CLTG_BILVL-Interior Lighting-7PLN-v3-3
CA: CLTG_BILVL-Interior Lighting-7PLN-v3-3</v>
      </c>
      <c r="T63" s="253" t="s">
        <v>2629</v>
      </c>
      <c r="U63" s="253" t="s">
        <v>2629</v>
      </c>
      <c r="V63" s="253" t="s">
        <v>2629</v>
      </c>
      <c r="W63" s="281" t="s">
        <v>159</v>
      </c>
      <c r="X63" s="253" t="s">
        <v>2630</v>
      </c>
      <c r="Y63" s="253"/>
      <c r="Z63" s="411" t="s">
        <v>2631</v>
      </c>
      <c r="AA63" s="412"/>
      <c r="AB63" s="281"/>
      <c r="AC63" s="281"/>
      <c r="AD63" s="281"/>
      <c r="AE63" s="281"/>
      <c r="AF63" s="281"/>
      <c r="AG63" s="1" t="str">
        <f t="shared" si="0"/>
        <v>161</v>
      </c>
      <c r="AH63" s="1" t="b">
        <f t="shared" si="2"/>
        <v>1</v>
      </c>
      <c r="AI63" s="1" t="s">
        <v>3787</v>
      </c>
      <c r="AJ63" s="1" t="str">
        <f t="shared" si="3"/>
        <v/>
      </c>
      <c r="AK63" s="1"/>
      <c r="AL63" s="1"/>
      <c r="AM63" s="1"/>
      <c r="AN63" s="1"/>
      <c r="AO63" s="1"/>
      <c r="AP63" s="1"/>
      <c r="AQ63" s="1"/>
      <c r="AR63" s="1"/>
      <c r="AS63" s="1"/>
      <c r="AT63" s="1"/>
      <c r="AU63" s="1"/>
      <c r="AV63" s="1"/>
      <c r="AW63" s="1"/>
      <c r="AX63" s="1"/>
      <c r="AY63" s="1"/>
      <c r="AZ63" s="1"/>
    </row>
    <row r="64" spans="1:52" ht="45" x14ac:dyDescent="0.25">
      <c r="A64" s="210" t="s">
        <v>2632</v>
      </c>
      <c r="B64" s="210"/>
      <c r="C64" s="594" t="s">
        <v>2633</v>
      </c>
      <c r="D64" s="75" t="s">
        <v>155</v>
      </c>
      <c r="E64" s="75"/>
      <c r="F64" s="75" t="s">
        <v>155</v>
      </c>
      <c r="G64" s="404" t="s">
        <v>2634</v>
      </c>
      <c r="H64" s="477" t="s">
        <v>1863</v>
      </c>
      <c r="I64" s="405" t="s">
        <v>2007</v>
      </c>
      <c r="J64" s="477" t="s">
        <v>1903</v>
      </c>
      <c r="K64" s="405" t="s">
        <v>2605</v>
      </c>
      <c r="L64" s="595" t="s">
        <v>1924</v>
      </c>
      <c r="M64" s="595" t="s">
        <v>1945</v>
      </c>
      <c r="N64" s="595" t="s">
        <v>1899</v>
      </c>
      <c r="O64" s="595" t="s">
        <v>2636</v>
      </c>
      <c r="P64" s="595" t="s">
        <v>990</v>
      </c>
      <c r="Q64" s="595" t="s">
        <v>2635</v>
      </c>
      <c r="R64" s="595" t="s">
        <v>990</v>
      </c>
      <c r="S64" s="595" t="str">
        <f t="shared" si="1"/>
        <v/>
      </c>
      <c r="T64" s="483" t="s">
        <v>2636</v>
      </c>
      <c r="U64" s="483" t="s">
        <v>2636</v>
      </c>
      <c r="V64" s="483" t="s">
        <v>2636</v>
      </c>
      <c r="W64" s="317" t="s">
        <v>1881</v>
      </c>
      <c r="X64" s="483" t="s">
        <v>2010</v>
      </c>
      <c r="Y64" s="483"/>
      <c r="Z64" s="406"/>
      <c r="AA64" s="407"/>
      <c r="AB64" s="76"/>
      <c r="AC64" s="76"/>
      <c r="AD64" s="76"/>
      <c r="AE64" s="76"/>
      <c r="AF64" s="76"/>
      <c r="AG64" s="1" t="str">
        <f t="shared" si="0"/>
        <v>162</v>
      </c>
      <c r="AH64" s="1" t="b">
        <f t="shared" si="2"/>
        <v>0</v>
      </c>
      <c r="AI64" s="1" t="s">
        <v>990</v>
      </c>
      <c r="AJ64" s="1" t="str">
        <f t="shared" si="3"/>
        <v/>
      </c>
      <c r="AK64" s="1"/>
      <c r="AL64" s="1"/>
      <c r="AM64" s="1"/>
      <c r="AN64" s="1"/>
      <c r="AO64" s="1"/>
      <c r="AP64" s="1"/>
      <c r="AQ64" s="1"/>
      <c r="AR64" s="1"/>
      <c r="AS64" s="1"/>
      <c r="AT64" s="1"/>
      <c r="AU64" s="1"/>
      <c r="AV64" s="1"/>
      <c r="AW64" s="1"/>
      <c r="AX64" s="1"/>
      <c r="AY64" s="1"/>
      <c r="AZ64" s="1"/>
    </row>
    <row r="65" spans="1:52" ht="107.25" customHeight="1" x14ac:dyDescent="0.25">
      <c r="A65" s="80" t="s">
        <v>2637</v>
      </c>
      <c r="B65" s="80"/>
      <c r="C65" s="74" t="s">
        <v>1141</v>
      </c>
      <c r="D65" s="54" t="s">
        <v>155</v>
      </c>
      <c r="E65" s="54"/>
      <c r="F65" s="54" t="s">
        <v>155</v>
      </c>
      <c r="G65" s="408" t="s">
        <v>1142</v>
      </c>
      <c r="H65" s="489" t="s">
        <v>1885</v>
      </c>
      <c r="I65" s="409" t="s">
        <v>1998</v>
      </c>
      <c r="J65" s="489" t="s">
        <v>1885</v>
      </c>
      <c r="K65" s="409" t="s">
        <v>990</v>
      </c>
      <c r="L65" s="253" t="s">
        <v>2638</v>
      </c>
      <c r="M65" s="253" t="s">
        <v>1945</v>
      </c>
      <c r="N65" s="253" t="s">
        <v>3662</v>
      </c>
      <c r="O65" s="253" t="s">
        <v>990</v>
      </c>
      <c r="P65" s="253" t="s">
        <v>990</v>
      </c>
      <c r="Q65" s="253"/>
      <c r="R65" s="253" t="s">
        <v>990</v>
      </c>
      <c r="S65" s="253" t="str">
        <f t="shared" si="1"/>
        <v/>
      </c>
      <c r="T65" s="253" t="s">
        <v>2638</v>
      </c>
      <c r="U65" s="253" t="s">
        <v>2639</v>
      </c>
      <c r="V65" s="253" t="s">
        <v>2640</v>
      </c>
      <c r="W65" s="281" t="s">
        <v>1881</v>
      </c>
      <c r="X65" s="253"/>
      <c r="Y65" s="253"/>
      <c r="Z65" s="411" t="s">
        <v>2641</v>
      </c>
      <c r="AA65" s="412"/>
      <c r="AB65" s="281"/>
      <c r="AC65" s="281"/>
      <c r="AD65" s="281"/>
      <c r="AE65" s="281"/>
      <c r="AF65" s="281"/>
      <c r="AG65" s="1" t="str">
        <f t="shared" si="0"/>
        <v>163</v>
      </c>
      <c r="AH65" s="1" t="b">
        <f t="shared" si="2"/>
        <v>1</v>
      </c>
      <c r="AI65" s="1" t="s">
        <v>990</v>
      </c>
      <c r="AJ65" s="1" t="str">
        <f t="shared" si="3"/>
        <v/>
      </c>
      <c r="AK65" s="1"/>
      <c r="AL65" s="1"/>
      <c r="AM65" s="1"/>
      <c r="AN65" s="1"/>
      <c r="AO65" s="1"/>
      <c r="AP65" s="1"/>
      <c r="AQ65" s="1"/>
      <c r="AR65" s="1"/>
      <c r="AS65" s="1"/>
      <c r="AT65" s="1"/>
      <c r="AU65" s="1"/>
      <c r="AV65" s="1"/>
      <c r="AW65" s="1"/>
      <c r="AX65" s="1"/>
      <c r="AY65" s="1"/>
      <c r="AZ65" s="1"/>
    </row>
    <row r="66" spans="1:52" ht="90" x14ac:dyDescent="0.25">
      <c r="A66" s="210" t="s">
        <v>2642</v>
      </c>
      <c r="B66" s="210"/>
      <c r="C66" s="594" t="s">
        <v>750</v>
      </c>
      <c r="D66" s="75" t="s">
        <v>155</v>
      </c>
      <c r="E66" s="75"/>
      <c r="F66" s="75" t="s">
        <v>990</v>
      </c>
      <c r="G66" s="404" t="s">
        <v>751</v>
      </c>
      <c r="H66" s="477" t="s">
        <v>1780</v>
      </c>
      <c r="I66" s="405" t="s">
        <v>990</v>
      </c>
      <c r="J66" s="477" t="s">
        <v>1885</v>
      </c>
      <c r="K66" s="405" t="s">
        <v>990</v>
      </c>
      <c r="L66" s="595" t="s">
        <v>990</v>
      </c>
      <c r="M66" s="595" t="s">
        <v>990</v>
      </c>
      <c r="N66" s="595" t="s">
        <v>1864</v>
      </c>
      <c r="O66" s="595" t="s">
        <v>2644</v>
      </c>
      <c r="P66" s="595" t="s">
        <v>990</v>
      </c>
      <c r="Q66" s="595" t="s">
        <v>2643</v>
      </c>
      <c r="R66" s="595" t="s">
        <v>3696</v>
      </c>
      <c r="S66" s="595" t="str">
        <f t="shared" si="1"/>
        <v>PAC: CLTG_EXT_BILVL-Exterior Lighting-7PLN-v7-3 / CLTG_EXT_BILVL-Exterior Lighting-MEMD-v. 2014-1
RMP: CLTG_EXT_BILVL-Exterior Lighting-7PLN-v7-3 / CLTG_EXT_BILVL-Exterior Lighting-MEMD-v. 2014-1
CA: CLTG_EXT_BILVL-Exterior Lighting-7PLN-v7-3 / CLTG_EXT_BILVL-Exterior Lighting-MEMD-v. 2014-1</v>
      </c>
      <c r="T66" s="483" t="s">
        <v>2644</v>
      </c>
      <c r="U66" s="483" t="s">
        <v>2644</v>
      </c>
      <c r="V66" s="483" t="s">
        <v>2644</v>
      </c>
      <c r="W66" s="317" t="s">
        <v>159</v>
      </c>
      <c r="X66" s="483"/>
      <c r="Y66" s="483"/>
      <c r="Z66" s="406"/>
      <c r="AA66" s="407"/>
      <c r="AB66" s="76"/>
      <c r="AC66" s="76"/>
      <c r="AD66" s="76"/>
      <c r="AE66" s="76"/>
      <c r="AF66" s="76"/>
      <c r="AG66" s="1" t="str">
        <f t="shared" si="0"/>
        <v>164</v>
      </c>
      <c r="AH66" s="1" t="b">
        <f t="shared" si="2"/>
        <v>0</v>
      </c>
      <c r="AI66" s="1" t="s">
        <v>3788</v>
      </c>
      <c r="AJ66" s="1" t="str">
        <f t="shared" si="3"/>
        <v/>
      </c>
      <c r="AK66" s="1"/>
      <c r="AL66" s="1"/>
      <c r="AM66" s="1"/>
      <c r="AN66" s="1"/>
      <c r="AO66" s="1"/>
      <c r="AP66" s="1"/>
      <c r="AQ66" s="1"/>
      <c r="AR66" s="1"/>
      <c r="AS66" s="1"/>
      <c r="AT66" s="1"/>
      <c r="AU66" s="1"/>
      <c r="AV66" s="1"/>
      <c r="AW66" s="1"/>
      <c r="AX66" s="1"/>
      <c r="AY66" s="1"/>
      <c r="AZ66" s="1"/>
    </row>
    <row r="67" spans="1:52" ht="75" x14ac:dyDescent="0.25">
      <c r="A67" s="80" t="s">
        <v>2645</v>
      </c>
      <c r="B67" s="80"/>
      <c r="C67" s="74" t="s">
        <v>756</v>
      </c>
      <c r="D67" s="54" t="s">
        <v>155</v>
      </c>
      <c r="E67" s="54"/>
      <c r="F67" s="54" t="s">
        <v>155</v>
      </c>
      <c r="G67" s="408" t="s">
        <v>757</v>
      </c>
      <c r="H67" s="489" t="s">
        <v>1885</v>
      </c>
      <c r="I67" s="409" t="s">
        <v>1998</v>
      </c>
      <c r="J67" s="489" t="s">
        <v>1885</v>
      </c>
      <c r="K67" s="409" t="s">
        <v>990</v>
      </c>
      <c r="L67" s="253" t="s">
        <v>1924</v>
      </c>
      <c r="M67" s="253" t="s">
        <v>1945</v>
      </c>
      <c r="N67" s="253" t="s">
        <v>3663</v>
      </c>
      <c r="O67" s="253" t="s">
        <v>2647</v>
      </c>
      <c r="P67" s="253"/>
      <c r="Q67" s="419" t="s">
        <v>2646</v>
      </c>
      <c r="R67" s="253" t="s">
        <v>3697</v>
      </c>
      <c r="S67" s="253" t="str">
        <f t="shared" si="1"/>
        <v xml:space="preserve">PAC: Embedded Ext. Controls: DL20_CLTG_CTRL_UNIText-LgtExt-AEG-2018-1
Daylighting Controls: CLTG_EXT_DAY-Exterior Lighting-PGE-R3-1
RMP: 
CA: </v>
      </c>
      <c r="T67" s="253" t="s">
        <v>2647</v>
      </c>
      <c r="U67" s="253" t="s">
        <v>2647</v>
      </c>
      <c r="V67" s="253" t="s">
        <v>2647</v>
      </c>
      <c r="W67" s="281" t="s">
        <v>1881</v>
      </c>
      <c r="X67" s="253"/>
      <c r="Y67" s="253"/>
      <c r="Z67" s="411" t="s">
        <v>2648</v>
      </c>
      <c r="AA67" s="412"/>
      <c r="AB67" s="281"/>
      <c r="AC67" s="281"/>
      <c r="AD67" s="281"/>
      <c r="AE67" s="281"/>
      <c r="AF67" s="281"/>
      <c r="AG67" s="1" t="str">
        <f t="shared" si="0"/>
        <v>165</v>
      </c>
      <c r="AH67" s="1" t="b">
        <f t="shared" si="2"/>
        <v>1</v>
      </c>
      <c r="AI67" s="1" t="s">
        <v>3789</v>
      </c>
      <c r="AJ67" s="1" t="str">
        <f t="shared" si="3"/>
        <v/>
      </c>
      <c r="AK67" s="1"/>
      <c r="AL67" s="1"/>
      <c r="AM67" s="1"/>
      <c r="AN67" s="1"/>
      <c r="AO67" s="1"/>
      <c r="AP67" s="1"/>
      <c r="AQ67" s="1"/>
      <c r="AR67" s="1"/>
      <c r="AS67" s="1"/>
      <c r="AT67" s="1"/>
      <c r="AU67" s="1"/>
      <c r="AV67" s="1"/>
      <c r="AW67" s="1"/>
      <c r="AX67" s="1"/>
      <c r="AY67" s="1"/>
      <c r="AZ67" s="1"/>
    </row>
    <row r="68" spans="1:52" ht="60" x14ac:dyDescent="0.25">
      <c r="A68" s="210" t="s">
        <v>2649</v>
      </c>
      <c r="B68" s="210"/>
      <c r="C68" s="594" t="s">
        <v>761</v>
      </c>
      <c r="D68" s="75" t="s">
        <v>155</v>
      </c>
      <c r="E68" s="75"/>
      <c r="F68" s="75" t="s">
        <v>990</v>
      </c>
      <c r="G68" s="404" t="s">
        <v>762</v>
      </c>
      <c r="H68" s="477" t="s">
        <v>1780</v>
      </c>
      <c r="I68" s="405" t="s">
        <v>990</v>
      </c>
      <c r="J68" s="477" t="s">
        <v>1885</v>
      </c>
      <c r="K68" s="405"/>
      <c r="L68" s="595" t="s">
        <v>990</v>
      </c>
      <c r="M68" s="595" t="s">
        <v>990</v>
      </c>
      <c r="N68" s="595" t="s">
        <v>1864</v>
      </c>
      <c r="O68" s="595" t="s">
        <v>990</v>
      </c>
      <c r="P68" s="595" t="s">
        <v>990</v>
      </c>
      <c r="Q68" s="595"/>
      <c r="R68" s="595" t="s">
        <v>990</v>
      </c>
      <c r="S68" s="595" t="str">
        <f t="shared" si="1"/>
        <v>PAC: CLTG_EXT_PV-Exterior Lighting-AEG-1
RMP: CLTG_EXT_PV-Exterior Lighting-AEG-1
CA: CLTG_EXT_PV-Exterior Lighting-AEG-1</v>
      </c>
      <c r="T68" s="483" t="s">
        <v>2650</v>
      </c>
      <c r="U68" s="483" t="s">
        <v>2650</v>
      </c>
      <c r="V68" s="483" t="s">
        <v>2650</v>
      </c>
      <c r="W68" s="317" t="s">
        <v>1881</v>
      </c>
      <c r="X68" s="483" t="s">
        <v>2651</v>
      </c>
      <c r="Y68" s="483"/>
      <c r="Z68" s="406" t="s">
        <v>2652</v>
      </c>
      <c r="AA68" s="407"/>
      <c r="AB68" s="76"/>
      <c r="AC68" s="76"/>
      <c r="AD68" s="76"/>
      <c r="AE68" s="76"/>
      <c r="AF68" s="76"/>
      <c r="AG68" s="1" t="str">
        <f t="shared" ref="AG68:AG113" si="4">RIGHT(A68,3)</f>
        <v>166</v>
      </c>
      <c r="AH68" s="1" t="b">
        <f t="shared" si="2"/>
        <v>0</v>
      </c>
      <c r="AI68" s="1" t="s">
        <v>3790</v>
      </c>
      <c r="AJ68" s="1" t="str">
        <f t="shared" si="3"/>
        <v/>
      </c>
      <c r="AK68" s="1"/>
      <c r="AL68" s="1"/>
      <c r="AM68" s="1"/>
      <c r="AN68" s="1"/>
      <c r="AO68" s="1"/>
      <c r="AP68" s="1"/>
      <c r="AQ68" s="1"/>
      <c r="AR68" s="1"/>
      <c r="AS68" s="1"/>
      <c r="AT68" s="1"/>
      <c r="AU68" s="1"/>
      <c r="AV68" s="1"/>
      <c r="AW68" s="1"/>
      <c r="AX68" s="1"/>
      <c r="AY68" s="1"/>
      <c r="AZ68" s="1"/>
    </row>
    <row r="69" spans="1:52" ht="75" x14ac:dyDescent="0.25">
      <c r="A69" s="80" t="s">
        <v>2653</v>
      </c>
      <c r="B69" s="80"/>
      <c r="C69" s="74" t="s">
        <v>29</v>
      </c>
      <c r="D69" s="54" t="s">
        <v>155</v>
      </c>
      <c r="E69" s="54"/>
      <c r="F69" s="54" t="s">
        <v>155</v>
      </c>
      <c r="G69" s="408" t="s">
        <v>765</v>
      </c>
      <c r="H69" s="489" t="s">
        <v>1885</v>
      </c>
      <c r="I69" s="409" t="s">
        <v>1998</v>
      </c>
      <c r="J69" s="489" t="s">
        <v>1885</v>
      </c>
      <c r="K69" s="409" t="s">
        <v>990</v>
      </c>
      <c r="L69" s="253" t="s">
        <v>1924</v>
      </c>
      <c r="M69" s="253" t="s">
        <v>1945</v>
      </c>
      <c r="N69" s="253" t="s">
        <v>3664</v>
      </c>
      <c r="O69" s="253" t="s">
        <v>2655</v>
      </c>
      <c r="P69" s="253" t="s">
        <v>990</v>
      </c>
      <c r="Q69" s="253" t="s">
        <v>2654</v>
      </c>
      <c r="R69" s="253" t="s">
        <v>3698</v>
      </c>
      <c r="S69" s="253" t="str">
        <f t="shared" si="1"/>
        <v>PAC: DL20_RFG_ASH-Refrig-2021PLN-V11-10
RMP: DL20_RFG_ASH-Refrig-2021PLN-V11-10
CA: DL20_RFG_RCH_FRZ-Refrig-CMUATRM-4</v>
      </c>
      <c r="T69" s="253" t="s">
        <v>2655</v>
      </c>
      <c r="U69" s="253" t="s">
        <v>2655</v>
      </c>
      <c r="V69" s="253" t="s">
        <v>2655</v>
      </c>
      <c r="W69" s="281" t="s">
        <v>159</v>
      </c>
      <c r="X69" s="253" t="s">
        <v>2656</v>
      </c>
      <c r="Y69" s="253"/>
      <c r="Z69" s="411"/>
      <c r="AA69" s="412"/>
      <c r="AB69" s="281"/>
      <c r="AC69" s="281"/>
      <c r="AD69" s="281"/>
      <c r="AE69" s="281"/>
      <c r="AF69" s="281"/>
      <c r="AG69" s="1" t="str">
        <f t="shared" si="4"/>
        <v>167</v>
      </c>
      <c r="AH69" s="1" t="b">
        <f t="shared" si="2"/>
        <v>1</v>
      </c>
      <c r="AI69" s="1" t="s">
        <v>3791</v>
      </c>
      <c r="AJ69" s="1" t="str">
        <f t="shared" si="3"/>
        <v/>
      </c>
      <c r="AK69" s="1"/>
      <c r="AL69" s="1"/>
      <c r="AM69" s="1"/>
      <c r="AN69" s="1"/>
      <c r="AO69" s="1"/>
      <c r="AP69" s="1"/>
      <c r="AQ69" s="1"/>
      <c r="AR69" s="1"/>
      <c r="AS69" s="1"/>
      <c r="AT69" s="1"/>
      <c r="AU69" s="1"/>
      <c r="AV69" s="1"/>
      <c r="AW69" s="1"/>
      <c r="AX69" s="1"/>
      <c r="AY69" s="1"/>
      <c r="AZ69" s="1"/>
    </row>
    <row r="70" spans="1:52" ht="45" x14ac:dyDescent="0.25">
      <c r="A70" s="210" t="s">
        <v>2657</v>
      </c>
      <c r="B70" s="210"/>
      <c r="C70" s="594" t="s">
        <v>35</v>
      </c>
      <c r="D70" s="75" t="s">
        <v>155</v>
      </c>
      <c r="E70" s="75"/>
      <c r="F70" s="75" t="s">
        <v>155</v>
      </c>
      <c r="G70" s="404" t="s">
        <v>771</v>
      </c>
      <c r="H70" s="477" t="s">
        <v>1863</v>
      </c>
      <c r="I70" s="405" t="s">
        <v>2007</v>
      </c>
      <c r="J70" s="477" t="s">
        <v>1903</v>
      </c>
      <c r="K70" s="405" t="s">
        <v>2658</v>
      </c>
      <c r="L70" s="595" t="s">
        <v>1924</v>
      </c>
      <c r="M70" s="595" t="s">
        <v>1945</v>
      </c>
      <c r="N70" s="595" t="s">
        <v>2163</v>
      </c>
      <c r="O70" s="595" t="s">
        <v>990</v>
      </c>
      <c r="P70" s="595" t="s">
        <v>990</v>
      </c>
      <c r="Q70" s="595"/>
      <c r="R70" s="595" t="s">
        <v>990</v>
      </c>
      <c r="S70" s="595" t="str">
        <f t="shared" ref="S70:S113" si="5">SUBSTITUTE(AI70," - ",CHAR(10))</f>
        <v>PAC: RFG_GSKT-Refrigeration-RTF-v1.3-1
RMP: RFG_GSKT-Refrigeration-RTF-v1.3-1
CA: RFG_GSKT-Refrigeration-RTF-v1.3-1</v>
      </c>
      <c r="T70" s="483" t="s">
        <v>2659</v>
      </c>
      <c r="U70" s="483" t="s">
        <v>2660</v>
      </c>
      <c r="V70" s="483" t="s">
        <v>2659</v>
      </c>
      <c r="W70" s="317" t="s">
        <v>1881</v>
      </c>
      <c r="X70" s="483" t="s">
        <v>2010</v>
      </c>
      <c r="Y70" s="483"/>
      <c r="Z70" s="406" t="s">
        <v>2365</v>
      </c>
      <c r="AA70" s="407"/>
      <c r="AB70" s="76"/>
      <c r="AC70" s="76"/>
      <c r="AD70" s="76"/>
      <c r="AE70" s="76"/>
      <c r="AF70" s="76"/>
      <c r="AG70" s="1" t="str">
        <f t="shared" si="4"/>
        <v>168</v>
      </c>
      <c r="AH70" s="1" t="b">
        <f t="shared" ref="AH70:AH113" si="6">ISODD(AG70)</f>
        <v>0</v>
      </c>
      <c r="AI70" s="1" t="s">
        <v>3792</v>
      </c>
      <c r="AJ70" s="1" t="str">
        <f t="shared" ref="AJ70:AJ113" si="7">IF(ISBLANK(U70),IF(W70="Sufficiently Characterized","",IF(AND(NOT(ISBLANK(T70)),NOT(ISBLANK(V70))),"COST","")),"")</f>
        <v/>
      </c>
      <c r="AK70" s="1"/>
      <c r="AL70" s="1"/>
      <c r="AM70" s="1"/>
      <c r="AN70" s="1"/>
      <c r="AO70" s="1"/>
      <c r="AP70" s="1"/>
      <c r="AQ70" s="1"/>
      <c r="AR70" s="1"/>
      <c r="AS70" s="1"/>
      <c r="AT70" s="1"/>
      <c r="AU70" s="1"/>
      <c r="AV70" s="1"/>
      <c r="AW70" s="1"/>
      <c r="AX70" s="1"/>
      <c r="AY70" s="1"/>
      <c r="AZ70" s="1"/>
    </row>
    <row r="71" spans="1:52" ht="115.5" customHeight="1" x14ac:dyDescent="0.25">
      <c r="A71" s="80" t="s">
        <v>2661</v>
      </c>
      <c r="B71" s="80"/>
      <c r="C71" s="74" t="s">
        <v>45</v>
      </c>
      <c r="D71" s="54" t="s">
        <v>155</v>
      </c>
      <c r="E71" s="54"/>
      <c r="F71" s="54" t="s">
        <v>155</v>
      </c>
      <c r="G71" s="408" t="s">
        <v>782</v>
      </c>
      <c r="H71" s="489" t="s">
        <v>1885</v>
      </c>
      <c r="I71" s="409" t="s">
        <v>1998</v>
      </c>
      <c r="J71" s="489" t="s">
        <v>1885</v>
      </c>
      <c r="K71" s="410" t="s">
        <v>2662</v>
      </c>
      <c r="L71" s="253" t="s">
        <v>1924</v>
      </c>
      <c r="M71" s="253" t="s">
        <v>1945</v>
      </c>
      <c r="N71" s="253" t="s">
        <v>3665</v>
      </c>
      <c r="O71" s="253" t="s">
        <v>2665</v>
      </c>
      <c r="P71" s="253" t="s">
        <v>990</v>
      </c>
      <c r="Q71" s="253" t="s">
        <v>2663</v>
      </c>
      <c r="R71" s="253" t="s">
        <v>3699</v>
      </c>
      <c r="S71" s="253" t="str">
        <f t="shared" si="5"/>
        <v>PAC: RFG_STR-Refrigeration-RTF-v2.1-1
RMP: RFG_STR-Refrigeration-RTF-v2.1-1
CA: DL20_RFG_STR-Refrig-CMUATRM-4</v>
      </c>
      <c r="T71" s="253" t="s">
        <v>2664</v>
      </c>
      <c r="U71" s="253" t="s">
        <v>2665</v>
      </c>
      <c r="V71" s="253" t="s">
        <v>2664</v>
      </c>
      <c r="W71" s="281" t="s">
        <v>399</v>
      </c>
      <c r="X71" s="253" t="s">
        <v>2010</v>
      </c>
      <c r="Y71" s="253"/>
      <c r="Z71" s="436" t="s">
        <v>2666</v>
      </c>
      <c r="AA71" s="437"/>
      <c r="AB71" s="281"/>
      <c r="AC71" s="281"/>
      <c r="AD71" s="281"/>
      <c r="AE71" s="281"/>
      <c r="AF71" s="281"/>
      <c r="AG71" s="1" t="str">
        <f t="shared" si="4"/>
        <v>169</v>
      </c>
      <c r="AH71" s="1" t="b">
        <f t="shared" si="6"/>
        <v>1</v>
      </c>
      <c r="AI71" s="1" t="s">
        <v>3793</v>
      </c>
      <c r="AJ71" s="1" t="str">
        <f t="shared" si="7"/>
        <v/>
      </c>
      <c r="AK71" s="1"/>
      <c r="AL71" s="1"/>
      <c r="AM71" s="1"/>
      <c r="AN71" s="1"/>
      <c r="AO71" s="1"/>
      <c r="AP71" s="1"/>
      <c r="AQ71" s="1"/>
      <c r="AR71" s="1"/>
      <c r="AS71" s="1"/>
      <c r="AT71" s="1"/>
      <c r="AU71" s="1"/>
      <c r="AV71" s="1"/>
      <c r="AW71" s="1"/>
      <c r="AX71" s="1"/>
      <c r="AY71" s="1"/>
      <c r="AZ71" s="1"/>
    </row>
    <row r="72" spans="1:52" ht="116.1" customHeight="1" x14ac:dyDescent="0.25">
      <c r="A72" s="210" t="s">
        <v>2667</v>
      </c>
      <c r="B72" s="210"/>
      <c r="C72" s="594" t="s">
        <v>2668</v>
      </c>
      <c r="D72" s="75" t="s">
        <v>155</v>
      </c>
      <c r="E72" s="75"/>
      <c r="F72" s="75" t="s">
        <v>155</v>
      </c>
      <c r="G72" s="404" t="s">
        <v>2669</v>
      </c>
      <c r="H72" s="477" t="s">
        <v>1863</v>
      </c>
      <c r="I72" s="405" t="s">
        <v>2007</v>
      </c>
      <c r="J72" s="477" t="s">
        <v>1885</v>
      </c>
      <c r="K72" s="405" t="s">
        <v>990</v>
      </c>
      <c r="L72" s="595" t="s">
        <v>1924</v>
      </c>
      <c r="M72" s="595" t="s">
        <v>1945</v>
      </c>
      <c r="N72" s="595" t="s">
        <v>1899</v>
      </c>
      <c r="O72" s="595" t="s">
        <v>990</v>
      </c>
      <c r="P72" s="595" t="s">
        <v>990</v>
      </c>
      <c r="Q72" s="595"/>
      <c r="R72" s="595" t="s">
        <v>990</v>
      </c>
      <c r="S72" s="595" t="str">
        <f t="shared" si="5"/>
        <v/>
      </c>
      <c r="T72" s="483" t="s">
        <v>2670</v>
      </c>
      <c r="U72" s="483" t="s">
        <v>2670</v>
      </c>
      <c r="V72" s="483" t="s">
        <v>2671</v>
      </c>
      <c r="W72" s="317" t="s">
        <v>1881</v>
      </c>
      <c r="X72" s="483" t="s">
        <v>2010</v>
      </c>
      <c r="Y72" s="483" t="s">
        <v>2672</v>
      </c>
      <c r="Z72" s="406" t="s">
        <v>2673</v>
      </c>
      <c r="AA72" s="407"/>
      <c r="AB72" s="76"/>
      <c r="AC72" s="76"/>
      <c r="AD72" s="76"/>
      <c r="AE72" s="76"/>
      <c r="AF72" s="76"/>
      <c r="AG72" s="1" t="str">
        <f t="shared" si="4"/>
        <v>170</v>
      </c>
      <c r="AH72" s="1" t="b">
        <f t="shared" si="6"/>
        <v>0</v>
      </c>
      <c r="AI72" s="1" t="s">
        <v>990</v>
      </c>
      <c r="AJ72" s="1" t="str">
        <f t="shared" si="7"/>
        <v/>
      </c>
      <c r="AK72" s="1"/>
      <c r="AL72" s="1"/>
      <c r="AM72" s="1"/>
      <c r="AN72" s="1"/>
      <c r="AO72" s="1"/>
      <c r="AP72" s="1"/>
      <c r="AQ72" s="1"/>
      <c r="AR72" s="1"/>
      <c r="AS72" s="1"/>
      <c r="AT72" s="1"/>
      <c r="AU72" s="1"/>
      <c r="AV72" s="1"/>
      <c r="AW72" s="1"/>
      <c r="AX72" s="1"/>
      <c r="AY72" s="1"/>
      <c r="AZ72" s="1"/>
    </row>
    <row r="73" spans="1:52" ht="90" x14ac:dyDescent="0.25">
      <c r="A73" s="80" t="s">
        <v>2674</v>
      </c>
      <c r="B73" s="80"/>
      <c r="C73" s="74" t="s">
        <v>786</v>
      </c>
      <c r="D73" s="54" t="s">
        <v>155</v>
      </c>
      <c r="E73" s="54"/>
      <c r="F73" s="54" t="s">
        <v>155</v>
      </c>
      <c r="G73" s="408" t="s">
        <v>787</v>
      </c>
      <c r="H73" s="489" t="s">
        <v>1863</v>
      </c>
      <c r="I73" s="409" t="s">
        <v>2434</v>
      </c>
      <c r="J73" s="489" t="s">
        <v>1885</v>
      </c>
      <c r="K73" s="409"/>
      <c r="L73" s="253" t="s">
        <v>1924</v>
      </c>
      <c r="M73" s="253" t="s">
        <v>1945</v>
      </c>
      <c r="N73" s="253" t="s">
        <v>1899</v>
      </c>
      <c r="O73" s="253" t="s">
        <v>990</v>
      </c>
      <c r="P73" s="253" t="s">
        <v>990</v>
      </c>
      <c r="Q73" s="253"/>
      <c r="R73" s="253" t="s">
        <v>990</v>
      </c>
      <c r="S73" s="253" t="str">
        <f t="shared" si="5"/>
        <v>PAC: DL20_RFG_HECOMP-Refrig-AEO20-5
RMP: DL20_RFG_HECOMP-Refrig-AEO20-5
CA: DL20_RFG_HECOMP-Refrig-AEO20-5</v>
      </c>
      <c r="T73" s="253" t="s">
        <v>2675</v>
      </c>
      <c r="U73" s="253" t="s">
        <v>2675</v>
      </c>
      <c r="V73" s="413" t="s">
        <v>2676</v>
      </c>
      <c r="W73" s="281" t="s">
        <v>159</v>
      </c>
      <c r="X73" s="253" t="s">
        <v>2010</v>
      </c>
      <c r="Y73" s="413" t="s">
        <v>2677</v>
      </c>
      <c r="Z73" s="411" t="s">
        <v>2678</v>
      </c>
      <c r="AA73" s="412" t="s">
        <v>632</v>
      </c>
      <c r="AB73" s="281"/>
      <c r="AC73" s="281"/>
      <c r="AD73" s="281"/>
      <c r="AE73" s="281"/>
      <c r="AF73" s="281"/>
      <c r="AG73" s="1" t="str">
        <f t="shared" si="4"/>
        <v>171</v>
      </c>
      <c r="AH73" s="1" t="b">
        <f t="shared" si="6"/>
        <v>1</v>
      </c>
      <c r="AI73" s="1" t="s">
        <v>3794</v>
      </c>
      <c r="AJ73" s="1" t="str">
        <f t="shared" si="7"/>
        <v/>
      </c>
      <c r="AK73" s="1"/>
      <c r="AL73" s="1"/>
      <c r="AM73" s="1"/>
      <c r="AN73" s="1"/>
      <c r="AO73" s="1"/>
      <c r="AP73" s="1"/>
      <c r="AQ73" s="1"/>
      <c r="AR73" s="1"/>
      <c r="AS73" s="1"/>
      <c r="AT73" s="1"/>
      <c r="AU73" s="1"/>
      <c r="AV73" s="1"/>
      <c r="AW73" s="1"/>
      <c r="AX73" s="1"/>
      <c r="AY73" s="1"/>
      <c r="AZ73" s="1"/>
    </row>
    <row r="74" spans="1:52" ht="82.5" customHeight="1" x14ac:dyDescent="0.25">
      <c r="A74" s="210" t="s">
        <v>2679</v>
      </c>
      <c r="B74" s="210"/>
      <c r="C74" s="594" t="s">
        <v>791</v>
      </c>
      <c r="D74" s="75" t="s">
        <v>155</v>
      </c>
      <c r="E74" s="75"/>
      <c r="F74" s="75" t="s">
        <v>990</v>
      </c>
      <c r="G74" s="404" t="s">
        <v>792</v>
      </c>
      <c r="H74" s="477" t="s">
        <v>1780</v>
      </c>
      <c r="I74" s="405" t="s">
        <v>990</v>
      </c>
      <c r="J74" s="477" t="s">
        <v>1885</v>
      </c>
      <c r="K74" s="405" t="s">
        <v>990</v>
      </c>
      <c r="L74" s="595" t="s">
        <v>990</v>
      </c>
      <c r="M74" s="595" t="s">
        <v>990</v>
      </c>
      <c r="N74" s="595" t="s">
        <v>1864</v>
      </c>
      <c r="O74" s="595" t="s">
        <v>990</v>
      </c>
      <c r="P74" s="595" t="s">
        <v>990</v>
      </c>
      <c r="Q74" s="595"/>
      <c r="R74" s="595" t="s">
        <v>990</v>
      </c>
      <c r="S74" s="595" t="str">
        <f t="shared" si="5"/>
        <v>PAC: DL20_RFG_VSCOMP-Refrig-2021PLN-V11-8
RMP: DL20_RFG_HECOMP-Refrig-AEO20-10
CA: RFG_VSCOMP-Refrigeration-DEER-v2011-1</v>
      </c>
      <c r="T74" s="483" t="s">
        <v>2680</v>
      </c>
      <c r="U74" s="483" t="s">
        <v>2681</v>
      </c>
      <c r="V74" s="483" t="s">
        <v>2680</v>
      </c>
      <c r="W74" s="317" t="s">
        <v>1881</v>
      </c>
      <c r="X74" s="483" t="s">
        <v>2682</v>
      </c>
      <c r="Y74" s="483"/>
      <c r="Z74" s="406" t="s">
        <v>2683</v>
      </c>
      <c r="AA74" s="407"/>
      <c r="AB74" s="76"/>
      <c r="AC74" s="76"/>
      <c r="AD74" s="76"/>
      <c r="AE74" s="76"/>
      <c r="AF74" s="76"/>
      <c r="AG74" s="1" t="str">
        <f t="shared" si="4"/>
        <v>172</v>
      </c>
      <c r="AH74" s="1" t="b">
        <f t="shared" si="6"/>
        <v>0</v>
      </c>
      <c r="AI74" s="1" t="s">
        <v>3795</v>
      </c>
      <c r="AJ74" s="1" t="str">
        <f t="shared" si="7"/>
        <v/>
      </c>
      <c r="AK74" s="1"/>
      <c r="AL74" s="1"/>
      <c r="AM74" s="1"/>
      <c r="AN74" s="1"/>
      <c r="AO74" s="1"/>
      <c r="AP74" s="1"/>
      <c r="AQ74" s="1"/>
      <c r="AR74" s="1"/>
      <c r="AS74" s="1"/>
      <c r="AT74" s="1"/>
      <c r="AU74" s="1"/>
      <c r="AV74" s="1"/>
      <c r="AW74" s="1"/>
      <c r="AX74" s="1"/>
      <c r="AY74" s="1"/>
      <c r="AZ74" s="1"/>
    </row>
    <row r="75" spans="1:52" ht="105" customHeight="1" x14ac:dyDescent="0.25">
      <c r="A75" s="80" t="s">
        <v>2684</v>
      </c>
      <c r="B75" s="80"/>
      <c r="C75" s="74" t="s">
        <v>37</v>
      </c>
      <c r="D75" s="54" t="s">
        <v>155</v>
      </c>
      <c r="E75" s="54"/>
      <c r="F75" s="54" t="s">
        <v>155</v>
      </c>
      <c r="G75" s="408" t="s">
        <v>795</v>
      </c>
      <c r="H75" s="489" t="s">
        <v>1885</v>
      </c>
      <c r="I75" s="409" t="s">
        <v>1998</v>
      </c>
      <c r="J75" s="489" t="s">
        <v>1885</v>
      </c>
      <c r="K75" s="409" t="s">
        <v>990</v>
      </c>
      <c r="L75" s="253" t="s">
        <v>1924</v>
      </c>
      <c r="M75" s="253" t="s">
        <v>1945</v>
      </c>
      <c r="N75" s="253" t="s">
        <v>3666</v>
      </c>
      <c r="O75" s="253" t="s">
        <v>990</v>
      </c>
      <c r="P75" s="253"/>
      <c r="Q75" s="253"/>
      <c r="R75" s="253" t="s">
        <v>990</v>
      </c>
      <c r="S75" s="253" t="str">
        <f t="shared" si="5"/>
        <v>PAC: DL20_RFG_COMP_FANMTR-Refrig-2021PLN-V11-1
RMP: DL20_RFG_COMP_FANMTR-Refrig-2021PLN-V11-1
CA: DL20_RFG_COMP_FANMTR-Refrig-2021PLN-V11-1</v>
      </c>
      <c r="T75" s="253" t="s">
        <v>2685</v>
      </c>
      <c r="U75" s="253" t="s">
        <v>2685</v>
      </c>
      <c r="V75" s="253" t="s">
        <v>2685</v>
      </c>
      <c r="W75" s="281" t="s">
        <v>159</v>
      </c>
      <c r="X75" s="253" t="s">
        <v>2686</v>
      </c>
      <c r="Y75" s="253"/>
      <c r="Z75" s="411" t="s">
        <v>2687</v>
      </c>
      <c r="AA75" s="412"/>
      <c r="AB75" s="281"/>
      <c r="AC75" s="281"/>
      <c r="AD75" s="281"/>
      <c r="AE75" s="281"/>
      <c r="AF75" s="281"/>
      <c r="AG75" s="1" t="str">
        <f t="shared" si="4"/>
        <v>173</v>
      </c>
      <c r="AH75" s="1" t="b">
        <f t="shared" si="6"/>
        <v>1</v>
      </c>
      <c r="AI75" s="1" t="s">
        <v>3796</v>
      </c>
      <c r="AJ75" s="1" t="str">
        <f t="shared" si="7"/>
        <v/>
      </c>
      <c r="AK75" s="1"/>
      <c r="AL75" s="1"/>
      <c r="AM75" s="1"/>
      <c r="AN75" s="1"/>
      <c r="AO75" s="1"/>
      <c r="AP75" s="1"/>
      <c r="AQ75" s="1"/>
      <c r="AR75" s="1"/>
      <c r="AS75" s="1"/>
      <c r="AT75" s="1"/>
      <c r="AU75" s="1"/>
      <c r="AV75" s="1"/>
      <c r="AW75" s="1"/>
      <c r="AX75" s="1"/>
      <c r="AY75" s="1"/>
      <c r="AZ75" s="1"/>
    </row>
    <row r="76" spans="1:52" ht="110.25" customHeight="1" x14ac:dyDescent="0.25">
      <c r="A76" s="210" t="s">
        <v>2688</v>
      </c>
      <c r="B76" s="210"/>
      <c r="C76" s="594" t="s">
        <v>801</v>
      </c>
      <c r="D76" s="75" t="s">
        <v>155</v>
      </c>
      <c r="E76" s="75"/>
      <c r="F76" s="75" t="s">
        <v>990</v>
      </c>
      <c r="G76" s="404" t="s">
        <v>802</v>
      </c>
      <c r="H76" s="477" t="s">
        <v>1780</v>
      </c>
      <c r="I76" s="405" t="s">
        <v>990</v>
      </c>
      <c r="J76" s="75" t="s">
        <v>1885</v>
      </c>
      <c r="K76" s="405" t="s">
        <v>990</v>
      </c>
      <c r="L76" s="595" t="s">
        <v>990</v>
      </c>
      <c r="M76" s="595" t="s">
        <v>990</v>
      </c>
      <c r="N76" s="595" t="s">
        <v>1864</v>
      </c>
      <c r="O76" s="595" t="s">
        <v>990</v>
      </c>
      <c r="P76" s="595" t="s">
        <v>990</v>
      </c>
      <c r="Q76" s="595"/>
      <c r="R76" s="595" t="s">
        <v>990</v>
      </c>
      <c r="S76" s="595" t="str">
        <f t="shared" si="5"/>
        <v>PAC: DL20_RFG_MLTPLXa-Refrig-2021PLN-V11-7
RMP: DL20_RFG_MLTPLXa-Refrig-2021PLN-V11-7
CA: DL20_RFG_MLTPLXa-Refrig-2021PLN-V11-7</v>
      </c>
      <c r="T76" s="413" t="s">
        <v>2689</v>
      </c>
      <c r="U76" s="413" t="s">
        <v>2689</v>
      </c>
      <c r="V76" s="413" t="s">
        <v>2689</v>
      </c>
      <c r="W76" s="337" t="s">
        <v>159</v>
      </c>
      <c r="X76" s="483"/>
      <c r="Y76" s="413" t="s">
        <v>2690</v>
      </c>
      <c r="Z76" s="406" t="s">
        <v>2691</v>
      </c>
      <c r="AA76" s="407" t="s">
        <v>632</v>
      </c>
      <c r="AB76" s="76"/>
      <c r="AC76" s="76"/>
      <c r="AD76" s="76"/>
      <c r="AE76" s="76"/>
      <c r="AF76" s="76"/>
      <c r="AG76" s="1" t="str">
        <f t="shared" si="4"/>
        <v>174</v>
      </c>
      <c r="AH76" s="1" t="b">
        <f t="shared" si="6"/>
        <v>0</v>
      </c>
      <c r="AI76" s="1" t="s">
        <v>3797</v>
      </c>
      <c r="AJ76" s="1" t="str">
        <f t="shared" si="7"/>
        <v/>
      </c>
      <c r="AK76" s="1"/>
      <c r="AL76" s="1"/>
      <c r="AM76" s="1"/>
      <c r="AN76" s="1"/>
      <c r="AO76" s="1"/>
      <c r="AP76" s="1"/>
      <c r="AQ76" s="1"/>
      <c r="AR76" s="1"/>
      <c r="AS76" s="1"/>
      <c r="AT76" s="1"/>
      <c r="AU76" s="1"/>
      <c r="AV76" s="1"/>
      <c r="AW76" s="1"/>
      <c r="AX76" s="1"/>
      <c r="AY76" s="1"/>
      <c r="AZ76" s="1"/>
    </row>
    <row r="77" spans="1:52" ht="60" x14ac:dyDescent="0.25">
      <c r="A77" s="80" t="s">
        <v>2692</v>
      </c>
      <c r="B77" s="80"/>
      <c r="C77" s="74" t="s">
        <v>811</v>
      </c>
      <c r="D77" s="54"/>
      <c r="E77" s="54" t="s">
        <v>155</v>
      </c>
      <c r="F77" s="54" t="s">
        <v>990</v>
      </c>
      <c r="G77" s="408" t="s">
        <v>812</v>
      </c>
      <c r="H77" s="489" t="s">
        <v>1780</v>
      </c>
      <c r="I77" s="409" t="s">
        <v>990</v>
      </c>
      <c r="J77" s="489" t="s">
        <v>1885</v>
      </c>
      <c r="K77" s="409" t="s">
        <v>990</v>
      </c>
      <c r="L77" s="253" t="s">
        <v>990</v>
      </c>
      <c r="M77" s="253" t="s">
        <v>990</v>
      </c>
      <c r="N77" s="253" t="s">
        <v>1864</v>
      </c>
      <c r="O77" s="253" t="s">
        <v>2694</v>
      </c>
      <c r="P77" s="253"/>
      <c r="Q77" s="253" t="s">
        <v>2693</v>
      </c>
      <c r="R77" s="253" t="s">
        <v>3700</v>
      </c>
      <c r="S77" s="253" t="str">
        <f t="shared" si="5"/>
        <v>PAC: RTF
RMP: RTF (completed after AEG's RMP characterization, so just use RTF)
CA: RFG_PMSM-Refrigeration-CALTF-v1.12-1</v>
      </c>
      <c r="T77" s="253" t="s">
        <v>2694</v>
      </c>
      <c r="U77" s="253" t="s">
        <v>2694</v>
      </c>
      <c r="V77" s="253" t="s">
        <v>2694</v>
      </c>
      <c r="W77" s="281" t="s">
        <v>159</v>
      </c>
      <c r="X77" s="253" t="s">
        <v>2695</v>
      </c>
      <c r="Y77" s="253"/>
      <c r="Z77" s="411"/>
      <c r="AA77" s="412"/>
      <c r="AB77" s="281"/>
      <c r="AC77" s="281"/>
      <c r="AD77" s="281"/>
      <c r="AE77" s="281"/>
      <c r="AF77" s="281"/>
      <c r="AG77" s="1" t="str">
        <f t="shared" si="4"/>
        <v>175</v>
      </c>
      <c r="AH77" s="1" t="b">
        <f t="shared" si="6"/>
        <v>1</v>
      </c>
      <c r="AI77" s="1" t="s">
        <v>3798</v>
      </c>
      <c r="AJ77" s="1" t="str">
        <f t="shared" si="7"/>
        <v/>
      </c>
      <c r="AK77" s="1"/>
      <c r="AL77" s="1"/>
      <c r="AM77" s="1"/>
      <c r="AN77" s="1"/>
      <c r="AO77" s="1"/>
      <c r="AP77" s="1"/>
      <c r="AQ77" s="1"/>
      <c r="AR77" s="1"/>
      <c r="AS77" s="1"/>
      <c r="AT77" s="1"/>
      <c r="AU77" s="1"/>
      <c r="AV77" s="1"/>
      <c r="AW77" s="1"/>
      <c r="AX77" s="1"/>
      <c r="AY77" s="1"/>
      <c r="AZ77" s="1"/>
    </row>
    <row r="78" spans="1:52" ht="66" customHeight="1" x14ac:dyDescent="0.25">
      <c r="A78" s="210" t="s">
        <v>2696</v>
      </c>
      <c r="B78" s="210"/>
      <c r="C78" s="594" t="s">
        <v>819</v>
      </c>
      <c r="D78" s="75" t="s">
        <v>155</v>
      </c>
      <c r="E78" s="75"/>
      <c r="F78" s="75"/>
      <c r="G78" s="404" t="s">
        <v>820</v>
      </c>
      <c r="H78" s="477" t="s">
        <v>1780</v>
      </c>
      <c r="I78" s="405" t="s">
        <v>990</v>
      </c>
      <c r="J78" s="75" t="s">
        <v>1885</v>
      </c>
      <c r="K78" s="405" t="s">
        <v>990</v>
      </c>
      <c r="L78" s="595" t="s">
        <v>990</v>
      </c>
      <c r="M78" s="595" t="s">
        <v>990</v>
      </c>
      <c r="N78" s="595" t="s">
        <v>1864</v>
      </c>
      <c r="O78" s="595" t="s">
        <v>990</v>
      </c>
      <c r="P78" s="595" t="s">
        <v>990</v>
      </c>
      <c r="Q78" s="595"/>
      <c r="R78" s="595" t="s">
        <v>990</v>
      </c>
      <c r="S78" s="595" t="str">
        <f t="shared" si="5"/>
        <v>PAC: DL20_RFG_DDEF-Refrig-2021PLN-V11-12
RMP: DL20_RFG_DDEF-Refrig-2021PLN-V11-12
CA: DL20_RFG_DDEF-Refrig-2021PLN-V11-12</v>
      </c>
      <c r="T78" s="483" t="s">
        <v>2697</v>
      </c>
      <c r="U78" s="483" t="s">
        <v>2697</v>
      </c>
      <c r="V78" s="483" t="s">
        <v>2697</v>
      </c>
      <c r="W78" s="317" t="s">
        <v>1881</v>
      </c>
      <c r="X78" s="483" t="s">
        <v>2698</v>
      </c>
      <c r="Y78" s="483"/>
      <c r="Z78" s="406" t="s">
        <v>2699</v>
      </c>
      <c r="AA78" s="407"/>
      <c r="AB78" s="76"/>
      <c r="AC78" s="76"/>
      <c r="AD78" s="76"/>
      <c r="AE78" s="76"/>
      <c r="AF78" s="76"/>
      <c r="AG78" s="1" t="str">
        <f t="shared" si="4"/>
        <v>176</v>
      </c>
      <c r="AH78" s="1" t="b">
        <f t="shared" si="6"/>
        <v>0</v>
      </c>
      <c r="AI78" s="1" t="s">
        <v>3799</v>
      </c>
      <c r="AJ78" s="1" t="str">
        <f t="shared" si="7"/>
        <v/>
      </c>
      <c r="AK78" s="1"/>
      <c r="AL78" s="1"/>
      <c r="AM78" s="1"/>
      <c r="AN78" s="1"/>
      <c r="AO78" s="1"/>
      <c r="AP78" s="1"/>
      <c r="AQ78" s="1"/>
      <c r="AR78" s="1"/>
      <c r="AS78" s="1"/>
      <c r="AT78" s="1"/>
      <c r="AU78" s="1"/>
      <c r="AV78" s="1"/>
      <c r="AW78" s="1"/>
      <c r="AX78" s="1"/>
      <c r="AY78" s="1"/>
      <c r="AZ78" s="1"/>
    </row>
    <row r="79" spans="1:52" ht="120" customHeight="1" x14ac:dyDescent="0.25">
      <c r="A79" s="80" t="s">
        <v>2700</v>
      </c>
      <c r="B79" s="80"/>
      <c r="C79" s="74" t="s">
        <v>823</v>
      </c>
      <c r="D79" s="54" t="s">
        <v>155</v>
      </c>
      <c r="E79" s="54"/>
      <c r="F79" s="54" t="s">
        <v>155</v>
      </c>
      <c r="G79" s="408" t="s">
        <v>824</v>
      </c>
      <c r="H79" s="489" t="s">
        <v>1885</v>
      </c>
      <c r="I79" s="409" t="s">
        <v>2122</v>
      </c>
      <c r="J79" s="489" t="s">
        <v>1885</v>
      </c>
      <c r="K79" s="409" t="s">
        <v>990</v>
      </c>
      <c r="L79" s="253" t="s">
        <v>1924</v>
      </c>
      <c r="M79" s="253" t="s">
        <v>1945</v>
      </c>
      <c r="N79" s="253" t="s">
        <v>3667</v>
      </c>
      <c r="O79" s="253" t="s">
        <v>2702</v>
      </c>
      <c r="P79" s="253" t="s">
        <v>990</v>
      </c>
      <c r="Q79" s="253" t="s">
        <v>2701</v>
      </c>
      <c r="R79" s="253" t="s">
        <v>3701</v>
      </c>
      <c r="S79" s="253" t="str">
        <f t="shared" si="5"/>
        <v>PAC: DL20_RFG_ADC-Refrig-2021PLN-V11-2
RMP: DL20_RFG_ADC-Refrig-2021PLN-V11-2
CA: DL20_RFG_WLK_RFG-Refrig-CMUATRM-4</v>
      </c>
      <c r="T79" s="253" t="s">
        <v>2702</v>
      </c>
      <c r="U79" s="253" t="s">
        <v>2702</v>
      </c>
      <c r="V79" s="253" t="s">
        <v>2702</v>
      </c>
      <c r="W79" s="281" t="s">
        <v>159</v>
      </c>
      <c r="X79" s="253" t="s">
        <v>2703</v>
      </c>
      <c r="Y79" s="253"/>
      <c r="Z79" s="411" t="s">
        <v>2704</v>
      </c>
      <c r="AA79" s="412"/>
      <c r="AB79" s="281"/>
      <c r="AC79" s="281"/>
      <c r="AD79" s="281"/>
      <c r="AE79" s="281"/>
      <c r="AF79" s="281"/>
      <c r="AG79" s="1" t="str">
        <f t="shared" si="4"/>
        <v>177</v>
      </c>
      <c r="AH79" s="1" t="b">
        <f t="shared" si="6"/>
        <v>1</v>
      </c>
      <c r="AI79" s="1" t="s">
        <v>3800</v>
      </c>
      <c r="AJ79" s="1" t="str">
        <f t="shared" si="7"/>
        <v/>
      </c>
      <c r="AK79" s="1"/>
      <c r="AL79" s="1"/>
      <c r="AM79" s="1"/>
      <c r="AN79" s="1"/>
      <c r="AO79" s="1"/>
      <c r="AP79" s="1"/>
      <c r="AQ79" s="1"/>
      <c r="AR79" s="1"/>
      <c r="AS79" s="1"/>
      <c r="AT79" s="1"/>
      <c r="AU79" s="1"/>
      <c r="AV79" s="1"/>
      <c r="AW79" s="1"/>
      <c r="AX79" s="1"/>
      <c r="AY79" s="1"/>
      <c r="AZ79" s="1"/>
    </row>
    <row r="80" spans="1:52" ht="48" x14ac:dyDescent="0.25">
      <c r="A80" s="210" t="s">
        <v>2705</v>
      </c>
      <c r="B80" s="210"/>
      <c r="C80" s="594" t="s">
        <v>1156</v>
      </c>
      <c r="D80" s="75" t="s">
        <v>155</v>
      </c>
      <c r="E80" s="75"/>
      <c r="F80" s="75" t="s">
        <v>155</v>
      </c>
      <c r="G80" s="404" t="s">
        <v>1157</v>
      </c>
      <c r="H80" s="477" t="s">
        <v>1863</v>
      </c>
      <c r="I80" s="405" t="s">
        <v>2007</v>
      </c>
      <c r="J80" s="477" t="s">
        <v>1885</v>
      </c>
      <c r="K80" s="405" t="s">
        <v>990</v>
      </c>
      <c r="L80" s="595" t="s">
        <v>1924</v>
      </c>
      <c r="M80" s="595" t="s">
        <v>1945</v>
      </c>
      <c r="N80" s="595" t="s">
        <v>1899</v>
      </c>
      <c r="O80" s="595" t="s">
        <v>2706</v>
      </c>
      <c r="P80" s="595" t="s">
        <v>990</v>
      </c>
      <c r="Q80" s="595" t="s">
        <v>2707</v>
      </c>
      <c r="R80" s="595" t="s">
        <v>990</v>
      </c>
      <c r="S80" s="595" t="str">
        <f t="shared" si="5"/>
        <v/>
      </c>
      <c r="T80" s="483" t="s">
        <v>2706</v>
      </c>
      <c r="U80" s="483" t="s">
        <v>2706</v>
      </c>
      <c r="V80" s="483" t="s">
        <v>2706</v>
      </c>
      <c r="W80" s="317" t="s">
        <v>1881</v>
      </c>
      <c r="X80" s="483" t="s">
        <v>2010</v>
      </c>
      <c r="Y80" s="483"/>
      <c r="Z80" s="406" t="s">
        <v>2708</v>
      </c>
      <c r="AA80" s="407"/>
      <c r="AB80" s="76"/>
      <c r="AC80" s="76"/>
      <c r="AD80" s="76"/>
      <c r="AE80" s="76"/>
      <c r="AF80" s="76"/>
      <c r="AG80" s="1" t="str">
        <f t="shared" si="4"/>
        <v>178</v>
      </c>
      <c r="AH80" s="1" t="b">
        <f t="shared" si="6"/>
        <v>0</v>
      </c>
      <c r="AI80" s="1" t="s">
        <v>990</v>
      </c>
      <c r="AJ80" s="1" t="str">
        <f t="shared" si="7"/>
        <v/>
      </c>
      <c r="AK80" s="1"/>
      <c r="AL80" s="1"/>
      <c r="AM80" s="1"/>
      <c r="AN80" s="1"/>
      <c r="AO80" s="1"/>
      <c r="AP80" s="1"/>
      <c r="AQ80" s="1"/>
      <c r="AR80" s="1"/>
      <c r="AS80" s="1"/>
      <c r="AT80" s="1"/>
      <c r="AU80" s="1"/>
      <c r="AV80" s="1"/>
      <c r="AW80" s="1"/>
      <c r="AX80" s="1"/>
      <c r="AY80" s="1"/>
      <c r="AZ80" s="1"/>
    </row>
    <row r="81" spans="1:52" ht="48" x14ac:dyDescent="0.25">
      <c r="A81" s="80" t="s">
        <v>2709</v>
      </c>
      <c r="B81" s="80"/>
      <c r="C81" s="74" t="s">
        <v>826</v>
      </c>
      <c r="D81" s="54" t="s">
        <v>155</v>
      </c>
      <c r="E81" s="54"/>
      <c r="F81" s="54" t="s">
        <v>155</v>
      </c>
      <c r="G81" s="408" t="s">
        <v>827</v>
      </c>
      <c r="H81" s="489" t="s">
        <v>1863</v>
      </c>
      <c r="I81" s="409" t="s">
        <v>2434</v>
      </c>
      <c r="J81" s="489" t="s">
        <v>1885</v>
      </c>
      <c r="K81" s="409" t="s">
        <v>990</v>
      </c>
      <c r="L81" s="253" t="s">
        <v>1924</v>
      </c>
      <c r="M81" s="253" t="s">
        <v>1945</v>
      </c>
      <c r="N81" s="253" t="s">
        <v>1899</v>
      </c>
      <c r="O81" s="253" t="s">
        <v>990</v>
      </c>
      <c r="P81" s="253" t="s">
        <v>990</v>
      </c>
      <c r="Q81" s="253"/>
      <c r="R81" s="253" t="s">
        <v>990</v>
      </c>
      <c r="S81" s="253" t="str">
        <f t="shared" si="5"/>
        <v/>
      </c>
      <c r="T81" s="253" t="s">
        <v>2710</v>
      </c>
      <c r="U81" s="253" t="s">
        <v>2711</v>
      </c>
      <c r="V81" s="253" t="s">
        <v>2710</v>
      </c>
      <c r="W81" s="281" t="s">
        <v>1881</v>
      </c>
      <c r="X81" s="253" t="s">
        <v>2010</v>
      </c>
      <c r="Y81" s="253"/>
      <c r="Z81" s="411" t="s">
        <v>2712</v>
      </c>
      <c r="AA81" s="412"/>
      <c r="AB81" s="281"/>
      <c r="AC81" s="281"/>
      <c r="AD81" s="281"/>
      <c r="AE81" s="281"/>
      <c r="AF81" s="281"/>
      <c r="AG81" s="1" t="str">
        <f t="shared" si="4"/>
        <v>179</v>
      </c>
      <c r="AH81" s="1" t="b">
        <f t="shared" si="6"/>
        <v>1</v>
      </c>
      <c r="AI81" s="1" t="s">
        <v>990</v>
      </c>
      <c r="AJ81" s="1" t="str">
        <f t="shared" si="7"/>
        <v/>
      </c>
      <c r="AK81" s="1"/>
      <c r="AL81" s="1"/>
      <c r="AM81" s="1"/>
      <c r="AN81" s="1"/>
      <c r="AO81" s="1"/>
      <c r="AP81" s="1"/>
      <c r="AQ81" s="1"/>
      <c r="AR81" s="1"/>
      <c r="AS81" s="1"/>
      <c r="AT81" s="1"/>
      <c r="AU81" s="1"/>
      <c r="AV81" s="1"/>
      <c r="AW81" s="1"/>
      <c r="AX81" s="1"/>
      <c r="AY81" s="1"/>
      <c r="AZ81" s="1"/>
    </row>
    <row r="82" spans="1:52" ht="148.5" customHeight="1" x14ac:dyDescent="0.25">
      <c r="A82" s="210" t="s">
        <v>2713</v>
      </c>
      <c r="B82" s="210"/>
      <c r="C82" s="594" t="s">
        <v>2714</v>
      </c>
      <c r="D82" s="75" t="s">
        <v>155</v>
      </c>
      <c r="E82" s="75"/>
      <c r="F82" s="75" t="s">
        <v>155</v>
      </c>
      <c r="G82" s="404" t="s">
        <v>2715</v>
      </c>
      <c r="H82" s="477" t="s">
        <v>1885</v>
      </c>
      <c r="I82" s="405" t="s">
        <v>2122</v>
      </c>
      <c r="J82" s="477" t="s">
        <v>1885</v>
      </c>
      <c r="K82" s="405" t="s">
        <v>990</v>
      </c>
      <c r="L82" s="595" t="s">
        <v>1924</v>
      </c>
      <c r="M82" s="595" t="s">
        <v>1945</v>
      </c>
      <c r="N82" s="595" t="s">
        <v>3668</v>
      </c>
      <c r="O82" s="595" t="s">
        <v>3633</v>
      </c>
      <c r="P82" s="595" t="s">
        <v>2716</v>
      </c>
      <c r="Q82" s="595" t="s">
        <v>2717</v>
      </c>
      <c r="R82" s="595" t="s">
        <v>3702</v>
      </c>
      <c r="S82" s="595" t="str">
        <f t="shared" si="5"/>
        <v/>
      </c>
      <c r="T82" s="483" t="s">
        <v>2718</v>
      </c>
      <c r="U82" s="483" t="s">
        <v>2719</v>
      </c>
      <c r="V82" s="483" t="s">
        <v>2718</v>
      </c>
      <c r="W82" s="317" t="s">
        <v>1881</v>
      </c>
      <c r="X82" s="483" t="s">
        <v>2010</v>
      </c>
      <c r="Y82" s="483"/>
      <c r="Z82" s="406" t="s">
        <v>2720</v>
      </c>
      <c r="AA82" s="407"/>
      <c r="AB82" s="76"/>
      <c r="AC82" s="76"/>
      <c r="AD82" s="76"/>
      <c r="AE82" s="76"/>
      <c r="AF82" s="76"/>
      <c r="AG82" s="1" t="str">
        <f t="shared" si="4"/>
        <v>180</v>
      </c>
      <c r="AH82" s="1" t="b">
        <f t="shared" si="6"/>
        <v>0</v>
      </c>
      <c r="AI82" s="1" t="s">
        <v>990</v>
      </c>
      <c r="AJ82" s="1" t="str">
        <f t="shared" si="7"/>
        <v/>
      </c>
      <c r="AK82" s="1"/>
      <c r="AL82" s="1"/>
      <c r="AM82" s="1"/>
      <c r="AN82" s="1"/>
      <c r="AO82" s="1"/>
      <c r="AP82" s="1"/>
      <c r="AQ82" s="1"/>
      <c r="AR82" s="1"/>
      <c r="AS82" s="1"/>
      <c r="AT82" s="1"/>
      <c r="AU82" s="1"/>
      <c r="AV82" s="1"/>
      <c r="AW82" s="1"/>
      <c r="AX82" s="1"/>
      <c r="AY82" s="1"/>
      <c r="AZ82" s="1"/>
    </row>
    <row r="83" spans="1:52" ht="120" x14ac:dyDescent="0.25">
      <c r="A83" s="80" t="s">
        <v>2721</v>
      </c>
      <c r="B83" s="80"/>
      <c r="C83" s="74" t="s">
        <v>41</v>
      </c>
      <c r="D83" s="54" t="s">
        <v>155</v>
      </c>
      <c r="E83" s="54"/>
      <c r="F83" s="54"/>
      <c r="G83" s="408" t="s">
        <v>815</v>
      </c>
      <c r="H83" s="489" t="s">
        <v>1780</v>
      </c>
      <c r="I83" s="409"/>
      <c r="J83" s="54" t="s">
        <v>1885</v>
      </c>
      <c r="K83" s="409" t="s">
        <v>2577</v>
      </c>
      <c r="L83" s="489" t="s">
        <v>990</v>
      </c>
      <c r="M83" s="489" t="s">
        <v>990</v>
      </c>
      <c r="N83" s="489" t="s">
        <v>1864</v>
      </c>
      <c r="O83" s="489" t="s">
        <v>2722</v>
      </c>
      <c r="P83" s="489"/>
      <c r="Q83" s="489" t="s">
        <v>2723</v>
      </c>
      <c r="R83" s="253" t="s">
        <v>3703</v>
      </c>
      <c r="S83" s="489" t="str">
        <f>SUBSTITUTE(AI83," - ",CHAR(10))</f>
        <v>PAC: DL20_RFG_EFAN_CTRL-Refrig-2021PLN-V11-4
RMP: DL20_RFG_EFAN_CTRL-Refrig-2021PLN-V11-4
CA: DL20_RFG_EFAN_CTRL-Refrig-2021PLN-V11-4</v>
      </c>
      <c r="T83" s="338" t="s">
        <v>2722</v>
      </c>
      <c r="U83" s="338" t="s">
        <v>2722</v>
      </c>
      <c r="V83" s="338" t="s">
        <v>2722</v>
      </c>
      <c r="W83" s="337" t="s">
        <v>159</v>
      </c>
      <c r="X83" s="338" t="s">
        <v>2724</v>
      </c>
      <c r="Y83" s="338"/>
      <c r="Z83" s="411"/>
      <c r="AA83" s="412"/>
      <c r="AB83" s="434"/>
      <c r="AC83" s="434"/>
      <c r="AD83" s="434"/>
      <c r="AE83" s="434"/>
      <c r="AF83" s="434"/>
      <c r="AG83" s="1" t="str">
        <f>RIGHT(A83,3)</f>
        <v>216</v>
      </c>
      <c r="AH83" s="1" t="b">
        <f t="shared" si="6"/>
        <v>0</v>
      </c>
      <c r="AI83" s="1" t="s">
        <v>3801</v>
      </c>
      <c r="AJ83" s="1" t="str">
        <f>IF(ISBLANK(U83),IF(W83="Sufficiently Characterized","",IF(AND(NOT(ISBLANK(T83)),NOT(ISBLANK(V83))),"COST","")),"")</f>
        <v/>
      </c>
      <c r="AK83" s="1"/>
      <c r="AL83" s="1"/>
      <c r="AM83" s="1"/>
      <c r="AN83" s="1"/>
      <c r="AO83" s="1"/>
      <c r="AP83" s="1"/>
      <c r="AQ83" s="1"/>
      <c r="AR83" s="1"/>
      <c r="AS83" s="1"/>
      <c r="AT83" s="1"/>
      <c r="AU83" s="1"/>
      <c r="AV83" s="1"/>
      <c r="AW83" s="1"/>
      <c r="AX83" s="1"/>
      <c r="AY83" s="1"/>
      <c r="AZ83" s="1"/>
    </row>
    <row r="84" spans="1:52" ht="51" customHeight="1" x14ac:dyDescent="0.25">
      <c r="A84" s="210" t="s">
        <v>2725</v>
      </c>
      <c r="B84" s="210"/>
      <c r="C84" s="594" t="s">
        <v>1173</v>
      </c>
      <c r="D84" s="75" t="s">
        <v>155</v>
      </c>
      <c r="E84" s="75"/>
      <c r="F84" s="75"/>
      <c r="G84" s="404" t="s">
        <v>804</v>
      </c>
      <c r="H84" s="477" t="s">
        <v>1780</v>
      </c>
      <c r="I84" s="405"/>
      <c r="J84" s="477" t="s">
        <v>1885</v>
      </c>
      <c r="K84" s="405" t="s">
        <v>2577</v>
      </c>
      <c r="L84" s="477" t="s">
        <v>990</v>
      </c>
      <c r="M84" s="477" t="s">
        <v>990</v>
      </c>
      <c r="N84" s="477" t="s">
        <v>1864</v>
      </c>
      <c r="O84" s="477" t="s">
        <v>2726</v>
      </c>
      <c r="P84" s="477"/>
      <c r="Q84" s="419" t="s">
        <v>2727</v>
      </c>
      <c r="R84" s="595" t="s">
        <v>3704</v>
      </c>
      <c r="S84" s="477" t="str">
        <f>SUBSTITUTE(AI84," - ",CHAR(10))</f>
        <v/>
      </c>
      <c r="T84" s="595" t="s">
        <v>2726</v>
      </c>
      <c r="U84" s="595" t="s">
        <v>2726</v>
      </c>
      <c r="V84" s="595" t="s">
        <v>2726</v>
      </c>
      <c r="W84" s="76" t="s">
        <v>1881</v>
      </c>
      <c r="X84" s="595" t="s">
        <v>2695</v>
      </c>
      <c r="Y84" s="595"/>
      <c r="Z84" s="431" t="s">
        <v>2728</v>
      </c>
      <c r="AA84" s="432"/>
      <c r="AB84" s="433"/>
      <c r="AC84" s="433"/>
      <c r="AD84" s="433"/>
      <c r="AE84" s="433"/>
      <c r="AF84" s="433"/>
      <c r="AG84" s="1" t="str">
        <f>RIGHT(A84,3)</f>
        <v>217</v>
      </c>
      <c r="AH84" s="1" t="b">
        <f t="shared" si="6"/>
        <v>1</v>
      </c>
      <c r="AI84" s="1" t="s">
        <v>990</v>
      </c>
      <c r="AJ84" s="1" t="str">
        <f>IF(ISBLANK(U84),IF(W84="Sufficiently Characterized","",IF(AND(NOT(ISBLANK(T84)),NOT(ISBLANK(V84))),"COST","")),"")</f>
        <v/>
      </c>
      <c r="AK84" s="1"/>
      <c r="AL84" s="1"/>
      <c r="AM84" s="1"/>
      <c r="AN84" s="1"/>
      <c r="AO84" s="1"/>
      <c r="AP84" s="1"/>
      <c r="AQ84" s="1"/>
      <c r="AR84" s="1"/>
      <c r="AS84" s="1"/>
      <c r="AT84" s="1"/>
      <c r="AU84" s="1"/>
      <c r="AV84" s="1"/>
      <c r="AW84" s="1"/>
      <c r="AX84" s="1"/>
      <c r="AY84" s="1"/>
      <c r="AZ84" s="1"/>
    </row>
    <row r="85" spans="1:52" ht="60" x14ac:dyDescent="0.25">
      <c r="A85" s="80" t="s">
        <v>2729</v>
      </c>
      <c r="B85" s="80"/>
      <c r="C85" s="74" t="s">
        <v>1176</v>
      </c>
      <c r="D85" s="54" t="s">
        <v>155</v>
      </c>
      <c r="E85" s="54"/>
      <c r="F85" s="54" t="s">
        <v>155</v>
      </c>
      <c r="G85" s="408" t="s">
        <v>2730</v>
      </c>
      <c r="H85" s="489" t="s">
        <v>1885</v>
      </c>
      <c r="I85" s="409" t="s">
        <v>2122</v>
      </c>
      <c r="J85" s="489" t="s">
        <v>1885</v>
      </c>
      <c r="K85" s="409" t="s">
        <v>990</v>
      </c>
      <c r="L85" s="253" t="s">
        <v>1924</v>
      </c>
      <c r="M85" s="253" t="s">
        <v>1945</v>
      </c>
      <c r="N85" s="253" t="s">
        <v>3669</v>
      </c>
      <c r="O85" s="253" t="s">
        <v>990</v>
      </c>
      <c r="P85" s="253" t="s">
        <v>990</v>
      </c>
      <c r="Q85" s="253"/>
      <c r="R85" s="253" t="s">
        <v>990</v>
      </c>
      <c r="S85" s="253" t="str">
        <f t="shared" si="5"/>
        <v>PAC: DL20_RFG_INS_SCTLINE-Refrig-2021PLN-V11-3
RMP: DL20_RFG_INS_SCTLINE-Refrig-2021PLN-V11-3
CA: DL20_RFG_INS_SCTLINE-Refrig-2021PLN-V11-3</v>
      </c>
      <c r="T85" s="253" t="s">
        <v>2731</v>
      </c>
      <c r="U85" s="253" t="s">
        <v>2732</v>
      </c>
      <c r="V85" s="253" t="s">
        <v>2731</v>
      </c>
      <c r="W85" s="281" t="s">
        <v>399</v>
      </c>
      <c r="X85" s="253" t="s">
        <v>2010</v>
      </c>
      <c r="Y85" s="253"/>
      <c r="Z85" s="411" t="s">
        <v>2733</v>
      </c>
      <c r="AA85" s="412"/>
      <c r="AB85" s="281"/>
      <c r="AC85" s="281"/>
      <c r="AD85" s="281"/>
      <c r="AE85" s="281"/>
      <c r="AF85" s="281"/>
      <c r="AG85" s="1" t="str">
        <f t="shared" si="4"/>
        <v>181</v>
      </c>
      <c r="AH85" s="1" t="b">
        <f t="shared" si="6"/>
        <v>1</v>
      </c>
      <c r="AI85" s="1" t="s">
        <v>3802</v>
      </c>
      <c r="AJ85" s="1" t="str">
        <f t="shared" si="7"/>
        <v/>
      </c>
      <c r="AK85" s="1"/>
      <c r="AL85" s="1"/>
      <c r="AM85" s="1"/>
      <c r="AN85" s="1"/>
      <c r="AO85" s="1"/>
      <c r="AP85" s="1"/>
      <c r="AQ85" s="1"/>
      <c r="AR85" s="1"/>
      <c r="AS85" s="1"/>
      <c r="AT85" s="1"/>
      <c r="AU85" s="1"/>
      <c r="AV85" s="1"/>
      <c r="AW85" s="1"/>
      <c r="AX85" s="1"/>
      <c r="AY85" s="1"/>
      <c r="AZ85" s="1"/>
    </row>
    <row r="86" spans="1:52" ht="132" x14ac:dyDescent="0.25">
      <c r="A86" s="210" t="s">
        <v>2734</v>
      </c>
      <c r="B86" s="210"/>
      <c r="C86" s="594" t="s">
        <v>31</v>
      </c>
      <c r="D86" s="75" t="s">
        <v>155</v>
      </c>
      <c r="E86" s="75"/>
      <c r="F86" s="75" t="s">
        <v>155</v>
      </c>
      <c r="G86" s="404" t="s">
        <v>829</v>
      </c>
      <c r="H86" s="477" t="s">
        <v>1911</v>
      </c>
      <c r="I86" s="405" t="s">
        <v>2735</v>
      </c>
      <c r="J86" s="477" t="s">
        <v>1911</v>
      </c>
      <c r="K86" s="405" t="s">
        <v>990</v>
      </c>
      <c r="L86" s="595" t="s">
        <v>1924</v>
      </c>
      <c r="M86" s="595" t="s">
        <v>3641</v>
      </c>
      <c r="N86" s="595" t="s">
        <v>2109</v>
      </c>
      <c r="O86" s="595" t="s">
        <v>990</v>
      </c>
      <c r="P86" s="595" t="s">
        <v>990</v>
      </c>
      <c r="Q86" s="595"/>
      <c r="R86" s="595" t="s">
        <v>990</v>
      </c>
      <c r="S86" s="595" t="str">
        <f t="shared" si="5"/>
        <v>PAC: DL20_RFG_LED-Refrig-2021PLN-V11-1
RMP: DL20_RFG_LED-Refrig-2021PLN-V11-1
CA: DL20_RFG_LED-Refrig-CMUATRM-1</v>
      </c>
      <c r="T86" s="483" t="s">
        <v>2736</v>
      </c>
      <c r="U86" s="483" t="s">
        <v>2736</v>
      </c>
      <c r="V86" s="483" t="s">
        <v>2737</v>
      </c>
      <c r="W86" s="317" t="s">
        <v>1881</v>
      </c>
      <c r="X86" s="483" t="s">
        <v>2738</v>
      </c>
      <c r="Y86" s="483"/>
      <c r="Z86" s="406" t="s">
        <v>2687</v>
      </c>
      <c r="AA86" s="407"/>
      <c r="AB86" s="76"/>
      <c r="AC86" s="76"/>
      <c r="AD86" s="76"/>
      <c r="AE86" s="76"/>
      <c r="AF86" s="76"/>
      <c r="AG86" s="1" t="str">
        <f t="shared" si="4"/>
        <v>182</v>
      </c>
      <c r="AH86" s="1" t="b">
        <f t="shared" si="6"/>
        <v>0</v>
      </c>
      <c r="AI86" s="1" t="s">
        <v>3803</v>
      </c>
      <c r="AJ86" s="1" t="str">
        <f t="shared" si="7"/>
        <v/>
      </c>
      <c r="AK86" s="1"/>
      <c r="AL86" s="1"/>
      <c r="AM86" s="1"/>
      <c r="AN86" s="1"/>
      <c r="AO86" s="1"/>
      <c r="AP86" s="1"/>
      <c r="AQ86" s="1"/>
      <c r="AR86" s="1"/>
      <c r="AS86" s="1"/>
      <c r="AT86" s="1"/>
      <c r="AU86" s="1"/>
      <c r="AV86" s="1"/>
      <c r="AW86" s="1"/>
      <c r="AX86" s="1"/>
      <c r="AY86" s="1"/>
      <c r="AZ86" s="1"/>
    </row>
    <row r="87" spans="1:52" ht="105.75" customHeight="1" x14ac:dyDescent="0.25">
      <c r="A87" s="80" t="s">
        <v>2739</v>
      </c>
      <c r="B87" s="80"/>
      <c r="C87" s="74" t="s">
        <v>33</v>
      </c>
      <c r="D87" s="54" t="s">
        <v>155</v>
      </c>
      <c r="E87" s="54"/>
      <c r="F87" s="54" t="s">
        <v>155</v>
      </c>
      <c r="G87" s="408" t="s">
        <v>836</v>
      </c>
      <c r="H87" s="489" t="s">
        <v>1885</v>
      </c>
      <c r="I87" s="409" t="s">
        <v>1998</v>
      </c>
      <c r="J87" s="489" t="s">
        <v>1885</v>
      </c>
      <c r="K87" s="409" t="s">
        <v>990</v>
      </c>
      <c r="L87" s="253" t="s">
        <v>3642</v>
      </c>
      <c r="M87" s="253" t="s">
        <v>3641</v>
      </c>
      <c r="N87" s="253" t="s">
        <v>3670</v>
      </c>
      <c r="O87" s="253" t="s">
        <v>990</v>
      </c>
      <c r="P87" s="253" t="s">
        <v>990</v>
      </c>
      <c r="Q87" s="253"/>
      <c r="R87" s="253" t="s">
        <v>990</v>
      </c>
      <c r="S87" s="253" t="str">
        <f t="shared" si="5"/>
        <v>PAC: DL20_RFG_SENS-Refrig-2021PLN-V11-11
RMP: DL20_RFG_SENS-Refrig-2021PLN-V11-11
CA: DL20_RFG_SENS-Refrig-2021PLN-V11-11</v>
      </c>
      <c r="T87" s="253" t="s">
        <v>2740</v>
      </c>
      <c r="U87" s="253" t="s">
        <v>2741</v>
      </c>
      <c r="V87" s="253" t="s">
        <v>2740</v>
      </c>
      <c r="W87" s="281" t="s">
        <v>1881</v>
      </c>
      <c r="X87" s="253"/>
      <c r="Y87" s="253"/>
      <c r="Z87" s="411" t="s">
        <v>2742</v>
      </c>
      <c r="AA87" s="412"/>
      <c r="AB87" s="281"/>
      <c r="AC87" s="281"/>
      <c r="AD87" s="281"/>
      <c r="AE87" s="281"/>
      <c r="AF87" s="281"/>
      <c r="AG87" s="1" t="str">
        <f t="shared" si="4"/>
        <v>183</v>
      </c>
      <c r="AH87" s="1" t="b">
        <f t="shared" si="6"/>
        <v>1</v>
      </c>
      <c r="AI87" s="1" t="s">
        <v>3804</v>
      </c>
      <c r="AJ87" s="1" t="str">
        <f t="shared" si="7"/>
        <v/>
      </c>
      <c r="AK87" s="1"/>
      <c r="AL87" s="1"/>
      <c r="AM87" s="1"/>
      <c r="AN87" s="1"/>
      <c r="AO87" s="1"/>
      <c r="AP87" s="1"/>
      <c r="AQ87" s="1"/>
      <c r="AR87" s="1"/>
      <c r="AS87" s="1"/>
      <c r="AT87" s="1"/>
      <c r="AU87" s="1"/>
      <c r="AV87" s="1"/>
      <c r="AW87" s="1"/>
      <c r="AX87" s="1"/>
      <c r="AY87" s="1"/>
      <c r="AZ87" s="1"/>
    </row>
    <row r="88" spans="1:52" ht="60" x14ac:dyDescent="0.25">
      <c r="A88" s="210" t="s">
        <v>2743</v>
      </c>
      <c r="B88" s="210"/>
      <c r="C88" s="594" t="s">
        <v>840</v>
      </c>
      <c r="D88" s="75" t="s">
        <v>155</v>
      </c>
      <c r="E88" s="75"/>
      <c r="F88" s="75" t="s">
        <v>155</v>
      </c>
      <c r="G88" s="404" t="s">
        <v>841</v>
      </c>
      <c r="H88" s="477" t="s">
        <v>1885</v>
      </c>
      <c r="I88" s="405" t="s">
        <v>1998</v>
      </c>
      <c r="J88" s="477" t="s">
        <v>1885</v>
      </c>
      <c r="K88" s="405" t="s">
        <v>990</v>
      </c>
      <c r="L88" s="595" t="s">
        <v>3643</v>
      </c>
      <c r="M88" s="595" t="s">
        <v>1945</v>
      </c>
      <c r="N88" s="595" t="s">
        <v>3671</v>
      </c>
      <c r="O88" s="595" t="s">
        <v>2746</v>
      </c>
      <c r="P88" s="595" t="s">
        <v>990</v>
      </c>
      <c r="Q88" s="595" t="s">
        <v>2744</v>
      </c>
      <c r="R88" s="595" t="s">
        <v>3705</v>
      </c>
      <c r="S88" s="595" t="str">
        <f t="shared" si="5"/>
        <v>PAC: DL20_RFG_ODSP_COV-Refrig-2021PLN-V11-1
RMP: DL20_RFG_ODSP_COV-Refrig-2021PLN-V11-1
CA: DL20_RFG_ODSP_COV-Refrig-2021PLN-V11-1</v>
      </c>
      <c r="T88" s="483" t="s">
        <v>2745</v>
      </c>
      <c r="U88" s="483" t="s">
        <v>2746</v>
      </c>
      <c r="V88" s="483" t="s">
        <v>2745</v>
      </c>
      <c r="W88" s="317" t="s">
        <v>399</v>
      </c>
      <c r="X88" s="483"/>
      <c r="Y88" s="483"/>
      <c r="Z88" s="436" t="s">
        <v>2666</v>
      </c>
      <c r="AA88" s="437"/>
      <c r="AB88" s="76"/>
      <c r="AC88" s="76"/>
      <c r="AD88" s="76"/>
      <c r="AE88" s="76"/>
      <c r="AF88" s="76"/>
      <c r="AG88" s="1" t="str">
        <f t="shared" si="4"/>
        <v>184</v>
      </c>
      <c r="AH88" s="1" t="b">
        <f t="shared" si="6"/>
        <v>0</v>
      </c>
      <c r="AI88" s="1" t="s">
        <v>3805</v>
      </c>
      <c r="AJ88" s="1" t="str">
        <f t="shared" si="7"/>
        <v/>
      </c>
      <c r="AK88" s="1"/>
      <c r="AL88" s="1"/>
      <c r="AM88" s="1"/>
      <c r="AN88" s="1"/>
      <c r="AO88" s="1"/>
      <c r="AP88" s="1"/>
      <c r="AQ88" s="1"/>
      <c r="AR88" s="1"/>
      <c r="AS88" s="1"/>
      <c r="AT88" s="1"/>
      <c r="AU88" s="1"/>
      <c r="AV88" s="1"/>
      <c r="AW88" s="1"/>
      <c r="AX88" s="1"/>
      <c r="AY88" s="1"/>
      <c r="AZ88" s="1"/>
    </row>
    <row r="89" spans="1:52" ht="80.25" customHeight="1" x14ac:dyDescent="0.25">
      <c r="A89" s="80" t="s">
        <v>2747</v>
      </c>
      <c r="B89" s="80"/>
      <c r="C89" s="74" t="s">
        <v>1189</v>
      </c>
      <c r="D89" s="54" t="s">
        <v>155</v>
      </c>
      <c r="E89" s="54"/>
      <c r="F89" s="54" t="s">
        <v>990</v>
      </c>
      <c r="G89" s="408" t="s">
        <v>967</v>
      </c>
      <c r="H89" s="489" t="s">
        <v>1780</v>
      </c>
      <c r="I89" s="409" t="s">
        <v>990</v>
      </c>
      <c r="J89" s="489" t="s">
        <v>1885</v>
      </c>
      <c r="K89" s="409" t="s">
        <v>990</v>
      </c>
      <c r="L89" s="253" t="s">
        <v>990</v>
      </c>
      <c r="M89" s="253" t="s">
        <v>990</v>
      </c>
      <c r="N89" s="253" t="s">
        <v>1864</v>
      </c>
      <c r="O89" s="253" t="s">
        <v>990</v>
      </c>
      <c r="P89" s="253" t="s">
        <v>990</v>
      </c>
      <c r="Q89" s="253"/>
      <c r="R89" s="253" t="s">
        <v>990</v>
      </c>
      <c r="S89" s="253" t="str">
        <f>SUBSTITUTE(AI89," - ",CHAR(10))</f>
        <v>PAC: HANDWRAP_ONDMD-Misc-RTF-v1.1-1
RMP: HANDWRAP_ONDMD-Misc-RTF-v1.1-1
CA: HANDWRAP_ONDMD-Misc-RTF-v1.1-1</v>
      </c>
      <c r="T89" s="338" t="s">
        <v>2748</v>
      </c>
      <c r="U89" s="338" t="s">
        <v>2748</v>
      </c>
      <c r="V89" s="338" t="s">
        <v>2748</v>
      </c>
      <c r="W89" s="337" t="s">
        <v>159</v>
      </c>
      <c r="X89" s="438"/>
      <c r="Y89" s="413" t="s">
        <v>2749</v>
      </c>
      <c r="Z89" s="411" t="s">
        <v>2750</v>
      </c>
      <c r="AA89" s="412" t="s">
        <v>632</v>
      </c>
      <c r="AB89" s="281"/>
      <c r="AC89" s="281"/>
      <c r="AD89" s="281"/>
      <c r="AE89" s="281"/>
      <c r="AF89" s="281"/>
      <c r="AG89" s="1" t="str">
        <f>RIGHT(A89,3)</f>
        <v>218</v>
      </c>
      <c r="AH89" s="1" t="b">
        <f>ISODD(AG89)</f>
        <v>0</v>
      </c>
      <c r="AI89" s="1" t="s">
        <v>3806</v>
      </c>
      <c r="AJ89" s="1" t="str">
        <f>IF(ISBLANK(U89),IF(W89="Sufficiently Characterized","",IF(AND(NOT(ISBLANK(T89)),NOT(ISBLANK(V89))),"COST","")),"")</f>
        <v/>
      </c>
      <c r="AK89" s="1"/>
      <c r="AL89" s="1"/>
      <c r="AM89" s="1"/>
      <c r="AN89" s="1"/>
      <c r="AO89" s="1"/>
      <c r="AP89" s="1"/>
      <c r="AQ89" s="1"/>
      <c r="AR89" s="1"/>
      <c r="AS89" s="1"/>
      <c r="AT89" s="1"/>
      <c r="AU89" s="1"/>
      <c r="AV89" s="1"/>
      <c r="AW89" s="1"/>
      <c r="AX89" s="1"/>
      <c r="AY89" s="1"/>
      <c r="AZ89" s="1"/>
    </row>
    <row r="90" spans="1:52" ht="73.5" customHeight="1" x14ac:dyDescent="0.25">
      <c r="A90" s="210" t="s">
        <v>2751</v>
      </c>
      <c r="B90" s="210"/>
      <c r="C90" s="594" t="s">
        <v>2752</v>
      </c>
      <c r="D90" s="75" t="s">
        <v>155</v>
      </c>
      <c r="E90" s="75"/>
      <c r="F90" s="75" t="s">
        <v>155</v>
      </c>
      <c r="G90" s="404" t="s">
        <v>2753</v>
      </c>
      <c r="H90" s="477" t="s">
        <v>1863</v>
      </c>
      <c r="I90" s="405" t="s">
        <v>2434</v>
      </c>
      <c r="J90" s="477" t="s">
        <v>1885</v>
      </c>
      <c r="K90" s="410" t="s">
        <v>2754</v>
      </c>
      <c r="L90" s="595" t="s">
        <v>1924</v>
      </c>
      <c r="M90" s="595" t="s">
        <v>1945</v>
      </c>
      <c r="N90" s="595" t="s">
        <v>1899</v>
      </c>
      <c r="O90" s="595" t="s">
        <v>2755</v>
      </c>
      <c r="P90" s="595" t="s">
        <v>990</v>
      </c>
      <c r="Q90" s="595" t="s">
        <v>2756</v>
      </c>
      <c r="R90" s="595" t="s">
        <v>990</v>
      </c>
      <c r="S90" s="595" t="str">
        <f t="shared" si="5"/>
        <v/>
      </c>
      <c r="T90" s="595" t="s">
        <v>2757</v>
      </c>
      <c r="U90" s="595" t="s">
        <v>2755</v>
      </c>
      <c r="V90" s="595" t="s">
        <v>2757</v>
      </c>
      <c r="W90" s="76" t="s">
        <v>1881</v>
      </c>
      <c r="X90" s="595" t="s">
        <v>2010</v>
      </c>
      <c r="Y90" s="595"/>
      <c r="Z90" s="406" t="s">
        <v>2758</v>
      </c>
      <c r="AA90" s="407"/>
      <c r="AB90" s="76"/>
      <c r="AC90" s="76"/>
      <c r="AD90" s="76"/>
      <c r="AE90" s="76"/>
      <c r="AF90" s="76"/>
      <c r="AG90" s="1" t="str">
        <f t="shared" si="4"/>
        <v>185</v>
      </c>
      <c r="AH90" s="1" t="b">
        <f t="shared" si="6"/>
        <v>1</v>
      </c>
      <c r="AI90" s="1" t="s">
        <v>990</v>
      </c>
      <c r="AJ90" s="1" t="str">
        <f t="shared" si="7"/>
        <v/>
      </c>
      <c r="AK90" s="1"/>
      <c r="AL90" s="1"/>
      <c r="AM90" s="1"/>
      <c r="AN90" s="1"/>
      <c r="AO90" s="1"/>
      <c r="AP90" s="1"/>
      <c r="AQ90" s="1"/>
      <c r="AR90" s="1"/>
      <c r="AS90" s="1"/>
      <c r="AT90" s="1"/>
      <c r="AU90" s="1"/>
      <c r="AV90" s="1"/>
      <c r="AW90" s="1"/>
      <c r="AX90" s="1"/>
      <c r="AY90" s="1"/>
      <c r="AZ90" s="1"/>
    </row>
    <row r="91" spans="1:52" ht="65.25" customHeight="1" x14ac:dyDescent="0.25">
      <c r="A91" s="80" t="s">
        <v>2759</v>
      </c>
      <c r="B91" s="80"/>
      <c r="C91" s="74" t="s">
        <v>882</v>
      </c>
      <c r="D91" s="54"/>
      <c r="E91" s="54" t="s">
        <v>155</v>
      </c>
      <c r="F91" s="54" t="s">
        <v>155</v>
      </c>
      <c r="G91" s="408" t="s">
        <v>883</v>
      </c>
      <c r="H91" s="489" t="s">
        <v>1863</v>
      </c>
      <c r="I91" s="409" t="s">
        <v>2007</v>
      </c>
      <c r="J91" s="489" t="s">
        <v>1885</v>
      </c>
      <c r="K91" s="409" t="s">
        <v>990</v>
      </c>
      <c r="L91" s="253" t="s">
        <v>1924</v>
      </c>
      <c r="M91" s="253" t="s">
        <v>1945</v>
      </c>
      <c r="N91" s="253" t="s">
        <v>1899</v>
      </c>
      <c r="O91" s="253" t="s">
        <v>990</v>
      </c>
      <c r="P91" s="253" t="s">
        <v>990</v>
      </c>
      <c r="Q91" s="253"/>
      <c r="R91" s="253" t="s">
        <v>990</v>
      </c>
      <c r="S91" s="253" t="str">
        <f t="shared" si="5"/>
        <v>PAC: DL20_RFG_ULTFRZ_ESTAR-Refrig-CAeTRM-1-2
RMP: DL20_RFG_ULTFRZ_ESTAR-Refrig-CAeTRM-1-2
CA: DL20_RFG_ULTFRZ_ESTAR-Refrig-CAeTRM-1-2</v>
      </c>
      <c r="T91" s="338" t="s">
        <v>2760</v>
      </c>
      <c r="U91" s="338" t="s">
        <v>2760</v>
      </c>
      <c r="V91" s="338" t="s">
        <v>2760</v>
      </c>
      <c r="W91" s="337" t="s">
        <v>159</v>
      </c>
      <c r="X91" s="438" t="s">
        <v>2010</v>
      </c>
      <c r="Y91" s="413" t="s">
        <v>2761</v>
      </c>
      <c r="Z91" s="411" t="s">
        <v>2762</v>
      </c>
      <c r="AA91" s="412" t="s">
        <v>632</v>
      </c>
      <c r="AB91" s="281"/>
      <c r="AC91" s="281"/>
      <c r="AD91" s="281"/>
      <c r="AE91" s="281"/>
      <c r="AF91" s="281"/>
      <c r="AG91" s="1" t="str">
        <f t="shared" si="4"/>
        <v>186</v>
      </c>
      <c r="AH91" s="1" t="b">
        <f t="shared" si="6"/>
        <v>0</v>
      </c>
      <c r="AI91" s="1" t="s">
        <v>3807</v>
      </c>
      <c r="AJ91" s="1" t="str">
        <f t="shared" si="7"/>
        <v/>
      </c>
      <c r="AK91" s="1"/>
      <c r="AL91" s="1"/>
      <c r="AM91" s="1"/>
      <c r="AN91" s="1"/>
      <c r="AO91" s="1"/>
      <c r="AP91" s="1"/>
      <c r="AQ91" s="1"/>
      <c r="AR91" s="1"/>
      <c r="AS91" s="1"/>
      <c r="AT91" s="1"/>
      <c r="AU91" s="1"/>
      <c r="AV91" s="1"/>
      <c r="AW91" s="1"/>
      <c r="AX91" s="1"/>
      <c r="AY91" s="1"/>
      <c r="AZ91" s="1"/>
    </row>
    <row r="92" spans="1:52" ht="84" x14ac:dyDescent="0.25">
      <c r="A92" s="210" t="s">
        <v>2763</v>
      </c>
      <c r="B92" s="210"/>
      <c r="C92" s="594" t="s">
        <v>846</v>
      </c>
      <c r="D92" s="75" t="s">
        <v>155</v>
      </c>
      <c r="E92" s="75"/>
      <c r="F92" s="75" t="s">
        <v>155</v>
      </c>
      <c r="G92" s="404" t="s">
        <v>847</v>
      </c>
      <c r="H92" s="477" t="s">
        <v>1885</v>
      </c>
      <c r="I92" s="405" t="s">
        <v>2122</v>
      </c>
      <c r="J92" s="477" t="s">
        <v>1885</v>
      </c>
      <c r="K92" s="405" t="s">
        <v>990</v>
      </c>
      <c r="L92" s="595" t="s">
        <v>1924</v>
      </c>
      <c r="M92" s="595" t="s">
        <v>1945</v>
      </c>
      <c r="N92" s="595" t="s">
        <v>3672</v>
      </c>
      <c r="O92" s="595" t="s">
        <v>2765</v>
      </c>
      <c r="P92" s="595" t="s">
        <v>990</v>
      </c>
      <c r="Q92" s="595" t="s">
        <v>2764</v>
      </c>
      <c r="R92" s="595" t="s">
        <v>3706</v>
      </c>
      <c r="S92" s="595" t="str">
        <f t="shared" si="5"/>
        <v>PAC: VEND_CTRL-Miscellaneous-SCE-17R0-40
RMP: VEND_CTRL-Miscellaneous-SCE-17R0-40
CA: VEND_CTRL-Miscellaneous-SCE-17R0-40</v>
      </c>
      <c r="T92" s="595" t="s">
        <v>2765</v>
      </c>
      <c r="U92" s="595" t="s">
        <v>2765</v>
      </c>
      <c r="V92" s="595" t="s">
        <v>2765</v>
      </c>
      <c r="W92" s="76" t="s">
        <v>159</v>
      </c>
      <c r="X92" s="595" t="s">
        <v>2766</v>
      </c>
      <c r="Y92" s="595"/>
      <c r="Z92" s="406" t="s">
        <v>2767</v>
      </c>
      <c r="AA92" s="407"/>
      <c r="AB92" s="76"/>
      <c r="AC92" s="76"/>
      <c r="AD92" s="76"/>
      <c r="AE92" s="76"/>
      <c r="AF92" s="76"/>
      <c r="AG92" s="1" t="str">
        <f t="shared" si="4"/>
        <v>187</v>
      </c>
      <c r="AH92" s="1" t="b">
        <f t="shared" si="6"/>
        <v>1</v>
      </c>
      <c r="AI92" s="1" t="s">
        <v>3808</v>
      </c>
      <c r="AJ92" s="1" t="str">
        <f t="shared" si="7"/>
        <v/>
      </c>
      <c r="AK92" s="1"/>
      <c r="AL92" s="1"/>
      <c r="AM92" s="1"/>
      <c r="AN92" s="1"/>
      <c r="AO92" s="1"/>
      <c r="AP92" s="1"/>
      <c r="AQ92" s="1"/>
      <c r="AR92" s="1"/>
      <c r="AS92" s="1"/>
      <c r="AT92" s="1"/>
      <c r="AU92" s="1"/>
      <c r="AV92" s="1"/>
      <c r="AW92" s="1"/>
      <c r="AX92" s="1"/>
      <c r="AY92" s="1"/>
      <c r="AZ92" s="1"/>
    </row>
    <row r="93" spans="1:52" ht="75" x14ac:dyDescent="0.25">
      <c r="A93" s="80" t="s">
        <v>2768</v>
      </c>
      <c r="B93" s="80"/>
      <c r="C93" s="74" t="s">
        <v>852</v>
      </c>
      <c r="D93" s="54" t="s">
        <v>155</v>
      </c>
      <c r="E93" s="54"/>
      <c r="F93" s="54" t="s">
        <v>155</v>
      </c>
      <c r="G93" s="408" t="s">
        <v>853</v>
      </c>
      <c r="H93" s="489" t="s">
        <v>1863</v>
      </c>
      <c r="I93" s="409" t="s">
        <v>2434</v>
      </c>
      <c r="J93" s="489" t="s">
        <v>1885</v>
      </c>
      <c r="K93" s="409" t="s">
        <v>990</v>
      </c>
      <c r="L93" s="253" t="s">
        <v>1924</v>
      </c>
      <c r="M93" s="253" t="s">
        <v>1925</v>
      </c>
      <c r="N93" s="253" t="s">
        <v>1899</v>
      </c>
      <c r="O93" s="253" t="s">
        <v>2770</v>
      </c>
      <c r="P93" s="253" t="s">
        <v>990</v>
      </c>
      <c r="Q93" s="419" t="s">
        <v>2769</v>
      </c>
      <c r="R93" s="253" t="s">
        <v>990</v>
      </c>
      <c r="S93" s="253" t="str">
        <f>SUBSTITUTE(AI93," - ",CHAR(10))</f>
        <v>PAC: COOK_EXHD-Food Preparation-7PLN-v3-1
RMP: XCEL
"Demand Controlled Ventilation CO
5 to less than 7.5 HP" 2020 Measure
CA: COOK_EXHD-Food Preparation-7PLN-v3-1</v>
      </c>
      <c r="T93" s="338" t="s">
        <v>2770</v>
      </c>
      <c r="U93" s="338" t="s">
        <v>2770</v>
      </c>
      <c r="V93" s="338" t="s">
        <v>2770</v>
      </c>
      <c r="W93" s="337" t="s">
        <v>1881</v>
      </c>
      <c r="X93" s="338" t="s">
        <v>2771</v>
      </c>
      <c r="Y93" s="338"/>
      <c r="Z93" s="431" t="s">
        <v>2772</v>
      </c>
      <c r="AA93" s="432"/>
      <c r="AB93" s="281"/>
      <c r="AC93" s="281"/>
      <c r="AD93" s="281"/>
      <c r="AE93" s="281"/>
      <c r="AF93" s="281"/>
      <c r="AG93" s="1" t="str">
        <f t="shared" si="4"/>
        <v>188</v>
      </c>
      <c r="AH93" s="1" t="b">
        <f t="shared" si="6"/>
        <v>0</v>
      </c>
      <c r="AI93" s="1" t="s">
        <v>3809</v>
      </c>
      <c r="AJ93" s="1" t="str">
        <f t="shared" si="7"/>
        <v/>
      </c>
      <c r="AK93" s="1"/>
      <c r="AL93" s="1"/>
      <c r="AM93" s="1"/>
      <c r="AN93" s="1"/>
      <c r="AO93" s="1"/>
      <c r="AP93" s="1"/>
      <c r="AQ93" s="1"/>
      <c r="AR93" s="1"/>
      <c r="AS93" s="1"/>
      <c r="AT93" s="1"/>
      <c r="AU93" s="1"/>
      <c r="AV93" s="1"/>
      <c r="AW93" s="1"/>
      <c r="AX93" s="1"/>
      <c r="AY93" s="1"/>
      <c r="AZ93" s="1"/>
    </row>
    <row r="94" spans="1:52" ht="60" x14ac:dyDescent="0.25">
      <c r="A94" s="210" t="s">
        <v>2773</v>
      </c>
      <c r="B94" s="210"/>
      <c r="C94" s="594" t="s">
        <v>857</v>
      </c>
      <c r="D94" s="75" t="s">
        <v>155</v>
      </c>
      <c r="E94" s="75"/>
      <c r="F94" s="75" t="s">
        <v>155</v>
      </c>
      <c r="G94" s="404" t="s">
        <v>859</v>
      </c>
      <c r="H94" s="477" t="s">
        <v>1863</v>
      </c>
      <c r="I94" s="405" t="s">
        <v>1872</v>
      </c>
      <c r="J94" s="477" t="s">
        <v>1863</v>
      </c>
      <c r="K94" s="405" t="s">
        <v>990</v>
      </c>
      <c r="L94" s="595" t="s">
        <v>3644</v>
      </c>
      <c r="M94" s="595" t="s">
        <v>3638</v>
      </c>
      <c r="N94" s="595" t="s">
        <v>1899</v>
      </c>
      <c r="O94" s="595" t="s">
        <v>2775</v>
      </c>
      <c r="P94" s="595" t="s">
        <v>990</v>
      </c>
      <c r="Q94" s="595" t="s">
        <v>2774</v>
      </c>
      <c r="R94" s="595" t="s">
        <v>3707</v>
      </c>
      <c r="S94" s="595" t="str">
        <f t="shared" si="5"/>
        <v>PAC: GSTRM_CTRL-Cooling/Heating-PGE-R2-18
RMP: GSTRM_CTRL-Cooling/Heating-PGE-R2-18
CA: GSTRM_CTRL-Cooling/Heating-PGE-R2-18</v>
      </c>
      <c r="T94" s="595" t="s">
        <v>2775</v>
      </c>
      <c r="U94" s="595" t="s">
        <v>2775</v>
      </c>
      <c r="V94" s="595" t="s">
        <v>1877</v>
      </c>
      <c r="W94" s="76" t="s">
        <v>159</v>
      </c>
      <c r="X94" s="595" t="s">
        <v>2776</v>
      </c>
      <c r="Y94" s="595"/>
      <c r="Z94" s="406"/>
      <c r="AA94" s="407"/>
      <c r="AB94" s="76"/>
      <c r="AC94" s="76"/>
      <c r="AD94" s="76"/>
      <c r="AE94" s="76"/>
      <c r="AF94" s="76"/>
      <c r="AG94" s="1" t="str">
        <f t="shared" si="4"/>
        <v>189</v>
      </c>
      <c r="AH94" s="1" t="b">
        <f t="shared" si="6"/>
        <v>1</v>
      </c>
      <c r="AI94" s="1" t="s">
        <v>3810</v>
      </c>
      <c r="AJ94" s="1" t="str">
        <f t="shared" si="7"/>
        <v/>
      </c>
      <c r="AK94" s="1"/>
      <c r="AL94" s="1"/>
      <c r="AM94" s="1"/>
      <c r="AN94" s="1"/>
      <c r="AO94" s="1"/>
      <c r="AP94" s="1"/>
      <c r="AQ94" s="1"/>
      <c r="AR94" s="1"/>
      <c r="AS94" s="1"/>
      <c r="AT94" s="1"/>
      <c r="AU94" s="1"/>
      <c r="AV94" s="1"/>
      <c r="AW94" s="1"/>
      <c r="AX94" s="1"/>
      <c r="AY94" s="1"/>
      <c r="AZ94" s="1"/>
    </row>
    <row r="95" spans="1:52" ht="69.75" customHeight="1" x14ac:dyDescent="0.25">
      <c r="A95" s="80" t="s">
        <v>2777</v>
      </c>
      <c r="B95" s="80"/>
      <c r="C95" s="74" t="s">
        <v>47</v>
      </c>
      <c r="D95" s="54"/>
      <c r="E95" s="54" t="s">
        <v>155</v>
      </c>
      <c r="F95" s="54" t="s">
        <v>155</v>
      </c>
      <c r="G95" s="408" t="s">
        <v>863</v>
      </c>
      <c r="H95" s="489" t="s">
        <v>1885</v>
      </c>
      <c r="I95" s="409" t="s">
        <v>1998</v>
      </c>
      <c r="J95" s="489" t="s">
        <v>1885</v>
      </c>
      <c r="K95" s="409" t="s">
        <v>990</v>
      </c>
      <c r="L95" s="253" t="s">
        <v>1924</v>
      </c>
      <c r="M95" s="253" t="s">
        <v>1945</v>
      </c>
      <c r="N95" s="253" t="s">
        <v>2163</v>
      </c>
      <c r="O95" s="253" t="s">
        <v>2779</v>
      </c>
      <c r="P95" s="253" t="s">
        <v>990</v>
      </c>
      <c r="Q95" s="253" t="s">
        <v>2778</v>
      </c>
      <c r="R95" s="253" t="s">
        <v>3708</v>
      </c>
      <c r="S95" s="253" t="str">
        <f t="shared" si="5"/>
        <v>PAC: SMARTSTRIP-Elec-RTF-v4.1-1
RMP: SMARTSTRIP-Elec-RTF-v4.1-1
CA: SMARTSTRIP-Elec-RTF-v4.1-1</v>
      </c>
      <c r="T95" s="338" t="s">
        <v>2779</v>
      </c>
      <c r="U95" s="338" t="s">
        <v>2780</v>
      </c>
      <c r="V95" s="338" t="s">
        <v>2779</v>
      </c>
      <c r="W95" s="337" t="s">
        <v>159</v>
      </c>
      <c r="X95" s="338" t="s">
        <v>2781</v>
      </c>
      <c r="Y95" s="338"/>
      <c r="Z95" s="411" t="s">
        <v>2782</v>
      </c>
      <c r="AA95" s="412"/>
      <c r="AB95" s="281"/>
      <c r="AC95" s="281"/>
      <c r="AD95" s="281"/>
      <c r="AE95" s="281"/>
      <c r="AF95" s="281"/>
      <c r="AG95" s="1" t="str">
        <f t="shared" si="4"/>
        <v>190</v>
      </c>
      <c r="AH95" s="1" t="b">
        <f t="shared" si="6"/>
        <v>0</v>
      </c>
      <c r="AI95" s="1" t="s">
        <v>3811</v>
      </c>
      <c r="AJ95" s="1" t="str">
        <f t="shared" si="7"/>
        <v/>
      </c>
      <c r="AK95" s="1"/>
      <c r="AL95" s="1"/>
      <c r="AM95" s="1"/>
      <c r="AN95" s="1"/>
      <c r="AO95" s="1"/>
      <c r="AP95" s="1"/>
      <c r="AQ95" s="1"/>
      <c r="AR95" s="1"/>
      <c r="AS95" s="1"/>
      <c r="AT95" s="1"/>
      <c r="AU95" s="1"/>
      <c r="AV95" s="1"/>
      <c r="AW95" s="1"/>
      <c r="AX95" s="1"/>
      <c r="AY95" s="1"/>
      <c r="AZ95" s="1"/>
    </row>
    <row r="96" spans="1:52" ht="90" x14ac:dyDescent="0.25">
      <c r="A96" s="210" t="s">
        <v>2783</v>
      </c>
      <c r="B96" s="210"/>
      <c r="C96" s="594" t="s">
        <v>867</v>
      </c>
      <c r="D96" s="75" t="s">
        <v>155</v>
      </c>
      <c r="E96" s="75"/>
      <c r="F96" s="75" t="s">
        <v>155</v>
      </c>
      <c r="G96" s="404" t="s">
        <v>868</v>
      </c>
      <c r="H96" s="477" t="s">
        <v>1885</v>
      </c>
      <c r="I96" s="405" t="s">
        <v>1998</v>
      </c>
      <c r="J96" s="477" t="s">
        <v>1885</v>
      </c>
      <c r="K96" s="405" t="s">
        <v>990</v>
      </c>
      <c r="L96" s="595" t="s">
        <v>3645</v>
      </c>
      <c r="M96" s="595" t="s">
        <v>3646</v>
      </c>
      <c r="N96" s="595" t="s">
        <v>3673</v>
      </c>
      <c r="O96" s="595" t="s">
        <v>2784</v>
      </c>
      <c r="P96" s="595" t="s">
        <v>2785</v>
      </c>
      <c r="Q96" s="419" t="s">
        <v>2786</v>
      </c>
      <c r="R96" s="595" t="s">
        <v>990</v>
      </c>
      <c r="S96" s="595" t="str">
        <f t="shared" si="5"/>
        <v xml:space="preserve">PAC: 
RMP: 
CA: </v>
      </c>
      <c r="T96" s="595" t="s">
        <v>2784</v>
      </c>
      <c r="U96" s="595" t="s">
        <v>2784</v>
      </c>
      <c r="V96" s="595" t="s">
        <v>2784</v>
      </c>
      <c r="W96" s="76" t="s">
        <v>1881</v>
      </c>
      <c r="X96" s="595" t="s">
        <v>2787</v>
      </c>
      <c r="Y96" s="595"/>
      <c r="Z96" s="431" t="s">
        <v>2788</v>
      </c>
      <c r="AA96" s="432"/>
      <c r="AB96" s="76"/>
      <c r="AC96" s="76"/>
      <c r="AD96" s="76"/>
      <c r="AE96" s="76"/>
      <c r="AF96" s="76"/>
      <c r="AG96" s="1" t="str">
        <f t="shared" si="4"/>
        <v>191</v>
      </c>
      <c r="AH96" s="1" t="b">
        <f t="shared" si="6"/>
        <v>1</v>
      </c>
      <c r="AI96" s="1" t="s">
        <v>3716</v>
      </c>
      <c r="AJ96" s="1" t="str">
        <f t="shared" si="7"/>
        <v/>
      </c>
      <c r="AK96" s="1"/>
      <c r="AL96" s="1"/>
      <c r="AM96" s="1"/>
      <c r="AN96" s="1"/>
      <c r="AO96" s="1"/>
      <c r="AP96" s="1"/>
      <c r="AQ96" s="1"/>
      <c r="AR96" s="1"/>
      <c r="AS96" s="1"/>
      <c r="AT96" s="1"/>
      <c r="AU96" s="1"/>
      <c r="AV96" s="1"/>
      <c r="AW96" s="1"/>
      <c r="AX96" s="1"/>
      <c r="AY96" s="1"/>
      <c r="AZ96" s="1"/>
    </row>
    <row r="97" spans="1:52" ht="54" customHeight="1" x14ac:dyDescent="0.25">
      <c r="A97" s="80" t="s">
        <v>2789</v>
      </c>
      <c r="B97" s="80"/>
      <c r="C97" s="74" t="s">
        <v>2790</v>
      </c>
      <c r="D97" s="54" t="s">
        <v>155</v>
      </c>
      <c r="E97" s="54"/>
      <c r="F97" s="54" t="s">
        <v>155</v>
      </c>
      <c r="G97" s="408" t="s">
        <v>2791</v>
      </c>
      <c r="H97" s="489" t="s">
        <v>1863</v>
      </c>
      <c r="I97" s="409" t="s">
        <v>2792</v>
      </c>
      <c r="J97" s="489" t="s">
        <v>1885</v>
      </c>
      <c r="K97" s="409"/>
      <c r="L97" s="253" t="s">
        <v>3647</v>
      </c>
      <c r="M97" s="253" t="s">
        <v>1945</v>
      </c>
      <c r="N97" s="253" t="s">
        <v>1899</v>
      </c>
      <c r="O97" s="253" t="s">
        <v>2793</v>
      </c>
      <c r="P97" s="253" t="s">
        <v>990</v>
      </c>
      <c r="Q97" s="253" t="s">
        <v>2794</v>
      </c>
      <c r="R97" s="253" t="s">
        <v>990</v>
      </c>
      <c r="S97" s="253" t="str">
        <f t="shared" si="5"/>
        <v/>
      </c>
      <c r="T97" s="338" t="s">
        <v>2793</v>
      </c>
      <c r="U97" s="338" t="s">
        <v>2793</v>
      </c>
      <c r="V97" s="338" t="s">
        <v>2793</v>
      </c>
      <c r="W97" s="337" t="s">
        <v>1881</v>
      </c>
      <c r="X97" s="338"/>
      <c r="Y97" s="338"/>
      <c r="Z97" s="411" t="s">
        <v>2795</v>
      </c>
      <c r="AA97" s="412"/>
      <c r="AB97" s="281"/>
      <c r="AC97" s="281"/>
      <c r="AD97" s="281"/>
      <c r="AE97" s="281"/>
      <c r="AF97" s="281"/>
      <c r="AG97" s="1" t="str">
        <f t="shared" si="4"/>
        <v>219</v>
      </c>
      <c r="AH97" s="1" t="b">
        <f t="shared" si="6"/>
        <v>1</v>
      </c>
      <c r="AI97" s="1" t="s">
        <v>990</v>
      </c>
      <c r="AJ97" s="1" t="str">
        <f t="shared" si="7"/>
        <v/>
      </c>
      <c r="AK97" s="1"/>
      <c r="AL97" s="1"/>
      <c r="AM97" s="1"/>
      <c r="AN97" s="1"/>
      <c r="AO97" s="1"/>
      <c r="AP97" s="1"/>
      <c r="AQ97" s="1"/>
      <c r="AR97" s="1"/>
      <c r="AS97" s="1"/>
      <c r="AT97" s="1"/>
      <c r="AU97" s="1"/>
      <c r="AV97" s="1"/>
      <c r="AW97" s="1"/>
      <c r="AX97" s="1"/>
      <c r="AY97" s="1"/>
      <c r="AZ97" s="1"/>
    </row>
    <row r="98" spans="1:52" ht="115.5" customHeight="1" x14ac:dyDescent="0.25">
      <c r="A98" s="210" t="s">
        <v>2796</v>
      </c>
      <c r="B98" s="210"/>
      <c r="C98" s="594" t="s">
        <v>872</v>
      </c>
      <c r="D98" s="75" t="s">
        <v>155</v>
      </c>
      <c r="E98" s="75"/>
      <c r="F98" s="75" t="s">
        <v>155</v>
      </c>
      <c r="G98" s="404" t="s">
        <v>873</v>
      </c>
      <c r="H98" s="477" t="s">
        <v>1863</v>
      </c>
      <c r="I98" s="405" t="s">
        <v>2434</v>
      </c>
      <c r="J98" s="477" t="s">
        <v>1863</v>
      </c>
      <c r="K98" s="405"/>
      <c r="L98" s="595" t="s">
        <v>3648</v>
      </c>
      <c r="M98" s="595" t="s">
        <v>1945</v>
      </c>
      <c r="N98" s="595" t="s">
        <v>1899</v>
      </c>
      <c r="O98" s="595" t="s">
        <v>990</v>
      </c>
      <c r="P98" s="595" t="s">
        <v>990</v>
      </c>
      <c r="Q98" s="595"/>
      <c r="R98" s="595" t="s">
        <v>990</v>
      </c>
      <c r="S98" s="595" t="str">
        <f t="shared" si="5"/>
        <v>PAC: DATA_BEST-Office Equipment-7PLN-v6-1
RMP: DATA_BEST-Office Equipment-XCELCO-2017-18-1
CA: DATA_BEST-Office Equipment-7PLN-v6-1</v>
      </c>
      <c r="T98" s="595" t="s">
        <v>2797</v>
      </c>
      <c r="U98" s="595" t="s">
        <v>2798</v>
      </c>
      <c r="V98" s="595" t="s">
        <v>1877</v>
      </c>
      <c r="W98" s="76" t="s">
        <v>1881</v>
      </c>
      <c r="X98" s="595" t="s">
        <v>2799</v>
      </c>
      <c r="Y98" s="595"/>
      <c r="Z98" s="406" t="s">
        <v>2800</v>
      </c>
      <c r="AA98" s="407"/>
      <c r="AB98" s="76"/>
      <c r="AC98" s="76"/>
      <c r="AD98" s="76"/>
      <c r="AE98" s="76"/>
      <c r="AF98" s="76"/>
      <c r="AG98" s="1" t="str">
        <f t="shared" si="4"/>
        <v>193</v>
      </c>
      <c r="AH98" s="1" t="b">
        <f t="shared" si="6"/>
        <v>1</v>
      </c>
      <c r="AI98" s="1" t="s">
        <v>3812</v>
      </c>
      <c r="AJ98" s="1" t="str">
        <f t="shared" si="7"/>
        <v/>
      </c>
      <c r="AK98" s="1"/>
      <c r="AL98" s="1"/>
      <c r="AM98" s="1"/>
      <c r="AN98" s="1"/>
      <c r="AO98" s="1"/>
      <c r="AP98" s="1"/>
      <c r="AQ98" s="1"/>
      <c r="AR98" s="1"/>
      <c r="AS98" s="1"/>
      <c r="AT98" s="1"/>
      <c r="AU98" s="1"/>
      <c r="AV98" s="1"/>
      <c r="AW98" s="1"/>
      <c r="AX98" s="1"/>
      <c r="AY98" s="1"/>
      <c r="AZ98" s="1"/>
    </row>
    <row r="99" spans="1:52" ht="112.5" customHeight="1" x14ac:dyDescent="0.25">
      <c r="A99" s="80" t="s">
        <v>2801</v>
      </c>
      <c r="B99" s="80"/>
      <c r="C99" s="74" t="s">
        <v>875</v>
      </c>
      <c r="D99" s="54" t="s">
        <v>155</v>
      </c>
      <c r="E99" s="54"/>
      <c r="F99" s="54" t="s">
        <v>155</v>
      </c>
      <c r="G99" s="408" t="s">
        <v>876</v>
      </c>
      <c r="H99" s="489" t="s">
        <v>1863</v>
      </c>
      <c r="I99" s="409" t="s">
        <v>2434</v>
      </c>
      <c r="J99" s="489" t="s">
        <v>1885</v>
      </c>
      <c r="K99" s="409" t="s">
        <v>990</v>
      </c>
      <c r="L99" s="253" t="s">
        <v>3648</v>
      </c>
      <c r="M99" s="253" t="s">
        <v>1945</v>
      </c>
      <c r="N99" s="253" t="s">
        <v>1899</v>
      </c>
      <c r="O99" s="253" t="s">
        <v>990</v>
      </c>
      <c r="P99" s="253" t="s">
        <v>990</v>
      </c>
      <c r="Q99" s="253"/>
      <c r="R99" s="253" t="s">
        <v>990</v>
      </c>
      <c r="S99" s="253" t="str">
        <f t="shared" si="5"/>
        <v>PAC: DATA_COMTECH-Office Equipment-7PLN-v6-1
RMP: DATA_COMTECH-Office Equipment-XCELCO-2017-18-1
CA: DATA_COMTECH-Office Equipment-7PLN-v6-1</v>
      </c>
      <c r="T99" s="338" t="s">
        <v>2802</v>
      </c>
      <c r="U99" s="338" t="s">
        <v>2802</v>
      </c>
      <c r="V99" s="338" t="s">
        <v>2802</v>
      </c>
      <c r="W99" s="337" t="s">
        <v>159</v>
      </c>
      <c r="X99" s="338" t="s">
        <v>2803</v>
      </c>
      <c r="Y99" s="338"/>
      <c r="Z99" s="411" t="s">
        <v>2804</v>
      </c>
      <c r="AA99" s="412"/>
      <c r="AB99" s="281"/>
      <c r="AC99" s="281"/>
      <c r="AD99" s="281"/>
      <c r="AE99" s="281"/>
      <c r="AF99" s="281"/>
      <c r="AG99" s="1" t="str">
        <f t="shared" si="4"/>
        <v>194</v>
      </c>
      <c r="AH99" s="1" t="b">
        <f t="shared" si="6"/>
        <v>0</v>
      </c>
      <c r="AI99" s="1" t="s">
        <v>3813</v>
      </c>
      <c r="AJ99" s="1" t="str">
        <f t="shared" si="7"/>
        <v/>
      </c>
      <c r="AK99" s="1"/>
      <c r="AL99" s="1"/>
      <c r="AM99" s="1"/>
      <c r="AN99" s="1"/>
      <c r="AO99" s="1"/>
      <c r="AP99" s="1"/>
      <c r="AQ99" s="1"/>
      <c r="AR99" s="1"/>
      <c r="AS99" s="1"/>
      <c r="AT99" s="1"/>
      <c r="AU99" s="1"/>
      <c r="AV99" s="1"/>
      <c r="AW99" s="1"/>
      <c r="AX99" s="1"/>
      <c r="AY99" s="1"/>
      <c r="AZ99" s="1"/>
    </row>
    <row r="100" spans="1:52" ht="77.25" customHeight="1" x14ac:dyDescent="0.25">
      <c r="A100" s="210" t="s">
        <v>2805</v>
      </c>
      <c r="B100" s="210"/>
      <c r="C100" s="594" t="s">
        <v>877</v>
      </c>
      <c r="D100" s="75"/>
      <c r="E100" s="75" t="s">
        <v>155</v>
      </c>
      <c r="F100" s="75" t="s">
        <v>990</v>
      </c>
      <c r="G100" s="404" t="s">
        <v>878</v>
      </c>
      <c r="H100" s="477" t="s">
        <v>1780</v>
      </c>
      <c r="I100" s="405" t="s">
        <v>990</v>
      </c>
      <c r="J100" s="477" t="s">
        <v>1885</v>
      </c>
      <c r="K100" s="405" t="s">
        <v>990</v>
      </c>
      <c r="L100" s="595" t="s">
        <v>990</v>
      </c>
      <c r="M100" s="595" t="s">
        <v>990</v>
      </c>
      <c r="N100" s="595" t="s">
        <v>1864</v>
      </c>
      <c r="O100" s="595" t="s">
        <v>990</v>
      </c>
      <c r="P100" s="595" t="s">
        <v>990</v>
      </c>
      <c r="Q100" s="595"/>
      <c r="R100" s="595" t="s">
        <v>990</v>
      </c>
      <c r="S100" s="595" t="str">
        <f t="shared" si="5"/>
        <v>PAC: DATA_EDGE-Office Equipment-7PLN-v6-1
RMP: DATA_EDGE-Office Equipment-7PLN-v6-1
CA: DATA_EDGE-Office Equipment-7PLN-v6-1</v>
      </c>
      <c r="T100" s="595" t="s">
        <v>2806</v>
      </c>
      <c r="U100" s="595" t="s">
        <v>2806</v>
      </c>
      <c r="V100" s="595" t="s">
        <v>2806</v>
      </c>
      <c r="W100" s="76" t="s">
        <v>159</v>
      </c>
      <c r="X100" s="595"/>
      <c r="Y100" s="595"/>
      <c r="Z100" s="406" t="s">
        <v>2807</v>
      </c>
      <c r="AA100" s="407"/>
      <c r="AB100" s="76"/>
      <c r="AC100" s="76"/>
      <c r="AD100" s="76"/>
      <c r="AE100" s="76"/>
      <c r="AF100" s="76"/>
      <c r="AG100" s="1" t="str">
        <f t="shared" si="4"/>
        <v>195</v>
      </c>
      <c r="AH100" s="1" t="b">
        <f t="shared" si="6"/>
        <v>1</v>
      </c>
      <c r="AI100" s="1" t="s">
        <v>3814</v>
      </c>
      <c r="AJ100" s="1" t="str">
        <f t="shared" si="7"/>
        <v/>
      </c>
      <c r="AK100" s="1"/>
      <c r="AL100" s="1"/>
      <c r="AM100" s="1"/>
      <c r="AN100" s="1"/>
      <c r="AO100" s="1"/>
      <c r="AP100" s="1"/>
      <c r="AQ100" s="1"/>
      <c r="AR100" s="1"/>
      <c r="AS100" s="1"/>
      <c r="AT100" s="1"/>
      <c r="AU100" s="1"/>
      <c r="AV100" s="1"/>
      <c r="AW100" s="1"/>
      <c r="AX100" s="1"/>
      <c r="AY100" s="1"/>
      <c r="AZ100" s="1"/>
    </row>
    <row r="101" spans="1:52" ht="105.75" customHeight="1" x14ac:dyDescent="0.25">
      <c r="A101" s="80" t="s">
        <v>2808</v>
      </c>
      <c r="B101" s="80"/>
      <c r="C101" s="74" t="s">
        <v>879</v>
      </c>
      <c r="D101" s="54"/>
      <c r="E101" s="54" t="s">
        <v>155</v>
      </c>
      <c r="F101" s="54" t="s">
        <v>155</v>
      </c>
      <c r="G101" s="408" t="s">
        <v>880</v>
      </c>
      <c r="H101" s="489" t="s">
        <v>1863</v>
      </c>
      <c r="I101" s="409" t="s">
        <v>2434</v>
      </c>
      <c r="J101" s="489" t="s">
        <v>1885</v>
      </c>
      <c r="K101" s="409" t="s">
        <v>990</v>
      </c>
      <c r="L101" s="253" t="s">
        <v>1924</v>
      </c>
      <c r="M101" s="253" t="s">
        <v>1945</v>
      </c>
      <c r="N101" s="253" t="s">
        <v>1899</v>
      </c>
      <c r="O101" s="253" t="s">
        <v>990</v>
      </c>
      <c r="P101" s="253" t="s">
        <v>990</v>
      </c>
      <c r="Q101" s="253"/>
      <c r="R101" s="253" t="s">
        <v>990</v>
      </c>
      <c r="S101" s="253" t="str">
        <f t="shared" si="5"/>
        <v>PAC: VVLABHD-HVAC
Ventilation-7PLN-v2-1
RMP: VVLABHD-HVAC
Ventilation-7PLN-v2-1
CA: VVLABHD-HVAC
Ventilation-7PLN-v2-1</v>
      </c>
      <c r="T101" s="338" t="s">
        <v>2809</v>
      </c>
      <c r="U101" s="338" t="s">
        <v>2809</v>
      </c>
      <c r="V101" s="338" t="s">
        <v>2809</v>
      </c>
      <c r="W101" s="337" t="s">
        <v>159</v>
      </c>
      <c r="X101" s="338"/>
      <c r="Y101" s="338"/>
      <c r="Z101" s="411" t="s">
        <v>2810</v>
      </c>
      <c r="AA101" s="412"/>
      <c r="AB101" s="281"/>
      <c r="AC101" s="281"/>
      <c r="AD101" s="281"/>
      <c r="AE101" s="281"/>
      <c r="AF101" s="281"/>
      <c r="AG101" s="1" t="str">
        <f t="shared" si="4"/>
        <v>196</v>
      </c>
      <c r="AH101" s="1" t="b">
        <f t="shared" si="6"/>
        <v>0</v>
      </c>
      <c r="AI101" s="1" t="s">
        <v>3815</v>
      </c>
      <c r="AJ101" s="1" t="str">
        <f t="shared" si="7"/>
        <v/>
      </c>
      <c r="AK101" s="1"/>
      <c r="AL101" s="1"/>
      <c r="AM101" s="1"/>
      <c r="AN101" s="1"/>
      <c r="AO101" s="1"/>
      <c r="AP101" s="1"/>
      <c r="AQ101" s="1"/>
      <c r="AR101" s="1"/>
      <c r="AS101" s="1"/>
      <c r="AT101" s="1"/>
      <c r="AU101" s="1"/>
      <c r="AV101" s="1"/>
      <c r="AW101" s="1"/>
      <c r="AX101" s="1"/>
      <c r="AY101" s="1"/>
      <c r="AZ101" s="1"/>
    </row>
    <row r="102" spans="1:52" ht="90" x14ac:dyDescent="0.25">
      <c r="A102" s="210" t="s">
        <v>2266</v>
      </c>
      <c r="B102" s="210"/>
      <c r="C102" s="594" t="s">
        <v>887</v>
      </c>
      <c r="D102" s="75" t="s">
        <v>155</v>
      </c>
      <c r="E102" s="75"/>
      <c r="F102" s="75" t="s">
        <v>155</v>
      </c>
      <c r="G102" s="404" t="s">
        <v>888</v>
      </c>
      <c r="H102" s="477" t="s">
        <v>1780</v>
      </c>
      <c r="I102" s="405" t="s">
        <v>990</v>
      </c>
      <c r="J102" s="477" t="s">
        <v>1885</v>
      </c>
      <c r="L102" s="595" t="s">
        <v>990</v>
      </c>
      <c r="M102" s="595" t="s">
        <v>990</v>
      </c>
      <c r="N102" s="595" t="s">
        <v>1864</v>
      </c>
      <c r="O102" s="595" t="s">
        <v>990</v>
      </c>
      <c r="P102" s="595" t="s">
        <v>990</v>
      </c>
      <c r="Q102" s="595"/>
      <c r="R102" s="595" t="s">
        <v>990</v>
      </c>
      <c r="S102" s="595" t="str">
        <f t="shared" si="5"/>
        <v xml:space="preserve">PAC: 
RMP: 
CA: </v>
      </c>
      <c r="T102" s="413" t="s">
        <v>2811</v>
      </c>
      <c r="U102" s="413" t="s">
        <v>2812</v>
      </c>
      <c r="V102" s="413" t="s">
        <v>2813</v>
      </c>
      <c r="W102" s="76" t="s">
        <v>159</v>
      </c>
      <c r="X102" s="595" t="s">
        <v>1694</v>
      </c>
      <c r="Y102" s="422" t="s">
        <v>2814</v>
      </c>
      <c r="Z102" s="406" t="s">
        <v>2815</v>
      </c>
      <c r="AA102" s="407" t="s">
        <v>632</v>
      </c>
      <c r="AB102" s="76"/>
      <c r="AC102" s="76"/>
      <c r="AD102" s="76"/>
      <c r="AE102" s="76"/>
      <c r="AF102" s="76"/>
      <c r="AG102" s="1" t="str">
        <f t="shared" si="4"/>
        <v>197</v>
      </c>
      <c r="AH102" s="1" t="b">
        <f t="shared" si="6"/>
        <v>1</v>
      </c>
      <c r="AI102" s="1" t="s">
        <v>3716</v>
      </c>
      <c r="AJ102" s="1" t="str">
        <f t="shared" si="7"/>
        <v/>
      </c>
      <c r="AK102" s="1"/>
      <c r="AL102" s="1"/>
      <c r="AM102" s="1"/>
      <c r="AN102" s="1"/>
      <c r="AO102" s="1"/>
      <c r="AP102" s="1"/>
      <c r="AQ102" s="1"/>
      <c r="AR102" s="1"/>
      <c r="AS102" s="1"/>
      <c r="AT102" s="1"/>
      <c r="AU102" s="1"/>
      <c r="AV102" s="1"/>
      <c r="AW102" s="1"/>
      <c r="AX102" s="1"/>
      <c r="AY102" s="1"/>
      <c r="AZ102" s="1"/>
    </row>
    <row r="103" spans="1:52" ht="60" x14ac:dyDescent="0.25">
      <c r="A103" s="80" t="s">
        <v>2273</v>
      </c>
      <c r="B103" s="80"/>
      <c r="C103" s="74" t="s">
        <v>892</v>
      </c>
      <c r="D103" s="54" t="s">
        <v>155</v>
      </c>
      <c r="E103" s="54"/>
      <c r="F103" s="54" t="s">
        <v>990</v>
      </c>
      <c r="G103" s="408" t="s">
        <v>893</v>
      </c>
      <c r="H103" s="489" t="s">
        <v>1780</v>
      </c>
      <c r="I103" s="409" t="s">
        <v>990</v>
      </c>
      <c r="J103" s="489" t="s">
        <v>1885</v>
      </c>
      <c r="K103" s="409" t="s">
        <v>990</v>
      </c>
      <c r="L103" s="253" t="s">
        <v>990</v>
      </c>
      <c r="M103" s="253" t="s">
        <v>990</v>
      </c>
      <c r="N103" s="253" t="s">
        <v>1864</v>
      </c>
      <c r="O103" s="253" t="s">
        <v>2817</v>
      </c>
      <c r="P103" s="253" t="s">
        <v>990</v>
      </c>
      <c r="Q103" s="253" t="s">
        <v>2816</v>
      </c>
      <c r="R103" s="253" t="s">
        <v>3709</v>
      </c>
      <c r="S103" s="253" t="str">
        <f t="shared" si="5"/>
        <v>PAC: IL TRM
RMP: IL TRM
CA: PL_COV-Water Heating-SCG-R0-62</v>
      </c>
      <c r="T103" s="338" t="s">
        <v>2817</v>
      </c>
      <c r="U103" s="338" t="s">
        <v>2817</v>
      </c>
      <c r="V103" s="338" t="s">
        <v>2817</v>
      </c>
      <c r="W103" s="337" t="s">
        <v>159</v>
      </c>
      <c r="X103" s="338"/>
      <c r="Y103" s="338"/>
      <c r="Z103" s="411"/>
      <c r="AA103" s="412"/>
      <c r="AB103" s="281"/>
      <c r="AC103" s="281"/>
      <c r="AD103" s="281"/>
      <c r="AE103" s="281"/>
      <c r="AF103" s="281"/>
      <c r="AG103" s="1" t="str">
        <f t="shared" si="4"/>
        <v>198</v>
      </c>
      <c r="AH103" s="1" t="b">
        <f t="shared" si="6"/>
        <v>0</v>
      </c>
      <c r="AI103" s="1" t="s">
        <v>3816</v>
      </c>
      <c r="AJ103" s="1" t="str">
        <f t="shared" si="7"/>
        <v/>
      </c>
      <c r="AK103" s="1"/>
      <c r="AL103" s="1"/>
      <c r="AM103" s="1"/>
      <c r="AN103" s="1"/>
      <c r="AO103" s="1"/>
      <c r="AP103" s="1"/>
      <c r="AQ103" s="1"/>
      <c r="AR103" s="1"/>
      <c r="AS103" s="1"/>
      <c r="AT103" s="1"/>
      <c r="AU103" s="1"/>
      <c r="AV103" s="1"/>
      <c r="AW103" s="1"/>
      <c r="AX103" s="1"/>
      <c r="AY103" s="1"/>
      <c r="AZ103" s="1"/>
    </row>
    <row r="104" spans="1:52" ht="129.75" customHeight="1" x14ac:dyDescent="0.25">
      <c r="A104" s="210" t="s">
        <v>2275</v>
      </c>
      <c r="B104" s="210"/>
      <c r="C104" s="594" t="s">
        <v>896</v>
      </c>
      <c r="D104" s="75" t="s">
        <v>155</v>
      </c>
      <c r="E104" s="75"/>
      <c r="F104" s="75" t="s">
        <v>155</v>
      </c>
      <c r="G104" s="404" t="s">
        <v>897</v>
      </c>
      <c r="H104" s="477" t="s">
        <v>1885</v>
      </c>
      <c r="I104" s="405" t="s">
        <v>2122</v>
      </c>
      <c r="J104" s="477" t="s">
        <v>1885</v>
      </c>
      <c r="K104" s="405" t="s">
        <v>990</v>
      </c>
      <c r="L104" s="595" t="s">
        <v>3634</v>
      </c>
      <c r="M104" s="595" t="s">
        <v>1945</v>
      </c>
      <c r="N104" s="595" t="s">
        <v>3674</v>
      </c>
      <c r="O104" s="595" t="s">
        <v>990</v>
      </c>
      <c r="P104" s="595" t="s">
        <v>990</v>
      </c>
      <c r="Q104" s="595"/>
      <c r="R104" s="595" t="s">
        <v>990</v>
      </c>
      <c r="S104" s="595" t="str">
        <f t="shared" si="5"/>
        <v>PAC: ESTAR_WC-Miscellaneous-ESTAR-1
RMP: ESTAR_WC-Miscellaneous-ESTAR-1
CA: ESTAR_WC-Miscellaneous-ESTAR-1</v>
      </c>
      <c r="T104" s="595" t="s">
        <v>2818</v>
      </c>
      <c r="U104" s="595" t="s">
        <v>2818</v>
      </c>
      <c r="V104" s="595" t="s">
        <v>2818</v>
      </c>
      <c r="W104" s="76" t="s">
        <v>159</v>
      </c>
      <c r="X104" s="435"/>
      <c r="Y104" s="430" t="s">
        <v>2568</v>
      </c>
      <c r="Z104" s="427" t="s">
        <v>2819</v>
      </c>
      <c r="AA104" s="428"/>
      <c r="AB104" s="76"/>
      <c r="AC104" s="76"/>
      <c r="AD104" s="76"/>
      <c r="AE104" s="76"/>
      <c r="AF104" s="76"/>
      <c r="AG104" s="1" t="str">
        <f t="shared" si="4"/>
        <v>199</v>
      </c>
      <c r="AH104" s="1" t="b">
        <f t="shared" si="6"/>
        <v>1</v>
      </c>
      <c r="AI104" s="1" t="s">
        <v>3817</v>
      </c>
      <c r="AJ104" s="1" t="str">
        <f t="shared" si="7"/>
        <v/>
      </c>
      <c r="AK104" s="1"/>
      <c r="AL104" s="1"/>
      <c r="AM104" s="1"/>
      <c r="AN104" s="1"/>
      <c r="AO104" s="1"/>
      <c r="AP104" s="1"/>
      <c r="AQ104" s="1"/>
      <c r="AR104" s="1"/>
      <c r="AS104" s="1"/>
      <c r="AT104" s="1"/>
      <c r="AU104" s="1"/>
      <c r="AV104" s="1"/>
      <c r="AW104" s="1"/>
      <c r="AX104" s="1"/>
      <c r="AY104" s="1"/>
      <c r="AZ104" s="1"/>
    </row>
    <row r="105" spans="1:52" ht="99.75" customHeight="1" x14ac:dyDescent="0.25">
      <c r="A105" s="80" t="s">
        <v>2281</v>
      </c>
      <c r="B105" s="80"/>
      <c r="C105" s="74" t="s">
        <v>899</v>
      </c>
      <c r="D105" s="54"/>
      <c r="E105" s="54" t="s">
        <v>155</v>
      </c>
      <c r="F105" s="54" t="s">
        <v>155</v>
      </c>
      <c r="G105" s="408" t="s">
        <v>900</v>
      </c>
      <c r="H105" s="489" t="s">
        <v>1885</v>
      </c>
      <c r="I105" s="409" t="s">
        <v>1998</v>
      </c>
      <c r="J105" s="489" t="s">
        <v>1885</v>
      </c>
      <c r="K105" s="409" t="s">
        <v>990</v>
      </c>
      <c r="L105" s="253" t="s">
        <v>1924</v>
      </c>
      <c r="M105" s="253" t="s">
        <v>1945</v>
      </c>
      <c r="N105" s="253" t="s">
        <v>3675</v>
      </c>
      <c r="O105" s="253" t="s">
        <v>990</v>
      </c>
      <c r="P105" s="253"/>
      <c r="Q105" s="253"/>
      <c r="R105" s="253" t="s">
        <v>990</v>
      </c>
      <c r="S105" s="253" t="str">
        <f t="shared" si="5"/>
        <v>PAC: DL20_CMSC_LIFT-Misc-2021PLN-V1-2
RMP: DL20_CMSC_LIFT-Misc-2021PLN-V1-2
CA: DL20_CMSC_LIFT-Misc-2021PLN-V1-2</v>
      </c>
      <c r="T105" s="338" t="s">
        <v>2820</v>
      </c>
      <c r="U105" s="338" t="s">
        <v>2821</v>
      </c>
      <c r="V105" s="338" t="s">
        <v>2820</v>
      </c>
      <c r="W105" s="337" t="s">
        <v>399</v>
      </c>
      <c r="X105" s="338" t="s">
        <v>2010</v>
      </c>
      <c r="Y105" s="338"/>
      <c r="Z105" s="411" t="s">
        <v>2822</v>
      </c>
      <c r="AA105" s="412"/>
      <c r="AB105" s="281"/>
      <c r="AC105" s="281"/>
      <c r="AD105" s="281"/>
      <c r="AE105" s="281"/>
      <c r="AF105" s="281"/>
      <c r="AG105" s="1" t="str">
        <f t="shared" si="4"/>
        <v>200</v>
      </c>
      <c r="AH105" s="1" t="b">
        <f t="shared" si="6"/>
        <v>0</v>
      </c>
      <c r="AI105" s="1" t="s">
        <v>3818</v>
      </c>
      <c r="AJ105" s="1" t="str">
        <f t="shared" si="7"/>
        <v/>
      </c>
      <c r="AK105" s="1"/>
      <c r="AL105" s="1"/>
      <c r="AM105" s="1"/>
      <c r="AN105" s="1"/>
      <c r="AO105" s="1"/>
      <c r="AP105" s="1"/>
      <c r="AQ105" s="1"/>
      <c r="AR105" s="1"/>
      <c r="AS105" s="1"/>
      <c r="AT105" s="1"/>
      <c r="AU105" s="1"/>
      <c r="AV105" s="1"/>
      <c r="AW105" s="1"/>
      <c r="AX105" s="1"/>
      <c r="AY105" s="1"/>
      <c r="AZ105" s="1"/>
    </row>
    <row r="106" spans="1:52" ht="90" x14ac:dyDescent="0.25">
      <c r="A106" s="210" t="s">
        <v>2286</v>
      </c>
      <c r="B106" s="210"/>
      <c r="C106" s="594" t="s">
        <v>905</v>
      </c>
      <c r="D106" s="75" t="s">
        <v>155</v>
      </c>
      <c r="E106" s="75"/>
      <c r="F106" s="75" t="s">
        <v>155</v>
      </c>
      <c r="G106" s="404" t="s">
        <v>906</v>
      </c>
      <c r="H106" s="477" t="s">
        <v>1780</v>
      </c>
      <c r="I106" s="405" t="s">
        <v>990</v>
      </c>
      <c r="J106" s="477" t="s">
        <v>1863</v>
      </c>
      <c r="K106" s="410" t="s">
        <v>2823</v>
      </c>
      <c r="L106" s="595" t="s">
        <v>990</v>
      </c>
      <c r="M106" s="595" t="s">
        <v>990</v>
      </c>
      <c r="N106" s="595" t="s">
        <v>1864</v>
      </c>
      <c r="O106" s="595" t="s">
        <v>990</v>
      </c>
      <c r="P106" s="595" t="s">
        <v>990</v>
      </c>
      <c r="Q106" s="595"/>
      <c r="R106" s="595" t="s">
        <v>990</v>
      </c>
      <c r="S106" s="595" t="str">
        <f t="shared" si="5"/>
        <v xml:space="preserve">PAC: 
RMP: XCEL
"Average EEB Project
2020" measure
CA: </v>
      </c>
      <c r="T106" s="439" t="s">
        <v>2824</v>
      </c>
      <c r="U106" s="439" t="s">
        <v>2824</v>
      </c>
      <c r="V106" s="439" t="s">
        <v>2824</v>
      </c>
      <c r="W106" s="76" t="s">
        <v>399</v>
      </c>
      <c r="X106" s="413" t="s">
        <v>2825</v>
      </c>
      <c r="Y106" s="422" t="s">
        <v>2826</v>
      </c>
      <c r="Z106" s="406" t="s">
        <v>2827</v>
      </c>
      <c r="AA106" s="407"/>
      <c r="AB106" s="76"/>
      <c r="AC106" s="76"/>
      <c r="AD106" s="76"/>
      <c r="AE106" s="76"/>
      <c r="AF106" s="76"/>
      <c r="AG106" s="1" t="str">
        <f t="shared" si="4"/>
        <v>201</v>
      </c>
      <c r="AH106" s="1" t="b">
        <f t="shared" si="6"/>
        <v>1</v>
      </c>
      <c r="AI106" s="1" t="s">
        <v>3819</v>
      </c>
      <c r="AJ106" s="1" t="str">
        <f t="shared" si="7"/>
        <v/>
      </c>
      <c r="AK106" s="1"/>
      <c r="AL106" s="1"/>
      <c r="AM106" s="1"/>
      <c r="AN106" s="1"/>
      <c r="AO106" s="1"/>
      <c r="AP106" s="1"/>
      <c r="AQ106" s="1"/>
      <c r="AR106" s="1"/>
      <c r="AS106" s="1"/>
      <c r="AT106" s="1"/>
      <c r="AU106" s="1"/>
      <c r="AV106" s="1"/>
      <c r="AW106" s="1"/>
      <c r="AX106" s="1"/>
      <c r="AY106" s="1"/>
      <c r="AZ106" s="1"/>
    </row>
    <row r="107" spans="1:52" ht="72" x14ac:dyDescent="0.25">
      <c r="A107" s="80" t="s">
        <v>2292</v>
      </c>
      <c r="B107" s="80"/>
      <c r="C107" s="74" t="s">
        <v>101</v>
      </c>
      <c r="D107" s="54" t="s">
        <v>155</v>
      </c>
      <c r="E107" s="54"/>
      <c r="F107" s="54" t="s">
        <v>990</v>
      </c>
      <c r="G107" s="408" t="s">
        <v>909</v>
      </c>
      <c r="H107" s="489" t="s">
        <v>1780</v>
      </c>
      <c r="I107" s="409" t="s">
        <v>990</v>
      </c>
      <c r="J107" s="489" t="s">
        <v>1885</v>
      </c>
      <c r="K107" s="409" t="s">
        <v>990</v>
      </c>
      <c r="L107" s="253" t="s">
        <v>990</v>
      </c>
      <c r="M107" s="253" t="s">
        <v>990</v>
      </c>
      <c r="N107" s="253" t="s">
        <v>1864</v>
      </c>
      <c r="O107" s="253" t="s">
        <v>990</v>
      </c>
      <c r="P107" s="253" t="s">
        <v>990</v>
      </c>
      <c r="Q107" s="253"/>
      <c r="R107" s="253" t="s">
        <v>990</v>
      </c>
      <c r="S107" s="253" t="str">
        <f t="shared" si="5"/>
        <v>PAC: DL20_COM_SEM-Misc-2021PLN-V4-1
RMP: DL20_COM_SEM-Misc-2021PLN-V4-1
CA: BEHAV_SEM-All-CPUC-2018_PG-1 from CPUC P&amp;G study
check 2019 version for updates.</v>
      </c>
      <c r="T107" s="338" t="s">
        <v>2828</v>
      </c>
      <c r="U107" s="338" t="s">
        <v>2828</v>
      </c>
      <c r="V107" s="338" t="s">
        <v>2828</v>
      </c>
      <c r="W107" s="337" t="s">
        <v>159</v>
      </c>
      <c r="X107" s="338"/>
      <c r="Y107" s="415" t="s">
        <v>2829</v>
      </c>
      <c r="Z107" s="411" t="s">
        <v>2830</v>
      </c>
      <c r="AA107" s="412"/>
      <c r="AB107" s="281"/>
      <c r="AC107" s="281"/>
      <c r="AD107" s="281"/>
      <c r="AE107" s="281"/>
      <c r="AF107" s="281"/>
      <c r="AG107" s="1" t="str">
        <f t="shared" si="4"/>
        <v>202</v>
      </c>
      <c r="AH107" s="1" t="b">
        <f t="shared" si="6"/>
        <v>0</v>
      </c>
      <c r="AI107" s="1" t="s">
        <v>3820</v>
      </c>
      <c r="AJ107" s="1" t="str">
        <f t="shared" si="7"/>
        <v/>
      </c>
      <c r="AK107" s="1"/>
      <c r="AL107" s="1"/>
      <c r="AM107" s="1"/>
      <c r="AN107" s="1"/>
      <c r="AO107" s="1"/>
      <c r="AP107" s="1"/>
      <c r="AQ107" s="1"/>
      <c r="AR107" s="1"/>
      <c r="AS107" s="1"/>
      <c r="AT107" s="1"/>
      <c r="AU107" s="1"/>
      <c r="AV107" s="1"/>
      <c r="AW107" s="1"/>
      <c r="AX107" s="1"/>
      <c r="AY107" s="1"/>
      <c r="AZ107" s="1"/>
    </row>
    <row r="108" spans="1:52" ht="90" customHeight="1" x14ac:dyDescent="0.25">
      <c r="A108" s="210" t="s">
        <v>2296</v>
      </c>
      <c r="B108" s="210"/>
      <c r="C108" s="594" t="s">
        <v>99</v>
      </c>
      <c r="D108" s="75" t="s">
        <v>155</v>
      </c>
      <c r="E108" s="75"/>
      <c r="F108" s="75" t="s">
        <v>155</v>
      </c>
      <c r="G108" s="404" t="s">
        <v>917</v>
      </c>
      <c r="H108" s="477" t="s">
        <v>1863</v>
      </c>
      <c r="I108" s="405" t="s">
        <v>1872</v>
      </c>
      <c r="J108" s="477" t="s">
        <v>1885</v>
      </c>
      <c r="K108" s="405"/>
      <c r="L108" s="595" t="s">
        <v>1924</v>
      </c>
      <c r="M108" s="595" t="s">
        <v>3649</v>
      </c>
      <c r="N108" s="595" t="s">
        <v>1899</v>
      </c>
      <c r="O108" s="595" t="s">
        <v>990</v>
      </c>
      <c r="P108" s="595" t="s">
        <v>990</v>
      </c>
      <c r="Q108" s="595"/>
      <c r="R108" s="595" t="s">
        <v>990</v>
      </c>
      <c r="S108" s="595" t="str">
        <f t="shared" si="5"/>
        <v xml:space="preserve">PAC: DL20_COM_SEM-Misc-2021PLN-V4-19
RMP: 
CA: </v>
      </c>
      <c r="T108" s="595" t="s">
        <v>2010</v>
      </c>
      <c r="U108" s="413" t="s">
        <v>2831</v>
      </c>
      <c r="V108" s="413" t="s">
        <v>2831</v>
      </c>
      <c r="W108" s="76" t="s">
        <v>1881</v>
      </c>
      <c r="X108" s="415" t="s">
        <v>2832</v>
      </c>
      <c r="Z108" s="406" t="s">
        <v>2833</v>
      </c>
      <c r="AA108" s="407"/>
      <c r="AB108" s="76"/>
      <c r="AC108" s="76"/>
      <c r="AD108" s="76"/>
      <c r="AE108" s="76"/>
      <c r="AF108" s="76"/>
      <c r="AG108" s="1" t="str">
        <f t="shared" si="4"/>
        <v>203</v>
      </c>
      <c r="AH108" s="1" t="b">
        <f t="shared" si="6"/>
        <v>1</v>
      </c>
      <c r="AI108" s="1" t="s">
        <v>3821</v>
      </c>
      <c r="AJ108" s="1" t="str">
        <f t="shared" si="7"/>
        <v/>
      </c>
      <c r="AK108" s="1"/>
      <c r="AL108" s="1"/>
      <c r="AM108" s="1"/>
      <c r="AN108" s="1"/>
      <c r="AO108" s="1"/>
      <c r="AP108" s="1"/>
      <c r="AQ108" s="1"/>
      <c r="AR108" s="1"/>
      <c r="AS108" s="1"/>
      <c r="AT108" s="1"/>
      <c r="AU108" s="1"/>
      <c r="AV108" s="1"/>
      <c r="AW108" s="1"/>
      <c r="AX108" s="1"/>
      <c r="AY108" s="1"/>
      <c r="AZ108" s="1"/>
    </row>
    <row r="109" spans="1:52" ht="105" customHeight="1" x14ac:dyDescent="0.25">
      <c r="A109" s="80" t="s">
        <v>2305</v>
      </c>
      <c r="B109" s="80"/>
      <c r="C109" s="74" t="s">
        <v>100</v>
      </c>
      <c r="D109" s="54" t="s">
        <v>155</v>
      </c>
      <c r="E109" s="54"/>
      <c r="F109" s="54" t="s">
        <v>155</v>
      </c>
      <c r="G109" s="408" t="s">
        <v>923</v>
      </c>
      <c r="H109" s="489" t="s">
        <v>1863</v>
      </c>
      <c r="I109" s="409" t="s">
        <v>1872</v>
      </c>
      <c r="J109" s="489" t="s">
        <v>1885</v>
      </c>
      <c r="K109" s="409"/>
      <c r="L109" s="253" t="s">
        <v>1924</v>
      </c>
      <c r="M109" s="253" t="s">
        <v>3649</v>
      </c>
      <c r="N109" s="253" t="s">
        <v>1899</v>
      </c>
      <c r="O109" s="253" t="s">
        <v>990</v>
      </c>
      <c r="P109" s="253" t="s">
        <v>990</v>
      </c>
      <c r="Q109" s="253"/>
      <c r="R109" s="253" t="s">
        <v>990</v>
      </c>
      <c r="S109" s="253" t="str">
        <f t="shared" si="5"/>
        <v>PAC: DL20_COM_SEM-Misc-2021PLN-V4-1
RMP: COM_RCX-All-XCELCO-2017-18-1 gives 1% savings. These measures are no longer in the 2019-20 Xcel DSM Plan.
CA: COM_RCX-All-CPUC-2018_PG-1</v>
      </c>
      <c r="T109" s="338" t="s">
        <v>2834</v>
      </c>
      <c r="U109" s="338" t="s">
        <v>2834</v>
      </c>
      <c r="V109" s="338" t="s">
        <v>2834</v>
      </c>
      <c r="W109" s="337" t="s">
        <v>159</v>
      </c>
      <c r="X109" s="338" t="s">
        <v>2835</v>
      </c>
      <c r="Y109" s="415" t="s">
        <v>2836</v>
      </c>
      <c r="Z109" s="411" t="s">
        <v>2837</v>
      </c>
      <c r="AA109" s="412"/>
      <c r="AB109" s="281"/>
      <c r="AC109" s="281"/>
      <c r="AD109" s="281"/>
      <c r="AE109" s="281"/>
      <c r="AF109" s="281"/>
      <c r="AG109" s="1" t="str">
        <f t="shared" si="4"/>
        <v>204</v>
      </c>
      <c r="AH109" s="1" t="b">
        <f t="shared" si="6"/>
        <v>0</v>
      </c>
      <c r="AI109" s="1" t="s">
        <v>3822</v>
      </c>
      <c r="AJ109" s="1" t="str">
        <f t="shared" si="7"/>
        <v/>
      </c>
      <c r="AK109" s="1"/>
      <c r="AL109" s="1"/>
      <c r="AM109" s="1"/>
      <c r="AN109" s="1"/>
      <c r="AO109" s="1"/>
      <c r="AP109" s="1"/>
      <c r="AQ109" s="1"/>
      <c r="AR109" s="1"/>
      <c r="AS109" s="1"/>
      <c r="AT109" s="1"/>
      <c r="AU109" s="1"/>
      <c r="AV109" s="1"/>
      <c r="AW109" s="1"/>
      <c r="AX109" s="1"/>
      <c r="AY109" s="1"/>
      <c r="AZ109" s="1"/>
    </row>
    <row r="110" spans="1:52" ht="216" x14ac:dyDescent="0.25">
      <c r="A110" s="210" t="s">
        <v>2316</v>
      </c>
      <c r="B110" s="210"/>
      <c r="C110" s="594" t="s">
        <v>969</v>
      </c>
      <c r="D110" s="75" t="s">
        <v>155</v>
      </c>
      <c r="E110" s="75"/>
      <c r="F110" s="75" t="s">
        <v>990</v>
      </c>
      <c r="G110" s="404" t="s">
        <v>970</v>
      </c>
      <c r="H110" s="477" t="s">
        <v>1780</v>
      </c>
      <c r="I110" s="405" t="s">
        <v>990</v>
      </c>
      <c r="J110" s="477" t="s">
        <v>1885</v>
      </c>
      <c r="K110" s="410" t="s">
        <v>2838</v>
      </c>
      <c r="L110" s="595" t="s">
        <v>990</v>
      </c>
      <c r="M110" s="595" t="s">
        <v>990</v>
      </c>
      <c r="N110" s="595" t="s">
        <v>1864</v>
      </c>
      <c r="O110" s="595" t="s">
        <v>2842</v>
      </c>
      <c r="P110" s="595" t="s">
        <v>990</v>
      </c>
      <c r="Q110" s="595" t="s">
        <v>2839</v>
      </c>
      <c r="R110" s="595" t="s">
        <v>990</v>
      </c>
      <c r="S110" s="595" t="str">
        <f t="shared" si="5"/>
        <v/>
      </c>
      <c r="T110" s="595" t="s">
        <v>2840</v>
      </c>
      <c r="U110" s="595" t="s">
        <v>2841</v>
      </c>
      <c r="V110" s="595" t="s">
        <v>2840</v>
      </c>
      <c r="W110" s="76" t="s">
        <v>1881</v>
      </c>
      <c r="X110" s="595" t="s">
        <v>2842</v>
      </c>
      <c r="Y110" s="595"/>
      <c r="Z110" s="406" t="s">
        <v>2843</v>
      </c>
      <c r="AA110" s="407"/>
      <c r="AB110" s="76"/>
      <c r="AC110" s="76"/>
      <c r="AD110" s="76"/>
      <c r="AE110" s="76"/>
      <c r="AF110" s="76"/>
      <c r="AG110" s="1" t="str">
        <f t="shared" si="4"/>
        <v>207</v>
      </c>
      <c r="AH110" s="1" t="b">
        <f t="shared" si="6"/>
        <v>1</v>
      </c>
      <c r="AI110" s="1" t="s">
        <v>990</v>
      </c>
      <c r="AJ110" s="1" t="str">
        <f t="shared" si="7"/>
        <v/>
      </c>
      <c r="AK110" s="1"/>
      <c r="AL110" s="1"/>
      <c r="AM110" s="1"/>
      <c r="AN110" s="1"/>
      <c r="AO110" s="1"/>
      <c r="AP110" s="1"/>
      <c r="AQ110" s="1"/>
      <c r="AR110" s="1"/>
      <c r="AS110" s="1"/>
      <c r="AT110" s="1"/>
      <c r="AU110" s="1"/>
      <c r="AV110" s="1"/>
      <c r="AW110" s="1"/>
      <c r="AX110" s="1"/>
      <c r="AY110" s="1"/>
      <c r="AZ110" s="1"/>
    </row>
    <row r="111" spans="1:52" ht="106.5" customHeight="1" x14ac:dyDescent="0.25">
      <c r="A111" s="80" t="s">
        <v>2320</v>
      </c>
      <c r="B111" s="80"/>
      <c r="C111" s="74" t="s">
        <v>971</v>
      </c>
      <c r="D111" s="54" t="s">
        <v>155</v>
      </c>
      <c r="E111" s="54"/>
      <c r="F111" s="54" t="s">
        <v>155</v>
      </c>
      <c r="G111" s="408" t="s">
        <v>972</v>
      </c>
      <c r="H111" s="489" t="s">
        <v>1885</v>
      </c>
      <c r="I111" s="409" t="s">
        <v>1998</v>
      </c>
      <c r="J111" s="489" t="s">
        <v>1885</v>
      </c>
      <c r="K111" s="409" t="s">
        <v>990</v>
      </c>
      <c r="L111" s="253" t="s">
        <v>1924</v>
      </c>
      <c r="M111" s="253" t="s">
        <v>1945</v>
      </c>
      <c r="N111" s="253" t="s">
        <v>3676</v>
      </c>
      <c r="O111" s="253" t="s">
        <v>2844</v>
      </c>
      <c r="P111" s="253" t="s">
        <v>990</v>
      </c>
      <c r="Q111" s="253" t="s">
        <v>2845</v>
      </c>
      <c r="R111" s="253" t="s">
        <v>3710</v>
      </c>
      <c r="S111" s="253" t="str">
        <f t="shared" si="5"/>
        <v/>
      </c>
      <c r="T111" s="338" t="s">
        <v>2844</v>
      </c>
      <c r="U111" s="338" t="s">
        <v>2844</v>
      </c>
      <c r="V111" s="338" t="s">
        <v>2844</v>
      </c>
      <c r="W111" s="337" t="s">
        <v>159</v>
      </c>
      <c r="X111" s="338" t="s">
        <v>2846</v>
      </c>
      <c r="Y111" s="338"/>
      <c r="Z111" s="411" t="s">
        <v>2728</v>
      </c>
      <c r="AA111" s="412"/>
      <c r="AB111" s="281"/>
      <c r="AC111" s="281"/>
      <c r="AD111" s="281"/>
      <c r="AE111" s="281"/>
      <c r="AF111" s="281"/>
      <c r="AG111" s="1" t="str">
        <f t="shared" si="4"/>
        <v>208</v>
      </c>
      <c r="AH111" s="1" t="b">
        <f t="shared" si="6"/>
        <v>0</v>
      </c>
      <c r="AI111" s="1" t="s">
        <v>990</v>
      </c>
      <c r="AJ111" s="1" t="str">
        <f t="shared" si="7"/>
        <v/>
      </c>
      <c r="AK111" s="1"/>
      <c r="AL111" s="1"/>
      <c r="AM111" s="1"/>
      <c r="AN111" s="1"/>
      <c r="AO111" s="1"/>
      <c r="AP111" s="1"/>
      <c r="AQ111" s="1"/>
      <c r="AR111" s="1"/>
      <c r="AS111" s="1"/>
      <c r="AT111" s="1"/>
      <c r="AU111" s="1"/>
      <c r="AV111" s="1"/>
      <c r="AW111" s="1"/>
      <c r="AX111" s="1"/>
      <c r="AY111" s="1"/>
      <c r="AZ111" s="1"/>
    </row>
    <row r="112" spans="1:52" ht="53.25" customHeight="1" x14ac:dyDescent="0.25">
      <c r="A112" s="210" t="s">
        <v>2324</v>
      </c>
      <c r="B112" s="210"/>
      <c r="C112" s="594" t="s">
        <v>2847</v>
      </c>
      <c r="D112" s="75" t="s">
        <v>155</v>
      </c>
      <c r="E112" s="75"/>
      <c r="F112" s="75" t="s">
        <v>155</v>
      </c>
      <c r="G112" s="404" t="s">
        <v>2848</v>
      </c>
      <c r="H112" s="477" t="s">
        <v>1863</v>
      </c>
      <c r="I112" s="405" t="s">
        <v>2434</v>
      </c>
      <c r="J112" s="477" t="s">
        <v>1863</v>
      </c>
      <c r="K112" s="405" t="s">
        <v>2426</v>
      </c>
      <c r="L112" s="595" t="s">
        <v>990</v>
      </c>
      <c r="M112" s="595" t="s">
        <v>990</v>
      </c>
      <c r="N112" s="595" t="s">
        <v>1899</v>
      </c>
      <c r="O112" s="595" t="s">
        <v>990</v>
      </c>
      <c r="P112" s="595" t="s">
        <v>990</v>
      </c>
      <c r="Q112" s="595"/>
      <c r="R112" s="595" t="s">
        <v>990</v>
      </c>
      <c r="S112" s="595" t="str">
        <f t="shared" si="5"/>
        <v/>
      </c>
      <c r="T112" s="413" t="s">
        <v>2849</v>
      </c>
      <c r="U112" s="413" t="s">
        <v>2849</v>
      </c>
      <c r="V112" s="413" t="s">
        <v>2849</v>
      </c>
      <c r="W112" s="337" t="s">
        <v>159</v>
      </c>
      <c r="X112" s="595"/>
      <c r="Y112" s="415" t="s">
        <v>2850</v>
      </c>
      <c r="Z112" s="406" t="s">
        <v>2851</v>
      </c>
      <c r="AA112" s="407"/>
      <c r="AB112" s="76"/>
      <c r="AC112" s="76"/>
      <c r="AD112" s="76"/>
      <c r="AE112" s="76"/>
      <c r="AF112" s="76"/>
      <c r="AG112" s="1" t="str">
        <f t="shared" si="4"/>
        <v>209</v>
      </c>
      <c r="AH112" s="1" t="b">
        <f t="shared" si="6"/>
        <v>1</v>
      </c>
      <c r="AI112" s="1" t="s">
        <v>990</v>
      </c>
      <c r="AJ112" s="1" t="str">
        <f t="shared" si="7"/>
        <v/>
      </c>
      <c r="AK112" s="1"/>
      <c r="AL112" s="1"/>
      <c r="AM112" s="1"/>
      <c r="AN112" s="1"/>
      <c r="AO112" s="1"/>
      <c r="AP112" s="1"/>
      <c r="AQ112" s="1"/>
      <c r="AR112" s="1"/>
      <c r="AS112" s="1"/>
      <c r="AT112" s="1"/>
      <c r="AU112" s="1"/>
      <c r="AV112" s="1"/>
      <c r="AW112" s="1"/>
      <c r="AX112" s="1"/>
      <c r="AY112" s="1"/>
      <c r="AZ112" s="1"/>
    </row>
    <row r="113" spans="1:52" ht="75" x14ac:dyDescent="0.25">
      <c r="A113" s="80" t="s">
        <v>2328</v>
      </c>
      <c r="B113" s="80"/>
      <c r="C113" s="74" t="s">
        <v>2852</v>
      </c>
      <c r="D113" s="54"/>
      <c r="E113" s="54"/>
      <c r="F113" s="54" t="s">
        <v>155</v>
      </c>
      <c r="G113" s="408" t="s">
        <v>2853</v>
      </c>
      <c r="H113" s="489" t="s">
        <v>1885</v>
      </c>
      <c r="I113" s="409" t="s">
        <v>2122</v>
      </c>
      <c r="J113" s="54" t="s">
        <v>1885</v>
      </c>
      <c r="K113" s="409" t="s">
        <v>990</v>
      </c>
      <c r="L113" s="253" t="s">
        <v>3650</v>
      </c>
      <c r="M113" s="253" t="s">
        <v>1945</v>
      </c>
      <c r="N113" s="253" t="s">
        <v>3677</v>
      </c>
      <c r="O113" s="253" t="s">
        <v>990</v>
      </c>
      <c r="P113" s="253"/>
      <c r="Q113" s="253"/>
      <c r="R113" s="253" t="s">
        <v>990</v>
      </c>
      <c r="S113" s="253" t="str">
        <f t="shared" si="5"/>
        <v/>
      </c>
      <c r="T113" s="415" t="s">
        <v>2854</v>
      </c>
      <c r="U113" s="415" t="s">
        <v>2855</v>
      </c>
      <c r="V113" s="415" t="s">
        <v>2856</v>
      </c>
      <c r="W113" s="337" t="s">
        <v>159</v>
      </c>
      <c r="X113" s="338"/>
      <c r="Y113" s="415" t="s">
        <v>2850</v>
      </c>
      <c r="Z113" s="411" t="s">
        <v>2857</v>
      </c>
      <c r="AA113" s="412"/>
      <c r="AB113" s="281"/>
      <c r="AC113" s="281"/>
      <c r="AD113" s="281"/>
      <c r="AE113" s="281"/>
      <c r="AF113" s="281"/>
      <c r="AG113" s="1" t="str">
        <f t="shared" si="4"/>
        <v>210</v>
      </c>
      <c r="AH113" s="1" t="b">
        <f t="shared" si="6"/>
        <v>0</v>
      </c>
      <c r="AI113" s="1" t="s">
        <v>990</v>
      </c>
      <c r="AJ113" s="1" t="str">
        <f t="shared" si="7"/>
        <v/>
      </c>
      <c r="AK113" s="1"/>
      <c r="AL113" s="1"/>
      <c r="AM113" s="1"/>
      <c r="AN113" s="1"/>
      <c r="AO113" s="1"/>
      <c r="AP113" s="1"/>
      <c r="AQ113" s="1"/>
      <c r="AR113" s="1"/>
      <c r="AS113" s="1"/>
      <c r="AT113" s="1"/>
      <c r="AU113" s="1"/>
      <c r="AV113" s="1"/>
      <c r="AW113" s="1"/>
      <c r="AX113" s="1"/>
      <c r="AY113" s="1"/>
      <c r="AZ113" s="1"/>
    </row>
    <row r="114" spans="1:52" x14ac:dyDescent="0.25">
      <c r="A114" s="440"/>
      <c r="B114" s="440">
        <v>0</v>
      </c>
      <c r="C114" s="440">
        <v>0</v>
      </c>
      <c r="D114" s="440">
        <v>0</v>
      </c>
      <c r="E114" s="440">
        <v>0</v>
      </c>
      <c r="F114" s="440">
        <v>0</v>
      </c>
      <c r="G114" s="440">
        <v>0</v>
      </c>
      <c r="H114" s="440">
        <v>0</v>
      </c>
      <c r="I114" s="440">
        <v>0</v>
      </c>
      <c r="J114" s="440">
        <v>0</v>
      </c>
      <c r="K114" s="440">
        <v>0</v>
      </c>
      <c r="L114" s="440">
        <v>0</v>
      </c>
      <c r="M114" s="440">
        <v>0</v>
      </c>
      <c r="N114" s="440">
        <v>0</v>
      </c>
      <c r="O114" s="440">
        <v>0</v>
      </c>
      <c r="P114" s="440">
        <v>0</v>
      </c>
      <c r="Q114" s="440">
        <v>0</v>
      </c>
      <c r="R114" s="440">
        <v>0</v>
      </c>
      <c r="S114" s="440">
        <v>0</v>
      </c>
      <c r="T114" s="440">
        <v>0</v>
      </c>
      <c r="U114" s="440">
        <v>0</v>
      </c>
      <c r="V114" s="440">
        <v>0</v>
      </c>
      <c r="W114" s="440">
        <v>0</v>
      </c>
      <c r="X114" s="440">
        <v>0</v>
      </c>
      <c r="Y114" s="440">
        <v>0</v>
      </c>
      <c r="Z114" s="440">
        <v>0</v>
      </c>
      <c r="AA114" s="441"/>
      <c r="AB114" s="440">
        <v>0</v>
      </c>
      <c r="AC114" s="440">
        <v>0</v>
      </c>
      <c r="AD114" s="440">
        <v>0</v>
      </c>
      <c r="AE114" s="440">
        <v>0</v>
      </c>
      <c r="AF114" s="440">
        <v>0</v>
      </c>
      <c r="AG114" s="440">
        <v>0</v>
      </c>
      <c r="AH114" s="440">
        <v>0</v>
      </c>
      <c r="AI114" s="84"/>
      <c r="AJ114" s="84"/>
      <c r="AM114" s="84"/>
      <c r="AN114" s="84"/>
      <c r="AO114" s="84"/>
      <c r="AP114" s="84"/>
      <c r="AQ114" s="84"/>
      <c r="AR114" s="84"/>
      <c r="AT114" s="84"/>
    </row>
    <row r="115" spans="1:52" x14ac:dyDescent="0.25">
      <c r="A115" s="1"/>
      <c r="B115" s="1"/>
      <c r="C115" s="84"/>
      <c r="D115" s="1"/>
      <c r="E115" s="1"/>
      <c r="F115" s="1"/>
      <c r="G115" s="1"/>
      <c r="H115" s="84"/>
      <c r="I115" s="1"/>
      <c r="J115" s="84"/>
      <c r="K115" s="1"/>
      <c r="L115" s="1"/>
      <c r="M115" s="1"/>
      <c r="N115" s="1"/>
      <c r="O115" s="1"/>
      <c r="P115" s="1"/>
      <c r="Q115" s="1"/>
      <c r="R115" s="1"/>
      <c r="S115" s="1"/>
      <c r="Z115" s="442"/>
      <c r="AA115" s="443"/>
      <c r="AB115" s="1"/>
      <c r="AC115" s="1"/>
      <c r="AD115" s="1"/>
      <c r="AE115" s="1"/>
      <c r="AF115" s="1"/>
      <c r="AG115" s="1"/>
      <c r="AH115" s="1"/>
      <c r="AI115" s="1"/>
      <c r="AJ115" s="1"/>
      <c r="AK115" s="1"/>
    </row>
    <row r="116" spans="1:52" x14ac:dyDescent="0.25">
      <c r="A116" s="1"/>
      <c r="B116" s="1"/>
      <c r="C116" s="84"/>
      <c r="D116" s="1"/>
      <c r="E116" s="1"/>
      <c r="F116" s="1"/>
      <c r="G116" s="1"/>
      <c r="H116" s="84"/>
      <c r="I116" s="1"/>
      <c r="J116" s="84"/>
      <c r="K116" s="1"/>
      <c r="L116" s="1"/>
      <c r="M116" s="1"/>
      <c r="N116" s="1"/>
      <c r="O116" s="1"/>
      <c r="P116" s="1"/>
      <c r="Q116" s="1"/>
      <c r="R116" s="1"/>
      <c r="S116" s="1"/>
      <c r="Z116" s="442"/>
      <c r="AA116" s="443"/>
      <c r="AB116" s="1"/>
      <c r="AC116" s="1"/>
      <c r="AD116" s="1"/>
      <c r="AE116" s="1"/>
      <c r="AF116" s="1"/>
      <c r="AG116" s="1"/>
      <c r="AH116" s="1"/>
      <c r="AI116" s="1"/>
      <c r="AJ116" s="1"/>
      <c r="AK116" s="1"/>
    </row>
    <row r="117" spans="1:52" x14ac:dyDescent="0.25">
      <c r="A117" s="1"/>
      <c r="B117" s="1"/>
      <c r="C117" s="84"/>
      <c r="D117" s="1"/>
      <c r="E117" s="1"/>
      <c r="F117" s="1"/>
      <c r="G117" s="1"/>
      <c r="H117" s="84"/>
      <c r="I117" s="1"/>
      <c r="J117" s="84"/>
      <c r="K117" s="1"/>
      <c r="L117" s="1"/>
      <c r="M117" s="1"/>
      <c r="N117" s="1"/>
      <c r="O117" s="1"/>
      <c r="P117" s="1"/>
      <c r="Q117" s="1"/>
      <c r="R117" s="1"/>
      <c r="S117" s="1"/>
      <c r="Z117" s="442"/>
      <c r="AA117" s="443"/>
      <c r="AB117" s="1"/>
      <c r="AC117" s="1"/>
      <c r="AD117" s="1"/>
      <c r="AE117" s="1"/>
      <c r="AF117" s="1"/>
      <c r="AG117" s="1"/>
      <c r="AH117" s="1"/>
      <c r="AI117" s="1"/>
      <c r="AJ117" s="1"/>
      <c r="AK117" s="1"/>
    </row>
    <row r="118" spans="1:52" x14ac:dyDescent="0.25">
      <c r="A118" s="1"/>
      <c r="B118" s="1"/>
      <c r="C118" s="84"/>
      <c r="D118" s="1"/>
      <c r="E118" s="1"/>
      <c r="F118" s="1"/>
      <c r="G118" s="1"/>
      <c r="H118" s="84"/>
      <c r="I118" s="1"/>
      <c r="J118" s="84"/>
      <c r="K118" s="1"/>
      <c r="L118" s="1"/>
      <c r="M118" s="1"/>
      <c r="N118" s="1"/>
      <c r="O118" s="1"/>
      <c r="P118" s="1"/>
      <c r="Q118" s="1"/>
      <c r="R118" s="1"/>
      <c r="S118" s="1"/>
      <c r="Z118" s="442"/>
      <c r="AA118" s="443"/>
      <c r="AB118" s="1"/>
      <c r="AC118" s="1"/>
      <c r="AD118" s="1"/>
      <c r="AE118" s="1"/>
      <c r="AF118" s="1"/>
      <c r="AG118" s="1"/>
      <c r="AH118" s="1"/>
      <c r="AI118" s="1"/>
      <c r="AJ118" s="1"/>
      <c r="AK118" s="1"/>
    </row>
    <row r="119" spans="1:52" x14ac:dyDescent="0.25">
      <c r="A119" s="1"/>
      <c r="B119" s="1"/>
      <c r="C119" s="84"/>
      <c r="D119" s="1"/>
      <c r="E119" s="1"/>
      <c r="F119" s="1"/>
      <c r="G119" s="1"/>
      <c r="H119" s="84"/>
      <c r="I119" s="1"/>
      <c r="J119" s="84"/>
      <c r="K119" s="1"/>
      <c r="L119" s="1"/>
      <c r="M119" s="1"/>
      <c r="N119" s="1"/>
      <c r="O119" s="1"/>
      <c r="P119" s="1"/>
      <c r="Q119" s="1"/>
      <c r="R119" s="1"/>
      <c r="S119" s="1"/>
      <c r="Z119" s="442"/>
      <c r="AA119" s="443"/>
      <c r="AB119" s="1"/>
      <c r="AC119" s="1"/>
      <c r="AD119" s="1"/>
      <c r="AE119" s="1"/>
      <c r="AF119" s="1"/>
      <c r="AG119" s="1"/>
      <c r="AH119" s="1"/>
      <c r="AI119" s="1"/>
      <c r="AJ119" s="1"/>
      <c r="AK119" s="1"/>
    </row>
    <row r="120" spans="1:52" x14ac:dyDescent="0.25">
      <c r="A120" s="1"/>
      <c r="B120" s="1"/>
      <c r="C120" s="84"/>
      <c r="D120" s="1"/>
      <c r="E120" s="1"/>
      <c r="F120" s="1"/>
      <c r="G120" s="1"/>
      <c r="H120" s="84"/>
      <c r="I120" s="1"/>
      <c r="J120" s="84"/>
      <c r="K120" s="1"/>
      <c r="L120" s="1"/>
      <c r="M120" s="1"/>
      <c r="N120" s="1"/>
      <c r="O120" s="1"/>
      <c r="P120" s="1"/>
      <c r="Q120" s="1"/>
      <c r="R120" s="1"/>
      <c r="S120" s="1"/>
      <c r="Z120" s="442"/>
      <c r="AA120" s="443"/>
      <c r="AB120" s="1"/>
      <c r="AC120" s="1"/>
      <c r="AD120" s="1"/>
      <c r="AE120" s="1"/>
      <c r="AF120" s="1"/>
      <c r="AG120" s="1"/>
      <c r="AH120" s="1"/>
      <c r="AI120" s="1"/>
      <c r="AJ120" s="1"/>
      <c r="AK120" s="1"/>
    </row>
    <row r="121" spans="1:52" x14ac:dyDescent="0.25">
      <c r="A121" s="1"/>
      <c r="B121" s="1"/>
      <c r="C121" s="84"/>
      <c r="D121" s="1"/>
      <c r="E121" s="1"/>
      <c r="F121" s="1"/>
      <c r="G121" s="1"/>
      <c r="H121" s="84"/>
      <c r="I121" s="1"/>
      <c r="J121" s="84"/>
      <c r="K121" s="1"/>
      <c r="L121" s="1"/>
      <c r="M121" s="1"/>
      <c r="N121" s="1"/>
      <c r="O121" s="1"/>
      <c r="P121" s="1"/>
      <c r="Q121" s="1"/>
      <c r="R121" s="1"/>
      <c r="S121" s="1"/>
      <c r="Z121" s="442"/>
      <c r="AA121" s="443"/>
      <c r="AB121" s="1"/>
      <c r="AC121" s="1"/>
      <c r="AD121" s="1"/>
      <c r="AE121" s="1"/>
      <c r="AF121" s="1"/>
      <c r="AG121" s="1"/>
      <c r="AH121" s="1"/>
      <c r="AI121" s="1"/>
      <c r="AJ121" s="1"/>
      <c r="AK121" s="1"/>
    </row>
    <row r="122" spans="1:52" x14ac:dyDescent="0.25">
      <c r="A122" s="1"/>
      <c r="B122" s="1"/>
      <c r="C122" s="84"/>
      <c r="D122" s="1"/>
      <c r="E122" s="1"/>
      <c r="F122" s="1"/>
      <c r="G122" s="1"/>
      <c r="H122" s="84"/>
      <c r="I122" s="1"/>
      <c r="J122" s="84"/>
      <c r="K122" s="1"/>
      <c r="L122" s="1"/>
      <c r="M122" s="1"/>
      <c r="N122" s="1"/>
      <c r="O122" s="1"/>
      <c r="P122" s="1"/>
      <c r="Q122" s="1"/>
      <c r="R122" s="1"/>
      <c r="S122" s="1"/>
      <c r="Z122" s="442"/>
      <c r="AA122" s="443"/>
      <c r="AB122" s="1"/>
      <c r="AC122" s="1"/>
      <c r="AD122" s="1"/>
      <c r="AE122" s="1"/>
      <c r="AF122" s="1"/>
      <c r="AG122" s="1"/>
      <c r="AH122" s="1"/>
      <c r="AI122" s="1"/>
      <c r="AJ122" s="1"/>
      <c r="AK122" s="1"/>
    </row>
    <row r="123" spans="1:52" x14ac:dyDescent="0.25">
      <c r="A123" s="1"/>
      <c r="B123" s="1"/>
      <c r="C123" s="84"/>
      <c r="D123" s="1"/>
      <c r="E123" s="1"/>
      <c r="F123" s="1"/>
      <c r="G123" s="1"/>
      <c r="H123" s="84"/>
      <c r="I123" s="1"/>
      <c r="J123" s="84"/>
      <c r="K123" s="1"/>
      <c r="L123" s="1"/>
      <c r="M123" s="1"/>
      <c r="N123" s="1"/>
      <c r="O123" s="1"/>
      <c r="P123" s="1"/>
      <c r="Q123" s="1"/>
      <c r="R123" s="1"/>
      <c r="S123" s="1"/>
      <c r="Z123" s="442"/>
      <c r="AA123" s="443"/>
      <c r="AB123" s="1"/>
      <c r="AC123" s="1"/>
      <c r="AD123" s="1"/>
      <c r="AE123" s="1"/>
      <c r="AF123" s="1"/>
      <c r="AG123" s="1"/>
      <c r="AH123" s="1"/>
      <c r="AI123" s="1"/>
      <c r="AJ123" s="1"/>
      <c r="AK123" s="1"/>
    </row>
    <row r="124" spans="1:52" x14ac:dyDescent="0.25">
      <c r="A124" s="1"/>
      <c r="B124" s="1"/>
      <c r="C124" s="84"/>
      <c r="D124" s="1"/>
      <c r="E124" s="1"/>
      <c r="F124" s="1"/>
      <c r="G124" s="1"/>
      <c r="H124" s="84"/>
      <c r="I124" s="1"/>
      <c r="J124" s="84"/>
      <c r="K124" s="1"/>
      <c r="L124" s="1"/>
      <c r="M124" s="1"/>
      <c r="N124" s="1"/>
      <c r="O124" s="1"/>
      <c r="P124" s="1"/>
      <c r="Q124" s="1"/>
      <c r="R124" s="1"/>
      <c r="S124" s="1"/>
      <c r="Z124" s="442"/>
      <c r="AA124" s="443"/>
      <c r="AB124" s="1"/>
      <c r="AC124" s="1"/>
      <c r="AD124" s="1"/>
      <c r="AE124" s="1"/>
      <c r="AF124" s="1"/>
      <c r="AG124" s="1"/>
      <c r="AH124" s="1"/>
      <c r="AI124" s="1"/>
      <c r="AJ124" s="1"/>
      <c r="AK124" s="1"/>
    </row>
    <row r="125" spans="1:52" x14ac:dyDescent="0.25">
      <c r="A125" s="1"/>
      <c r="B125" s="1"/>
      <c r="C125" s="84"/>
      <c r="D125" s="1"/>
      <c r="E125" s="1"/>
      <c r="F125" s="1"/>
      <c r="G125" s="1"/>
      <c r="H125" s="84"/>
      <c r="I125" s="1"/>
      <c r="J125" s="84"/>
      <c r="K125" s="1"/>
      <c r="L125" s="1"/>
      <c r="M125" s="1"/>
      <c r="N125" s="1"/>
      <c r="O125" s="1"/>
      <c r="P125" s="1"/>
      <c r="Q125" s="1"/>
      <c r="R125" s="1"/>
      <c r="S125" s="1"/>
      <c r="Z125" s="442"/>
      <c r="AA125" s="443"/>
      <c r="AB125" s="1"/>
      <c r="AC125" s="1"/>
      <c r="AD125" s="1"/>
      <c r="AE125" s="1"/>
      <c r="AF125" s="1"/>
      <c r="AG125" s="1"/>
      <c r="AH125" s="1"/>
      <c r="AI125" s="1"/>
      <c r="AJ125" s="1"/>
      <c r="AK125" s="1"/>
    </row>
    <row r="126" spans="1:52" x14ac:dyDescent="0.25">
      <c r="A126" s="1"/>
      <c r="B126" s="1"/>
      <c r="C126" s="84"/>
      <c r="D126" s="1"/>
      <c r="E126" s="1"/>
      <c r="F126" s="1"/>
      <c r="G126" s="1"/>
      <c r="H126" s="84"/>
      <c r="I126" s="1"/>
      <c r="J126" s="84"/>
      <c r="K126" s="1"/>
      <c r="L126" s="1"/>
      <c r="M126" s="1"/>
      <c r="N126" s="1"/>
      <c r="O126" s="1"/>
      <c r="P126" s="1"/>
      <c r="Q126" s="1"/>
      <c r="R126" s="1"/>
      <c r="S126" s="1"/>
      <c r="Z126" s="442"/>
      <c r="AA126" s="443"/>
      <c r="AB126" s="1"/>
      <c r="AC126" s="1"/>
      <c r="AD126" s="1"/>
      <c r="AE126" s="1"/>
      <c r="AF126" s="1"/>
      <c r="AG126" s="1"/>
      <c r="AH126" s="1"/>
      <c r="AI126" s="1"/>
      <c r="AJ126" s="1"/>
      <c r="AK126" s="1"/>
    </row>
    <row r="127" spans="1:52" x14ac:dyDescent="0.25">
      <c r="A127" s="1"/>
      <c r="B127" s="1"/>
      <c r="C127" s="84"/>
      <c r="D127" s="1"/>
      <c r="E127" s="1"/>
      <c r="F127" s="1"/>
      <c r="G127" s="1"/>
      <c r="H127" s="84"/>
      <c r="I127" s="1"/>
      <c r="J127" s="84"/>
      <c r="K127" s="1"/>
      <c r="L127" s="1"/>
      <c r="M127" s="1"/>
      <c r="N127" s="1"/>
      <c r="O127" s="1"/>
      <c r="P127" s="1"/>
      <c r="Q127" s="1"/>
      <c r="R127" s="1"/>
      <c r="S127" s="1"/>
      <c r="Z127" s="442"/>
      <c r="AA127" s="443"/>
      <c r="AB127" s="1"/>
      <c r="AC127" s="1"/>
      <c r="AD127" s="1"/>
      <c r="AE127" s="1"/>
      <c r="AF127" s="1"/>
      <c r="AG127" s="1"/>
      <c r="AH127" s="1"/>
      <c r="AI127" s="1"/>
      <c r="AJ127" s="1"/>
      <c r="AK127" s="1"/>
    </row>
    <row r="128" spans="1:52" x14ac:dyDescent="0.25">
      <c r="A128" s="1"/>
      <c r="B128" s="1"/>
      <c r="C128" s="84"/>
      <c r="D128" s="1"/>
      <c r="E128" s="1"/>
      <c r="F128" s="1"/>
      <c r="G128" s="1"/>
      <c r="H128" s="84"/>
      <c r="I128" s="1"/>
      <c r="J128" s="84"/>
      <c r="K128" s="1"/>
      <c r="L128" s="1"/>
      <c r="M128" s="1"/>
      <c r="N128" s="1"/>
      <c r="O128" s="1"/>
      <c r="P128" s="1"/>
      <c r="Q128" s="1"/>
      <c r="R128" s="1"/>
      <c r="S128" s="1"/>
      <c r="Z128" s="442"/>
      <c r="AA128" s="443"/>
      <c r="AB128" s="1"/>
      <c r="AC128" s="1"/>
      <c r="AD128" s="1"/>
      <c r="AE128" s="1"/>
      <c r="AF128" s="1"/>
      <c r="AG128" s="1"/>
      <c r="AH128" s="1"/>
      <c r="AI128" s="1"/>
      <c r="AJ128" s="1"/>
      <c r="AK128" s="1"/>
    </row>
    <row r="129" spans="1:37" x14ac:dyDescent="0.25">
      <c r="A129" s="1"/>
      <c r="B129" s="1"/>
      <c r="C129" s="84"/>
      <c r="D129" s="1"/>
      <c r="E129" s="1"/>
      <c r="F129" s="1"/>
      <c r="G129" s="1"/>
      <c r="H129" s="84"/>
      <c r="I129" s="1"/>
      <c r="J129" s="84"/>
      <c r="K129" s="1"/>
      <c r="L129" s="1"/>
      <c r="M129" s="1"/>
      <c r="N129" s="1"/>
      <c r="O129" s="1"/>
      <c r="P129" s="1"/>
      <c r="Q129" s="1"/>
      <c r="R129" s="1"/>
      <c r="S129" s="1"/>
      <c r="Z129" s="442"/>
      <c r="AA129" s="443"/>
      <c r="AB129" s="1"/>
      <c r="AC129" s="1"/>
      <c r="AD129" s="1"/>
      <c r="AE129" s="1"/>
      <c r="AF129" s="1"/>
      <c r="AG129" s="1"/>
      <c r="AH129" s="1"/>
      <c r="AI129" s="1"/>
      <c r="AJ129" s="1"/>
      <c r="AK129" s="1"/>
    </row>
    <row r="130" spans="1:37" x14ac:dyDescent="0.25">
      <c r="A130" s="1"/>
      <c r="B130" s="1"/>
      <c r="C130" s="84"/>
      <c r="D130" s="1"/>
      <c r="E130" s="1"/>
      <c r="F130" s="1"/>
      <c r="G130" s="1"/>
      <c r="H130" s="84"/>
      <c r="I130" s="1"/>
      <c r="J130" s="84"/>
      <c r="K130" s="1"/>
      <c r="L130" s="1"/>
      <c r="M130" s="1"/>
      <c r="N130" s="1"/>
      <c r="O130" s="1"/>
      <c r="P130" s="1"/>
      <c r="Q130" s="1"/>
      <c r="R130" s="1"/>
      <c r="S130" s="1"/>
      <c r="Z130" s="442"/>
      <c r="AA130" s="443"/>
      <c r="AB130" s="1"/>
      <c r="AC130" s="1"/>
      <c r="AD130" s="1"/>
      <c r="AE130" s="1"/>
      <c r="AF130" s="1"/>
      <c r="AG130" s="1"/>
      <c r="AH130" s="1"/>
      <c r="AI130" s="1"/>
      <c r="AJ130" s="1"/>
      <c r="AK130" s="1"/>
    </row>
    <row r="131" spans="1:37" x14ac:dyDescent="0.25">
      <c r="A131" s="1"/>
      <c r="B131" s="1"/>
      <c r="C131" s="84"/>
      <c r="D131" s="1"/>
      <c r="E131" s="1"/>
      <c r="F131" s="1"/>
      <c r="G131" s="1"/>
      <c r="H131" s="84"/>
      <c r="I131" s="1"/>
      <c r="J131" s="84"/>
      <c r="K131" s="1"/>
      <c r="L131" s="1"/>
      <c r="M131" s="1"/>
      <c r="N131" s="1"/>
      <c r="O131" s="1"/>
      <c r="P131" s="1"/>
      <c r="Q131" s="1"/>
      <c r="R131" s="1"/>
      <c r="S131" s="1"/>
      <c r="Z131" s="442"/>
      <c r="AA131" s="443"/>
      <c r="AB131" s="1"/>
      <c r="AC131" s="1"/>
      <c r="AD131" s="1"/>
      <c r="AE131" s="1"/>
      <c r="AF131" s="1"/>
      <c r="AG131" s="1"/>
      <c r="AH131" s="1"/>
      <c r="AI131" s="1"/>
      <c r="AJ131" s="1"/>
      <c r="AK131" s="1"/>
    </row>
    <row r="132" spans="1:37" x14ac:dyDescent="0.25">
      <c r="A132" s="1"/>
      <c r="B132" s="1"/>
      <c r="C132" s="84"/>
      <c r="D132" s="1"/>
      <c r="E132" s="1"/>
      <c r="F132" s="1"/>
      <c r="G132" s="1"/>
      <c r="H132" s="84"/>
      <c r="I132" s="1"/>
      <c r="J132" s="84"/>
      <c r="K132" s="1"/>
      <c r="L132" s="1"/>
      <c r="M132" s="1"/>
      <c r="N132" s="1"/>
      <c r="O132" s="1"/>
      <c r="P132" s="1"/>
      <c r="Q132" s="1"/>
      <c r="R132" s="1"/>
      <c r="S132" s="1"/>
      <c r="Z132" s="442"/>
      <c r="AA132" s="443"/>
      <c r="AB132" s="1"/>
      <c r="AC132" s="1"/>
      <c r="AD132" s="1"/>
      <c r="AE132" s="1"/>
      <c r="AF132" s="1"/>
      <c r="AG132" s="1"/>
      <c r="AH132" s="1"/>
      <c r="AI132" s="1"/>
      <c r="AJ132" s="1"/>
      <c r="AK132" s="1"/>
    </row>
    <row r="133" spans="1:37" x14ac:dyDescent="0.25">
      <c r="A133" s="1"/>
      <c r="B133" s="1"/>
      <c r="C133" s="84"/>
      <c r="D133" s="1"/>
      <c r="E133" s="1"/>
      <c r="F133" s="1"/>
      <c r="G133" s="1"/>
      <c r="H133" s="84"/>
      <c r="I133" s="1"/>
      <c r="J133" s="84"/>
      <c r="K133" s="1"/>
      <c r="L133" s="1"/>
      <c r="M133" s="1"/>
      <c r="N133" s="1"/>
      <c r="O133" s="1"/>
      <c r="P133" s="1"/>
      <c r="Q133" s="1"/>
      <c r="R133" s="1"/>
      <c r="S133" s="1"/>
      <c r="Z133" s="442"/>
      <c r="AA133" s="443"/>
      <c r="AB133" s="1"/>
      <c r="AC133" s="1"/>
      <c r="AD133" s="1"/>
      <c r="AE133" s="1"/>
      <c r="AF133" s="1"/>
      <c r="AG133" s="1"/>
      <c r="AH133" s="1"/>
      <c r="AI133" s="1"/>
      <c r="AJ133" s="1"/>
      <c r="AK133" s="1"/>
    </row>
    <row r="134" spans="1:37" x14ac:dyDescent="0.25">
      <c r="A134" s="1"/>
      <c r="B134" s="1"/>
      <c r="C134" s="84"/>
      <c r="D134" s="1"/>
      <c r="E134" s="1"/>
      <c r="F134" s="1"/>
      <c r="G134" s="1"/>
      <c r="H134" s="84"/>
      <c r="I134" s="1"/>
      <c r="J134" s="84"/>
      <c r="K134" s="1"/>
      <c r="L134" s="1"/>
      <c r="M134" s="1"/>
      <c r="N134" s="1"/>
      <c r="O134" s="1"/>
      <c r="P134" s="1"/>
      <c r="Q134" s="1"/>
      <c r="R134" s="1"/>
      <c r="S134" s="1"/>
      <c r="Z134" s="442"/>
      <c r="AA134" s="443"/>
      <c r="AB134" s="1"/>
      <c r="AC134" s="1"/>
      <c r="AD134" s="1"/>
      <c r="AE134" s="1"/>
      <c r="AF134" s="1"/>
      <c r="AG134" s="1"/>
      <c r="AH134" s="1"/>
      <c r="AI134" s="1"/>
      <c r="AJ134" s="1"/>
      <c r="AK134" s="1"/>
    </row>
    <row r="135" spans="1:37" x14ac:dyDescent="0.25">
      <c r="A135" s="1"/>
      <c r="B135" s="1"/>
      <c r="C135" s="84"/>
      <c r="D135" s="1"/>
      <c r="E135" s="1"/>
      <c r="F135" s="1"/>
      <c r="G135" s="1"/>
      <c r="H135" s="84"/>
      <c r="I135" s="1"/>
      <c r="J135" s="84"/>
      <c r="K135" s="1"/>
      <c r="L135" s="1"/>
      <c r="M135" s="1"/>
      <c r="N135" s="1"/>
      <c r="O135" s="1"/>
      <c r="P135" s="1"/>
      <c r="Q135" s="1"/>
      <c r="R135" s="1"/>
      <c r="S135" s="1"/>
      <c r="Z135" s="442"/>
      <c r="AA135" s="443"/>
      <c r="AB135" s="1"/>
      <c r="AC135" s="1"/>
      <c r="AD135" s="1"/>
      <c r="AE135" s="1"/>
      <c r="AF135" s="1"/>
      <c r="AG135" s="1"/>
      <c r="AH135" s="1"/>
      <c r="AI135" s="1"/>
      <c r="AJ135" s="1"/>
      <c r="AK135" s="1"/>
    </row>
    <row r="136" spans="1:37" x14ac:dyDescent="0.25">
      <c r="A136" s="1"/>
      <c r="B136" s="1"/>
      <c r="C136" s="84"/>
      <c r="D136" s="1"/>
      <c r="E136" s="1"/>
      <c r="F136" s="1"/>
      <c r="G136" s="1"/>
      <c r="H136" s="84"/>
      <c r="I136" s="1"/>
      <c r="J136" s="84"/>
      <c r="K136" s="1"/>
      <c r="L136" s="1"/>
      <c r="M136" s="1"/>
      <c r="N136" s="1"/>
      <c r="O136" s="1"/>
      <c r="P136" s="1"/>
      <c r="Q136" s="1"/>
      <c r="R136" s="1"/>
      <c r="S136" s="1"/>
      <c r="Z136" s="442"/>
      <c r="AA136" s="443"/>
      <c r="AB136" s="1"/>
      <c r="AC136" s="1"/>
      <c r="AD136" s="1"/>
      <c r="AE136" s="1"/>
      <c r="AF136" s="1"/>
      <c r="AG136" s="1"/>
      <c r="AH136" s="1"/>
      <c r="AI136" s="1"/>
      <c r="AJ136" s="1"/>
      <c r="AK136" s="1"/>
    </row>
    <row r="137" spans="1:37" x14ac:dyDescent="0.25">
      <c r="A137" s="1"/>
      <c r="B137" s="1"/>
      <c r="C137" s="84"/>
      <c r="D137" s="1"/>
      <c r="E137" s="1"/>
      <c r="F137" s="1"/>
      <c r="G137" s="1"/>
      <c r="H137" s="84"/>
      <c r="I137" s="1"/>
      <c r="J137" s="84"/>
      <c r="K137" s="1"/>
      <c r="L137" s="1"/>
      <c r="M137" s="1"/>
      <c r="N137" s="1"/>
      <c r="O137" s="1"/>
      <c r="P137" s="1"/>
      <c r="Q137" s="1"/>
      <c r="R137" s="1"/>
      <c r="S137" s="1"/>
      <c r="Z137" s="442"/>
      <c r="AA137" s="443"/>
      <c r="AB137" s="1"/>
      <c r="AC137" s="1"/>
      <c r="AD137" s="1"/>
      <c r="AE137" s="1"/>
      <c r="AF137" s="1"/>
      <c r="AG137" s="1"/>
      <c r="AH137" s="1"/>
      <c r="AI137" s="1"/>
      <c r="AJ137" s="1"/>
      <c r="AK137" s="1"/>
    </row>
    <row r="138" spans="1:37" x14ac:dyDescent="0.25">
      <c r="A138" s="1"/>
      <c r="B138" s="1"/>
      <c r="C138" s="84"/>
      <c r="D138" s="1"/>
      <c r="E138" s="1"/>
      <c r="F138" s="1"/>
      <c r="G138" s="1"/>
      <c r="H138" s="84"/>
      <c r="I138" s="1"/>
      <c r="J138" s="84"/>
      <c r="K138" s="1"/>
      <c r="L138" s="1"/>
      <c r="M138" s="1"/>
      <c r="N138" s="1"/>
      <c r="O138" s="1"/>
      <c r="P138" s="1"/>
      <c r="Q138" s="1"/>
      <c r="R138" s="1"/>
      <c r="S138" s="1"/>
      <c r="Z138" s="442"/>
      <c r="AA138" s="443"/>
      <c r="AB138" s="1"/>
      <c r="AC138" s="1"/>
      <c r="AD138" s="1"/>
      <c r="AE138" s="1"/>
      <c r="AF138" s="1"/>
      <c r="AG138" s="1"/>
      <c r="AH138" s="1"/>
      <c r="AI138" s="1"/>
      <c r="AJ138" s="1"/>
      <c r="AK138" s="1"/>
    </row>
    <row r="139" spans="1:37" x14ac:dyDescent="0.25">
      <c r="A139" s="1"/>
      <c r="B139" s="1"/>
      <c r="C139" s="84"/>
      <c r="D139" s="1"/>
      <c r="E139" s="1"/>
      <c r="F139" s="1"/>
      <c r="G139" s="1"/>
      <c r="H139" s="84"/>
      <c r="I139" s="1"/>
      <c r="J139" s="84"/>
      <c r="K139" s="1"/>
      <c r="L139" s="1"/>
      <c r="M139" s="1"/>
      <c r="N139" s="1"/>
      <c r="O139" s="1"/>
      <c r="P139" s="1"/>
      <c r="Q139" s="1"/>
      <c r="R139" s="1"/>
      <c r="S139" s="1"/>
      <c r="Z139" s="442"/>
      <c r="AA139" s="443"/>
      <c r="AB139" s="1"/>
      <c r="AC139" s="1"/>
      <c r="AD139" s="1"/>
      <c r="AE139" s="1"/>
      <c r="AF139" s="1"/>
      <c r="AG139" s="1"/>
      <c r="AH139" s="1"/>
      <c r="AI139" s="1"/>
      <c r="AJ139" s="1"/>
      <c r="AK139" s="1"/>
    </row>
    <row r="140" spans="1:37" x14ac:dyDescent="0.25">
      <c r="A140" s="1"/>
      <c r="B140" s="1"/>
      <c r="C140" s="84"/>
      <c r="D140" s="1"/>
      <c r="E140" s="1"/>
      <c r="F140" s="1"/>
      <c r="G140" s="1"/>
      <c r="H140" s="84"/>
      <c r="I140" s="1"/>
      <c r="J140" s="84"/>
      <c r="K140" s="1"/>
      <c r="L140" s="1"/>
      <c r="M140" s="1"/>
      <c r="N140" s="1"/>
      <c r="O140" s="1"/>
      <c r="P140" s="1"/>
      <c r="Q140" s="1"/>
      <c r="R140" s="1"/>
      <c r="S140" s="1"/>
      <c r="Z140" s="442"/>
      <c r="AA140" s="443"/>
      <c r="AB140" s="1"/>
      <c r="AC140" s="1"/>
      <c r="AD140" s="1"/>
      <c r="AE140" s="1"/>
      <c r="AF140" s="1"/>
      <c r="AG140" s="1"/>
      <c r="AH140" s="1"/>
      <c r="AI140" s="1"/>
      <c r="AJ140" s="1"/>
      <c r="AK140" s="1"/>
    </row>
    <row r="141" spans="1:37" x14ac:dyDescent="0.25">
      <c r="A141" s="1"/>
      <c r="B141" s="1"/>
      <c r="C141" s="84"/>
      <c r="D141" s="1"/>
      <c r="E141" s="1"/>
      <c r="F141" s="1"/>
      <c r="G141" s="1"/>
      <c r="H141" s="84"/>
      <c r="I141" s="1"/>
      <c r="J141" s="84"/>
      <c r="K141" s="1"/>
      <c r="L141" s="1"/>
      <c r="M141" s="1"/>
      <c r="N141" s="1"/>
      <c r="O141" s="1"/>
      <c r="P141" s="1"/>
      <c r="Q141" s="1"/>
      <c r="R141" s="1"/>
      <c r="S141" s="1"/>
      <c r="Z141" s="442"/>
      <c r="AA141" s="443"/>
      <c r="AB141" s="1"/>
      <c r="AC141" s="1"/>
      <c r="AD141" s="1"/>
      <c r="AE141" s="1"/>
      <c r="AF141" s="1"/>
      <c r="AG141" s="1"/>
      <c r="AH141" s="1"/>
      <c r="AI141" s="1"/>
      <c r="AJ141" s="1"/>
      <c r="AK141" s="1"/>
    </row>
    <row r="142" spans="1:37" x14ac:dyDescent="0.25">
      <c r="A142" s="1"/>
      <c r="B142" s="1"/>
      <c r="C142" s="84"/>
      <c r="D142" s="1"/>
      <c r="E142" s="1"/>
      <c r="F142" s="1"/>
      <c r="G142" s="1"/>
      <c r="H142" s="84"/>
      <c r="I142" s="1"/>
      <c r="J142" s="84"/>
      <c r="K142" s="1"/>
      <c r="L142" s="1"/>
      <c r="M142" s="1"/>
      <c r="N142" s="1"/>
      <c r="O142" s="1"/>
      <c r="P142" s="1"/>
      <c r="Q142" s="1"/>
      <c r="R142" s="1"/>
      <c r="S142" s="1"/>
      <c r="Z142" s="442"/>
      <c r="AA142" s="443"/>
      <c r="AB142" s="1"/>
      <c r="AC142" s="1"/>
      <c r="AD142" s="1"/>
      <c r="AE142" s="1"/>
      <c r="AF142" s="1"/>
      <c r="AG142" s="1"/>
      <c r="AH142" s="1"/>
      <c r="AI142" s="1"/>
      <c r="AJ142" s="1"/>
      <c r="AK142" s="1"/>
    </row>
    <row r="143" spans="1:37" x14ac:dyDescent="0.25">
      <c r="A143" s="1"/>
      <c r="B143" s="1"/>
      <c r="C143" s="84"/>
      <c r="D143" s="1"/>
      <c r="E143" s="1"/>
      <c r="F143" s="1"/>
      <c r="G143" s="1"/>
      <c r="H143" s="84"/>
      <c r="I143" s="1"/>
      <c r="J143" s="84"/>
      <c r="K143" s="1"/>
      <c r="L143" s="1"/>
      <c r="M143" s="1"/>
      <c r="N143" s="1"/>
      <c r="O143" s="1"/>
      <c r="P143" s="1"/>
      <c r="Q143" s="1"/>
      <c r="R143" s="1"/>
      <c r="S143" s="1"/>
      <c r="Z143" s="442"/>
      <c r="AA143" s="443"/>
      <c r="AB143" s="1"/>
      <c r="AC143" s="1"/>
      <c r="AD143" s="1"/>
      <c r="AE143" s="1"/>
      <c r="AF143" s="1"/>
      <c r="AG143" s="1"/>
      <c r="AH143" s="1"/>
      <c r="AI143" s="1"/>
      <c r="AJ143" s="1"/>
      <c r="AK143" s="1"/>
    </row>
    <row r="144" spans="1:37" x14ac:dyDescent="0.25">
      <c r="A144" s="1"/>
      <c r="B144" s="1"/>
      <c r="C144" s="84"/>
      <c r="D144" s="1"/>
      <c r="E144" s="1"/>
      <c r="F144" s="1"/>
      <c r="G144" s="1"/>
      <c r="H144" s="84"/>
      <c r="I144" s="1"/>
      <c r="J144" s="84"/>
      <c r="K144" s="1"/>
      <c r="L144" s="1"/>
      <c r="M144" s="1"/>
      <c r="N144" s="1"/>
      <c r="O144" s="1"/>
      <c r="P144" s="1"/>
      <c r="Q144" s="1"/>
      <c r="R144" s="1"/>
      <c r="S144" s="1"/>
      <c r="Z144" s="442"/>
      <c r="AA144" s="443"/>
      <c r="AB144" s="1"/>
      <c r="AC144" s="1"/>
      <c r="AD144" s="1"/>
      <c r="AE144" s="1"/>
      <c r="AF144" s="1"/>
      <c r="AG144" s="1"/>
      <c r="AH144" s="1"/>
      <c r="AI144" s="1"/>
      <c r="AJ144" s="1"/>
      <c r="AK144" s="1"/>
    </row>
    <row r="145" spans="1:37" x14ac:dyDescent="0.25">
      <c r="A145" s="1"/>
      <c r="B145" s="1"/>
      <c r="C145" s="84"/>
      <c r="D145" s="1"/>
      <c r="E145" s="1"/>
      <c r="F145" s="1"/>
      <c r="G145" s="1"/>
      <c r="H145" s="84"/>
      <c r="I145" s="1"/>
      <c r="J145" s="84"/>
      <c r="K145" s="1"/>
      <c r="L145" s="1"/>
      <c r="M145" s="1"/>
      <c r="N145" s="1"/>
      <c r="O145" s="1"/>
      <c r="P145" s="1"/>
      <c r="Q145" s="1"/>
      <c r="R145" s="1"/>
      <c r="S145" s="1"/>
      <c r="Z145" s="442"/>
      <c r="AA145" s="443"/>
      <c r="AB145" s="1"/>
      <c r="AC145" s="1"/>
      <c r="AD145" s="1"/>
      <c r="AE145" s="1"/>
      <c r="AF145" s="1"/>
      <c r="AG145" s="1"/>
      <c r="AH145" s="1"/>
      <c r="AI145" s="1"/>
      <c r="AJ145" s="1"/>
      <c r="AK145" s="1"/>
    </row>
    <row r="146" spans="1:37" x14ac:dyDescent="0.25">
      <c r="A146" s="1"/>
      <c r="B146" s="1"/>
      <c r="C146" s="84"/>
      <c r="D146" s="1"/>
      <c r="E146" s="1"/>
      <c r="F146" s="1"/>
      <c r="G146" s="1"/>
      <c r="H146" s="84"/>
      <c r="I146" s="1"/>
      <c r="J146" s="84"/>
      <c r="K146" s="1"/>
      <c r="L146" s="1"/>
      <c r="M146" s="1"/>
      <c r="N146" s="1"/>
      <c r="O146" s="1"/>
      <c r="P146" s="1"/>
      <c r="Q146" s="1"/>
      <c r="R146" s="1"/>
      <c r="S146" s="1"/>
      <c r="Z146" s="442"/>
      <c r="AA146" s="443"/>
      <c r="AB146" s="1"/>
      <c r="AC146" s="1"/>
      <c r="AD146" s="1"/>
      <c r="AE146" s="1"/>
      <c r="AF146" s="1"/>
      <c r="AG146" s="1"/>
      <c r="AH146" s="1"/>
      <c r="AI146" s="1"/>
      <c r="AJ146" s="1"/>
      <c r="AK146" s="1"/>
    </row>
    <row r="147" spans="1:37" x14ac:dyDescent="0.25">
      <c r="A147" s="1"/>
      <c r="B147" s="1"/>
      <c r="C147" s="84"/>
      <c r="D147" s="1"/>
      <c r="E147" s="1"/>
      <c r="F147" s="1"/>
      <c r="G147" s="1"/>
      <c r="H147" s="84"/>
      <c r="I147" s="1"/>
      <c r="J147" s="84"/>
      <c r="K147" s="1"/>
      <c r="L147" s="1"/>
      <c r="M147" s="1"/>
      <c r="N147" s="1"/>
      <c r="O147" s="1"/>
      <c r="P147" s="1"/>
      <c r="Q147" s="1"/>
      <c r="R147" s="1"/>
      <c r="S147" s="1"/>
      <c r="Z147" s="442"/>
      <c r="AA147" s="443"/>
      <c r="AB147" s="1"/>
      <c r="AC147" s="1"/>
      <c r="AD147" s="1"/>
      <c r="AE147" s="1"/>
      <c r="AF147" s="1"/>
      <c r="AG147" s="1"/>
      <c r="AH147" s="1"/>
      <c r="AI147" s="1"/>
      <c r="AJ147" s="1"/>
      <c r="AK147" s="1"/>
    </row>
    <row r="148" spans="1:37" x14ac:dyDescent="0.25">
      <c r="A148" s="1"/>
      <c r="B148" s="1"/>
      <c r="C148" s="84"/>
      <c r="D148" s="1"/>
      <c r="E148" s="1"/>
      <c r="F148" s="1"/>
      <c r="G148" s="1"/>
      <c r="H148" s="84"/>
      <c r="I148" s="1"/>
      <c r="J148" s="84"/>
      <c r="K148" s="1"/>
      <c r="L148" s="1"/>
      <c r="M148" s="1"/>
      <c r="N148" s="1"/>
      <c r="O148" s="1"/>
      <c r="P148" s="1"/>
      <c r="Q148" s="1"/>
      <c r="R148" s="1"/>
      <c r="S148" s="1"/>
      <c r="Z148" s="442"/>
      <c r="AA148" s="443"/>
      <c r="AB148" s="1"/>
      <c r="AC148" s="1"/>
      <c r="AD148" s="1"/>
      <c r="AE148" s="1"/>
      <c r="AF148" s="1"/>
      <c r="AG148" s="1"/>
      <c r="AH148" s="1"/>
      <c r="AI148" s="1"/>
      <c r="AJ148" s="1"/>
      <c r="AK148" s="1"/>
    </row>
    <row r="149" spans="1:37" x14ac:dyDescent="0.25">
      <c r="A149" s="1"/>
      <c r="B149" s="1"/>
      <c r="C149" s="84"/>
      <c r="D149" s="1"/>
      <c r="E149" s="1"/>
      <c r="F149" s="1"/>
      <c r="G149" s="1"/>
      <c r="H149" s="84"/>
      <c r="I149" s="1"/>
      <c r="J149" s="84"/>
      <c r="K149" s="1"/>
      <c r="L149" s="1"/>
      <c r="M149" s="1"/>
      <c r="N149" s="1"/>
      <c r="O149" s="1"/>
      <c r="P149" s="1"/>
      <c r="Q149" s="1"/>
      <c r="R149" s="1"/>
      <c r="S149" s="1"/>
      <c r="Z149" s="442"/>
      <c r="AA149" s="443"/>
      <c r="AB149" s="1"/>
      <c r="AC149" s="1"/>
      <c r="AD149" s="1"/>
      <c r="AE149" s="1"/>
      <c r="AF149" s="1"/>
      <c r="AG149" s="1"/>
      <c r="AH149" s="1"/>
      <c r="AI149" s="1"/>
      <c r="AJ149" s="1"/>
      <c r="AK149" s="1"/>
    </row>
    <row r="150" spans="1:37" x14ac:dyDescent="0.25">
      <c r="A150" s="1"/>
      <c r="B150" s="1"/>
      <c r="C150" s="84"/>
      <c r="D150" s="1"/>
      <c r="E150" s="1"/>
      <c r="F150" s="1"/>
      <c r="G150" s="1"/>
      <c r="H150" s="84"/>
      <c r="I150" s="1"/>
      <c r="J150" s="84"/>
      <c r="K150" s="1"/>
      <c r="L150" s="1"/>
      <c r="M150" s="1"/>
      <c r="N150" s="1"/>
      <c r="O150" s="1"/>
      <c r="P150" s="1"/>
      <c r="Q150" s="1"/>
      <c r="R150" s="1"/>
      <c r="S150" s="1"/>
      <c r="Z150" s="442"/>
      <c r="AA150" s="443"/>
      <c r="AB150" s="1"/>
      <c r="AC150" s="1"/>
      <c r="AD150" s="1"/>
      <c r="AE150" s="1"/>
      <c r="AF150" s="1"/>
      <c r="AG150" s="1"/>
      <c r="AH150" s="1"/>
      <c r="AI150" s="1"/>
      <c r="AJ150" s="1"/>
      <c r="AK150" s="1"/>
    </row>
    <row r="151" spans="1:37" x14ac:dyDescent="0.25">
      <c r="A151" s="1"/>
      <c r="B151" s="1"/>
      <c r="C151" s="84"/>
      <c r="D151" s="1"/>
      <c r="E151" s="1"/>
      <c r="F151" s="1"/>
      <c r="G151" s="1"/>
      <c r="H151" s="84"/>
      <c r="I151" s="1"/>
      <c r="J151" s="84"/>
      <c r="K151" s="1"/>
      <c r="L151" s="1"/>
      <c r="M151" s="1"/>
      <c r="N151" s="1"/>
      <c r="O151" s="1"/>
      <c r="P151" s="1"/>
      <c r="Q151" s="1"/>
      <c r="R151" s="1"/>
      <c r="S151" s="1"/>
      <c r="Z151" s="442"/>
      <c r="AA151" s="443"/>
      <c r="AB151" s="1"/>
      <c r="AC151" s="1"/>
      <c r="AD151" s="1"/>
      <c r="AE151" s="1"/>
      <c r="AF151" s="1"/>
      <c r="AG151" s="1"/>
      <c r="AH151" s="1"/>
      <c r="AI151" s="1"/>
      <c r="AJ151" s="1"/>
      <c r="AK151" s="1"/>
    </row>
    <row r="152" spans="1:37" x14ac:dyDescent="0.25">
      <c r="A152" s="1"/>
      <c r="B152" s="1"/>
      <c r="C152" s="84"/>
      <c r="D152" s="1"/>
      <c r="E152" s="1"/>
      <c r="F152" s="1"/>
      <c r="G152" s="1"/>
      <c r="H152" s="84"/>
      <c r="I152" s="1"/>
      <c r="J152" s="84"/>
      <c r="K152" s="1"/>
      <c r="L152" s="1"/>
      <c r="M152" s="1"/>
      <c r="N152" s="1"/>
      <c r="O152" s="1"/>
      <c r="P152" s="1"/>
      <c r="Q152" s="1"/>
      <c r="R152" s="1"/>
      <c r="S152" s="1"/>
      <c r="Z152" s="442"/>
      <c r="AA152" s="443"/>
      <c r="AB152" s="1"/>
      <c r="AC152" s="1"/>
      <c r="AD152" s="1"/>
      <c r="AE152" s="1"/>
      <c r="AF152" s="1"/>
      <c r="AG152" s="1"/>
      <c r="AH152" s="1"/>
      <c r="AI152" s="1"/>
      <c r="AJ152" s="1"/>
      <c r="AK152" s="1"/>
    </row>
    <row r="153" spans="1:37" x14ac:dyDescent="0.25">
      <c r="A153" s="1"/>
      <c r="B153" s="1"/>
      <c r="C153" s="84"/>
      <c r="D153" s="1"/>
      <c r="E153" s="1"/>
      <c r="F153" s="1"/>
      <c r="G153" s="1"/>
      <c r="H153" s="84"/>
      <c r="I153" s="1"/>
      <c r="J153" s="84"/>
      <c r="K153" s="1"/>
      <c r="L153" s="1"/>
      <c r="M153" s="1"/>
      <c r="N153" s="1"/>
      <c r="O153" s="1"/>
      <c r="P153" s="1"/>
      <c r="Q153" s="1"/>
      <c r="R153" s="1"/>
      <c r="S153" s="1"/>
      <c r="Z153" s="442"/>
      <c r="AA153" s="443"/>
      <c r="AB153" s="1"/>
      <c r="AC153" s="1"/>
      <c r="AD153" s="1"/>
      <c r="AE153" s="1"/>
      <c r="AF153" s="1"/>
      <c r="AG153" s="1"/>
      <c r="AH153" s="1"/>
      <c r="AI153" s="1"/>
      <c r="AJ153" s="1"/>
      <c r="AK153" s="1"/>
    </row>
    <row r="154" spans="1:37" x14ac:dyDescent="0.25">
      <c r="A154" s="1"/>
      <c r="B154" s="1"/>
      <c r="C154" s="84"/>
      <c r="D154" s="1"/>
      <c r="E154" s="1"/>
      <c r="F154" s="1"/>
      <c r="G154" s="1"/>
      <c r="H154" s="84"/>
      <c r="I154" s="1"/>
      <c r="J154" s="84"/>
      <c r="K154" s="1"/>
      <c r="L154" s="1"/>
      <c r="M154" s="1"/>
      <c r="N154" s="1"/>
      <c r="O154" s="1"/>
      <c r="P154" s="1"/>
      <c r="Q154" s="1"/>
      <c r="R154" s="1"/>
      <c r="S154" s="1"/>
      <c r="Z154" s="442"/>
      <c r="AA154" s="443"/>
      <c r="AB154" s="1"/>
      <c r="AC154" s="1"/>
      <c r="AD154" s="1"/>
      <c r="AE154" s="1"/>
      <c r="AF154" s="1"/>
      <c r="AG154" s="1"/>
      <c r="AH154" s="1"/>
      <c r="AI154" s="1"/>
      <c r="AJ154" s="1"/>
      <c r="AK154" s="1"/>
    </row>
    <row r="155" spans="1:37" x14ac:dyDescent="0.25">
      <c r="A155" s="1"/>
      <c r="B155" s="1"/>
      <c r="C155" s="84"/>
      <c r="D155" s="1"/>
      <c r="E155" s="1"/>
      <c r="F155" s="1"/>
      <c r="G155" s="1"/>
      <c r="H155" s="84"/>
      <c r="I155" s="1"/>
      <c r="J155" s="84"/>
      <c r="K155" s="1"/>
      <c r="L155" s="1"/>
      <c r="M155" s="1"/>
      <c r="N155" s="1"/>
      <c r="O155" s="1"/>
      <c r="P155" s="1"/>
      <c r="Q155" s="1"/>
      <c r="R155" s="1"/>
      <c r="S155" s="1"/>
      <c r="Z155" s="442"/>
      <c r="AA155" s="443"/>
      <c r="AB155" s="1"/>
      <c r="AC155" s="1"/>
      <c r="AD155" s="1"/>
      <c r="AE155" s="1"/>
      <c r="AF155" s="1"/>
      <c r="AG155" s="1"/>
      <c r="AH155" s="1"/>
      <c r="AI155" s="1"/>
      <c r="AJ155" s="1"/>
      <c r="AK155" s="1"/>
    </row>
    <row r="156" spans="1:37" x14ac:dyDescent="0.25">
      <c r="A156" s="1"/>
      <c r="B156" s="1"/>
      <c r="C156" s="84"/>
      <c r="D156" s="1"/>
      <c r="E156" s="1"/>
      <c r="F156" s="1"/>
      <c r="G156" s="1"/>
      <c r="H156" s="84"/>
      <c r="I156" s="1"/>
      <c r="J156" s="84"/>
      <c r="K156" s="1"/>
      <c r="L156" s="1"/>
      <c r="M156" s="1"/>
      <c r="N156" s="1"/>
      <c r="O156" s="1"/>
      <c r="P156" s="1"/>
      <c r="Q156" s="1"/>
      <c r="R156" s="1"/>
      <c r="S156" s="1"/>
    </row>
    <row r="157" spans="1:37" x14ac:dyDescent="0.25">
      <c r="A157" s="1"/>
      <c r="B157" s="1"/>
      <c r="C157" s="84"/>
      <c r="D157" s="1"/>
      <c r="E157" s="1"/>
      <c r="F157" s="1"/>
      <c r="G157" s="1"/>
      <c r="H157" s="84"/>
      <c r="I157" s="1"/>
      <c r="J157" s="84"/>
      <c r="K157" s="1"/>
      <c r="L157" s="1"/>
      <c r="M157" s="1"/>
      <c r="N157" s="1"/>
      <c r="O157" s="1"/>
      <c r="P157" s="1"/>
      <c r="Q157" s="1"/>
      <c r="R157" s="1"/>
      <c r="S157" s="1"/>
    </row>
    <row r="158" spans="1:37" x14ac:dyDescent="0.25">
      <c r="A158" s="1"/>
      <c r="B158" s="1"/>
      <c r="C158" s="84"/>
      <c r="D158" s="1"/>
      <c r="E158" s="1"/>
      <c r="F158" s="1"/>
      <c r="G158" s="1"/>
      <c r="H158" s="84"/>
      <c r="I158" s="1"/>
      <c r="J158" s="84"/>
      <c r="K158" s="1"/>
      <c r="L158" s="1"/>
      <c r="M158" s="1"/>
      <c r="N158" s="1"/>
      <c r="O158" s="1"/>
      <c r="P158" s="1"/>
      <c r="Q158" s="1"/>
      <c r="R158" s="1"/>
      <c r="S158" s="1"/>
    </row>
    <row r="159" spans="1:37" x14ac:dyDescent="0.25">
      <c r="A159" s="1"/>
      <c r="B159" s="1"/>
      <c r="C159" s="84"/>
      <c r="D159" s="1"/>
      <c r="E159" s="1"/>
      <c r="F159" s="1"/>
      <c r="G159" s="1"/>
      <c r="H159" s="84"/>
      <c r="I159" s="1"/>
      <c r="J159" s="84"/>
      <c r="K159" s="1"/>
      <c r="L159" s="1"/>
      <c r="M159" s="1"/>
      <c r="N159" s="1"/>
      <c r="O159" s="1"/>
      <c r="P159" s="1"/>
      <c r="Q159" s="1"/>
      <c r="R159" s="1"/>
      <c r="S159" s="1"/>
    </row>
    <row r="160" spans="1:37" x14ac:dyDescent="0.25">
      <c r="A160" s="1"/>
      <c r="B160" s="1"/>
      <c r="C160" s="84"/>
      <c r="D160" s="1"/>
      <c r="E160" s="1"/>
      <c r="F160" s="1"/>
      <c r="G160" s="1"/>
      <c r="H160" s="84"/>
      <c r="I160" s="1"/>
      <c r="J160" s="84"/>
      <c r="K160" s="1"/>
      <c r="L160" s="1"/>
      <c r="M160" s="1"/>
      <c r="N160" s="1"/>
      <c r="O160" s="1"/>
      <c r="P160" s="1"/>
      <c r="Q160" s="1"/>
      <c r="R160" s="1"/>
      <c r="S160" s="1"/>
    </row>
    <row r="161" spans="1:19" x14ac:dyDescent="0.25">
      <c r="A161" s="1"/>
      <c r="B161" s="1"/>
      <c r="C161" s="84"/>
      <c r="D161" s="1"/>
      <c r="E161" s="1"/>
      <c r="F161" s="1"/>
      <c r="G161" s="1"/>
      <c r="H161" s="84"/>
      <c r="I161" s="1"/>
      <c r="J161" s="84"/>
      <c r="K161" s="1"/>
      <c r="L161" s="1"/>
      <c r="M161" s="1"/>
      <c r="N161" s="1"/>
      <c r="O161" s="1"/>
      <c r="P161" s="1"/>
      <c r="Q161" s="1"/>
      <c r="R161" s="1"/>
      <c r="S161" s="1"/>
    </row>
  </sheetData>
  <autoFilter ref="A2:BA114" xr:uid="{3BA9BC34-0603-4684-9AFD-1929C1CA017F}">
    <filterColumn colId="41" showButton="0"/>
    <filterColumn colId="43" showButton="0"/>
  </autoFilter>
  <mergeCells count="11">
    <mergeCell ref="AR2:AS2"/>
    <mergeCell ref="AP10:AQ10"/>
    <mergeCell ref="AP11:AQ11"/>
    <mergeCell ref="AP12:AQ12"/>
    <mergeCell ref="AP13:AQ13"/>
    <mergeCell ref="AP2:AQ2"/>
    <mergeCell ref="L1:N1"/>
    <mergeCell ref="O1:S1"/>
    <mergeCell ref="T1:V1"/>
    <mergeCell ref="AC1:AD1"/>
    <mergeCell ref="AE1:AF1"/>
  </mergeCells>
  <conditionalFormatting sqref="A85:A113 A58:A82 A4:A49 A51:A56">
    <cfRule type="expression" dxfId="1021" priority="1016">
      <formula>AND(#REF!=TRUE,$E4&lt;&gt;"x")</formula>
    </cfRule>
    <cfRule type="expression" dxfId="1020" priority="1017">
      <formula>AND(#REF!&lt;&gt;#REF!,#REF!=TRUE)</formula>
    </cfRule>
    <cfRule type="expression" dxfId="1019" priority="1018">
      <formula>#REF!="No"</formula>
    </cfRule>
  </conditionalFormatting>
  <conditionalFormatting sqref="C85:C113 C58:C82 C4:C49 C51:C56 R50">
    <cfRule type="expression" dxfId="1018" priority="1013">
      <formula>AND(#REF!=TRUE,$E4&lt;&gt;"x")</formula>
    </cfRule>
    <cfRule type="expression" dxfId="1017" priority="1014">
      <formula>AND(#REF!&lt;&gt;#REF!,#REF!=TRUE)</formula>
    </cfRule>
    <cfRule type="expression" dxfId="1016" priority="1015">
      <formula>#REF!="No"</formula>
    </cfRule>
  </conditionalFormatting>
  <conditionalFormatting sqref="J82:K82 N82:S82 D83:S83 Z82:AF84 B84:S84 H23:I28 D4:K4 N12:P22 Q16:R22 Q12:R14 S12:S22 N4:S11 Z5:AA13 P53:Q54 AB92:AF113 N92:S113 B85:B113 D85:I113 N85:S90 J111:K111 J85:K89 Z100:AA111 Z86:AF87 N53:O56 R53:S56 D58:I82 B58:B83 J58:K70 N58:S79 P56:Q56 A57:S57 H30:K34 N23:S49 N51:S52 D23:G49 D51:K56 B4:B49 B51:B56 S50 B50:P50 AB4:AF81 Z40:AA57 Z89:AF90 AB85:AF85 AB88:AF88 D6:K8 D5:J5 D10:K13 D9:J9 D15:K16 D14:J14 D18:K19 D17:J17 D21:K22 D20:J20 H37:K38 H35:J36 H41:K42 H39:J40 H44:K49 H43:J43 J71 J90 J110">
    <cfRule type="expression" dxfId="1015" priority="1010">
      <formula>AND(#REF!=TRUE,$E4&lt;&gt;"x")</formula>
    </cfRule>
    <cfRule type="expression" dxfId="1014" priority="1011">
      <formula>AND(#REF!&lt;&gt;#REF!,#REF!=TRUE)</formula>
    </cfRule>
    <cfRule type="expression" dxfId="1013" priority="1012">
      <formula>#REF!="No"</formula>
    </cfRule>
  </conditionalFormatting>
  <conditionalFormatting sqref="J25:K28 J73:K75 J77:K77 K76 K78 J79:K79 J107:K107 K112:K113 K29 J80:J81 J92:K101 J23:J24 J103:K105 J102">
    <cfRule type="expression" dxfId="1012" priority="1007">
      <formula>AND(#REF!=TRUE,$E23&lt;&gt;"x")</formula>
    </cfRule>
    <cfRule type="expression" dxfId="1011" priority="1008">
      <formula>AND(#REF!&lt;&gt;#REF!,#REF!=TRUE)</formula>
    </cfRule>
    <cfRule type="expression" dxfId="1010" priority="1009">
      <formula>#REF!="No"</formula>
    </cfRule>
  </conditionalFormatting>
  <conditionalFormatting sqref="J73:J75 J77 J107 J1:J28 J92:J105 J114:J1048576 J30:J71 J110:J111 J79:J90">
    <cfRule type="cellIs" dxfId="1009" priority="1006" operator="equal">
      <formula>"Algorithm?"</formula>
    </cfRule>
  </conditionalFormatting>
  <conditionalFormatting sqref="L82 A83 L92:L113 L85:L90 L58:L79 L4:L49 L51:L56">
    <cfRule type="expression" dxfId="1008" priority="1003">
      <formula>AND(#REF!=TRUE,$E4&lt;&gt;"x")</formula>
    </cfRule>
    <cfRule type="expression" dxfId="1007" priority="1004">
      <formula>AND(#REF!&lt;&gt;#REF!,#REF!=TRUE)</formula>
    </cfRule>
    <cfRule type="expression" dxfId="1006" priority="1005">
      <formula>#REF!="No"</formula>
    </cfRule>
  </conditionalFormatting>
  <conditionalFormatting sqref="M82 A84 C83 M92:M113 M85:M90 M58:M79 M4:M49 M51:M56 A50">
    <cfRule type="expression" dxfId="1005" priority="1000">
      <formula>AND(#REF!=TRUE,$E4&lt;&gt;"x")</formula>
    </cfRule>
    <cfRule type="expression" dxfId="1004" priority="1001">
      <formula>AND(#REF!&lt;&gt;#REF!,#REF!=TRUE)</formula>
    </cfRule>
    <cfRule type="expression" dxfId="1003" priority="1002">
      <formula>#REF!="No"</formula>
    </cfRule>
  </conditionalFormatting>
  <conditionalFormatting sqref="Q55">
    <cfRule type="expression" dxfId="1002" priority="991">
      <formula>AND(#REF!=TRUE,$E55&lt;&gt;"x")</formula>
    </cfRule>
    <cfRule type="expression" dxfId="1001" priority="992">
      <formula>AND(#REF!&lt;&gt;#REF!,#REF!=TRUE)</formula>
    </cfRule>
    <cfRule type="expression" dxfId="1000" priority="993">
      <formula>#REF!="No"</formula>
    </cfRule>
  </conditionalFormatting>
  <conditionalFormatting sqref="Z73:AF77 Z30:AF30 Z32:AF32 Z35:AF37 Z58:AF70 Z79:AF79 Z92:AF97 Z113:AF113 Z17:AF20 AB71:AF71 Z22:AF28 AB21:AF21">
    <cfRule type="expression" dxfId="999" priority="997">
      <formula>AND(#REF!=TRUE,$E17&lt;&gt;"x")</formula>
    </cfRule>
    <cfRule type="expression" dxfId="998" priority="998">
      <formula>AND(#REF!&lt;&gt;#REF!,#REF!=TRUE)</formula>
    </cfRule>
    <cfRule type="expression" dxfId="997" priority="999">
      <formula>#REF!="No"</formula>
    </cfRule>
  </conditionalFormatting>
  <conditionalFormatting sqref="P55">
    <cfRule type="expression" dxfId="996" priority="994">
      <formula>AND(#REF!=TRUE,$E55&lt;&gt;"x")</formula>
    </cfRule>
    <cfRule type="expression" dxfId="995" priority="995">
      <formula>AND(#REF!&lt;&gt;#REF!,#REF!=TRUE)</formula>
    </cfRule>
    <cfRule type="expression" dxfId="994" priority="996">
      <formula>#REF!="No"</formula>
    </cfRule>
  </conditionalFormatting>
  <conditionalFormatting sqref="J12">
    <cfRule type="cellIs" dxfId="993" priority="990" operator="equal">
      <formula>"Algorithm?"</formula>
    </cfRule>
  </conditionalFormatting>
  <conditionalFormatting sqref="K72">
    <cfRule type="expression" dxfId="992" priority="987">
      <formula>AND(#REF!=TRUE,$E72&lt;&gt;"x")</formula>
    </cfRule>
    <cfRule type="expression" dxfId="991" priority="988">
      <formula>AND(#REF!&lt;&gt;#REF!,#REF!=TRUE)</formula>
    </cfRule>
    <cfRule type="expression" dxfId="990" priority="989">
      <formula>#REF!="No"</formula>
    </cfRule>
  </conditionalFormatting>
  <conditionalFormatting sqref="J72">
    <cfRule type="expression" dxfId="989" priority="984">
      <formula>AND(#REF!=TRUE,$E72&lt;&gt;"x")</formula>
    </cfRule>
    <cfRule type="expression" dxfId="988" priority="985">
      <formula>AND(#REF!&lt;&gt;#REF!,#REF!=TRUE)</formula>
    </cfRule>
    <cfRule type="expression" dxfId="987" priority="986">
      <formula>#REF!="No"</formula>
    </cfRule>
  </conditionalFormatting>
  <conditionalFormatting sqref="Z72:AF72">
    <cfRule type="expression" dxfId="986" priority="981">
      <formula>AND(#REF!=TRUE,$E72&lt;&gt;"x")</formula>
    </cfRule>
    <cfRule type="expression" dxfId="985" priority="982">
      <formula>AND(#REF!&lt;&gt;#REF!,#REF!=TRUE)</formula>
    </cfRule>
    <cfRule type="expression" dxfId="984" priority="983">
      <formula>#REF!="No"</formula>
    </cfRule>
  </conditionalFormatting>
  <conditionalFormatting sqref="J76">
    <cfRule type="expression" dxfId="983" priority="978">
      <formula>AND(#REF!=TRUE,$E76&lt;&gt;"x")</formula>
    </cfRule>
    <cfRule type="expression" dxfId="982" priority="979">
      <formula>AND(#REF!&lt;&gt;#REF!,#REF!=TRUE)</formula>
    </cfRule>
    <cfRule type="expression" dxfId="981" priority="980">
      <formula>#REF!="No"</formula>
    </cfRule>
  </conditionalFormatting>
  <conditionalFormatting sqref="J78">
    <cfRule type="expression" dxfId="980" priority="975">
      <formula>AND(#REF!=TRUE,$E78&lt;&gt;"x")</formula>
    </cfRule>
    <cfRule type="expression" dxfId="979" priority="976">
      <formula>AND(#REF!&lt;&gt;#REF!,#REF!=TRUE)</formula>
    </cfRule>
    <cfRule type="expression" dxfId="978" priority="977">
      <formula>#REF!="No"</formula>
    </cfRule>
  </conditionalFormatting>
  <conditionalFormatting sqref="Z85:AF85">
    <cfRule type="expression" dxfId="977" priority="972">
      <formula>AND(#REF!=TRUE,$E85&lt;&gt;"x")</formula>
    </cfRule>
    <cfRule type="expression" dxfId="976" priority="973">
      <formula>AND(#REF!&lt;&gt;#REF!,#REF!=TRUE)</formula>
    </cfRule>
    <cfRule type="expression" dxfId="975" priority="974">
      <formula>#REF!="No"</formula>
    </cfRule>
  </conditionalFormatting>
  <conditionalFormatting sqref="J106">
    <cfRule type="expression" dxfId="974" priority="969">
      <formula>AND(#REF!=TRUE,$E106&lt;&gt;"x")</formula>
    </cfRule>
    <cfRule type="expression" dxfId="973" priority="970">
      <formula>AND(#REF!&lt;&gt;#REF!,#REF!=TRUE)</formula>
    </cfRule>
    <cfRule type="expression" dxfId="972" priority="971">
      <formula>#REF!="No"</formula>
    </cfRule>
  </conditionalFormatting>
  <conditionalFormatting sqref="J106">
    <cfRule type="cellIs" dxfId="971" priority="968" operator="equal">
      <formula>"Algorithm?"</formula>
    </cfRule>
  </conditionalFormatting>
  <conditionalFormatting sqref="Z98:AF99">
    <cfRule type="expression" dxfId="970" priority="965">
      <formula>AND(#REF!=TRUE,$E98&lt;&gt;"x")</formula>
    </cfRule>
    <cfRule type="expression" dxfId="969" priority="966">
      <formula>AND(#REF!&lt;&gt;#REF!,#REF!=TRUE)</formula>
    </cfRule>
    <cfRule type="expression" dxfId="968" priority="967">
      <formula>#REF!="No"</formula>
    </cfRule>
  </conditionalFormatting>
  <conditionalFormatting sqref="J113">
    <cfRule type="expression" dxfId="967" priority="962">
      <formula>AND(#REF!=TRUE,$E113&lt;&gt;"x")</formula>
    </cfRule>
    <cfRule type="expression" dxfId="966" priority="963">
      <formula>AND(#REF!&lt;&gt;#REF!,#REF!=TRUE)</formula>
    </cfRule>
    <cfRule type="expression" dxfId="965" priority="964">
      <formula>#REF!="No"</formula>
    </cfRule>
  </conditionalFormatting>
  <conditionalFormatting sqref="J29">
    <cfRule type="expression" dxfId="964" priority="959">
      <formula>AND(#REF!=TRUE,$E29&lt;&gt;"x")</formula>
    </cfRule>
    <cfRule type="expression" dxfId="963" priority="960">
      <formula>AND(#REF!&lt;&gt;#REF!,#REF!=TRUE)</formula>
    </cfRule>
    <cfRule type="expression" dxfId="962" priority="961">
      <formula>#REF!="No"</formula>
    </cfRule>
  </conditionalFormatting>
  <conditionalFormatting sqref="H29:I29">
    <cfRule type="expression" dxfId="961" priority="956">
      <formula>AND(#REF!=TRUE,$E29&lt;&gt;"x")</formula>
    </cfRule>
    <cfRule type="expression" dxfId="960" priority="957">
      <formula>AND(#REF!&lt;&gt;#REF!,#REF!=TRUE)</formula>
    </cfRule>
    <cfRule type="expression" dxfId="959" priority="958">
      <formula>#REF!="No"</formula>
    </cfRule>
  </conditionalFormatting>
  <conditionalFormatting sqref="J29">
    <cfRule type="cellIs" dxfId="958" priority="955" operator="equal">
      <formula>"Algorithm?"</formula>
    </cfRule>
  </conditionalFormatting>
  <conditionalFormatting sqref="Z29:AF29">
    <cfRule type="expression" dxfId="957" priority="952">
      <formula>AND(#REF!=TRUE,$E29&lt;&gt;"x")</formula>
    </cfRule>
    <cfRule type="expression" dxfId="956" priority="953">
      <formula>AND(#REF!&lt;&gt;#REF!,#REF!=TRUE)</formula>
    </cfRule>
    <cfRule type="expression" dxfId="955" priority="954">
      <formula>#REF!="No"</formula>
    </cfRule>
  </conditionalFormatting>
  <conditionalFormatting sqref="Z31:AF31">
    <cfRule type="expression" dxfId="954" priority="949">
      <formula>AND(#REF!=TRUE,$E31&lt;&gt;"x")</formula>
    </cfRule>
    <cfRule type="expression" dxfId="953" priority="950">
      <formula>AND(#REF!&lt;&gt;#REF!,#REF!=TRUE)</formula>
    </cfRule>
    <cfRule type="expression" dxfId="952" priority="951">
      <formula>#REF!="No"</formula>
    </cfRule>
  </conditionalFormatting>
  <conditionalFormatting sqref="Z34:AF34">
    <cfRule type="expression" dxfId="951" priority="946">
      <formula>AND(#REF!=TRUE,$E34&lt;&gt;"x")</formula>
    </cfRule>
    <cfRule type="expression" dxfId="950" priority="947">
      <formula>AND(#REF!&lt;&gt;#REF!,#REF!=TRUE)</formula>
    </cfRule>
    <cfRule type="expression" dxfId="949" priority="948">
      <formula>#REF!="No"</formula>
    </cfRule>
  </conditionalFormatting>
  <conditionalFormatting sqref="Z78:AF78">
    <cfRule type="expression" dxfId="948" priority="943">
      <formula>AND(#REF!=TRUE,$E78&lt;&gt;"x")</formula>
    </cfRule>
    <cfRule type="expression" dxfId="947" priority="944">
      <formula>AND(#REF!&lt;&gt;#REF!,#REF!=TRUE)</formula>
    </cfRule>
    <cfRule type="expression" dxfId="946" priority="945">
      <formula>#REF!="No"</formula>
    </cfRule>
  </conditionalFormatting>
  <conditionalFormatting sqref="K80:K81">
    <cfRule type="expression" dxfId="945" priority="940">
      <formula>AND(#REF!=TRUE,$E80&lt;&gt;"x")</formula>
    </cfRule>
    <cfRule type="expression" dxfId="944" priority="941">
      <formula>AND(#REF!&lt;&gt;#REF!,#REF!=TRUE)</formula>
    </cfRule>
    <cfRule type="expression" dxfId="943" priority="942">
      <formula>#REF!="No"</formula>
    </cfRule>
  </conditionalFormatting>
  <conditionalFormatting sqref="Z80:AF81">
    <cfRule type="expression" dxfId="942" priority="937">
      <formula>AND(#REF!=TRUE,$E80&lt;&gt;"x")</formula>
    </cfRule>
    <cfRule type="expression" dxfId="941" priority="938">
      <formula>AND(#REF!&lt;&gt;#REF!,#REF!=TRUE)</formula>
    </cfRule>
    <cfRule type="expression" dxfId="940" priority="939">
      <formula>#REF!="No"</formula>
    </cfRule>
  </conditionalFormatting>
  <conditionalFormatting sqref="J91:K91">
    <cfRule type="expression" dxfId="939" priority="934">
      <formula>AND(#REF!=TRUE,$E91&lt;&gt;"x")</formula>
    </cfRule>
    <cfRule type="expression" dxfId="938" priority="935">
      <formula>AND(#REF!&lt;&gt;#REF!,#REF!=TRUE)</formula>
    </cfRule>
    <cfRule type="expression" dxfId="937" priority="936">
      <formula>#REF!="No"</formula>
    </cfRule>
  </conditionalFormatting>
  <conditionalFormatting sqref="AB91:AF91">
    <cfRule type="expression" dxfId="936" priority="931">
      <formula>AND(#REF!=TRUE,$E91&lt;&gt;"x")</formula>
    </cfRule>
    <cfRule type="expression" dxfId="935" priority="932">
      <formula>AND(#REF!&lt;&gt;#REF!,#REF!=TRUE)</formula>
    </cfRule>
    <cfRule type="expression" dxfId="934" priority="933">
      <formula>#REF!="No"</formula>
    </cfRule>
  </conditionalFormatting>
  <conditionalFormatting sqref="J91">
    <cfRule type="cellIs" dxfId="933" priority="930" operator="equal">
      <formula>"Algorithm?"</formula>
    </cfRule>
  </conditionalFormatting>
  <conditionalFormatting sqref="L91">
    <cfRule type="expression" dxfId="932" priority="927">
      <formula>AND(#REF!=TRUE,$E91&lt;&gt;"x")</formula>
    </cfRule>
    <cfRule type="expression" dxfId="931" priority="928">
      <formula>AND(#REF!&lt;&gt;#REF!,#REF!=TRUE)</formula>
    </cfRule>
    <cfRule type="expression" dxfId="930" priority="929">
      <formula>#REF!="No"</formula>
    </cfRule>
  </conditionalFormatting>
  <conditionalFormatting sqref="M91">
    <cfRule type="expression" dxfId="929" priority="924">
      <formula>AND(#REF!=TRUE,$E91&lt;&gt;"x")</formula>
    </cfRule>
    <cfRule type="expression" dxfId="928" priority="925">
      <formula>AND(#REF!&lt;&gt;#REF!,#REF!=TRUE)</formula>
    </cfRule>
    <cfRule type="expression" dxfId="927" priority="926">
      <formula>#REF!="No"</formula>
    </cfRule>
  </conditionalFormatting>
  <conditionalFormatting sqref="N91">
    <cfRule type="expression" dxfId="926" priority="921">
      <formula>AND(#REF!=TRUE,$E91&lt;&gt;"x")</formula>
    </cfRule>
    <cfRule type="expression" dxfId="925" priority="922">
      <formula>AND(#REF!&lt;&gt;#REF!,#REF!=TRUE)</formula>
    </cfRule>
    <cfRule type="expression" dxfId="924" priority="923">
      <formula>#REF!="No"</formula>
    </cfRule>
  </conditionalFormatting>
  <conditionalFormatting sqref="O91">
    <cfRule type="expression" dxfId="923" priority="918">
      <formula>AND(#REF!=TRUE,$E91&lt;&gt;"x")</formula>
    </cfRule>
    <cfRule type="expression" dxfId="922" priority="919">
      <formula>AND(#REF!&lt;&gt;#REF!,#REF!=TRUE)</formula>
    </cfRule>
    <cfRule type="expression" dxfId="921" priority="920">
      <formula>#REF!="No"</formula>
    </cfRule>
  </conditionalFormatting>
  <conditionalFormatting sqref="P91">
    <cfRule type="expression" dxfId="920" priority="915">
      <formula>AND(#REF!=TRUE,$E91&lt;&gt;"x")</formula>
    </cfRule>
    <cfRule type="expression" dxfId="919" priority="916">
      <formula>AND(#REF!&lt;&gt;#REF!,#REF!=TRUE)</formula>
    </cfRule>
    <cfRule type="expression" dxfId="918" priority="917">
      <formula>#REF!="No"</formula>
    </cfRule>
  </conditionalFormatting>
  <conditionalFormatting sqref="Q91">
    <cfRule type="expression" dxfId="917" priority="912">
      <formula>AND(#REF!=TRUE,$E91&lt;&gt;"x")</formula>
    </cfRule>
    <cfRule type="expression" dxfId="916" priority="913">
      <formula>AND(#REF!&lt;&gt;#REF!,#REF!=TRUE)</formula>
    </cfRule>
    <cfRule type="expression" dxfId="915" priority="914">
      <formula>#REF!="No"</formula>
    </cfRule>
  </conditionalFormatting>
  <conditionalFormatting sqref="R91">
    <cfRule type="expression" dxfId="914" priority="909">
      <formula>AND(#REF!=TRUE,$E91&lt;&gt;"x")</formula>
    </cfRule>
    <cfRule type="expression" dxfId="913" priority="910">
      <formula>AND(#REF!&lt;&gt;#REF!,#REF!=TRUE)</formula>
    </cfRule>
    <cfRule type="expression" dxfId="912" priority="911">
      <formula>#REF!="No"</formula>
    </cfRule>
  </conditionalFormatting>
  <conditionalFormatting sqref="S91">
    <cfRule type="expression" dxfId="911" priority="906">
      <formula>AND(#REF!=TRUE,$E91&lt;&gt;"x")</formula>
    </cfRule>
    <cfRule type="expression" dxfId="910" priority="907">
      <formula>AND(#REF!&lt;&gt;#REF!,#REF!=TRUE)</formula>
    </cfRule>
    <cfRule type="expression" dxfId="909" priority="908">
      <formula>#REF!="No"</formula>
    </cfRule>
  </conditionalFormatting>
  <conditionalFormatting sqref="Z91:AF91">
    <cfRule type="expression" dxfId="908" priority="903">
      <formula>AND(#REF!=TRUE,$E91&lt;&gt;"x")</formula>
    </cfRule>
    <cfRule type="expression" dxfId="907" priority="904">
      <formula>AND(#REF!&lt;&gt;#REF!,#REF!=TRUE)</formula>
    </cfRule>
    <cfRule type="expression" dxfId="906" priority="905">
      <formula>#REF!="No"</formula>
    </cfRule>
  </conditionalFormatting>
  <conditionalFormatting sqref="K108 J109:K109">
    <cfRule type="expression" dxfId="905" priority="900">
      <formula>AND(#REF!=TRUE,$E108&lt;&gt;"x")</formula>
    </cfRule>
    <cfRule type="expression" dxfId="904" priority="901">
      <formula>AND(#REF!&lt;&gt;#REF!,#REF!=TRUE)</formula>
    </cfRule>
    <cfRule type="expression" dxfId="903" priority="902">
      <formula>#REF!="No"</formula>
    </cfRule>
  </conditionalFormatting>
  <conditionalFormatting sqref="J109">
    <cfRule type="cellIs" dxfId="902" priority="899" operator="equal">
      <formula>"Algorithm?"</formula>
    </cfRule>
  </conditionalFormatting>
  <conditionalFormatting sqref="J108">
    <cfRule type="expression" dxfId="901" priority="896">
      <formula>AND(#REF!=TRUE,$E108&lt;&gt;"x")</formula>
    </cfRule>
    <cfRule type="expression" dxfId="900" priority="897">
      <formula>AND(#REF!&lt;&gt;#REF!,#REF!=TRUE)</formula>
    </cfRule>
    <cfRule type="expression" dxfId="899" priority="898">
      <formula>#REF!="No"</formula>
    </cfRule>
  </conditionalFormatting>
  <conditionalFormatting sqref="J108">
    <cfRule type="cellIs" dxfId="898" priority="895" operator="equal">
      <formula>"Algorithm?"</formula>
    </cfRule>
  </conditionalFormatting>
  <conditionalFormatting sqref="J112">
    <cfRule type="expression" dxfId="897" priority="892">
      <formula>AND(#REF!=TRUE,$E112&lt;&gt;"x")</formula>
    </cfRule>
    <cfRule type="expression" dxfId="896" priority="893">
      <formula>AND(#REF!&lt;&gt;#REF!,#REF!=TRUE)</formula>
    </cfRule>
    <cfRule type="expression" dxfId="895" priority="894">
      <formula>#REF!="No"</formula>
    </cfRule>
  </conditionalFormatting>
  <conditionalFormatting sqref="J112">
    <cfRule type="cellIs" dxfId="894" priority="891" operator="equal">
      <formula>"Algorithm?"</formula>
    </cfRule>
  </conditionalFormatting>
  <conditionalFormatting sqref="Z112:AF112">
    <cfRule type="expression" dxfId="893" priority="888">
      <formula>AND(#REF!=TRUE,$E112&lt;&gt;"x")</formula>
    </cfRule>
    <cfRule type="expression" dxfId="892" priority="889">
      <formula>AND(#REF!&lt;&gt;#REF!,#REF!=TRUE)</formula>
    </cfRule>
    <cfRule type="expression" dxfId="891" priority="890">
      <formula>#REF!="No"</formula>
    </cfRule>
  </conditionalFormatting>
  <conditionalFormatting sqref="J50 J84">
    <cfRule type="cellIs" dxfId="890" priority="887" operator="equal">
      <formula>"Algorithm?"</formula>
    </cfRule>
  </conditionalFormatting>
  <conditionalFormatting sqref="Z4:AF4">
    <cfRule type="expression" dxfId="889" priority="884">
      <formula>AND(#REF!=TRUE,$E4&lt;&gt;"x")</formula>
    </cfRule>
    <cfRule type="expression" dxfId="888" priority="885">
      <formula>AND(#REF!&lt;&gt;#REF!,#REF!=TRUE)</formula>
    </cfRule>
    <cfRule type="expression" dxfId="887" priority="886">
      <formula>#REF!="No"</formula>
    </cfRule>
  </conditionalFormatting>
  <conditionalFormatting sqref="Z16:AF16">
    <cfRule type="expression" dxfId="886" priority="881">
      <formula>AND(#REF!=TRUE,$E16&lt;&gt;"x")</formula>
    </cfRule>
    <cfRule type="expression" dxfId="885" priority="882">
      <formula>AND(#REF!&lt;&gt;#REF!,#REF!=TRUE)</formula>
    </cfRule>
    <cfRule type="expression" dxfId="884" priority="883">
      <formula>#REF!="No"</formula>
    </cfRule>
  </conditionalFormatting>
  <conditionalFormatting sqref="Z33:AF33">
    <cfRule type="expression" dxfId="883" priority="878">
      <formula>AND(#REF!=TRUE,$E33&lt;&gt;"x")</formula>
    </cfRule>
    <cfRule type="expression" dxfId="882" priority="879">
      <formula>AND(#REF!&lt;&gt;#REF!,#REF!=TRUE)</formula>
    </cfRule>
    <cfRule type="expression" dxfId="881" priority="880">
      <formula>#REF!="No"</formula>
    </cfRule>
  </conditionalFormatting>
  <conditionalFormatting sqref="Z38:AF39">
    <cfRule type="expression" dxfId="880" priority="875">
      <formula>AND(#REF!=TRUE,$E38&lt;&gt;"x")</formula>
    </cfRule>
    <cfRule type="expression" dxfId="879" priority="876">
      <formula>AND(#REF!&lt;&gt;#REF!,#REF!=TRUE)</formula>
    </cfRule>
    <cfRule type="expression" dxfId="878" priority="877">
      <formula>#REF!="No"</formula>
    </cfRule>
  </conditionalFormatting>
  <conditionalFormatting sqref="W82:W84 W11:W12 W88:W89 W45:W50 W56:W58">
    <cfRule type="expression" dxfId="877" priority="699">
      <formula>$R11="Source Needed"</formula>
    </cfRule>
    <cfRule type="expression" dxfId="876" priority="700">
      <formula>$R11="Characterization Needed"</formula>
    </cfRule>
    <cfRule type="expression" dxfId="875" priority="701">
      <formula>$R11="Update Required"</formula>
    </cfRule>
    <cfRule type="expression" dxfId="874" priority="702">
      <formula>$R11="Sufficiently Characterized"</formula>
    </cfRule>
  </conditionalFormatting>
  <conditionalFormatting sqref="W59">
    <cfRule type="expression" dxfId="873" priority="695">
      <formula>$R59="Source Needed"</formula>
    </cfRule>
    <cfRule type="expression" dxfId="872" priority="696">
      <formula>$R59="Characterization Needed"</formula>
    </cfRule>
    <cfRule type="expression" dxfId="871" priority="697">
      <formula>$R59="Update Required"</formula>
    </cfRule>
    <cfRule type="expression" dxfId="870" priority="698">
      <formula>$R59="Sufficiently Characterized"</formula>
    </cfRule>
  </conditionalFormatting>
  <conditionalFormatting sqref="W60">
    <cfRule type="expression" dxfId="869" priority="691">
      <formula>$R60="Source Needed"</formula>
    </cfRule>
    <cfRule type="expression" dxfId="868" priority="692">
      <formula>$R60="Characterization Needed"</formula>
    </cfRule>
    <cfRule type="expression" dxfId="867" priority="693">
      <formula>$R60="Update Required"</formula>
    </cfRule>
    <cfRule type="expression" dxfId="866" priority="694">
      <formula>$R60="Sufficiently Characterized"</formula>
    </cfRule>
  </conditionalFormatting>
  <conditionalFormatting sqref="W54">
    <cfRule type="expression" dxfId="865" priority="707">
      <formula>$R54="Source Needed"</formula>
    </cfRule>
    <cfRule type="expression" dxfId="864" priority="708">
      <formula>$R54="Characterization Needed"</formula>
    </cfRule>
    <cfRule type="expression" dxfId="863" priority="709">
      <formula>$R54="Update Required"</formula>
    </cfRule>
    <cfRule type="expression" dxfId="862" priority="710">
      <formula>$R54="Sufficiently Characterized"</formula>
    </cfRule>
  </conditionalFormatting>
  <conditionalFormatting sqref="W55">
    <cfRule type="expression" dxfId="861" priority="703">
      <formula>$R55="Source Needed"</formula>
    </cfRule>
    <cfRule type="expression" dxfId="860" priority="704">
      <formula>$R55="Characterization Needed"</formula>
    </cfRule>
    <cfRule type="expression" dxfId="859" priority="705">
      <formula>$R55="Update Required"</formula>
    </cfRule>
    <cfRule type="expression" dxfId="858" priority="706">
      <formula>$R55="Sufficiently Characterized"</formula>
    </cfRule>
  </conditionalFormatting>
  <conditionalFormatting sqref="W64">
    <cfRule type="expression" dxfId="857" priority="675">
      <formula>$R64="Source Needed"</formula>
    </cfRule>
    <cfRule type="expression" dxfId="856" priority="676">
      <formula>$R64="Characterization Needed"</formula>
    </cfRule>
    <cfRule type="expression" dxfId="855" priority="677">
      <formula>$R64="Update Required"</formula>
    </cfRule>
    <cfRule type="expression" dxfId="854" priority="678">
      <formula>$R64="Sufficiently Characterized"</formula>
    </cfRule>
  </conditionalFormatting>
  <conditionalFormatting sqref="W61">
    <cfRule type="expression" dxfId="853" priority="687">
      <formula>$R61="Source Needed"</formula>
    </cfRule>
    <cfRule type="expression" dxfId="852" priority="688">
      <formula>$R61="Characterization Needed"</formula>
    </cfRule>
    <cfRule type="expression" dxfId="851" priority="689">
      <formula>$R61="Update Required"</formula>
    </cfRule>
    <cfRule type="expression" dxfId="850" priority="690">
      <formula>$R61="Sufficiently Characterized"</formula>
    </cfRule>
  </conditionalFormatting>
  <conditionalFormatting sqref="W7">
    <cfRule type="expression" dxfId="849" priority="863">
      <formula>$R7="Source Needed"</formula>
    </cfRule>
    <cfRule type="expression" dxfId="848" priority="864">
      <formula>$R7="Characterization Needed"</formula>
    </cfRule>
    <cfRule type="expression" dxfId="847" priority="865">
      <formula>$R7="Update Required"</formula>
    </cfRule>
    <cfRule type="expression" dxfId="846" priority="866">
      <formula>$R7="Sufficiently Characterized"</formula>
    </cfRule>
  </conditionalFormatting>
  <conditionalFormatting sqref="W5">
    <cfRule type="expression" dxfId="845" priority="871">
      <formula>$R5="Source Needed"</formula>
    </cfRule>
    <cfRule type="expression" dxfId="844" priority="872">
      <formula>$R5="Characterization Needed"</formula>
    </cfRule>
    <cfRule type="expression" dxfId="843" priority="873">
      <formula>$R5="Update Required"</formula>
    </cfRule>
    <cfRule type="expression" dxfId="842" priority="874">
      <formula>$R5="Sufficiently Characterized"</formula>
    </cfRule>
  </conditionalFormatting>
  <conditionalFormatting sqref="W6">
    <cfRule type="expression" dxfId="841" priority="867">
      <formula>$R6="Source Needed"</formula>
    </cfRule>
    <cfRule type="expression" dxfId="840" priority="868">
      <formula>$R6="Characterization Needed"</formula>
    </cfRule>
    <cfRule type="expression" dxfId="839" priority="869">
      <formula>$R6="Update Required"</formula>
    </cfRule>
    <cfRule type="expression" dxfId="838" priority="870">
      <formula>$R6="Sufficiently Characterized"</formula>
    </cfRule>
  </conditionalFormatting>
  <conditionalFormatting sqref="W8">
    <cfRule type="expression" dxfId="837" priority="859">
      <formula>$R8="Source Needed"</formula>
    </cfRule>
    <cfRule type="expression" dxfId="836" priority="860">
      <formula>$R8="Characterization Needed"</formula>
    </cfRule>
    <cfRule type="expression" dxfId="835" priority="861">
      <formula>$R8="Update Required"</formula>
    </cfRule>
    <cfRule type="expression" dxfId="834" priority="862">
      <formula>$R8="Sufficiently Characterized"</formula>
    </cfRule>
  </conditionalFormatting>
  <conditionalFormatting sqref="W9">
    <cfRule type="expression" dxfId="833" priority="855">
      <formula>$R9="Source Needed"</formula>
    </cfRule>
    <cfRule type="expression" dxfId="832" priority="856">
      <formula>$R9="Characterization Needed"</formula>
    </cfRule>
    <cfRule type="expression" dxfId="831" priority="857">
      <formula>$R9="Update Required"</formula>
    </cfRule>
    <cfRule type="expression" dxfId="830" priority="858">
      <formula>$R9="Sufficiently Characterized"</formula>
    </cfRule>
  </conditionalFormatting>
  <conditionalFormatting sqref="W10">
    <cfRule type="expression" dxfId="829" priority="851">
      <formula>$R10="Source Needed"</formula>
    </cfRule>
    <cfRule type="expression" dxfId="828" priority="852">
      <formula>$R10="Characterization Needed"</formula>
    </cfRule>
    <cfRule type="expression" dxfId="827" priority="853">
      <formula>$R10="Update Required"</formula>
    </cfRule>
    <cfRule type="expression" dxfId="826" priority="854">
      <formula>$R10="Sufficiently Characterized"</formula>
    </cfRule>
  </conditionalFormatting>
  <conditionalFormatting sqref="W13">
    <cfRule type="expression" dxfId="825" priority="847">
      <formula>$R13="Source Needed"</formula>
    </cfRule>
    <cfRule type="expression" dxfId="824" priority="848">
      <formula>$R13="Characterization Needed"</formula>
    </cfRule>
    <cfRule type="expression" dxfId="823" priority="849">
      <formula>$R13="Update Required"</formula>
    </cfRule>
    <cfRule type="expression" dxfId="822" priority="850">
      <formula>$R13="Sufficiently Characterized"</formula>
    </cfRule>
  </conditionalFormatting>
  <conditionalFormatting sqref="W14">
    <cfRule type="expression" dxfId="821" priority="843">
      <formula>$R14="Source Needed"</formula>
    </cfRule>
    <cfRule type="expression" dxfId="820" priority="844">
      <formula>$R14="Characterization Needed"</formula>
    </cfRule>
    <cfRule type="expression" dxfId="819" priority="845">
      <formula>$R14="Update Required"</formula>
    </cfRule>
    <cfRule type="expression" dxfId="818" priority="846">
      <formula>$R14="Sufficiently Characterized"</formula>
    </cfRule>
  </conditionalFormatting>
  <conditionalFormatting sqref="W15">
    <cfRule type="expression" dxfId="817" priority="839">
      <formula>$R15="Source Needed"</formula>
    </cfRule>
    <cfRule type="expression" dxfId="816" priority="840">
      <formula>$R15="Characterization Needed"</formula>
    </cfRule>
    <cfRule type="expression" dxfId="815" priority="841">
      <formula>$R15="Update Required"</formula>
    </cfRule>
    <cfRule type="expression" dxfId="814" priority="842">
      <formula>$R15="Sufficiently Characterized"</formula>
    </cfRule>
  </conditionalFormatting>
  <conditionalFormatting sqref="W16">
    <cfRule type="expression" dxfId="813" priority="835">
      <formula>$R16="Source Needed"</formula>
    </cfRule>
    <cfRule type="expression" dxfId="812" priority="836">
      <formula>$R16="Characterization Needed"</formula>
    </cfRule>
    <cfRule type="expression" dxfId="811" priority="837">
      <formula>$R16="Update Required"</formula>
    </cfRule>
    <cfRule type="expression" dxfId="810" priority="838">
      <formula>$R16="Sufficiently Characterized"</formula>
    </cfRule>
  </conditionalFormatting>
  <conditionalFormatting sqref="W17">
    <cfRule type="expression" dxfId="809" priority="831">
      <formula>$R17="Source Needed"</formula>
    </cfRule>
    <cfRule type="expression" dxfId="808" priority="832">
      <formula>$R17="Characterization Needed"</formula>
    </cfRule>
    <cfRule type="expression" dxfId="807" priority="833">
      <formula>$R17="Update Required"</formula>
    </cfRule>
    <cfRule type="expression" dxfId="806" priority="834">
      <formula>$R17="Sufficiently Characterized"</formula>
    </cfRule>
  </conditionalFormatting>
  <conditionalFormatting sqref="W18">
    <cfRule type="expression" dxfId="805" priority="827">
      <formula>$R18="Source Needed"</formula>
    </cfRule>
    <cfRule type="expression" dxfId="804" priority="828">
      <formula>$R18="Characterization Needed"</formula>
    </cfRule>
    <cfRule type="expression" dxfId="803" priority="829">
      <formula>$R18="Update Required"</formula>
    </cfRule>
    <cfRule type="expression" dxfId="802" priority="830">
      <formula>$R18="Sufficiently Characterized"</formula>
    </cfRule>
  </conditionalFormatting>
  <conditionalFormatting sqref="W19">
    <cfRule type="expression" dxfId="801" priority="823">
      <formula>$R19="Source Needed"</formula>
    </cfRule>
    <cfRule type="expression" dxfId="800" priority="824">
      <formula>$R19="Characterization Needed"</formula>
    </cfRule>
    <cfRule type="expression" dxfId="799" priority="825">
      <formula>$R19="Update Required"</formula>
    </cfRule>
    <cfRule type="expression" dxfId="798" priority="826">
      <formula>$R19="Sufficiently Characterized"</formula>
    </cfRule>
  </conditionalFormatting>
  <conditionalFormatting sqref="W20">
    <cfRule type="expression" dxfId="797" priority="819">
      <formula>$R20="Source Needed"</formula>
    </cfRule>
    <cfRule type="expression" dxfId="796" priority="820">
      <formula>$R20="Characterization Needed"</formula>
    </cfRule>
    <cfRule type="expression" dxfId="795" priority="821">
      <formula>$R20="Update Required"</formula>
    </cfRule>
    <cfRule type="expression" dxfId="794" priority="822">
      <formula>$R20="Sufficiently Characterized"</formula>
    </cfRule>
  </conditionalFormatting>
  <conditionalFormatting sqref="W21">
    <cfRule type="expression" dxfId="793" priority="815">
      <formula>$R21="Source Needed"</formula>
    </cfRule>
    <cfRule type="expression" dxfId="792" priority="816">
      <formula>$R21="Characterization Needed"</formula>
    </cfRule>
    <cfRule type="expression" dxfId="791" priority="817">
      <formula>$R21="Update Required"</formula>
    </cfRule>
    <cfRule type="expression" dxfId="790" priority="818">
      <formula>$R21="Sufficiently Characterized"</formula>
    </cfRule>
  </conditionalFormatting>
  <conditionalFormatting sqref="W22">
    <cfRule type="expression" dxfId="789" priority="811">
      <formula>$R22="Source Needed"</formula>
    </cfRule>
    <cfRule type="expression" dxfId="788" priority="812">
      <formula>$R22="Characterization Needed"</formula>
    </cfRule>
    <cfRule type="expression" dxfId="787" priority="813">
      <formula>$R22="Update Required"</formula>
    </cfRule>
    <cfRule type="expression" dxfId="786" priority="814">
      <formula>$R22="Sufficiently Characterized"</formula>
    </cfRule>
  </conditionalFormatting>
  <conditionalFormatting sqref="W23">
    <cfRule type="expression" dxfId="785" priority="807">
      <formula>$R23="Source Needed"</formula>
    </cfRule>
    <cfRule type="expression" dxfId="784" priority="808">
      <formula>$R23="Characterization Needed"</formula>
    </cfRule>
    <cfRule type="expression" dxfId="783" priority="809">
      <formula>$R23="Update Required"</formula>
    </cfRule>
    <cfRule type="expression" dxfId="782" priority="810">
      <formula>$R23="Sufficiently Characterized"</formula>
    </cfRule>
  </conditionalFormatting>
  <conditionalFormatting sqref="W24">
    <cfRule type="expression" dxfId="781" priority="803">
      <formula>$R24="Source Needed"</formula>
    </cfRule>
    <cfRule type="expression" dxfId="780" priority="804">
      <formula>$R24="Characterization Needed"</formula>
    </cfRule>
    <cfRule type="expression" dxfId="779" priority="805">
      <formula>$R24="Update Required"</formula>
    </cfRule>
    <cfRule type="expression" dxfId="778" priority="806">
      <formula>$R24="Sufficiently Characterized"</formula>
    </cfRule>
  </conditionalFormatting>
  <conditionalFormatting sqref="W25">
    <cfRule type="expression" dxfId="777" priority="799">
      <formula>$R25="Source Needed"</formula>
    </cfRule>
    <cfRule type="expression" dxfId="776" priority="800">
      <formula>$R25="Characterization Needed"</formula>
    </cfRule>
    <cfRule type="expression" dxfId="775" priority="801">
      <formula>$R25="Update Required"</formula>
    </cfRule>
    <cfRule type="expression" dxfId="774" priority="802">
      <formula>$R25="Sufficiently Characterized"</formula>
    </cfRule>
  </conditionalFormatting>
  <conditionalFormatting sqref="W26">
    <cfRule type="expression" dxfId="773" priority="795">
      <formula>$R26="Source Needed"</formula>
    </cfRule>
    <cfRule type="expression" dxfId="772" priority="796">
      <formula>$R26="Characterization Needed"</formula>
    </cfRule>
    <cfRule type="expression" dxfId="771" priority="797">
      <formula>$R26="Update Required"</formula>
    </cfRule>
    <cfRule type="expression" dxfId="770" priority="798">
      <formula>$R26="Sufficiently Characterized"</formula>
    </cfRule>
  </conditionalFormatting>
  <conditionalFormatting sqref="W27">
    <cfRule type="expression" dxfId="769" priority="791">
      <formula>$R27="Source Needed"</formula>
    </cfRule>
    <cfRule type="expression" dxfId="768" priority="792">
      <formula>$R27="Characterization Needed"</formula>
    </cfRule>
    <cfRule type="expression" dxfId="767" priority="793">
      <formula>$R27="Update Required"</formula>
    </cfRule>
    <cfRule type="expression" dxfId="766" priority="794">
      <formula>$R27="Sufficiently Characterized"</formula>
    </cfRule>
  </conditionalFormatting>
  <conditionalFormatting sqref="W28">
    <cfRule type="expression" dxfId="765" priority="787">
      <formula>$R28="Source Needed"</formula>
    </cfRule>
    <cfRule type="expression" dxfId="764" priority="788">
      <formula>$R28="Characterization Needed"</formula>
    </cfRule>
    <cfRule type="expression" dxfId="763" priority="789">
      <formula>$R28="Update Required"</formula>
    </cfRule>
    <cfRule type="expression" dxfId="762" priority="790">
      <formula>$R28="Sufficiently Characterized"</formula>
    </cfRule>
  </conditionalFormatting>
  <conditionalFormatting sqref="W29">
    <cfRule type="expression" dxfId="761" priority="783">
      <formula>$R29="Source Needed"</formula>
    </cfRule>
    <cfRule type="expression" dxfId="760" priority="784">
      <formula>$R29="Characterization Needed"</formula>
    </cfRule>
    <cfRule type="expression" dxfId="759" priority="785">
      <formula>$R29="Update Required"</formula>
    </cfRule>
    <cfRule type="expression" dxfId="758" priority="786">
      <formula>$R29="Sufficiently Characterized"</formula>
    </cfRule>
  </conditionalFormatting>
  <conditionalFormatting sqref="W30">
    <cfRule type="expression" dxfId="757" priority="779">
      <formula>$R30="Source Needed"</formula>
    </cfRule>
    <cfRule type="expression" dxfId="756" priority="780">
      <formula>$R30="Characterization Needed"</formula>
    </cfRule>
    <cfRule type="expression" dxfId="755" priority="781">
      <formula>$R30="Update Required"</formula>
    </cfRule>
    <cfRule type="expression" dxfId="754" priority="782">
      <formula>$R30="Sufficiently Characterized"</formula>
    </cfRule>
  </conditionalFormatting>
  <conditionalFormatting sqref="W31">
    <cfRule type="expression" dxfId="753" priority="775">
      <formula>$R31="Source Needed"</formula>
    </cfRule>
    <cfRule type="expression" dxfId="752" priority="776">
      <formula>$R31="Characterization Needed"</formula>
    </cfRule>
    <cfRule type="expression" dxfId="751" priority="777">
      <formula>$R31="Update Required"</formula>
    </cfRule>
    <cfRule type="expression" dxfId="750" priority="778">
      <formula>$R31="Sufficiently Characterized"</formula>
    </cfRule>
  </conditionalFormatting>
  <conditionalFormatting sqref="W32">
    <cfRule type="expression" dxfId="749" priority="771">
      <formula>$R32="Source Needed"</formula>
    </cfRule>
    <cfRule type="expression" dxfId="748" priority="772">
      <formula>$R32="Characterization Needed"</formula>
    </cfRule>
    <cfRule type="expression" dxfId="747" priority="773">
      <formula>$R32="Update Required"</formula>
    </cfRule>
    <cfRule type="expression" dxfId="746" priority="774">
      <formula>$R32="Sufficiently Characterized"</formula>
    </cfRule>
  </conditionalFormatting>
  <conditionalFormatting sqref="W33">
    <cfRule type="expression" dxfId="745" priority="767">
      <formula>$R33="Source Needed"</formula>
    </cfRule>
    <cfRule type="expression" dxfId="744" priority="768">
      <formula>$R33="Characterization Needed"</formula>
    </cfRule>
    <cfRule type="expression" dxfId="743" priority="769">
      <formula>$R33="Update Required"</formula>
    </cfRule>
    <cfRule type="expression" dxfId="742" priority="770">
      <formula>$R33="Sufficiently Characterized"</formula>
    </cfRule>
  </conditionalFormatting>
  <conditionalFormatting sqref="W34">
    <cfRule type="expression" dxfId="741" priority="763">
      <formula>$R34="Source Needed"</formula>
    </cfRule>
    <cfRule type="expression" dxfId="740" priority="764">
      <formula>$R34="Characterization Needed"</formula>
    </cfRule>
    <cfRule type="expression" dxfId="739" priority="765">
      <formula>$R34="Update Required"</formula>
    </cfRule>
    <cfRule type="expression" dxfId="738" priority="766">
      <formula>$R34="Sufficiently Characterized"</formula>
    </cfRule>
  </conditionalFormatting>
  <conditionalFormatting sqref="W35">
    <cfRule type="expression" dxfId="737" priority="759">
      <formula>$R35="Source Needed"</formula>
    </cfRule>
    <cfRule type="expression" dxfId="736" priority="760">
      <formula>$R35="Characterization Needed"</formula>
    </cfRule>
    <cfRule type="expression" dxfId="735" priority="761">
      <formula>$R35="Update Required"</formula>
    </cfRule>
    <cfRule type="expression" dxfId="734" priority="762">
      <formula>$R35="Sufficiently Characterized"</formula>
    </cfRule>
  </conditionalFormatting>
  <conditionalFormatting sqref="W36">
    <cfRule type="expression" dxfId="733" priority="755">
      <formula>$R36="Source Needed"</formula>
    </cfRule>
    <cfRule type="expression" dxfId="732" priority="756">
      <formula>$R36="Characterization Needed"</formula>
    </cfRule>
    <cfRule type="expression" dxfId="731" priority="757">
      <formula>$R36="Update Required"</formula>
    </cfRule>
    <cfRule type="expression" dxfId="730" priority="758">
      <formula>$R36="Sufficiently Characterized"</formula>
    </cfRule>
  </conditionalFormatting>
  <conditionalFormatting sqref="W37">
    <cfRule type="expression" dxfId="729" priority="751">
      <formula>$R37="Source Needed"</formula>
    </cfRule>
    <cfRule type="expression" dxfId="728" priority="752">
      <formula>$R37="Characterization Needed"</formula>
    </cfRule>
    <cfRule type="expression" dxfId="727" priority="753">
      <formula>$R37="Update Required"</formula>
    </cfRule>
    <cfRule type="expression" dxfId="726" priority="754">
      <formula>$R37="Sufficiently Characterized"</formula>
    </cfRule>
  </conditionalFormatting>
  <conditionalFormatting sqref="W38">
    <cfRule type="expression" dxfId="725" priority="747">
      <formula>$R38="Source Needed"</formula>
    </cfRule>
    <cfRule type="expression" dxfId="724" priority="748">
      <formula>$R38="Characterization Needed"</formula>
    </cfRule>
    <cfRule type="expression" dxfId="723" priority="749">
      <formula>$R38="Update Required"</formula>
    </cfRule>
    <cfRule type="expression" dxfId="722" priority="750">
      <formula>$R38="Sufficiently Characterized"</formula>
    </cfRule>
  </conditionalFormatting>
  <conditionalFormatting sqref="W39">
    <cfRule type="expression" dxfId="721" priority="743">
      <formula>$R39="Source Needed"</formula>
    </cfRule>
    <cfRule type="expression" dxfId="720" priority="744">
      <formula>$R39="Characterization Needed"</formula>
    </cfRule>
    <cfRule type="expression" dxfId="719" priority="745">
      <formula>$R39="Update Required"</formula>
    </cfRule>
    <cfRule type="expression" dxfId="718" priority="746">
      <formula>$R39="Sufficiently Characterized"</formula>
    </cfRule>
  </conditionalFormatting>
  <conditionalFormatting sqref="W40">
    <cfRule type="expression" dxfId="717" priority="739">
      <formula>$R40="Source Needed"</formula>
    </cfRule>
    <cfRule type="expression" dxfId="716" priority="740">
      <formula>$R40="Characterization Needed"</formula>
    </cfRule>
    <cfRule type="expression" dxfId="715" priority="741">
      <formula>$R40="Update Required"</formula>
    </cfRule>
    <cfRule type="expression" dxfId="714" priority="742">
      <formula>$R40="Sufficiently Characterized"</formula>
    </cfRule>
  </conditionalFormatting>
  <conditionalFormatting sqref="W41">
    <cfRule type="expression" dxfId="713" priority="735">
      <formula>$R41="Source Needed"</formula>
    </cfRule>
    <cfRule type="expression" dxfId="712" priority="736">
      <formula>$R41="Characterization Needed"</formula>
    </cfRule>
    <cfRule type="expression" dxfId="711" priority="737">
      <formula>$R41="Update Required"</formula>
    </cfRule>
    <cfRule type="expression" dxfId="710" priority="738">
      <formula>$R41="Sufficiently Characterized"</formula>
    </cfRule>
  </conditionalFormatting>
  <conditionalFormatting sqref="W42">
    <cfRule type="expression" dxfId="709" priority="731">
      <formula>$R42="Source Needed"</formula>
    </cfRule>
    <cfRule type="expression" dxfId="708" priority="732">
      <formula>$R42="Characterization Needed"</formula>
    </cfRule>
    <cfRule type="expression" dxfId="707" priority="733">
      <formula>$R42="Update Required"</formula>
    </cfRule>
    <cfRule type="expression" dxfId="706" priority="734">
      <formula>$R42="Sufficiently Characterized"</formula>
    </cfRule>
  </conditionalFormatting>
  <conditionalFormatting sqref="W43">
    <cfRule type="expression" dxfId="705" priority="727">
      <formula>$R43="Source Needed"</formula>
    </cfRule>
    <cfRule type="expression" dxfId="704" priority="728">
      <formula>$R43="Characterization Needed"</formula>
    </cfRule>
    <cfRule type="expression" dxfId="703" priority="729">
      <formula>$R43="Update Required"</formula>
    </cfRule>
    <cfRule type="expression" dxfId="702" priority="730">
      <formula>$R43="Sufficiently Characterized"</formula>
    </cfRule>
  </conditionalFormatting>
  <conditionalFormatting sqref="W44">
    <cfRule type="expression" dxfId="701" priority="723">
      <formula>$R44="Source Needed"</formula>
    </cfRule>
    <cfRule type="expression" dxfId="700" priority="724">
      <formula>$R44="Characterization Needed"</formula>
    </cfRule>
    <cfRule type="expression" dxfId="699" priority="725">
      <formula>$R44="Update Required"</formula>
    </cfRule>
    <cfRule type="expression" dxfId="698" priority="726">
      <formula>$R44="Sufficiently Characterized"</formula>
    </cfRule>
  </conditionalFormatting>
  <conditionalFormatting sqref="W51">
    <cfRule type="expression" dxfId="697" priority="719">
      <formula>$R51="Source Needed"</formula>
    </cfRule>
    <cfRule type="expression" dxfId="696" priority="720">
      <formula>$R51="Characterization Needed"</formula>
    </cfRule>
    <cfRule type="expression" dxfId="695" priority="721">
      <formula>$R51="Update Required"</formula>
    </cfRule>
    <cfRule type="expression" dxfId="694" priority="722">
      <formula>$R51="Sufficiently Characterized"</formula>
    </cfRule>
  </conditionalFormatting>
  <conditionalFormatting sqref="W52">
    <cfRule type="expression" dxfId="693" priority="715">
      <formula>$R52="Source Needed"</formula>
    </cfRule>
    <cfRule type="expression" dxfId="692" priority="716">
      <formula>$R52="Characterization Needed"</formula>
    </cfRule>
    <cfRule type="expression" dxfId="691" priority="717">
      <formula>$R52="Update Required"</formula>
    </cfRule>
    <cfRule type="expression" dxfId="690" priority="718">
      <formula>$R52="Sufficiently Characterized"</formula>
    </cfRule>
  </conditionalFormatting>
  <conditionalFormatting sqref="W53">
    <cfRule type="expression" dxfId="689" priority="711">
      <formula>$R53="Source Needed"</formula>
    </cfRule>
    <cfRule type="expression" dxfId="688" priority="712">
      <formula>$R53="Characterization Needed"</formula>
    </cfRule>
    <cfRule type="expression" dxfId="687" priority="713">
      <formula>$R53="Update Required"</formula>
    </cfRule>
    <cfRule type="expression" dxfId="686" priority="714">
      <formula>$R53="Sufficiently Characterized"</formula>
    </cfRule>
  </conditionalFormatting>
  <conditionalFormatting sqref="W62">
    <cfRule type="expression" dxfId="685" priority="683">
      <formula>$R62="Source Needed"</formula>
    </cfRule>
    <cfRule type="expression" dxfId="684" priority="684">
      <formula>$R62="Characterization Needed"</formula>
    </cfRule>
    <cfRule type="expression" dxfId="683" priority="685">
      <formula>$R62="Update Required"</formula>
    </cfRule>
    <cfRule type="expression" dxfId="682" priority="686">
      <formula>$R62="Sufficiently Characterized"</formula>
    </cfRule>
  </conditionalFormatting>
  <conditionalFormatting sqref="W63">
    <cfRule type="expression" dxfId="681" priority="679">
      <formula>$R63="Source Needed"</formula>
    </cfRule>
    <cfRule type="expression" dxfId="680" priority="680">
      <formula>$R63="Characterization Needed"</formula>
    </cfRule>
    <cfRule type="expression" dxfId="679" priority="681">
      <formula>$R63="Update Required"</formula>
    </cfRule>
    <cfRule type="expression" dxfId="678" priority="682">
      <formula>$R63="Sufficiently Characterized"</formula>
    </cfRule>
  </conditionalFormatting>
  <conditionalFormatting sqref="W65">
    <cfRule type="expression" dxfId="677" priority="671">
      <formula>$R65="Source Needed"</formula>
    </cfRule>
    <cfRule type="expression" dxfId="676" priority="672">
      <formula>$R65="Characterization Needed"</formula>
    </cfRule>
    <cfRule type="expression" dxfId="675" priority="673">
      <formula>$R65="Update Required"</formula>
    </cfRule>
    <cfRule type="expression" dxfId="674" priority="674">
      <formula>$R65="Sufficiently Characterized"</formula>
    </cfRule>
  </conditionalFormatting>
  <conditionalFormatting sqref="W66">
    <cfRule type="expression" dxfId="673" priority="667">
      <formula>$R66="Source Needed"</formula>
    </cfRule>
    <cfRule type="expression" dxfId="672" priority="668">
      <formula>$R66="Characterization Needed"</formula>
    </cfRule>
    <cfRule type="expression" dxfId="671" priority="669">
      <formula>$R66="Update Required"</formula>
    </cfRule>
    <cfRule type="expression" dxfId="670" priority="670">
      <formula>$R66="Sufficiently Characterized"</formula>
    </cfRule>
  </conditionalFormatting>
  <conditionalFormatting sqref="W67">
    <cfRule type="expression" dxfId="669" priority="663">
      <formula>$R67="Source Needed"</formula>
    </cfRule>
    <cfRule type="expression" dxfId="668" priority="664">
      <formula>$R67="Characterization Needed"</formula>
    </cfRule>
    <cfRule type="expression" dxfId="667" priority="665">
      <formula>$R67="Update Required"</formula>
    </cfRule>
    <cfRule type="expression" dxfId="666" priority="666">
      <formula>$R67="Sufficiently Characterized"</formula>
    </cfRule>
  </conditionalFormatting>
  <conditionalFormatting sqref="W68">
    <cfRule type="expression" dxfId="665" priority="659">
      <formula>$R68="Source Needed"</formula>
    </cfRule>
    <cfRule type="expression" dxfId="664" priority="660">
      <formula>$R68="Characterization Needed"</formula>
    </cfRule>
    <cfRule type="expression" dxfId="663" priority="661">
      <formula>$R68="Update Required"</formula>
    </cfRule>
    <cfRule type="expression" dxfId="662" priority="662">
      <formula>$R68="Sufficiently Characterized"</formula>
    </cfRule>
  </conditionalFormatting>
  <conditionalFormatting sqref="W69">
    <cfRule type="expression" dxfId="661" priority="655">
      <formula>$R69="Source Needed"</formula>
    </cfRule>
    <cfRule type="expression" dxfId="660" priority="656">
      <formula>$R69="Characterization Needed"</formula>
    </cfRule>
    <cfRule type="expression" dxfId="659" priority="657">
      <formula>$R69="Update Required"</formula>
    </cfRule>
    <cfRule type="expression" dxfId="658" priority="658">
      <formula>$R69="Sufficiently Characterized"</formula>
    </cfRule>
  </conditionalFormatting>
  <conditionalFormatting sqref="W70">
    <cfRule type="expression" dxfId="657" priority="651">
      <formula>$R70="Source Needed"</formula>
    </cfRule>
    <cfRule type="expression" dxfId="656" priority="652">
      <formula>$R70="Characterization Needed"</formula>
    </cfRule>
    <cfRule type="expression" dxfId="655" priority="653">
      <formula>$R70="Update Required"</formula>
    </cfRule>
    <cfRule type="expression" dxfId="654" priority="654">
      <formula>$R70="Sufficiently Characterized"</formula>
    </cfRule>
  </conditionalFormatting>
  <conditionalFormatting sqref="W71">
    <cfRule type="expression" dxfId="653" priority="647">
      <formula>$R71="Source Needed"</formula>
    </cfRule>
    <cfRule type="expression" dxfId="652" priority="648">
      <formula>$R71="Characterization Needed"</formula>
    </cfRule>
    <cfRule type="expression" dxfId="651" priority="649">
      <formula>$R71="Update Required"</formula>
    </cfRule>
    <cfRule type="expression" dxfId="650" priority="650">
      <formula>$R71="Sufficiently Characterized"</formula>
    </cfRule>
  </conditionalFormatting>
  <conditionalFormatting sqref="W72">
    <cfRule type="expression" dxfId="649" priority="643">
      <formula>$R72="Source Needed"</formula>
    </cfRule>
    <cfRule type="expression" dxfId="648" priority="644">
      <formula>$R72="Characterization Needed"</formula>
    </cfRule>
    <cfRule type="expression" dxfId="647" priority="645">
      <formula>$R72="Update Required"</formula>
    </cfRule>
    <cfRule type="expression" dxfId="646" priority="646">
      <formula>$R72="Sufficiently Characterized"</formula>
    </cfRule>
  </conditionalFormatting>
  <conditionalFormatting sqref="W73">
    <cfRule type="expression" dxfId="645" priority="639">
      <formula>$R73="Source Needed"</formula>
    </cfRule>
    <cfRule type="expression" dxfId="644" priority="640">
      <formula>$R73="Characterization Needed"</formula>
    </cfRule>
    <cfRule type="expression" dxfId="643" priority="641">
      <formula>$R73="Update Required"</formula>
    </cfRule>
    <cfRule type="expression" dxfId="642" priority="642">
      <formula>$R73="Sufficiently Characterized"</formula>
    </cfRule>
  </conditionalFormatting>
  <conditionalFormatting sqref="W74">
    <cfRule type="expression" dxfId="641" priority="635">
      <formula>$R74="Source Needed"</formula>
    </cfRule>
    <cfRule type="expression" dxfId="640" priority="636">
      <formula>$R74="Characterization Needed"</formula>
    </cfRule>
    <cfRule type="expression" dxfId="639" priority="637">
      <formula>$R74="Update Required"</formula>
    </cfRule>
    <cfRule type="expression" dxfId="638" priority="638">
      <formula>$R74="Sufficiently Characterized"</formula>
    </cfRule>
  </conditionalFormatting>
  <conditionalFormatting sqref="W75">
    <cfRule type="expression" dxfId="637" priority="631">
      <formula>$R75="Source Needed"</formula>
    </cfRule>
    <cfRule type="expression" dxfId="636" priority="632">
      <formula>$R75="Characterization Needed"</formula>
    </cfRule>
    <cfRule type="expression" dxfId="635" priority="633">
      <formula>$R75="Update Required"</formula>
    </cfRule>
    <cfRule type="expression" dxfId="634" priority="634">
      <formula>$R75="Sufficiently Characterized"</formula>
    </cfRule>
  </conditionalFormatting>
  <conditionalFormatting sqref="W76">
    <cfRule type="expression" dxfId="633" priority="627">
      <formula>$R76="Source Needed"</formula>
    </cfRule>
    <cfRule type="expression" dxfId="632" priority="628">
      <formula>$R76="Characterization Needed"</formula>
    </cfRule>
    <cfRule type="expression" dxfId="631" priority="629">
      <formula>$R76="Update Required"</formula>
    </cfRule>
    <cfRule type="expression" dxfId="630" priority="630">
      <formula>$R76="Sufficiently Characterized"</formula>
    </cfRule>
  </conditionalFormatting>
  <conditionalFormatting sqref="W77">
    <cfRule type="expression" dxfId="629" priority="623">
      <formula>$R77="Source Needed"</formula>
    </cfRule>
    <cfRule type="expression" dxfId="628" priority="624">
      <formula>$R77="Characterization Needed"</formula>
    </cfRule>
    <cfRule type="expression" dxfId="627" priority="625">
      <formula>$R77="Update Required"</formula>
    </cfRule>
    <cfRule type="expression" dxfId="626" priority="626">
      <formula>$R77="Sufficiently Characterized"</formula>
    </cfRule>
  </conditionalFormatting>
  <conditionalFormatting sqref="W78">
    <cfRule type="expression" dxfId="625" priority="619">
      <formula>$R78="Source Needed"</formula>
    </cfRule>
    <cfRule type="expression" dxfId="624" priority="620">
      <formula>$R78="Characterization Needed"</formula>
    </cfRule>
    <cfRule type="expression" dxfId="623" priority="621">
      <formula>$R78="Update Required"</formula>
    </cfRule>
    <cfRule type="expression" dxfId="622" priority="622">
      <formula>$R78="Sufficiently Characterized"</formula>
    </cfRule>
  </conditionalFormatting>
  <conditionalFormatting sqref="W79">
    <cfRule type="expression" dxfId="621" priority="615">
      <formula>$R79="Source Needed"</formula>
    </cfRule>
    <cfRule type="expression" dxfId="620" priority="616">
      <formula>$R79="Characterization Needed"</formula>
    </cfRule>
    <cfRule type="expression" dxfId="619" priority="617">
      <formula>$R79="Update Required"</formula>
    </cfRule>
    <cfRule type="expression" dxfId="618" priority="618">
      <formula>$R79="Sufficiently Characterized"</formula>
    </cfRule>
  </conditionalFormatting>
  <conditionalFormatting sqref="W80">
    <cfRule type="expression" dxfId="617" priority="611">
      <formula>$R80="Source Needed"</formula>
    </cfRule>
    <cfRule type="expression" dxfId="616" priority="612">
      <formula>$R80="Characterization Needed"</formula>
    </cfRule>
    <cfRule type="expression" dxfId="615" priority="613">
      <formula>$R80="Update Required"</formula>
    </cfRule>
    <cfRule type="expression" dxfId="614" priority="614">
      <formula>$R80="Sufficiently Characterized"</formula>
    </cfRule>
  </conditionalFormatting>
  <conditionalFormatting sqref="W81">
    <cfRule type="expression" dxfId="613" priority="607">
      <formula>$R81="Source Needed"</formula>
    </cfRule>
    <cfRule type="expression" dxfId="612" priority="608">
      <formula>$R81="Characterization Needed"</formula>
    </cfRule>
    <cfRule type="expression" dxfId="611" priority="609">
      <formula>$R81="Update Required"</formula>
    </cfRule>
    <cfRule type="expression" dxfId="610" priority="610">
      <formula>$R81="Sufficiently Characterized"</formula>
    </cfRule>
  </conditionalFormatting>
  <conditionalFormatting sqref="W85">
    <cfRule type="expression" dxfId="609" priority="603">
      <formula>$R85="Source Needed"</formula>
    </cfRule>
    <cfRule type="expression" dxfId="608" priority="604">
      <formula>$R85="Characterization Needed"</formula>
    </cfRule>
    <cfRule type="expression" dxfId="607" priority="605">
      <formula>$R85="Update Required"</formula>
    </cfRule>
    <cfRule type="expression" dxfId="606" priority="606">
      <formula>$R85="Sufficiently Characterized"</formula>
    </cfRule>
  </conditionalFormatting>
  <conditionalFormatting sqref="W86">
    <cfRule type="expression" dxfId="605" priority="599">
      <formula>$R86="Source Needed"</formula>
    </cfRule>
    <cfRule type="expression" dxfId="604" priority="600">
      <formula>$R86="Characterization Needed"</formula>
    </cfRule>
    <cfRule type="expression" dxfId="603" priority="601">
      <formula>$R86="Update Required"</formula>
    </cfRule>
    <cfRule type="expression" dxfId="602" priority="602">
      <formula>$R86="Sufficiently Characterized"</formula>
    </cfRule>
  </conditionalFormatting>
  <conditionalFormatting sqref="W87">
    <cfRule type="expression" dxfId="601" priority="595">
      <formula>$R87="Source Needed"</formula>
    </cfRule>
    <cfRule type="expression" dxfId="600" priority="596">
      <formula>$R87="Characterization Needed"</formula>
    </cfRule>
    <cfRule type="expression" dxfId="599" priority="597">
      <formula>$R87="Update Required"</formula>
    </cfRule>
    <cfRule type="expression" dxfId="598" priority="598">
      <formula>$R87="Sufficiently Characterized"</formula>
    </cfRule>
  </conditionalFormatting>
  <conditionalFormatting sqref="W90">
    <cfRule type="expression" dxfId="597" priority="591">
      <formula>$R90="Source Needed"</formula>
    </cfRule>
    <cfRule type="expression" dxfId="596" priority="592">
      <formula>$R90="Characterization Needed"</formula>
    </cfRule>
    <cfRule type="expression" dxfId="595" priority="593">
      <formula>$R90="Update Required"</formula>
    </cfRule>
    <cfRule type="expression" dxfId="594" priority="594">
      <formula>$R90="Sufficiently Characterized"</formula>
    </cfRule>
  </conditionalFormatting>
  <conditionalFormatting sqref="W91">
    <cfRule type="expression" dxfId="593" priority="587">
      <formula>$R91="Source Needed"</formula>
    </cfRule>
    <cfRule type="expression" dxfId="592" priority="588">
      <formula>$R91="Characterization Needed"</formula>
    </cfRule>
    <cfRule type="expression" dxfId="591" priority="589">
      <formula>$R91="Update Required"</formula>
    </cfRule>
    <cfRule type="expression" dxfId="590" priority="590">
      <formula>$R91="Sufficiently Characterized"</formula>
    </cfRule>
  </conditionalFormatting>
  <conditionalFormatting sqref="W92">
    <cfRule type="expression" dxfId="589" priority="583">
      <formula>$R92="Source Needed"</formula>
    </cfRule>
    <cfRule type="expression" dxfId="588" priority="584">
      <formula>$R92="Characterization Needed"</formula>
    </cfRule>
    <cfRule type="expression" dxfId="587" priority="585">
      <formula>$R92="Update Required"</formula>
    </cfRule>
    <cfRule type="expression" dxfId="586" priority="586">
      <formula>$R92="Sufficiently Characterized"</formula>
    </cfRule>
  </conditionalFormatting>
  <conditionalFormatting sqref="W93">
    <cfRule type="expression" dxfId="585" priority="579">
      <formula>$R93="Source Needed"</formula>
    </cfRule>
    <cfRule type="expression" dxfId="584" priority="580">
      <formula>$R93="Characterization Needed"</formula>
    </cfRule>
    <cfRule type="expression" dxfId="583" priority="581">
      <formula>$R93="Update Required"</formula>
    </cfRule>
    <cfRule type="expression" dxfId="582" priority="582">
      <formula>$R93="Sufficiently Characterized"</formula>
    </cfRule>
  </conditionalFormatting>
  <conditionalFormatting sqref="W94">
    <cfRule type="expression" dxfId="581" priority="575">
      <formula>$R94="Source Needed"</formula>
    </cfRule>
    <cfRule type="expression" dxfId="580" priority="576">
      <formula>$R94="Characterization Needed"</formula>
    </cfRule>
    <cfRule type="expression" dxfId="579" priority="577">
      <formula>$R94="Update Required"</formula>
    </cfRule>
    <cfRule type="expression" dxfId="578" priority="578">
      <formula>$R94="Sufficiently Characterized"</formula>
    </cfRule>
  </conditionalFormatting>
  <conditionalFormatting sqref="W95">
    <cfRule type="expression" dxfId="577" priority="571">
      <formula>$R95="Source Needed"</formula>
    </cfRule>
    <cfRule type="expression" dxfId="576" priority="572">
      <formula>$R95="Characterization Needed"</formula>
    </cfRule>
    <cfRule type="expression" dxfId="575" priority="573">
      <formula>$R95="Update Required"</formula>
    </cfRule>
    <cfRule type="expression" dxfId="574" priority="574">
      <formula>$R95="Sufficiently Characterized"</formula>
    </cfRule>
  </conditionalFormatting>
  <conditionalFormatting sqref="W96">
    <cfRule type="expression" dxfId="573" priority="567">
      <formula>$R96="Source Needed"</formula>
    </cfRule>
    <cfRule type="expression" dxfId="572" priority="568">
      <formula>$R96="Characterization Needed"</formula>
    </cfRule>
    <cfRule type="expression" dxfId="571" priority="569">
      <formula>$R96="Update Required"</formula>
    </cfRule>
    <cfRule type="expression" dxfId="570" priority="570">
      <formula>$R96="Sufficiently Characterized"</formula>
    </cfRule>
  </conditionalFormatting>
  <conditionalFormatting sqref="W97">
    <cfRule type="expression" dxfId="569" priority="563">
      <formula>$R97="Source Needed"</formula>
    </cfRule>
    <cfRule type="expression" dxfId="568" priority="564">
      <formula>$R97="Characterization Needed"</formula>
    </cfRule>
    <cfRule type="expression" dxfId="567" priority="565">
      <formula>$R97="Update Required"</formula>
    </cfRule>
    <cfRule type="expression" dxfId="566" priority="566">
      <formula>$R97="Sufficiently Characterized"</formula>
    </cfRule>
  </conditionalFormatting>
  <conditionalFormatting sqref="W98">
    <cfRule type="expression" dxfId="565" priority="559">
      <formula>$R98="Source Needed"</formula>
    </cfRule>
    <cfRule type="expression" dxfId="564" priority="560">
      <formula>$R98="Characterization Needed"</formula>
    </cfRule>
    <cfRule type="expression" dxfId="563" priority="561">
      <formula>$R98="Update Required"</formula>
    </cfRule>
    <cfRule type="expression" dxfId="562" priority="562">
      <formula>$R98="Sufficiently Characterized"</formula>
    </cfRule>
  </conditionalFormatting>
  <conditionalFormatting sqref="W99">
    <cfRule type="expression" dxfId="561" priority="555">
      <formula>$R99="Source Needed"</formula>
    </cfRule>
    <cfRule type="expression" dxfId="560" priority="556">
      <formula>$R99="Characterization Needed"</formula>
    </cfRule>
    <cfRule type="expression" dxfId="559" priority="557">
      <formula>$R99="Update Required"</formula>
    </cfRule>
    <cfRule type="expression" dxfId="558" priority="558">
      <formula>$R99="Sufficiently Characterized"</formula>
    </cfRule>
  </conditionalFormatting>
  <conditionalFormatting sqref="W100">
    <cfRule type="expression" dxfId="557" priority="551">
      <formula>$R100="Source Needed"</formula>
    </cfRule>
    <cfRule type="expression" dxfId="556" priority="552">
      <formula>$R100="Characterization Needed"</formula>
    </cfRule>
    <cfRule type="expression" dxfId="555" priority="553">
      <formula>$R100="Update Required"</formula>
    </cfRule>
    <cfRule type="expression" dxfId="554" priority="554">
      <formula>$R100="Sufficiently Characterized"</formula>
    </cfRule>
  </conditionalFormatting>
  <conditionalFormatting sqref="W101">
    <cfRule type="expression" dxfId="553" priority="547">
      <formula>$R101="Source Needed"</formula>
    </cfRule>
    <cfRule type="expression" dxfId="552" priority="548">
      <formula>$R101="Characterization Needed"</formula>
    </cfRule>
    <cfRule type="expression" dxfId="551" priority="549">
      <formula>$R101="Update Required"</formula>
    </cfRule>
    <cfRule type="expression" dxfId="550" priority="550">
      <formula>$R101="Sufficiently Characterized"</formula>
    </cfRule>
  </conditionalFormatting>
  <conditionalFormatting sqref="W102">
    <cfRule type="expression" dxfId="549" priority="543">
      <formula>$R102="Source Needed"</formula>
    </cfRule>
    <cfRule type="expression" dxfId="548" priority="544">
      <formula>$R102="Characterization Needed"</formula>
    </cfRule>
    <cfRule type="expression" dxfId="547" priority="545">
      <formula>$R102="Update Required"</formula>
    </cfRule>
    <cfRule type="expression" dxfId="546" priority="546">
      <formula>$R102="Sufficiently Characterized"</formula>
    </cfRule>
  </conditionalFormatting>
  <conditionalFormatting sqref="W103">
    <cfRule type="expression" dxfId="545" priority="539">
      <formula>$R103="Source Needed"</formula>
    </cfRule>
    <cfRule type="expression" dxfId="544" priority="540">
      <formula>$R103="Characterization Needed"</formula>
    </cfRule>
    <cfRule type="expression" dxfId="543" priority="541">
      <formula>$R103="Update Required"</formula>
    </cfRule>
    <cfRule type="expression" dxfId="542" priority="542">
      <formula>$R103="Sufficiently Characterized"</formula>
    </cfRule>
  </conditionalFormatting>
  <conditionalFormatting sqref="W104 W106">
    <cfRule type="expression" dxfId="541" priority="535">
      <formula>$R104="Source Needed"</formula>
    </cfRule>
    <cfRule type="expression" dxfId="540" priority="536">
      <formula>$R104="Characterization Needed"</formula>
    </cfRule>
    <cfRule type="expression" dxfId="539" priority="537">
      <formula>$R104="Update Required"</formula>
    </cfRule>
    <cfRule type="expression" dxfId="538" priority="538">
      <formula>$R104="Sufficiently Characterized"</formula>
    </cfRule>
  </conditionalFormatting>
  <conditionalFormatting sqref="W105">
    <cfRule type="expression" dxfId="537" priority="531">
      <formula>$R105="Source Needed"</formula>
    </cfRule>
    <cfRule type="expression" dxfId="536" priority="532">
      <formula>$R105="Characterization Needed"</formula>
    </cfRule>
    <cfRule type="expression" dxfId="535" priority="533">
      <formula>$R105="Update Required"</formula>
    </cfRule>
    <cfRule type="expression" dxfId="534" priority="534">
      <formula>$R105="Sufficiently Characterized"</formula>
    </cfRule>
  </conditionalFormatting>
  <conditionalFormatting sqref="W106">
    <cfRule type="expression" dxfId="533" priority="527">
      <formula>$R106="Source Needed"</formula>
    </cfRule>
    <cfRule type="expression" dxfId="532" priority="528">
      <formula>$R106="Characterization Needed"</formula>
    </cfRule>
    <cfRule type="expression" dxfId="531" priority="529">
      <formula>$R106="Update Required"</formula>
    </cfRule>
    <cfRule type="expression" dxfId="530" priority="530">
      <formula>$R106="Sufficiently Characterized"</formula>
    </cfRule>
  </conditionalFormatting>
  <conditionalFormatting sqref="W107">
    <cfRule type="expression" dxfId="529" priority="523">
      <formula>$R107="Source Needed"</formula>
    </cfRule>
    <cfRule type="expression" dxfId="528" priority="524">
      <formula>$R107="Characterization Needed"</formula>
    </cfRule>
    <cfRule type="expression" dxfId="527" priority="525">
      <formula>$R107="Update Required"</formula>
    </cfRule>
    <cfRule type="expression" dxfId="526" priority="526">
      <formula>$R107="Sufficiently Characterized"</formula>
    </cfRule>
  </conditionalFormatting>
  <conditionalFormatting sqref="W108">
    <cfRule type="expression" dxfId="525" priority="519">
      <formula>$R108="Source Needed"</formula>
    </cfRule>
    <cfRule type="expression" dxfId="524" priority="520">
      <formula>$R108="Characterization Needed"</formula>
    </cfRule>
    <cfRule type="expression" dxfId="523" priority="521">
      <formula>$R108="Update Required"</formula>
    </cfRule>
    <cfRule type="expression" dxfId="522" priority="522">
      <formula>$R108="Sufficiently Characterized"</formula>
    </cfRule>
  </conditionalFormatting>
  <conditionalFormatting sqref="W109">
    <cfRule type="expression" dxfId="521" priority="515">
      <formula>$R109="Source Needed"</formula>
    </cfRule>
    <cfRule type="expression" dxfId="520" priority="516">
      <formula>$R109="Characterization Needed"</formula>
    </cfRule>
    <cfRule type="expression" dxfId="519" priority="517">
      <formula>$R109="Update Required"</formula>
    </cfRule>
    <cfRule type="expression" dxfId="518" priority="518">
      <formula>$R109="Sufficiently Characterized"</formula>
    </cfRule>
  </conditionalFormatting>
  <conditionalFormatting sqref="W4">
    <cfRule type="expression" dxfId="517" priority="495">
      <formula>$R4="Source Needed"</formula>
    </cfRule>
    <cfRule type="expression" dxfId="516" priority="496">
      <formula>$R4="Characterization Needed"</formula>
    </cfRule>
    <cfRule type="expression" dxfId="515" priority="497">
      <formula>$R4="Update Required"</formula>
    </cfRule>
    <cfRule type="expression" dxfId="514" priority="498">
      <formula>$R4="Sufficiently Characterized"</formula>
    </cfRule>
  </conditionalFormatting>
  <conditionalFormatting sqref="W110">
    <cfRule type="expression" dxfId="513" priority="511">
      <formula>$R110="Source Needed"</formula>
    </cfRule>
    <cfRule type="expression" dxfId="512" priority="512">
      <formula>$R110="Characterization Needed"</formula>
    </cfRule>
    <cfRule type="expression" dxfId="511" priority="513">
      <formula>$R110="Update Required"</formula>
    </cfRule>
    <cfRule type="expression" dxfId="510" priority="514">
      <formula>$R110="Sufficiently Characterized"</formula>
    </cfRule>
  </conditionalFormatting>
  <conditionalFormatting sqref="W111">
    <cfRule type="expression" dxfId="509" priority="507">
      <formula>$R111="Source Needed"</formula>
    </cfRule>
    <cfRule type="expression" dxfId="508" priority="508">
      <formula>$R111="Characterization Needed"</formula>
    </cfRule>
    <cfRule type="expression" dxfId="507" priority="509">
      <formula>$R111="Update Required"</formula>
    </cfRule>
    <cfRule type="expression" dxfId="506" priority="510">
      <formula>$R111="Sufficiently Characterized"</formula>
    </cfRule>
  </conditionalFormatting>
  <conditionalFormatting sqref="W112">
    <cfRule type="expression" dxfId="505" priority="503">
      <formula>$R112="Source Needed"</formula>
    </cfRule>
    <cfRule type="expression" dxfId="504" priority="504">
      <formula>$R112="Characterization Needed"</formula>
    </cfRule>
    <cfRule type="expression" dxfId="503" priority="505">
      <formula>$R112="Update Required"</formula>
    </cfRule>
    <cfRule type="expression" dxfId="502" priority="506">
      <formula>$R112="Sufficiently Characterized"</formula>
    </cfRule>
  </conditionalFormatting>
  <conditionalFormatting sqref="W113">
    <cfRule type="expression" dxfId="501" priority="499">
      <formula>$R113="Source Needed"</formula>
    </cfRule>
    <cfRule type="expression" dxfId="500" priority="500">
      <formula>$R113="Characterization Needed"</formula>
    </cfRule>
    <cfRule type="expression" dxfId="499" priority="501">
      <formula>$R113="Update Required"</formula>
    </cfRule>
    <cfRule type="expression" dxfId="498" priority="502">
      <formula>$R113="Sufficiently Characterized"</formula>
    </cfRule>
  </conditionalFormatting>
  <conditionalFormatting sqref="W78">
    <cfRule type="expression" dxfId="497" priority="491">
      <formula>$R78="Source Needed"</formula>
    </cfRule>
    <cfRule type="expression" dxfId="496" priority="492">
      <formula>$R78="Characterization Needed"</formula>
    </cfRule>
    <cfRule type="expression" dxfId="495" priority="493">
      <formula>$R78="Update Required"</formula>
    </cfRule>
    <cfRule type="expression" dxfId="494" priority="494">
      <formula>$R78="Sufficiently Characterized"</formula>
    </cfRule>
  </conditionalFormatting>
  <conditionalFormatting sqref="W78">
    <cfRule type="expression" dxfId="493" priority="487">
      <formula>$R78="Source Needed"</formula>
    </cfRule>
    <cfRule type="expression" dxfId="492" priority="488">
      <formula>$R78="Characterization Needed"</formula>
    </cfRule>
    <cfRule type="expression" dxfId="491" priority="489">
      <formula>$R78="Update Required"</formula>
    </cfRule>
    <cfRule type="expression" dxfId="490" priority="490">
      <formula>$R78="Sufficiently Characterized"</formula>
    </cfRule>
  </conditionalFormatting>
  <conditionalFormatting sqref="W77">
    <cfRule type="expression" dxfId="489" priority="483">
      <formula>$R77="Source Needed"</formula>
    </cfRule>
    <cfRule type="expression" dxfId="488" priority="484">
      <formula>$R77="Characterization Needed"</formula>
    </cfRule>
    <cfRule type="expression" dxfId="487" priority="485">
      <formula>$R77="Update Required"</formula>
    </cfRule>
    <cfRule type="expression" dxfId="486" priority="486">
      <formula>$R77="Sufficiently Characterized"</formula>
    </cfRule>
  </conditionalFormatting>
  <conditionalFormatting sqref="W79">
    <cfRule type="expression" dxfId="485" priority="479">
      <formula>$R79="Source Needed"</formula>
    </cfRule>
    <cfRule type="expression" dxfId="484" priority="480">
      <formula>$R79="Characterization Needed"</formula>
    </cfRule>
    <cfRule type="expression" dxfId="483" priority="481">
      <formula>$R79="Update Required"</formula>
    </cfRule>
    <cfRule type="expression" dxfId="482" priority="482">
      <formula>$R79="Sufficiently Characterized"</formula>
    </cfRule>
  </conditionalFormatting>
  <conditionalFormatting sqref="W79">
    <cfRule type="expression" dxfId="481" priority="475">
      <formula>$R79="Source Needed"</formula>
    </cfRule>
    <cfRule type="expression" dxfId="480" priority="476">
      <formula>$R79="Characterization Needed"</formula>
    </cfRule>
    <cfRule type="expression" dxfId="479" priority="477">
      <formula>$R79="Update Required"</formula>
    </cfRule>
    <cfRule type="expression" dxfId="478" priority="478">
      <formula>$R79="Sufficiently Characterized"</formula>
    </cfRule>
  </conditionalFormatting>
  <conditionalFormatting sqref="W80">
    <cfRule type="expression" dxfId="477" priority="471">
      <formula>$R80="Source Needed"</formula>
    </cfRule>
    <cfRule type="expression" dxfId="476" priority="472">
      <formula>$R80="Characterization Needed"</formula>
    </cfRule>
    <cfRule type="expression" dxfId="475" priority="473">
      <formula>$R80="Update Required"</formula>
    </cfRule>
    <cfRule type="expression" dxfId="474" priority="474">
      <formula>$R80="Sufficiently Characterized"</formula>
    </cfRule>
  </conditionalFormatting>
  <conditionalFormatting sqref="W81">
    <cfRule type="expression" dxfId="473" priority="467">
      <formula>$R81="Source Needed"</formula>
    </cfRule>
    <cfRule type="expression" dxfId="472" priority="468">
      <formula>$R81="Characterization Needed"</formula>
    </cfRule>
    <cfRule type="expression" dxfId="471" priority="469">
      <formula>$R81="Update Required"</formula>
    </cfRule>
    <cfRule type="expression" dxfId="470" priority="470">
      <formula>$R81="Sufficiently Characterized"</formula>
    </cfRule>
  </conditionalFormatting>
  <conditionalFormatting sqref="W85">
    <cfRule type="expression" dxfId="469" priority="463">
      <formula>$R85="Source Needed"</formula>
    </cfRule>
    <cfRule type="expression" dxfId="468" priority="464">
      <formula>$R85="Characterization Needed"</formula>
    </cfRule>
    <cfRule type="expression" dxfId="467" priority="465">
      <formula>$R85="Update Required"</formula>
    </cfRule>
    <cfRule type="expression" dxfId="466" priority="466">
      <formula>$R85="Sufficiently Characterized"</formula>
    </cfRule>
  </conditionalFormatting>
  <conditionalFormatting sqref="W81">
    <cfRule type="expression" dxfId="465" priority="459">
      <formula>$R81="Source Needed"</formula>
    </cfRule>
    <cfRule type="expression" dxfId="464" priority="460">
      <formula>$R81="Characterization Needed"</formula>
    </cfRule>
    <cfRule type="expression" dxfId="463" priority="461">
      <formula>$R81="Update Required"</formula>
    </cfRule>
    <cfRule type="expression" dxfId="462" priority="462">
      <formula>$R81="Sufficiently Characterized"</formula>
    </cfRule>
  </conditionalFormatting>
  <conditionalFormatting sqref="W85">
    <cfRule type="expression" dxfId="461" priority="455">
      <formula>$R85="Source Needed"</formula>
    </cfRule>
    <cfRule type="expression" dxfId="460" priority="456">
      <formula>$R85="Characterization Needed"</formula>
    </cfRule>
    <cfRule type="expression" dxfId="459" priority="457">
      <formula>$R85="Update Required"</formula>
    </cfRule>
    <cfRule type="expression" dxfId="458" priority="458">
      <formula>$R85="Sufficiently Characterized"</formula>
    </cfRule>
  </conditionalFormatting>
  <conditionalFormatting sqref="W85">
    <cfRule type="expression" dxfId="457" priority="451">
      <formula>$R85="Source Needed"</formula>
    </cfRule>
    <cfRule type="expression" dxfId="456" priority="452">
      <formula>$R85="Characterization Needed"</formula>
    </cfRule>
    <cfRule type="expression" dxfId="455" priority="453">
      <formula>$R85="Update Required"</formula>
    </cfRule>
    <cfRule type="expression" dxfId="454" priority="454">
      <formula>$R85="Sufficiently Characterized"</formula>
    </cfRule>
  </conditionalFormatting>
  <conditionalFormatting sqref="W86">
    <cfRule type="expression" dxfId="453" priority="447">
      <formula>$R86="Source Needed"</formula>
    </cfRule>
    <cfRule type="expression" dxfId="452" priority="448">
      <formula>$R86="Characterization Needed"</formula>
    </cfRule>
    <cfRule type="expression" dxfId="451" priority="449">
      <formula>$R86="Update Required"</formula>
    </cfRule>
    <cfRule type="expression" dxfId="450" priority="450">
      <formula>$R86="Sufficiently Characterized"</formula>
    </cfRule>
  </conditionalFormatting>
  <conditionalFormatting sqref="W87">
    <cfRule type="expression" dxfId="449" priority="443">
      <formula>$R87="Source Needed"</formula>
    </cfRule>
    <cfRule type="expression" dxfId="448" priority="444">
      <formula>$R87="Characterization Needed"</formula>
    </cfRule>
    <cfRule type="expression" dxfId="447" priority="445">
      <formula>$R87="Update Required"</formula>
    </cfRule>
    <cfRule type="expression" dxfId="446" priority="446">
      <formula>$R87="Sufficiently Characterized"</formula>
    </cfRule>
  </conditionalFormatting>
  <conditionalFormatting sqref="W90">
    <cfRule type="expression" dxfId="445" priority="439">
      <formula>$R90="Source Needed"</formula>
    </cfRule>
    <cfRule type="expression" dxfId="444" priority="440">
      <formula>$R90="Characterization Needed"</formula>
    </cfRule>
    <cfRule type="expression" dxfId="443" priority="441">
      <formula>$R90="Update Required"</formula>
    </cfRule>
    <cfRule type="expression" dxfId="442" priority="442">
      <formula>$R90="Sufficiently Characterized"</formula>
    </cfRule>
  </conditionalFormatting>
  <conditionalFormatting sqref="W87">
    <cfRule type="expression" dxfId="441" priority="435">
      <formula>$R87="Source Needed"</formula>
    </cfRule>
    <cfRule type="expression" dxfId="440" priority="436">
      <formula>$R87="Characterization Needed"</formula>
    </cfRule>
    <cfRule type="expression" dxfId="439" priority="437">
      <formula>$R87="Update Required"</formula>
    </cfRule>
    <cfRule type="expression" dxfId="438" priority="438">
      <formula>$R87="Sufficiently Characterized"</formula>
    </cfRule>
  </conditionalFormatting>
  <conditionalFormatting sqref="W90">
    <cfRule type="expression" dxfId="437" priority="431">
      <formula>$R90="Source Needed"</formula>
    </cfRule>
    <cfRule type="expression" dxfId="436" priority="432">
      <formula>$R90="Characterization Needed"</formula>
    </cfRule>
    <cfRule type="expression" dxfId="435" priority="433">
      <formula>$R90="Update Required"</formula>
    </cfRule>
    <cfRule type="expression" dxfId="434" priority="434">
      <formula>$R90="Sufficiently Characterized"</formula>
    </cfRule>
  </conditionalFormatting>
  <conditionalFormatting sqref="W90">
    <cfRule type="expression" dxfId="433" priority="427">
      <formula>$R90="Source Needed"</formula>
    </cfRule>
    <cfRule type="expression" dxfId="432" priority="428">
      <formula>$R90="Characterization Needed"</formula>
    </cfRule>
    <cfRule type="expression" dxfId="431" priority="429">
      <formula>$R90="Update Required"</formula>
    </cfRule>
    <cfRule type="expression" dxfId="430" priority="430">
      <formula>$R90="Sufficiently Characterized"</formula>
    </cfRule>
  </conditionalFormatting>
  <conditionalFormatting sqref="W90">
    <cfRule type="expression" dxfId="429" priority="423">
      <formula>$R90="Source Needed"</formula>
    </cfRule>
    <cfRule type="expression" dxfId="428" priority="424">
      <formula>$R90="Characterization Needed"</formula>
    </cfRule>
    <cfRule type="expression" dxfId="427" priority="425">
      <formula>$R90="Update Required"</formula>
    </cfRule>
    <cfRule type="expression" dxfId="426" priority="426">
      <formula>$R90="Sufficiently Characterized"</formula>
    </cfRule>
  </conditionalFormatting>
  <conditionalFormatting sqref="W91">
    <cfRule type="expression" dxfId="425" priority="419">
      <formula>$R91="Source Needed"</formula>
    </cfRule>
    <cfRule type="expression" dxfId="424" priority="420">
      <formula>$R91="Characterization Needed"</formula>
    </cfRule>
    <cfRule type="expression" dxfId="423" priority="421">
      <formula>$R91="Update Required"</formula>
    </cfRule>
    <cfRule type="expression" dxfId="422" priority="422">
      <formula>$R91="Sufficiently Characterized"</formula>
    </cfRule>
  </conditionalFormatting>
  <conditionalFormatting sqref="W92">
    <cfRule type="expression" dxfId="421" priority="415">
      <formula>$R92="Source Needed"</formula>
    </cfRule>
    <cfRule type="expression" dxfId="420" priority="416">
      <formula>$R92="Characterization Needed"</formula>
    </cfRule>
    <cfRule type="expression" dxfId="419" priority="417">
      <formula>$R92="Update Required"</formula>
    </cfRule>
    <cfRule type="expression" dxfId="418" priority="418">
      <formula>$R92="Sufficiently Characterized"</formula>
    </cfRule>
  </conditionalFormatting>
  <conditionalFormatting sqref="W93">
    <cfRule type="expression" dxfId="417" priority="411">
      <formula>$R93="Source Needed"</formula>
    </cfRule>
    <cfRule type="expression" dxfId="416" priority="412">
      <formula>$R93="Characterization Needed"</formula>
    </cfRule>
    <cfRule type="expression" dxfId="415" priority="413">
      <formula>$R93="Update Required"</formula>
    </cfRule>
    <cfRule type="expression" dxfId="414" priority="414">
      <formula>$R93="Sufficiently Characterized"</formula>
    </cfRule>
  </conditionalFormatting>
  <conditionalFormatting sqref="W94">
    <cfRule type="expression" dxfId="413" priority="407">
      <formula>$R94="Source Needed"</formula>
    </cfRule>
    <cfRule type="expression" dxfId="412" priority="408">
      <formula>$R94="Characterization Needed"</formula>
    </cfRule>
    <cfRule type="expression" dxfId="411" priority="409">
      <formula>$R94="Update Required"</formula>
    </cfRule>
    <cfRule type="expression" dxfId="410" priority="410">
      <formula>$R94="Sufficiently Characterized"</formula>
    </cfRule>
  </conditionalFormatting>
  <conditionalFormatting sqref="W95">
    <cfRule type="expression" dxfId="409" priority="403">
      <formula>$R95="Source Needed"</formula>
    </cfRule>
    <cfRule type="expression" dxfId="408" priority="404">
      <formula>$R95="Characterization Needed"</formula>
    </cfRule>
    <cfRule type="expression" dxfId="407" priority="405">
      <formula>$R95="Update Required"</formula>
    </cfRule>
    <cfRule type="expression" dxfId="406" priority="406">
      <formula>$R95="Sufficiently Characterized"</formula>
    </cfRule>
  </conditionalFormatting>
  <conditionalFormatting sqref="W96">
    <cfRule type="expression" dxfId="405" priority="399">
      <formula>$R96="Source Needed"</formula>
    </cfRule>
    <cfRule type="expression" dxfId="404" priority="400">
      <formula>$R96="Characterization Needed"</formula>
    </cfRule>
    <cfRule type="expression" dxfId="403" priority="401">
      <formula>$R96="Update Required"</formula>
    </cfRule>
    <cfRule type="expression" dxfId="402" priority="402">
      <formula>$R96="Sufficiently Characterized"</formula>
    </cfRule>
  </conditionalFormatting>
  <conditionalFormatting sqref="W97">
    <cfRule type="expression" dxfId="401" priority="395">
      <formula>$R97="Source Needed"</formula>
    </cfRule>
    <cfRule type="expression" dxfId="400" priority="396">
      <formula>$R97="Characterization Needed"</formula>
    </cfRule>
    <cfRule type="expression" dxfId="399" priority="397">
      <formula>$R97="Update Required"</formula>
    </cfRule>
    <cfRule type="expression" dxfId="398" priority="398">
      <formula>$R97="Sufficiently Characterized"</formula>
    </cfRule>
  </conditionalFormatting>
  <conditionalFormatting sqref="W98">
    <cfRule type="expression" dxfId="397" priority="391">
      <formula>$R98="Source Needed"</formula>
    </cfRule>
    <cfRule type="expression" dxfId="396" priority="392">
      <formula>$R98="Characterization Needed"</formula>
    </cfRule>
    <cfRule type="expression" dxfId="395" priority="393">
      <formula>$R98="Update Required"</formula>
    </cfRule>
    <cfRule type="expression" dxfId="394" priority="394">
      <formula>$R98="Sufficiently Characterized"</formula>
    </cfRule>
  </conditionalFormatting>
  <conditionalFormatting sqref="W91">
    <cfRule type="expression" dxfId="393" priority="387">
      <formula>$R91="Source Needed"</formula>
    </cfRule>
    <cfRule type="expression" dxfId="392" priority="388">
      <formula>$R91="Characterization Needed"</formula>
    </cfRule>
    <cfRule type="expression" dxfId="391" priority="389">
      <formula>$R91="Update Required"</formula>
    </cfRule>
    <cfRule type="expression" dxfId="390" priority="390">
      <formula>$R91="Sufficiently Characterized"</formula>
    </cfRule>
  </conditionalFormatting>
  <conditionalFormatting sqref="W91">
    <cfRule type="expression" dxfId="389" priority="383">
      <formula>$R91="Source Needed"</formula>
    </cfRule>
    <cfRule type="expression" dxfId="388" priority="384">
      <formula>$R91="Characterization Needed"</formula>
    </cfRule>
    <cfRule type="expression" dxfId="387" priority="385">
      <formula>$R91="Update Required"</formula>
    </cfRule>
    <cfRule type="expression" dxfId="386" priority="386">
      <formula>$R91="Sufficiently Characterized"</formula>
    </cfRule>
  </conditionalFormatting>
  <conditionalFormatting sqref="W90">
    <cfRule type="expression" dxfId="385" priority="379">
      <formula>$R90="Source Needed"</formula>
    </cfRule>
    <cfRule type="expression" dxfId="384" priority="380">
      <formula>$R90="Characterization Needed"</formula>
    </cfRule>
    <cfRule type="expression" dxfId="383" priority="381">
      <formula>$R90="Update Required"</formula>
    </cfRule>
    <cfRule type="expression" dxfId="382" priority="382">
      <formula>$R90="Sufficiently Characterized"</formula>
    </cfRule>
  </conditionalFormatting>
  <conditionalFormatting sqref="W92">
    <cfRule type="expression" dxfId="381" priority="375">
      <formula>$R92="Source Needed"</formula>
    </cfRule>
    <cfRule type="expression" dxfId="380" priority="376">
      <formula>$R92="Characterization Needed"</formula>
    </cfRule>
    <cfRule type="expression" dxfId="379" priority="377">
      <formula>$R92="Update Required"</formula>
    </cfRule>
    <cfRule type="expression" dxfId="378" priority="378">
      <formula>$R92="Sufficiently Characterized"</formula>
    </cfRule>
  </conditionalFormatting>
  <conditionalFormatting sqref="W92">
    <cfRule type="expression" dxfId="377" priority="371">
      <formula>$R92="Source Needed"</formula>
    </cfRule>
    <cfRule type="expression" dxfId="376" priority="372">
      <formula>$R92="Characterization Needed"</formula>
    </cfRule>
    <cfRule type="expression" dxfId="375" priority="373">
      <formula>$R92="Update Required"</formula>
    </cfRule>
    <cfRule type="expression" dxfId="374" priority="374">
      <formula>$R92="Sufficiently Characterized"</formula>
    </cfRule>
  </conditionalFormatting>
  <conditionalFormatting sqref="W93">
    <cfRule type="expression" dxfId="373" priority="367">
      <formula>$R93="Source Needed"</formula>
    </cfRule>
    <cfRule type="expression" dxfId="372" priority="368">
      <formula>$R93="Characterization Needed"</formula>
    </cfRule>
    <cfRule type="expression" dxfId="371" priority="369">
      <formula>$R93="Update Required"</formula>
    </cfRule>
    <cfRule type="expression" dxfId="370" priority="370">
      <formula>$R93="Sufficiently Characterized"</formula>
    </cfRule>
  </conditionalFormatting>
  <conditionalFormatting sqref="W94">
    <cfRule type="expression" dxfId="369" priority="363">
      <formula>$R94="Source Needed"</formula>
    </cfRule>
    <cfRule type="expression" dxfId="368" priority="364">
      <formula>$R94="Characterization Needed"</formula>
    </cfRule>
    <cfRule type="expression" dxfId="367" priority="365">
      <formula>$R94="Update Required"</formula>
    </cfRule>
    <cfRule type="expression" dxfId="366" priority="366">
      <formula>$R94="Sufficiently Characterized"</formula>
    </cfRule>
  </conditionalFormatting>
  <conditionalFormatting sqref="W95">
    <cfRule type="expression" dxfId="365" priority="359">
      <formula>$R95="Source Needed"</formula>
    </cfRule>
    <cfRule type="expression" dxfId="364" priority="360">
      <formula>$R95="Characterization Needed"</formula>
    </cfRule>
    <cfRule type="expression" dxfId="363" priority="361">
      <formula>$R95="Update Required"</formula>
    </cfRule>
    <cfRule type="expression" dxfId="362" priority="362">
      <formula>$R95="Sufficiently Characterized"</formula>
    </cfRule>
  </conditionalFormatting>
  <conditionalFormatting sqref="W96">
    <cfRule type="expression" dxfId="361" priority="355">
      <formula>$R96="Source Needed"</formula>
    </cfRule>
    <cfRule type="expression" dxfId="360" priority="356">
      <formula>$R96="Characterization Needed"</formula>
    </cfRule>
    <cfRule type="expression" dxfId="359" priority="357">
      <formula>$R96="Update Required"</formula>
    </cfRule>
    <cfRule type="expression" dxfId="358" priority="358">
      <formula>$R96="Sufficiently Characterized"</formula>
    </cfRule>
  </conditionalFormatting>
  <conditionalFormatting sqref="W95">
    <cfRule type="expression" dxfId="357" priority="351">
      <formula>$R95="Source Needed"</formula>
    </cfRule>
    <cfRule type="expression" dxfId="356" priority="352">
      <formula>$R95="Characterization Needed"</formula>
    </cfRule>
    <cfRule type="expression" dxfId="355" priority="353">
      <formula>$R95="Update Required"</formula>
    </cfRule>
    <cfRule type="expression" dxfId="354" priority="354">
      <formula>$R95="Sufficiently Characterized"</formula>
    </cfRule>
  </conditionalFormatting>
  <conditionalFormatting sqref="W95">
    <cfRule type="expression" dxfId="353" priority="347">
      <formula>$R95="Source Needed"</formula>
    </cfRule>
    <cfRule type="expression" dxfId="352" priority="348">
      <formula>$R95="Characterization Needed"</formula>
    </cfRule>
    <cfRule type="expression" dxfId="351" priority="349">
      <formula>$R95="Update Required"</formula>
    </cfRule>
    <cfRule type="expression" dxfId="350" priority="350">
      <formula>$R95="Sufficiently Characterized"</formula>
    </cfRule>
  </conditionalFormatting>
  <conditionalFormatting sqref="W94">
    <cfRule type="expression" dxfId="349" priority="343">
      <formula>$R94="Source Needed"</formula>
    </cfRule>
    <cfRule type="expression" dxfId="348" priority="344">
      <formula>$R94="Characterization Needed"</formula>
    </cfRule>
    <cfRule type="expression" dxfId="347" priority="345">
      <formula>$R94="Update Required"</formula>
    </cfRule>
    <cfRule type="expression" dxfId="346" priority="346">
      <formula>$R94="Sufficiently Characterized"</formula>
    </cfRule>
  </conditionalFormatting>
  <conditionalFormatting sqref="W96">
    <cfRule type="expression" dxfId="345" priority="339">
      <formula>$R96="Source Needed"</formula>
    </cfRule>
    <cfRule type="expression" dxfId="344" priority="340">
      <formula>$R96="Characterization Needed"</formula>
    </cfRule>
    <cfRule type="expression" dxfId="343" priority="341">
      <formula>$R96="Update Required"</formula>
    </cfRule>
    <cfRule type="expression" dxfId="342" priority="342">
      <formula>$R96="Sufficiently Characterized"</formula>
    </cfRule>
  </conditionalFormatting>
  <conditionalFormatting sqref="W96">
    <cfRule type="expression" dxfId="341" priority="335">
      <formula>$R96="Source Needed"</formula>
    </cfRule>
    <cfRule type="expression" dxfId="340" priority="336">
      <formula>$R96="Characterization Needed"</formula>
    </cfRule>
    <cfRule type="expression" dxfId="339" priority="337">
      <formula>$R96="Update Required"</formula>
    </cfRule>
    <cfRule type="expression" dxfId="338" priority="338">
      <formula>$R96="Sufficiently Characterized"</formula>
    </cfRule>
  </conditionalFormatting>
  <conditionalFormatting sqref="W97">
    <cfRule type="expression" dxfId="337" priority="331">
      <formula>$R97="Source Needed"</formula>
    </cfRule>
    <cfRule type="expression" dxfId="336" priority="332">
      <formula>$R97="Characterization Needed"</formula>
    </cfRule>
    <cfRule type="expression" dxfId="335" priority="333">
      <formula>$R97="Update Required"</formula>
    </cfRule>
    <cfRule type="expression" dxfId="334" priority="334">
      <formula>$R97="Sufficiently Characterized"</formula>
    </cfRule>
  </conditionalFormatting>
  <conditionalFormatting sqref="W98">
    <cfRule type="expression" dxfId="333" priority="327">
      <formula>$R98="Source Needed"</formula>
    </cfRule>
    <cfRule type="expression" dxfId="332" priority="328">
      <formula>$R98="Characterization Needed"</formula>
    </cfRule>
    <cfRule type="expression" dxfId="331" priority="329">
      <formula>$R98="Update Required"</formula>
    </cfRule>
    <cfRule type="expression" dxfId="330" priority="330">
      <formula>$R98="Sufficiently Characterized"</formula>
    </cfRule>
  </conditionalFormatting>
  <conditionalFormatting sqref="W98">
    <cfRule type="expression" dxfId="329" priority="323">
      <formula>$R98="Source Needed"</formula>
    </cfRule>
    <cfRule type="expression" dxfId="328" priority="324">
      <formula>$R98="Characterization Needed"</formula>
    </cfRule>
    <cfRule type="expression" dxfId="327" priority="325">
      <formula>$R98="Update Required"</formula>
    </cfRule>
    <cfRule type="expression" dxfId="326" priority="326">
      <formula>$R98="Sufficiently Characterized"</formula>
    </cfRule>
  </conditionalFormatting>
  <conditionalFormatting sqref="W99">
    <cfRule type="expression" dxfId="325" priority="319">
      <formula>$R99="Source Needed"</formula>
    </cfRule>
    <cfRule type="expression" dxfId="324" priority="320">
      <formula>$R99="Characterization Needed"</formula>
    </cfRule>
    <cfRule type="expression" dxfId="323" priority="321">
      <formula>$R99="Update Required"</formula>
    </cfRule>
    <cfRule type="expression" dxfId="322" priority="322">
      <formula>$R99="Sufficiently Characterized"</formula>
    </cfRule>
  </conditionalFormatting>
  <conditionalFormatting sqref="W100">
    <cfRule type="expression" dxfId="321" priority="315">
      <formula>$R100="Source Needed"</formula>
    </cfRule>
    <cfRule type="expression" dxfId="320" priority="316">
      <formula>$R100="Characterization Needed"</formula>
    </cfRule>
    <cfRule type="expression" dxfId="319" priority="317">
      <formula>$R100="Update Required"</formula>
    </cfRule>
    <cfRule type="expression" dxfId="318" priority="318">
      <formula>$R100="Sufficiently Characterized"</formula>
    </cfRule>
  </conditionalFormatting>
  <conditionalFormatting sqref="W101">
    <cfRule type="expression" dxfId="317" priority="311">
      <formula>$R101="Source Needed"</formula>
    </cfRule>
    <cfRule type="expression" dxfId="316" priority="312">
      <formula>$R101="Characterization Needed"</formula>
    </cfRule>
    <cfRule type="expression" dxfId="315" priority="313">
      <formula>$R101="Update Required"</formula>
    </cfRule>
    <cfRule type="expression" dxfId="314" priority="314">
      <formula>$R101="Sufficiently Characterized"</formula>
    </cfRule>
  </conditionalFormatting>
  <conditionalFormatting sqref="W102">
    <cfRule type="expression" dxfId="313" priority="307">
      <formula>$R102="Source Needed"</formula>
    </cfRule>
    <cfRule type="expression" dxfId="312" priority="308">
      <formula>$R102="Characterization Needed"</formula>
    </cfRule>
    <cfRule type="expression" dxfId="311" priority="309">
      <formula>$R102="Update Required"</formula>
    </cfRule>
    <cfRule type="expression" dxfId="310" priority="310">
      <formula>$R102="Sufficiently Characterized"</formula>
    </cfRule>
  </conditionalFormatting>
  <conditionalFormatting sqref="W103">
    <cfRule type="expression" dxfId="309" priority="303">
      <formula>$R103="Source Needed"</formula>
    </cfRule>
    <cfRule type="expression" dxfId="308" priority="304">
      <formula>$R103="Characterization Needed"</formula>
    </cfRule>
    <cfRule type="expression" dxfId="307" priority="305">
      <formula>$R103="Update Required"</formula>
    </cfRule>
    <cfRule type="expression" dxfId="306" priority="306">
      <formula>$R103="Sufficiently Characterized"</formula>
    </cfRule>
  </conditionalFormatting>
  <conditionalFormatting sqref="W104 W106">
    <cfRule type="expression" dxfId="305" priority="299">
      <formula>$R104="Source Needed"</formula>
    </cfRule>
    <cfRule type="expression" dxfId="304" priority="300">
      <formula>$R104="Characterization Needed"</formula>
    </cfRule>
    <cfRule type="expression" dxfId="303" priority="301">
      <formula>$R104="Update Required"</formula>
    </cfRule>
    <cfRule type="expression" dxfId="302" priority="302">
      <formula>$R104="Sufficiently Characterized"</formula>
    </cfRule>
  </conditionalFormatting>
  <conditionalFormatting sqref="W105">
    <cfRule type="expression" dxfId="301" priority="295">
      <formula>$R105="Source Needed"</formula>
    </cfRule>
    <cfRule type="expression" dxfId="300" priority="296">
      <formula>$R105="Characterization Needed"</formula>
    </cfRule>
    <cfRule type="expression" dxfId="299" priority="297">
      <formula>$R105="Update Required"</formula>
    </cfRule>
    <cfRule type="expression" dxfId="298" priority="298">
      <formula>$R105="Sufficiently Characterized"</formula>
    </cfRule>
  </conditionalFormatting>
  <conditionalFormatting sqref="W106">
    <cfRule type="expression" dxfId="297" priority="291">
      <formula>$R106="Source Needed"</formula>
    </cfRule>
    <cfRule type="expression" dxfId="296" priority="292">
      <formula>$R106="Characterization Needed"</formula>
    </cfRule>
    <cfRule type="expression" dxfId="295" priority="293">
      <formula>$R106="Update Required"</formula>
    </cfRule>
    <cfRule type="expression" dxfId="294" priority="294">
      <formula>$R106="Sufficiently Characterized"</formula>
    </cfRule>
  </conditionalFormatting>
  <conditionalFormatting sqref="W107">
    <cfRule type="expression" dxfId="293" priority="287">
      <formula>$R107="Source Needed"</formula>
    </cfRule>
    <cfRule type="expression" dxfId="292" priority="288">
      <formula>$R107="Characterization Needed"</formula>
    </cfRule>
    <cfRule type="expression" dxfId="291" priority="289">
      <formula>$R107="Update Required"</formula>
    </cfRule>
    <cfRule type="expression" dxfId="290" priority="290">
      <formula>$R107="Sufficiently Characterized"</formula>
    </cfRule>
  </conditionalFormatting>
  <conditionalFormatting sqref="W108">
    <cfRule type="expression" dxfId="289" priority="283">
      <formula>$R108="Source Needed"</formula>
    </cfRule>
    <cfRule type="expression" dxfId="288" priority="284">
      <formula>$R108="Characterization Needed"</formula>
    </cfRule>
    <cfRule type="expression" dxfId="287" priority="285">
      <formula>$R108="Update Required"</formula>
    </cfRule>
    <cfRule type="expression" dxfId="286" priority="286">
      <formula>$R108="Sufficiently Characterized"</formula>
    </cfRule>
  </conditionalFormatting>
  <conditionalFormatting sqref="W101">
    <cfRule type="expression" dxfId="285" priority="279">
      <formula>$R101="Source Needed"</formula>
    </cfRule>
    <cfRule type="expression" dxfId="284" priority="280">
      <formula>$R101="Characterization Needed"</formula>
    </cfRule>
    <cfRule type="expression" dxfId="283" priority="281">
      <formula>$R101="Update Required"</formula>
    </cfRule>
    <cfRule type="expression" dxfId="282" priority="282">
      <formula>$R101="Sufficiently Characterized"</formula>
    </cfRule>
  </conditionalFormatting>
  <conditionalFormatting sqref="W101">
    <cfRule type="expression" dxfId="281" priority="275">
      <formula>$R101="Source Needed"</formula>
    </cfRule>
    <cfRule type="expression" dxfId="280" priority="276">
      <formula>$R101="Characterization Needed"</formula>
    </cfRule>
    <cfRule type="expression" dxfId="279" priority="277">
      <formula>$R101="Update Required"</formula>
    </cfRule>
    <cfRule type="expression" dxfId="278" priority="278">
      <formula>$R101="Sufficiently Characterized"</formula>
    </cfRule>
  </conditionalFormatting>
  <conditionalFormatting sqref="W100">
    <cfRule type="expression" dxfId="277" priority="271">
      <formula>$R100="Source Needed"</formula>
    </cfRule>
    <cfRule type="expression" dxfId="276" priority="272">
      <formula>$R100="Characterization Needed"</formula>
    </cfRule>
    <cfRule type="expression" dxfId="275" priority="273">
      <formula>$R100="Update Required"</formula>
    </cfRule>
    <cfRule type="expression" dxfId="274" priority="274">
      <formula>$R100="Sufficiently Characterized"</formula>
    </cfRule>
  </conditionalFormatting>
  <conditionalFormatting sqref="W102">
    <cfRule type="expression" dxfId="273" priority="267">
      <formula>$R102="Source Needed"</formula>
    </cfRule>
    <cfRule type="expression" dxfId="272" priority="268">
      <formula>$R102="Characterization Needed"</formula>
    </cfRule>
    <cfRule type="expression" dxfId="271" priority="269">
      <formula>$R102="Update Required"</formula>
    </cfRule>
    <cfRule type="expression" dxfId="270" priority="270">
      <formula>$R102="Sufficiently Characterized"</formula>
    </cfRule>
  </conditionalFormatting>
  <conditionalFormatting sqref="W102">
    <cfRule type="expression" dxfId="269" priority="263">
      <formula>$R102="Source Needed"</formula>
    </cfRule>
    <cfRule type="expression" dxfId="268" priority="264">
      <formula>$R102="Characterization Needed"</formula>
    </cfRule>
    <cfRule type="expression" dxfId="267" priority="265">
      <formula>$R102="Update Required"</formula>
    </cfRule>
    <cfRule type="expression" dxfId="266" priority="266">
      <formula>$R102="Sufficiently Characterized"</formula>
    </cfRule>
  </conditionalFormatting>
  <conditionalFormatting sqref="W103">
    <cfRule type="expression" dxfId="265" priority="259">
      <formula>$R103="Source Needed"</formula>
    </cfRule>
    <cfRule type="expression" dxfId="264" priority="260">
      <formula>$R103="Characterization Needed"</formula>
    </cfRule>
    <cfRule type="expression" dxfId="263" priority="261">
      <formula>$R103="Update Required"</formula>
    </cfRule>
    <cfRule type="expression" dxfId="262" priority="262">
      <formula>$R103="Sufficiently Characterized"</formula>
    </cfRule>
  </conditionalFormatting>
  <conditionalFormatting sqref="W104 W106">
    <cfRule type="expression" dxfId="261" priority="255">
      <formula>$R104="Source Needed"</formula>
    </cfRule>
    <cfRule type="expression" dxfId="260" priority="256">
      <formula>$R104="Characterization Needed"</formula>
    </cfRule>
    <cfRule type="expression" dxfId="259" priority="257">
      <formula>$R104="Update Required"</formula>
    </cfRule>
    <cfRule type="expression" dxfId="258" priority="258">
      <formula>$R104="Sufficiently Characterized"</formula>
    </cfRule>
  </conditionalFormatting>
  <conditionalFormatting sqref="W105">
    <cfRule type="expression" dxfId="257" priority="251">
      <formula>$R105="Source Needed"</formula>
    </cfRule>
    <cfRule type="expression" dxfId="256" priority="252">
      <formula>$R105="Characterization Needed"</formula>
    </cfRule>
    <cfRule type="expression" dxfId="255" priority="253">
      <formula>$R105="Update Required"</formula>
    </cfRule>
    <cfRule type="expression" dxfId="254" priority="254">
      <formula>$R105="Sufficiently Characterized"</formula>
    </cfRule>
  </conditionalFormatting>
  <conditionalFormatting sqref="W106">
    <cfRule type="expression" dxfId="253" priority="247">
      <formula>$R106="Source Needed"</formula>
    </cfRule>
    <cfRule type="expression" dxfId="252" priority="248">
      <formula>$R106="Characterization Needed"</formula>
    </cfRule>
    <cfRule type="expression" dxfId="251" priority="249">
      <formula>$R106="Update Required"</formula>
    </cfRule>
    <cfRule type="expression" dxfId="250" priority="250">
      <formula>$R106="Sufficiently Characterized"</formula>
    </cfRule>
  </conditionalFormatting>
  <conditionalFormatting sqref="W105">
    <cfRule type="expression" dxfId="249" priority="243">
      <formula>$R105="Source Needed"</formula>
    </cfRule>
    <cfRule type="expression" dxfId="248" priority="244">
      <formula>$R105="Characterization Needed"</formula>
    </cfRule>
    <cfRule type="expression" dxfId="247" priority="245">
      <formula>$R105="Update Required"</formula>
    </cfRule>
    <cfRule type="expression" dxfId="246" priority="246">
      <formula>$R105="Sufficiently Characterized"</formula>
    </cfRule>
  </conditionalFormatting>
  <conditionalFormatting sqref="W105">
    <cfRule type="expression" dxfId="245" priority="239">
      <formula>$R105="Source Needed"</formula>
    </cfRule>
    <cfRule type="expression" dxfId="244" priority="240">
      <formula>$R105="Characterization Needed"</formula>
    </cfRule>
    <cfRule type="expression" dxfId="243" priority="241">
      <formula>$R105="Update Required"</formula>
    </cfRule>
    <cfRule type="expression" dxfId="242" priority="242">
      <formula>$R105="Sufficiently Characterized"</formula>
    </cfRule>
  </conditionalFormatting>
  <conditionalFormatting sqref="W104 W106">
    <cfRule type="expression" dxfId="241" priority="235">
      <formula>$R104="Source Needed"</formula>
    </cfRule>
    <cfRule type="expression" dxfId="240" priority="236">
      <formula>$R104="Characterization Needed"</formula>
    </cfRule>
    <cfRule type="expression" dxfId="239" priority="237">
      <formula>$R104="Update Required"</formula>
    </cfRule>
    <cfRule type="expression" dxfId="238" priority="238">
      <formula>$R104="Sufficiently Characterized"</formula>
    </cfRule>
  </conditionalFormatting>
  <conditionalFormatting sqref="W106">
    <cfRule type="expression" dxfId="237" priority="231">
      <formula>$R106="Source Needed"</formula>
    </cfRule>
    <cfRule type="expression" dxfId="236" priority="232">
      <formula>$R106="Characterization Needed"</formula>
    </cfRule>
    <cfRule type="expression" dxfId="235" priority="233">
      <formula>$R106="Update Required"</formula>
    </cfRule>
    <cfRule type="expression" dxfId="234" priority="234">
      <formula>$R106="Sufficiently Characterized"</formula>
    </cfRule>
  </conditionalFormatting>
  <conditionalFormatting sqref="W106">
    <cfRule type="expression" dxfId="233" priority="227">
      <formula>$R106="Source Needed"</formula>
    </cfRule>
    <cfRule type="expression" dxfId="232" priority="228">
      <formula>$R106="Characterization Needed"</formula>
    </cfRule>
    <cfRule type="expression" dxfId="231" priority="229">
      <formula>$R106="Update Required"</formula>
    </cfRule>
    <cfRule type="expression" dxfId="230" priority="230">
      <formula>$R106="Sufficiently Characterized"</formula>
    </cfRule>
  </conditionalFormatting>
  <conditionalFormatting sqref="W107">
    <cfRule type="expression" dxfId="229" priority="223">
      <formula>$R107="Source Needed"</formula>
    </cfRule>
    <cfRule type="expression" dxfId="228" priority="224">
      <formula>$R107="Characterization Needed"</formula>
    </cfRule>
    <cfRule type="expression" dxfId="227" priority="225">
      <formula>$R107="Update Required"</formula>
    </cfRule>
    <cfRule type="expression" dxfId="226" priority="226">
      <formula>$R107="Sufficiently Characterized"</formula>
    </cfRule>
  </conditionalFormatting>
  <conditionalFormatting sqref="W108">
    <cfRule type="expression" dxfId="225" priority="219">
      <formula>$R108="Source Needed"</formula>
    </cfRule>
    <cfRule type="expression" dxfId="224" priority="220">
      <formula>$R108="Characterization Needed"</formula>
    </cfRule>
    <cfRule type="expression" dxfId="223" priority="221">
      <formula>$R108="Update Required"</formula>
    </cfRule>
    <cfRule type="expression" dxfId="222" priority="222">
      <formula>$R108="Sufficiently Characterized"</formula>
    </cfRule>
  </conditionalFormatting>
  <conditionalFormatting sqref="W108">
    <cfRule type="expression" dxfId="221" priority="215">
      <formula>$R108="Source Needed"</formula>
    </cfRule>
    <cfRule type="expression" dxfId="220" priority="216">
      <formula>$R108="Characterization Needed"</formula>
    </cfRule>
    <cfRule type="expression" dxfId="219" priority="217">
      <formula>$R108="Update Required"</formula>
    </cfRule>
    <cfRule type="expression" dxfId="218" priority="218">
      <formula>$R108="Sufficiently Characterized"</formula>
    </cfRule>
  </conditionalFormatting>
  <conditionalFormatting sqref="W109">
    <cfRule type="expression" dxfId="217" priority="211">
      <formula>$R109="Source Needed"</formula>
    </cfRule>
    <cfRule type="expression" dxfId="216" priority="212">
      <formula>$R109="Characterization Needed"</formula>
    </cfRule>
    <cfRule type="expression" dxfId="215" priority="213">
      <formula>$R109="Update Required"</formula>
    </cfRule>
    <cfRule type="expression" dxfId="214" priority="214">
      <formula>$R109="Sufficiently Characterized"</formula>
    </cfRule>
  </conditionalFormatting>
  <conditionalFormatting sqref="W110">
    <cfRule type="expression" dxfId="213" priority="207">
      <formula>$R110="Source Needed"</formula>
    </cfRule>
    <cfRule type="expression" dxfId="212" priority="208">
      <formula>$R110="Characterization Needed"</formula>
    </cfRule>
    <cfRule type="expression" dxfId="211" priority="209">
      <formula>$R110="Update Required"</formula>
    </cfRule>
    <cfRule type="expression" dxfId="210" priority="210">
      <formula>$R110="Sufficiently Characterized"</formula>
    </cfRule>
  </conditionalFormatting>
  <conditionalFormatting sqref="W111">
    <cfRule type="expression" dxfId="209" priority="203">
      <formula>$R111="Source Needed"</formula>
    </cfRule>
    <cfRule type="expression" dxfId="208" priority="204">
      <formula>$R111="Characterization Needed"</formula>
    </cfRule>
    <cfRule type="expression" dxfId="207" priority="205">
      <formula>$R111="Update Required"</formula>
    </cfRule>
    <cfRule type="expression" dxfId="206" priority="206">
      <formula>$R111="Sufficiently Characterized"</formula>
    </cfRule>
  </conditionalFormatting>
  <conditionalFormatting sqref="W112">
    <cfRule type="expression" dxfId="205" priority="199">
      <formula>$R112="Source Needed"</formula>
    </cfRule>
    <cfRule type="expression" dxfId="204" priority="200">
      <formula>$R112="Characterization Needed"</formula>
    </cfRule>
    <cfRule type="expression" dxfId="203" priority="201">
      <formula>$R112="Update Required"</formula>
    </cfRule>
    <cfRule type="expression" dxfId="202" priority="202">
      <formula>$R112="Sufficiently Characterized"</formula>
    </cfRule>
  </conditionalFormatting>
  <conditionalFormatting sqref="W113">
    <cfRule type="expression" dxfId="201" priority="195">
      <formula>$R113="Source Needed"</formula>
    </cfRule>
    <cfRule type="expression" dxfId="200" priority="196">
      <formula>$R113="Characterization Needed"</formula>
    </cfRule>
    <cfRule type="expression" dxfId="199" priority="197">
      <formula>$R113="Update Required"</formula>
    </cfRule>
    <cfRule type="expression" dxfId="198" priority="198">
      <formula>$R113="Sufficiently Characterized"</formula>
    </cfRule>
  </conditionalFormatting>
  <conditionalFormatting sqref="W110">
    <cfRule type="expression" dxfId="197" priority="191">
      <formula>$R110="Source Needed"</formula>
    </cfRule>
    <cfRule type="expression" dxfId="196" priority="192">
      <formula>$R110="Characterization Needed"</formula>
    </cfRule>
    <cfRule type="expression" dxfId="195" priority="193">
      <formula>$R110="Update Required"</formula>
    </cfRule>
    <cfRule type="expression" dxfId="194" priority="194">
      <formula>$R110="Sufficiently Characterized"</formula>
    </cfRule>
  </conditionalFormatting>
  <conditionalFormatting sqref="W110">
    <cfRule type="expression" dxfId="193" priority="187">
      <formula>$R110="Source Needed"</formula>
    </cfRule>
    <cfRule type="expression" dxfId="192" priority="188">
      <formula>$R110="Characterization Needed"</formula>
    </cfRule>
    <cfRule type="expression" dxfId="191" priority="189">
      <formula>$R110="Update Required"</formula>
    </cfRule>
    <cfRule type="expression" dxfId="190" priority="190">
      <formula>$R110="Sufficiently Characterized"</formula>
    </cfRule>
  </conditionalFormatting>
  <conditionalFormatting sqref="W111">
    <cfRule type="expression" dxfId="189" priority="183">
      <formula>$R111="Source Needed"</formula>
    </cfRule>
    <cfRule type="expression" dxfId="188" priority="184">
      <formula>$R111="Characterization Needed"</formula>
    </cfRule>
    <cfRule type="expression" dxfId="187" priority="185">
      <formula>$R111="Update Required"</formula>
    </cfRule>
    <cfRule type="expression" dxfId="186" priority="186">
      <formula>$R111="Sufficiently Characterized"</formula>
    </cfRule>
  </conditionalFormatting>
  <conditionalFormatting sqref="W112">
    <cfRule type="expression" dxfId="185" priority="179">
      <formula>$R112="Source Needed"</formula>
    </cfRule>
    <cfRule type="expression" dxfId="184" priority="180">
      <formula>$R112="Characterization Needed"</formula>
    </cfRule>
    <cfRule type="expression" dxfId="183" priority="181">
      <formula>$R112="Update Required"</formula>
    </cfRule>
    <cfRule type="expression" dxfId="182" priority="182">
      <formula>$R112="Sufficiently Characterized"</formula>
    </cfRule>
  </conditionalFormatting>
  <conditionalFormatting sqref="W113">
    <cfRule type="expression" dxfId="181" priority="175">
      <formula>$R113="Source Needed"</formula>
    </cfRule>
    <cfRule type="expression" dxfId="180" priority="176">
      <formula>$R113="Characterization Needed"</formula>
    </cfRule>
    <cfRule type="expression" dxfId="179" priority="177">
      <formula>$R113="Update Required"</formula>
    </cfRule>
    <cfRule type="expression" dxfId="178" priority="178">
      <formula>$R113="Sufficiently Characterized"</formula>
    </cfRule>
  </conditionalFormatting>
  <conditionalFormatting sqref="W113">
    <cfRule type="expression" dxfId="177" priority="171">
      <formula>$R113="Source Needed"</formula>
    </cfRule>
    <cfRule type="expression" dxfId="176" priority="172">
      <formula>$R113="Characterization Needed"</formula>
    </cfRule>
    <cfRule type="expression" dxfId="175" priority="173">
      <formula>$R113="Update Required"</formula>
    </cfRule>
    <cfRule type="expression" dxfId="174" priority="174">
      <formula>$R113="Sufficiently Characterized"</formula>
    </cfRule>
  </conditionalFormatting>
  <conditionalFormatting sqref="W113">
    <cfRule type="expression" dxfId="173" priority="167">
      <formula>$R113="Source Needed"</formula>
    </cfRule>
    <cfRule type="expression" dxfId="172" priority="168">
      <formula>$R113="Characterization Needed"</formula>
    </cfRule>
    <cfRule type="expression" dxfId="171" priority="169">
      <formula>$R113="Update Required"</formula>
    </cfRule>
    <cfRule type="expression" dxfId="170" priority="170">
      <formula>$R113="Sufficiently Characterized"</formula>
    </cfRule>
  </conditionalFormatting>
  <conditionalFormatting sqref="W112">
    <cfRule type="expression" dxfId="169" priority="163">
      <formula>$R112="Source Needed"</formula>
    </cfRule>
    <cfRule type="expression" dxfId="168" priority="164">
      <formula>$R112="Characterization Needed"</formula>
    </cfRule>
    <cfRule type="expression" dxfId="167" priority="165">
      <formula>$R112="Update Required"</formula>
    </cfRule>
    <cfRule type="expression" dxfId="166" priority="166">
      <formula>$R112="Sufficiently Characterized"</formula>
    </cfRule>
  </conditionalFormatting>
  <conditionalFormatting sqref="W36">
    <cfRule type="expression" dxfId="165" priority="159">
      <formula>$R36="Source Needed"</formula>
    </cfRule>
    <cfRule type="expression" dxfId="164" priority="160">
      <formula>$R36="Characterization Needed"</formula>
    </cfRule>
    <cfRule type="expression" dxfId="163" priority="161">
      <formula>$R36="Update Required"</formula>
    </cfRule>
    <cfRule type="expression" dxfId="162" priority="162">
      <formula>$R36="Sufficiently Characterized"</formula>
    </cfRule>
  </conditionalFormatting>
  <conditionalFormatting sqref="Q50">
    <cfRule type="expression" dxfId="161" priority="153">
      <formula>AND(#REF!=TRUE,$E50&lt;&gt;"x")</formula>
    </cfRule>
    <cfRule type="expression" dxfId="160" priority="154">
      <formula>AND(#REF!&lt;&gt;#REF!,#REF!=TRUE)</formula>
    </cfRule>
    <cfRule type="expression" dxfId="159" priority="155">
      <formula>#REF!="No"</formula>
    </cfRule>
  </conditionalFormatting>
  <conditionalFormatting sqref="V43">
    <cfRule type="expression" dxfId="158" priority="156">
      <formula>AND(#REF!=TRUE,$E43&lt;&gt;"x")</formula>
    </cfRule>
    <cfRule type="expression" dxfId="157" priority="157">
      <formula>AND(#REF!&lt;&gt;#REF!,#REF!=TRUE)</formula>
    </cfRule>
    <cfRule type="expression" dxfId="156" priority="158">
      <formula>#REF!="No"</formula>
    </cfRule>
  </conditionalFormatting>
  <conditionalFormatting sqref="R15">
    <cfRule type="expression" dxfId="155" priority="150">
      <formula>AND(#REF!=TRUE,$E15&lt;&gt;"x")</formula>
    </cfRule>
    <cfRule type="expression" dxfId="154" priority="151">
      <formula>AND(#REF!&lt;&gt;#REF!,#REF!=TRUE)</formula>
    </cfRule>
    <cfRule type="expression" dxfId="153" priority="152">
      <formula>#REF!="No"</formula>
    </cfRule>
  </conditionalFormatting>
  <conditionalFormatting sqref="Z14:AF15">
    <cfRule type="expression" dxfId="152" priority="144">
      <formula>AND(#REF!=TRUE,$E14&lt;&gt;"x")</formula>
    </cfRule>
    <cfRule type="expression" dxfId="151" priority="145">
      <formula>AND(#REF!&lt;&gt;#REF!,#REF!=TRUE)</formula>
    </cfRule>
    <cfRule type="expression" dxfId="150" priority="146">
      <formula>#REF!="No"</formula>
    </cfRule>
  </conditionalFormatting>
  <conditionalFormatting sqref="Q15">
    <cfRule type="expression" dxfId="149" priority="147">
      <formula>AND(#REF!=TRUE,$E15&lt;&gt;"x")</formula>
    </cfRule>
    <cfRule type="expression" dxfId="148" priority="148">
      <formula>AND(#REF!&lt;&gt;#REF!,#REF!=TRUE)</formula>
    </cfRule>
    <cfRule type="expression" dxfId="147" priority="149">
      <formula>#REF!="No"</formula>
    </cfRule>
  </conditionalFormatting>
  <conditionalFormatting sqref="L80">
    <cfRule type="expression" dxfId="146" priority="141">
      <formula>AND(#REF!=TRUE,$E80&lt;&gt;"x")</formula>
    </cfRule>
    <cfRule type="expression" dxfId="145" priority="142">
      <formula>AND(#REF!&lt;&gt;#REF!,#REF!=TRUE)</formula>
    </cfRule>
    <cfRule type="expression" dxfId="144" priority="143">
      <formula>#REF!="No"</formula>
    </cfRule>
  </conditionalFormatting>
  <conditionalFormatting sqref="M80">
    <cfRule type="expression" dxfId="143" priority="138">
      <formula>AND(#REF!=TRUE,$E80&lt;&gt;"x")</formula>
    </cfRule>
    <cfRule type="expression" dxfId="142" priority="139">
      <formula>AND(#REF!&lt;&gt;#REF!,#REF!=TRUE)</formula>
    </cfRule>
    <cfRule type="expression" dxfId="141" priority="140">
      <formula>#REF!="No"</formula>
    </cfRule>
  </conditionalFormatting>
  <conditionalFormatting sqref="N80">
    <cfRule type="expression" dxfId="140" priority="135">
      <formula>AND(#REF!=TRUE,$E80&lt;&gt;"x")</formula>
    </cfRule>
    <cfRule type="expression" dxfId="139" priority="136">
      <formula>AND(#REF!&lt;&gt;#REF!,#REF!=TRUE)</formula>
    </cfRule>
    <cfRule type="expression" dxfId="138" priority="137">
      <formula>#REF!="No"</formula>
    </cfRule>
  </conditionalFormatting>
  <conditionalFormatting sqref="O80">
    <cfRule type="expression" dxfId="137" priority="132">
      <formula>AND(#REF!=TRUE,$E80&lt;&gt;"x")</formula>
    </cfRule>
    <cfRule type="expression" dxfId="136" priority="133">
      <formula>AND(#REF!&lt;&gt;#REF!,#REF!=TRUE)</formula>
    </cfRule>
    <cfRule type="expression" dxfId="135" priority="134">
      <formula>#REF!="No"</formula>
    </cfRule>
  </conditionalFormatting>
  <conditionalFormatting sqref="P80">
    <cfRule type="expression" dxfId="134" priority="129">
      <formula>AND(#REF!=TRUE,$E80&lt;&gt;"x")</formula>
    </cfRule>
    <cfRule type="expression" dxfId="133" priority="130">
      <formula>AND(#REF!&lt;&gt;#REF!,#REF!=TRUE)</formula>
    </cfRule>
    <cfRule type="expression" dxfId="132" priority="131">
      <formula>#REF!="No"</formula>
    </cfRule>
  </conditionalFormatting>
  <conditionalFormatting sqref="Q80">
    <cfRule type="expression" dxfId="131" priority="126">
      <formula>AND(#REF!=TRUE,$E80&lt;&gt;"x")</formula>
    </cfRule>
    <cfRule type="expression" dxfId="130" priority="127">
      <formula>AND(#REF!&lt;&gt;#REF!,#REF!=TRUE)</formula>
    </cfRule>
    <cfRule type="expression" dxfId="129" priority="128">
      <formula>#REF!="No"</formula>
    </cfRule>
  </conditionalFormatting>
  <conditionalFormatting sqref="R80">
    <cfRule type="expression" dxfId="128" priority="123">
      <formula>AND(#REF!=TRUE,$E80&lt;&gt;"x")</formula>
    </cfRule>
    <cfRule type="expression" dxfId="127" priority="124">
      <formula>AND(#REF!&lt;&gt;#REF!,#REF!=TRUE)</formula>
    </cfRule>
    <cfRule type="expression" dxfId="126" priority="125">
      <formula>#REF!="No"</formula>
    </cfRule>
  </conditionalFormatting>
  <conditionalFormatting sqref="S80">
    <cfRule type="expression" dxfId="125" priority="120">
      <formula>AND(#REF!=TRUE,$E80&lt;&gt;"x")</formula>
    </cfRule>
    <cfRule type="expression" dxfId="124" priority="121">
      <formula>AND(#REF!&lt;&gt;#REF!,#REF!=TRUE)</formula>
    </cfRule>
    <cfRule type="expression" dxfId="123" priority="122">
      <formula>#REF!="No"</formula>
    </cfRule>
  </conditionalFormatting>
  <conditionalFormatting sqref="L81:S81">
    <cfRule type="expression" dxfId="122" priority="117">
      <formula>AND(#REF!=TRUE,$E81&lt;&gt;"x")</formula>
    </cfRule>
    <cfRule type="expression" dxfId="121" priority="118">
      <formula>AND(#REF!&lt;&gt;#REF!,#REF!=TRUE)</formula>
    </cfRule>
    <cfRule type="expression" dxfId="120" priority="119">
      <formula>#REF!="No"</formula>
    </cfRule>
  </conditionalFormatting>
  <conditionalFormatting sqref="W1:W1048576">
    <cfRule type="cellIs" dxfId="119" priority="1019" operator="equal">
      <formula>$AP$7</formula>
    </cfRule>
    <cfRule type="cellIs" dxfId="118" priority="1020" operator="equal">
      <formula>$AP$6</formula>
    </cfRule>
    <cfRule type="cellIs" dxfId="117" priority="1021" operator="equal">
      <formula>$AP$5</formula>
    </cfRule>
    <cfRule type="cellIs" dxfId="116" priority="1022" operator="equal">
      <formula>$AP$4</formula>
    </cfRule>
  </conditionalFormatting>
  <conditionalFormatting sqref="W76">
    <cfRule type="expression" dxfId="115" priority="113">
      <formula>$R76="Source Needed"</formula>
    </cfRule>
    <cfRule type="expression" dxfId="114" priority="114">
      <formula>$R76="Characterization Needed"</formula>
    </cfRule>
    <cfRule type="expression" dxfId="113" priority="115">
      <formula>$R76="Update Required"</formula>
    </cfRule>
    <cfRule type="expression" dxfId="112" priority="116">
      <formula>$R76="Sufficiently Characterized"</formula>
    </cfRule>
  </conditionalFormatting>
  <conditionalFormatting sqref="W112">
    <cfRule type="expression" dxfId="111" priority="109">
      <formula>$R112="Source Needed"</formula>
    </cfRule>
    <cfRule type="expression" dxfId="110" priority="110">
      <formula>$R112="Characterization Needed"</formula>
    </cfRule>
    <cfRule type="expression" dxfId="109" priority="111">
      <formula>$R112="Update Required"</formula>
    </cfRule>
    <cfRule type="expression" dxfId="108" priority="112">
      <formula>$R112="Sufficiently Characterized"</formula>
    </cfRule>
  </conditionalFormatting>
  <conditionalFormatting sqref="W112">
    <cfRule type="expression" dxfId="107" priority="105">
      <formula>$R112="Source Needed"</formula>
    </cfRule>
    <cfRule type="expression" dxfId="106" priority="106">
      <formula>$R112="Characterization Needed"</formula>
    </cfRule>
    <cfRule type="expression" dxfId="105" priority="107">
      <formula>$R112="Update Required"</formula>
    </cfRule>
    <cfRule type="expression" dxfId="104" priority="108">
      <formula>$R112="Sufficiently Characterized"</formula>
    </cfRule>
  </conditionalFormatting>
  <conditionalFormatting sqref="W112">
    <cfRule type="expression" dxfId="103" priority="101">
      <formula>$R112="Source Needed"</formula>
    </cfRule>
    <cfRule type="expression" dxfId="102" priority="102">
      <formula>$R112="Characterization Needed"</formula>
    </cfRule>
    <cfRule type="expression" dxfId="101" priority="103">
      <formula>$R112="Update Required"</formula>
    </cfRule>
    <cfRule type="expression" dxfId="100" priority="104">
      <formula>$R112="Sufficiently Characterized"</formula>
    </cfRule>
  </conditionalFormatting>
  <conditionalFormatting sqref="W112">
    <cfRule type="expression" dxfId="99" priority="97">
      <formula>$R112="Source Needed"</formula>
    </cfRule>
    <cfRule type="expression" dxfId="98" priority="98">
      <formula>$R112="Characterization Needed"</formula>
    </cfRule>
    <cfRule type="expression" dxfId="97" priority="99">
      <formula>$R112="Update Required"</formula>
    </cfRule>
    <cfRule type="expression" dxfId="96" priority="100">
      <formula>$R112="Sufficiently Characterized"</formula>
    </cfRule>
  </conditionalFormatting>
  <conditionalFormatting sqref="W112">
    <cfRule type="expression" dxfId="95" priority="93">
      <formula>$R112="Source Needed"</formula>
    </cfRule>
    <cfRule type="expression" dxfId="94" priority="94">
      <formula>$R112="Characterization Needed"</formula>
    </cfRule>
    <cfRule type="expression" dxfId="93" priority="95">
      <formula>$R112="Update Required"</formula>
    </cfRule>
    <cfRule type="expression" dxfId="92" priority="96">
      <formula>$R112="Sufficiently Characterized"</formula>
    </cfRule>
  </conditionalFormatting>
  <conditionalFormatting sqref="W17">
    <cfRule type="expression" dxfId="91" priority="89">
      <formula>$R17="Source Needed"</formula>
    </cfRule>
    <cfRule type="expression" dxfId="90" priority="90">
      <formula>$R17="Characterization Needed"</formula>
    </cfRule>
    <cfRule type="expression" dxfId="89" priority="91">
      <formula>$R17="Update Required"</formula>
    </cfRule>
    <cfRule type="expression" dxfId="88" priority="92">
      <formula>$R17="Sufficiently Characterized"</formula>
    </cfRule>
  </conditionalFormatting>
  <conditionalFormatting sqref="W10">
    <cfRule type="expression" dxfId="87" priority="85">
      <formula>$R10="Source Needed"</formula>
    </cfRule>
    <cfRule type="expression" dxfId="86" priority="86">
      <formula>$R10="Characterization Needed"</formula>
    </cfRule>
    <cfRule type="expression" dxfId="85" priority="87">
      <formula>$R10="Update Required"</formula>
    </cfRule>
    <cfRule type="expression" dxfId="84" priority="88">
      <formula>$R10="Sufficiently Characterized"</formula>
    </cfRule>
  </conditionalFormatting>
  <conditionalFormatting sqref="W12">
    <cfRule type="expression" dxfId="83" priority="81">
      <formula>$R12="Source Needed"</formula>
    </cfRule>
    <cfRule type="expression" dxfId="82" priority="82">
      <formula>$R12="Characterization Needed"</formula>
    </cfRule>
    <cfRule type="expression" dxfId="81" priority="83">
      <formula>$R12="Update Required"</formula>
    </cfRule>
    <cfRule type="expression" dxfId="80" priority="84">
      <formula>$R12="Sufficiently Characterized"</formula>
    </cfRule>
  </conditionalFormatting>
  <conditionalFormatting sqref="W21">
    <cfRule type="expression" dxfId="79" priority="77">
      <formula>$R21="Source Needed"</formula>
    </cfRule>
    <cfRule type="expression" dxfId="78" priority="78">
      <formula>$R21="Characterization Needed"</formula>
    </cfRule>
    <cfRule type="expression" dxfId="77" priority="79">
      <formula>$R21="Update Required"</formula>
    </cfRule>
    <cfRule type="expression" dxfId="76" priority="80">
      <formula>$R21="Sufficiently Characterized"</formula>
    </cfRule>
  </conditionalFormatting>
  <conditionalFormatting sqref="W21">
    <cfRule type="expression" dxfId="75" priority="73">
      <formula>$R21="Source Needed"</formula>
    </cfRule>
    <cfRule type="expression" dxfId="74" priority="74">
      <formula>$R21="Characterization Needed"</formula>
    </cfRule>
    <cfRule type="expression" dxfId="73" priority="75">
      <formula>$R21="Update Required"</formula>
    </cfRule>
    <cfRule type="expression" dxfId="72" priority="76">
      <formula>$R21="Sufficiently Characterized"</formula>
    </cfRule>
  </conditionalFormatting>
  <conditionalFormatting sqref="W23">
    <cfRule type="expression" dxfId="71" priority="69">
      <formula>$R23="Source Needed"</formula>
    </cfRule>
    <cfRule type="expression" dxfId="70" priority="70">
      <formula>$R23="Characterization Needed"</formula>
    </cfRule>
    <cfRule type="expression" dxfId="69" priority="71">
      <formula>$R23="Update Required"</formula>
    </cfRule>
    <cfRule type="expression" dxfId="68" priority="72">
      <formula>$R23="Sufficiently Characterized"</formula>
    </cfRule>
  </conditionalFormatting>
  <conditionalFormatting sqref="W23">
    <cfRule type="expression" dxfId="67" priority="65">
      <formula>$R23="Source Needed"</formula>
    </cfRule>
    <cfRule type="expression" dxfId="66" priority="66">
      <formula>$R23="Characterization Needed"</formula>
    </cfRule>
    <cfRule type="expression" dxfId="65" priority="67">
      <formula>$R23="Update Required"</formula>
    </cfRule>
    <cfRule type="expression" dxfId="64" priority="68">
      <formula>$R23="Sufficiently Characterized"</formula>
    </cfRule>
  </conditionalFormatting>
  <conditionalFormatting sqref="W23">
    <cfRule type="expression" dxfId="63" priority="61">
      <formula>$R23="Source Needed"</formula>
    </cfRule>
    <cfRule type="expression" dxfId="62" priority="62">
      <formula>$R23="Characterization Needed"</formula>
    </cfRule>
    <cfRule type="expression" dxfId="61" priority="63">
      <formula>$R23="Update Required"</formula>
    </cfRule>
    <cfRule type="expression" dxfId="60" priority="64">
      <formula>$R23="Sufficiently Characterized"</formula>
    </cfRule>
  </conditionalFormatting>
  <conditionalFormatting sqref="W34">
    <cfRule type="expression" dxfId="59" priority="57">
      <formula>$R34="Source Needed"</formula>
    </cfRule>
    <cfRule type="expression" dxfId="58" priority="58">
      <formula>$R34="Characterization Needed"</formula>
    </cfRule>
    <cfRule type="expression" dxfId="57" priority="59">
      <formula>$R34="Update Required"</formula>
    </cfRule>
    <cfRule type="expression" dxfId="56" priority="60">
      <formula>$R34="Sufficiently Characterized"</formula>
    </cfRule>
  </conditionalFormatting>
  <conditionalFormatting sqref="W34">
    <cfRule type="expression" dxfId="55" priority="53">
      <formula>$R34="Source Needed"</formula>
    </cfRule>
    <cfRule type="expression" dxfId="54" priority="54">
      <formula>$R34="Characterization Needed"</formula>
    </cfRule>
    <cfRule type="expression" dxfId="53" priority="55">
      <formula>$R34="Update Required"</formula>
    </cfRule>
    <cfRule type="expression" dxfId="52" priority="56">
      <formula>$R34="Sufficiently Characterized"</formula>
    </cfRule>
  </conditionalFormatting>
  <conditionalFormatting sqref="W34">
    <cfRule type="expression" dxfId="51" priority="49">
      <formula>$R34="Source Needed"</formula>
    </cfRule>
    <cfRule type="expression" dxfId="50" priority="50">
      <formula>$R34="Characterization Needed"</formula>
    </cfRule>
    <cfRule type="expression" dxfId="49" priority="51">
      <formula>$R34="Update Required"</formula>
    </cfRule>
    <cfRule type="expression" dxfId="48" priority="52">
      <formula>$R34="Sufficiently Characterized"</formula>
    </cfRule>
  </conditionalFormatting>
  <conditionalFormatting sqref="W34">
    <cfRule type="expression" dxfId="47" priority="45">
      <formula>$R34="Source Needed"</formula>
    </cfRule>
    <cfRule type="expression" dxfId="46" priority="46">
      <formula>$R34="Characterization Needed"</formula>
    </cfRule>
    <cfRule type="expression" dxfId="45" priority="47">
      <formula>$R34="Update Required"</formula>
    </cfRule>
    <cfRule type="expression" dxfId="44" priority="48">
      <formula>$R34="Sufficiently Characterized"</formula>
    </cfRule>
  </conditionalFormatting>
  <conditionalFormatting sqref="W42">
    <cfRule type="expression" dxfId="43" priority="41">
      <formula>$R42="Source Needed"</formula>
    </cfRule>
    <cfRule type="expression" dxfId="42" priority="42">
      <formula>$R42="Characterization Needed"</formula>
    </cfRule>
    <cfRule type="expression" dxfId="41" priority="43">
      <formula>$R42="Update Required"</formula>
    </cfRule>
    <cfRule type="expression" dxfId="40" priority="44">
      <formula>$R42="Sufficiently Characterized"</formula>
    </cfRule>
  </conditionalFormatting>
  <conditionalFormatting sqref="W42">
    <cfRule type="expression" dxfId="39" priority="37">
      <formula>$R42="Source Needed"</formula>
    </cfRule>
    <cfRule type="expression" dxfId="38" priority="38">
      <formula>$R42="Characterization Needed"</formula>
    </cfRule>
    <cfRule type="expression" dxfId="37" priority="39">
      <formula>$R42="Update Required"</formula>
    </cfRule>
    <cfRule type="expression" dxfId="36" priority="40">
      <formula>$R42="Sufficiently Characterized"</formula>
    </cfRule>
  </conditionalFormatting>
  <conditionalFormatting sqref="W42">
    <cfRule type="expression" dxfId="35" priority="33">
      <formula>$R42="Source Needed"</formula>
    </cfRule>
    <cfRule type="expression" dxfId="34" priority="34">
      <formula>$R42="Characterization Needed"</formula>
    </cfRule>
    <cfRule type="expression" dxfId="33" priority="35">
      <formula>$R42="Update Required"</formula>
    </cfRule>
    <cfRule type="expression" dxfId="32" priority="36">
      <formula>$R42="Sufficiently Characterized"</formula>
    </cfRule>
  </conditionalFormatting>
  <conditionalFormatting sqref="W42">
    <cfRule type="expression" dxfId="31" priority="29">
      <formula>$R42="Source Needed"</formula>
    </cfRule>
    <cfRule type="expression" dxfId="30" priority="30">
      <formula>$R42="Characterization Needed"</formula>
    </cfRule>
    <cfRule type="expression" dxfId="29" priority="31">
      <formula>$R42="Update Required"</formula>
    </cfRule>
    <cfRule type="expression" dxfId="28" priority="32">
      <formula>$R42="Sufficiently Characterized"</formula>
    </cfRule>
  </conditionalFormatting>
  <conditionalFormatting sqref="W42">
    <cfRule type="expression" dxfId="27" priority="25">
      <formula>$R42="Source Needed"</formula>
    </cfRule>
    <cfRule type="expression" dxfId="26" priority="26">
      <formula>$R42="Characterization Needed"</formula>
    </cfRule>
    <cfRule type="expression" dxfId="25" priority="27">
      <formula>$R42="Update Required"</formula>
    </cfRule>
    <cfRule type="expression" dxfId="24" priority="28">
      <formula>$R42="Sufficiently Characterized"</formula>
    </cfRule>
  </conditionalFormatting>
  <conditionalFormatting sqref="W49 W42">
    <cfRule type="expression" dxfId="23" priority="21">
      <formula>$R42="Source Needed"</formula>
    </cfRule>
    <cfRule type="expression" dxfId="22" priority="22">
      <formula>$R42="Characterization Needed"</formula>
    </cfRule>
    <cfRule type="expression" dxfId="21" priority="23">
      <formula>$R42="Update Required"</formula>
    </cfRule>
    <cfRule type="expression" dxfId="20" priority="24">
      <formula>$R42="Sufficiently Characterized"</formula>
    </cfRule>
  </conditionalFormatting>
  <conditionalFormatting sqref="W49 W42">
    <cfRule type="expression" dxfId="19" priority="17">
      <formula>$R42="Source Needed"</formula>
    </cfRule>
    <cfRule type="expression" dxfId="18" priority="18">
      <formula>$R42="Characterization Needed"</formula>
    </cfRule>
    <cfRule type="expression" dxfId="17" priority="19">
      <formula>$R42="Update Required"</formula>
    </cfRule>
    <cfRule type="expression" dxfId="16" priority="20">
      <formula>$R42="Sufficiently Characterized"</formula>
    </cfRule>
  </conditionalFormatting>
  <conditionalFormatting sqref="W49 W42">
    <cfRule type="expression" dxfId="15" priority="13">
      <formula>$R42="Source Needed"</formula>
    </cfRule>
    <cfRule type="expression" dxfId="14" priority="14">
      <formula>$R42="Characterization Needed"</formula>
    </cfRule>
    <cfRule type="expression" dxfId="13" priority="15">
      <formula>$R42="Update Required"</formula>
    </cfRule>
    <cfRule type="expression" dxfId="12" priority="16">
      <formula>$R42="Sufficiently Characterized"</formula>
    </cfRule>
  </conditionalFormatting>
  <conditionalFormatting sqref="W49 W42">
    <cfRule type="expression" dxfId="11" priority="9">
      <formula>$R42="Source Needed"</formula>
    </cfRule>
    <cfRule type="expression" dxfId="10" priority="10">
      <formula>$R42="Characterization Needed"</formula>
    </cfRule>
    <cfRule type="expression" dxfId="9" priority="11">
      <formula>$R42="Update Required"</formula>
    </cfRule>
    <cfRule type="expression" dxfId="8" priority="12">
      <formula>$R42="Sufficiently Characterized"</formula>
    </cfRule>
  </conditionalFormatting>
  <conditionalFormatting sqref="W49 W42">
    <cfRule type="expression" dxfId="7" priority="5">
      <formula>$R42="Source Needed"</formula>
    </cfRule>
    <cfRule type="expression" dxfId="6" priority="6">
      <formula>$R42="Characterization Needed"</formula>
    </cfRule>
    <cfRule type="expression" dxfId="5" priority="7">
      <formula>$R42="Update Required"</formula>
    </cfRule>
    <cfRule type="expression" dxfId="4" priority="8">
      <formula>$R42="Sufficiently Characterized"</formula>
    </cfRule>
  </conditionalFormatting>
  <conditionalFormatting sqref="W38">
    <cfRule type="expression" dxfId="3" priority="1">
      <formula>$R38="Source Needed"</formula>
    </cfRule>
    <cfRule type="expression" dxfId="2" priority="2">
      <formula>$R38="Characterization Needed"</formula>
    </cfRule>
    <cfRule type="expression" dxfId="1" priority="3">
      <formula>$R38="Update Required"</formula>
    </cfRule>
    <cfRule type="expression" dxfId="0" priority="4">
      <formula>$R38="Sufficiently Characterized"</formula>
    </cfRule>
  </conditionalFormatting>
  <dataValidations count="1">
    <dataValidation type="list" allowBlank="1" showInputMessage="1" showErrorMessage="1" sqref="W4:W113" xr:uid="{EBAE49BD-17A2-4423-A528-30176D06DAAB}">
      <formula1>"Sufficiently Characterized, Update Required, Characterization Needed, Source Needed"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C7F4-FC74-4CD3-8241-404FF48DB403}">
  <sheetPr>
    <tabColor rgb="FFFFC000"/>
  </sheetPr>
  <dimension ref="A1:N85"/>
  <sheetViews>
    <sheetView zoomScale="55" zoomScaleNormal="55" workbookViewId="0">
      <pane ySplit="1" topLeftCell="A2" activePane="bottomLeft" state="frozen"/>
      <selection activeCell="L24" sqref="L24:L27"/>
      <selection pane="bottomLeft" activeCell="F10" sqref="F10"/>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6" width="20.140625" style="11" customWidth="1"/>
    <col min="7"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11" customWidth="1"/>
    <col min="14" max="14" width="54.5703125" style="11" customWidth="1"/>
    <col min="15" max="16384" width="9.140625" style="632"/>
  </cols>
  <sheetData>
    <row r="1" spans="1:14"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633" customFormat="1" ht="40.5" customHeight="1" x14ac:dyDescent="0.25">
      <c r="A2" s="295" t="s">
        <v>3208</v>
      </c>
      <c r="B2" s="295" t="s">
        <v>149</v>
      </c>
      <c r="C2" s="295" t="s">
        <v>150</v>
      </c>
      <c r="D2" s="618" t="s">
        <v>151</v>
      </c>
      <c r="E2" s="295" t="s">
        <v>152</v>
      </c>
      <c r="F2" s="295"/>
      <c r="G2" s="624"/>
      <c r="H2" s="624" t="s">
        <v>123</v>
      </c>
      <c r="I2" s="295" t="s">
        <v>152</v>
      </c>
      <c r="J2" s="624"/>
      <c r="K2" s="624"/>
      <c r="L2" s="809" t="s">
        <v>153</v>
      </c>
      <c r="M2" s="809" t="s">
        <v>3229</v>
      </c>
      <c r="N2" s="812"/>
    </row>
    <row r="3" spans="1:14" s="633" customFormat="1" ht="40.5" customHeight="1" x14ac:dyDescent="0.25">
      <c r="A3" s="282" t="s">
        <v>3208</v>
      </c>
      <c r="B3" s="282" t="s">
        <v>149</v>
      </c>
      <c r="C3" s="282" t="s">
        <v>150</v>
      </c>
      <c r="D3" s="240" t="s">
        <v>165</v>
      </c>
      <c r="E3" s="282" t="s">
        <v>166</v>
      </c>
      <c r="F3" s="282"/>
      <c r="G3" s="283"/>
      <c r="H3" s="283"/>
      <c r="I3" s="282" t="s">
        <v>166</v>
      </c>
      <c r="J3" s="283"/>
      <c r="K3" s="283"/>
      <c r="L3" s="811"/>
      <c r="M3" s="811"/>
      <c r="N3" s="812"/>
    </row>
    <row r="4" spans="1:14" s="633" customFormat="1" ht="40.5" customHeight="1" x14ac:dyDescent="0.25">
      <c r="A4" s="282" t="s">
        <v>3208</v>
      </c>
      <c r="B4" s="282" t="s">
        <v>149</v>
      </c>
      <c r="C4" s="282" t="s">
        <v>150</v>
      </c>
      <c r="D4" s="240" t="s">
        <v>168</v>
      </c>
      <c r="E4" s="282" t="s">
        <v>169</v>
      </c>
      <c r="F4" s="282"/>
      <c r="G4" s="283"/>
      <c r="H4" s="283"/>
      <c r="I4" s="282" t="s">
        <v>169</v>
      </c>
      <c r="J4" s="283"/>
      <c r="K4" s="283"/>
      <c r="L4" s="811"/>
      <c r="M4" s="811" t="s">
        <v>990</v>
      </c>
      <c r="N4" s="812"/>
    </row>
    <row r="5" spans="1:14" s="633" customFormat="1" ht="40.5" customHeight="1" x14ac:dyDescent="0.25">
      <c r="A5" s="316" t="s">
        <v>3208</v>
      </c>
      <c r="B5" s="316" t="s">
        <v>149</v>
      </c>
      <c r="C5" s="316" t="s">
        <v>150</v>
      </c>
      <c r="D5" s="619" t="s">
        <v>170</v>
      </c>
      <c r="E5" s="316" t="s">
        <v>171</v>
      </c>
      <c r="F5" s="316"/>
      <c r="G5" s="317"/>
      <c r="H5" s="317"/>
      <c r="I5" s="316" t="s">
        <v>171</v>
      </c>
      <c r="J5" s="317"/>
      <c r="K5" s="317"/>
      <c r="L5" s="810"/>
      <c r="M5" s="810" t="s">
        <v>990</v>
      </c>
      <c r="N5" s="812"/>
    </row>
    <row r="6" spans="1:14" s="630" customFormat="1" ht="40.5" customHeight="1" x14ac:dyDescent="0.25">
      <c r="A6" s="322" t="s">
        <v>3209</v>
      </c>
      <c r="B6" s="322" t="s">
        <v>149</v>
      </c>
      <c r="C6" s="322" t="s">
        <v>173</v>
      </c>
      <c r="D6" s="603" t="s">
        <v>151</v>
      </c>
      <c r="E6" s="322" t="s">
        <v>174</v>
      </c>
      <c r="F6" s="322"/>
      <c r="G6" s="323"/>
      <c r="H6" s="323" t="s">
        <v>123</v>
      </c>
      <c r="I6" s="322" t="s">
        <v>174</v>
      </c>
      <c r="J6" s="323"/>
      <c r="K6" s="323"/>
      <c r="L6" s="806" t="s">
        <v>175</v>
      </c>
      <c r="M6" s="806" t="s">
        <v>3229</v>
      </c>
      <c r="N6" s="812"/>
    </row>
    <row r="7" spans="1:14" s="630" customFormat="1" ht="40.5" customHeight="1" x14ac:dyDescent="0.25">
      <c r="A7" s="325" t="s">
        <v>3209</v>
      </c>
      <c r="B7" s="325" t="s">
        <v>149</v>
      </c>
      <c r="C7" s="325" t="s">
        <v>173</v>
      </c>
      <c r="D7" s="452" t="s">
        <v>165</v>
      </c>
      <c r="E7" s="325" t="s">
        <v>181</v>
      </c>
      <c r="F7" s="325"/>
      <c r="G7" s="326"/>
      <c r="H7" s="326"/>
      <c r="I7" s="325" t="s">
        <v>181</v>
      </c>
      <c r="J7" s="326"/>
      <c r="K7" s="326"/>
      <c r="L7" s="807"/>
      <c r="M7" s="807" t="s">
        <v>990</v>
      </c>
      <c r="N7" s="812"/>
    </row>
    <row r="8" spans="1:14" s="630" customFormat="1" ht="40.5" customHeight="1" x14ac:dyDescent="0.25">
      <c r="A8" s="325" t="s">
        <v>3209</v>
      </c>
      <c r="B8" s="325" t="s">
        <v>149</v>
      </c>
      <c r="C8" s="325" t="s">
        <v>173</v>
      </c>
      <c r="D8" s="452" t="s">
        <v>168</v>
      </c>
      <c r="E8" s="325" t="s">
        <v>183</v>
      </c>
      <c r="F8" s="325"/>
      <c r="G8" s="326"/>
      <c r="H8" s="326"/>
      <c r="I8" s="325" t="s">
        <v>183</v>
      </c>
      <c r="J8" s="326"/>
      <c r="K8" s="326"/>
      <c r="L8" s="807"/>
      <c r="M8" s="807" t="s">
        <v>990</v>
      </c>
      <c r="N8" s="812"/>
    </row>
    <row r="9" spans="1:14" s="630" customFormat="1" ht="40.5" customHeight="1" x14ac:dyDescent="0.25">
      <c r="A9" s="325" t="s">
        <v>3209</v>
      </c>
      <c r="B9" s="325" t="s">
        <v>149</v>
      </c>
      <c r="C9" s="325" t="s">
        <v>173</v>
      </c>
      <c r="D9" s="452" t="s">
        <v>170</v>
      </c>
      <c r="E9" s="325" t="s">
        <v>185</v>
      </c>
      <c r="F9" s="325"/>
      <c r="G9" s="326"/>
      <c r="H9" s="326"/>
      <c r="I9" s="325" t="s">
        <v>185</v>
      </c>
      <c r="J9" s="326"/>
      <c r="K9" s="326"/>
      <c r="L9" s="807"/>
      <c r="M9" s="807" t="s">
        <v>990</v>
      </c>
      <c r="N9" s="812"/>
    </row>
    <row r="10" spans="1:14" s="630" customFormat="1" ht="40.5" customHeight="1" x14ac:dyDescent="0.25">
      <c r="A10" s="325" t="s">
        <v>3209</v>
      </c>
      <c r="B10" s="325" t="s">
        <v>149</v>
      </c>
      <c r="C10" s="325" t="s">
        <v>173</v>
      </c>
      <c r="D10" s="452" t="s">
        <v>186</v>
      </c>
      <c r="E10" s="325" t="s">
        <v>187</v>
      </c>
      <c r="F10" s="325"/>
      <c r="G10" s="326"/>
      <c r="H10" s="326"/>
      <c r="I10" s="325" t="s">
        <v>187</v>
      </c>
      <c r="J10" s="326"/>
      <c r="K10" s="326"/>
      <c r="L10" s="807"/>
      <c r="M10" s="807" t="s">
        <v>990</v>
      </c>
      <c r="N10" s="812"/>
    </row>
    <row r="11" spans="1:14" s="630" customFormat="1" ht="40.5" customHeight="1" x14ac:dyDescent="0.25">
      <c r="A11" s="325" t="s">
        <v>3209</v>
      </c>
      <c r="B11" s="325" t="s">
        <v>149</v>
      </c>
      <c r="C11" s="325" t="s">
        <v>173</v>
      </c>
      <c r="D11" s="452" t="s">
        <v>188</v>
      </c>
      <c r="E11" s="325" t="s">
        <v>189</v>
      </c>
      <c r="F11" s="325"/>
      <c r="G11" s="326"/>
      <c r="H11" s="326"/>
      <c r="I11" s="325" t="s">
        <v>189</v>
      </c>
      <c r="J11" s="326">
        <v>2030</v>
      </c>
      <c r="K11" s="326"/>
      <c r="L11" s="807"/>
      <c r="M11" s="807" t="s">
        <v>990</v>
      </c>
      <c r="N11" s="812"/>
    </row>
    <row r="12" spans="1:14" s="630" customFormat="1" ht="40.5" customHeight="1" x14ac:dyDescent="0.25">
      <c r="A12" s="336" t="s">
        <v>3209</v>
      </c>
      <c r="B12" s="336" t="s">
        <v>149</v>
      </c>
      <c r="C12" s="336" t="s">
        <v>173</v>
      </c>
      <c r="D12" s="614" t="s">
        <v>190</v>
      </c>
      <c r="E12" s="336" t="s">
        <v>191</v>
      </c>
      <c r="F12" s="336"/>
      <c r="G12" s="337"/>
      <c r="H12" s="337"/>
      <c r="I12" s="336" t="s">
        <v>191</v>
      </c>
      <c r="J12" s="337">
        <v>2040</v>
      </c>
      <c r="K12" s="337"/>
      <c r="L12" s="808"/>
      <c r="M12" s="808" t="s">
        <v>990</v>
      </c>
      <c r="N12" s="812"/>
    </row>
    <row r="13" spans="1:14" s="633" customFormat="1" ht="40.5" customHeight="1" x14ac:dyDescent="0.25">
      <c r="A13" s="295" t="s">
        <v>3210</v>
      </c>
      <c r="B13" s="295" t="s">
        <v>149</v>
      </c>
      <c r="C13" s="295" t="s">
        <v>108</v>
      </c>
      <c r="D13" s="618" t="s">
        <v>151</v>
      </c>
      <c r="E13" s="295" t="s">
        <v>192</v>
      </c>
      <c r="F13" s="295"/>
      <c r="G13" s="624"/>
      <c r="H13" s="624" t="s">
        <v>123</v>
      </c>
      <c r="I13" s="295" t="s">
        <v>192</v>
      </c>
      <c r="J13" s="624"/>
      <c r="K13" s="624">
        <v>2022</v>
      </c>
      <c r="L13" s="809" t="s">
        <v>194</v>
      </c>
      <c r="M13" s="809" t="s">
        <v>990</v>
      </c>
      <c r="N13" s="812"/>
    </row>
    <row r="14" spans="1:14" s="633" customFormat="1" ht="40.5" customHeight="1" x14ac:dyDescent="0.25">
      <c r="A14" s="282" t="s">
        <v>3210</v>
      </c>
      <c r="B14" s="282" t="s">
        <v>149</v>
      </c>
      <c r="C14" s="282" t="s">
        <v>108</v>
      </c>
      <c r="D14" s="240" t="s">
        <v>165</v>
      </c>
      <c r="E14" s="282" t="s">
        <v>200</v>
      </c>
      <c r="F14" s="282"/>
      <c r="G14" s="283"/>
      <c r="H14" s="283"/>
      <c r="I14" s="282" t="s">
        <v>200</v>
      </c>
      <c r="J14" s="283"/>
      <c r="K14" s="283">
        <v>2022</v>
      </c>
      <c r="L14" s="811"/>
      <c r="M14" s="811" t="s">
        <v>990</v>
      </c>
      <c r="N14" s="812"/>
    </row>
    <row r="15" spans="1:14" s="633" customFormat="1" ht="40.5" customHeight="1" x14ac:dyDescent="0.25">
      <c r="A15" s="282" t="s">
        <v>3210</v>
      </c>
      <c r="B15" s="282" t="s">
        <v>149</v>
      </c>
      <c r="C15" s="282" t="s">
        <v>108</v>
      </c>
      <c r="D15" s="240" t="s">
        <v>168</v>
      </c>
      <c r="E15" s="282" t="s">
        <v>203</v>
      </c>
      <c r="F15" s="282"/>
      <c r="G15" s="283"/>
      <c r="H15" s="283"/>
      <c r="I15" s="282" t="s">
        <v>203</v>
      </c>
      <c r="J15" s="283"/>
      <c r="K15" s="283"/>
      <c r="L15" s="811"/>
      <c r="M15" s="811" t="s">
        <v>990</v>
      </c>
      <c r="N15" s="812"/>
    </row>
    <row r="16" spans="1:14" s="633" customFormat="1" ht="40.5" customHeight="1" x14ac:dyDescent="0.25">
      <c r="A16" s="282" t="s">
        <v>3210</v>
      </c>
      <c r="B16" s="282" t="s">
        <v>149</v>
      </c>
      <c r="C16" s="282" t="s">
        <v>108</v>
      </c>
      <c r="D16" s="240" t="s">
        <v>170</v>
      </c>
      <c r="E16" s="282" t="s">
        <v>206</v>
      </c>
      <c r="F16" s="282"/>
      <c r="G16" s="283"/>
      <c r="H16" s="283"/>
      <c r="I16" s="282" t="s">
        <v>206</v>
      </c>
      <c r="J16" s="283"/>
      <c r="K16" s="283"/>
      <c r="L16" s="811"/>
      <c r="M16" s="811" t="s">
        <v>990</v>
      </c>
      <c r="N16" s="812"/>
    </row>
    <row r="17" spans="1:14" s="633" customFormat="1" ht="40.5" customHeight="1" x14ac:dyDescent="0.25">
      <c r="A17" s="282" t="s">
        <v>3210</v>
      </c>
      <c r="B17" s="282" t="s">
        <v>149</v>
      </c>
      <c r="C17" s="282" t="s">
        <v>108</v>
      </c>
      <c r="D17" s="240" t="s">
        <v>186</v>
      </c>
      <c r="E17" s="282" t="s">
        <v>208</v>
      </c>
      <c r="F17" s="282"/>
      <c r="G17" s="283" t="s">
        <v>155</v>
      </c>
      <c r="H17" s="283"/>
      <c r="I17" s="282" t="s">
        <v>208</v>
      </c>
      <c r="J17" s="283"/>
      <c r="K17" s="283"/>
      <c r="L17" s="811"/>
      <c r="M17" s="811" t="s">
        <v>990</v>
      </c>
      <c r="N17" s="812"/>
    </row>
    <row r="18" spans="1:14" s="633" customFormat="1" ht="40.5" customHeight="1" x14ac:dyDescent="0.25">
      <c r="A18" s="316" t="s">
        <v>3210</v>
      </c>
      <c r="B18" s="316" t="s">
        <v>149</v>
      </c>
      <c r="C18" s="316" t="s">
        <v>108</v>
      </c>
      <c r="D18" s="619" t="s">
        <v>188</v>
      </c>
      <c r="E18" s="316" t="s">
        <v>209</v>
      </c>
      <c r="F18" s="316"/>
      <c r="G18" s="317" t="s">
        <v>155</v>
      </c>
      <c r="H18" s="317"/>
      <c r="I18" s="316" t="s">
        <v>209</v>
      </c>
      <c r="J18" s="317"/>
      <c r="K18" s="317"/>
      <c r="L18" s="810"/>
      <c r="M18" s="810" t="s">
        <v>990</v>
      </c>
      <c r="N18" s="812"/>
    </row>
    <row r="19" spans="1:14" s="630" customFormat="1" ht="40.5" customHeight="1" x14ac:dyDescent="0.25">
      <c r="A19" s="322" t="s">
        <v>3211</v>
      </c>
      <c r="B19" s="322" t="s">
        <v>622</v>
      </c>
      <c r="C19" s="322" t="s">
        <v>107</v>
      </c>
      <c r="D19" s="603" t="s">
        <v>151</v>
      </c>
      <c r="E19" s="322" t="s">
        <v>1001</v>
      </c>
      <c r="F19" s="322"/>
      <c r="G19" s="323" t="s">
        <v>990</v>
      </c>
      <c r="H19" s="323" t="s">
        <v>123</v>
      </c>
      <c r="I19" s="322" t="s">
        <v>244</v>
      </c>
      <c r="J19" s="323"/>
      <c r="K19" s="323"/>
      <c r="L19" s="806" t="s">
        <v>246</v>
      </c>
      <c r="M19" s="806" t="s">
        <v>3231</v>
      </c>
      <c r="N19" s="812"/>
    </row>
    <row r="20" spans="1:14" s="630" customFormat="1" ht="40.5" customHeight="1" x14ac:dyDescent="0.25">
      <c r="A20" s="325" t="s">
        <v>3211</v>
      </c>
      <c r="B20" s="325" t="s">
        <v>622</v>
      </c>
      <c r="C20" s="325" t="s">
        <v>107</v>
      </c>
      <c r="D20" s="452" t="s">
        <v>165</v>
      </c>
      <c r="E20" s="325" t="s">
        <v>251</v>
      </c>
      <c r="F20" s="325"/>
      <c r="G20" s="326" t="s">
        <v>990</v>
      </c>
      <c r="H20" s="326"/>
      <c r="I20" s="325" t="s">
        <v>251</v>
      </c>
      <c r="J20" s="326"/>
      <c r="K20" s="326"/>
      <c r="L20" s="807"/>
      <c r="M20" s="807" t="s">
        <v>990</v>
      </c>
      <c r="N20" s="812"/>
    </row>
    <row r="21" spans="1:14" s="630" customFormat="1" ht="40.5" customHeight="1" x14ac:dyDescent="0.25">
      <c r="A21" s="325" t="s">
        <v>3211</v>
      </c>
      <c r="B21" s="325" t="s">
        <v>622</v>
      </c>
      <c r="C21" s="325" t="s">
        <v>107</v>
      </c>
      <c r="D21" s="452" t="s">
        <v>168</v>
      </c>
      <c r="E21" s="325" t="s">
        <v>255</v>
      </c>
      <c r="F21" s="325"/>
      <c r="G21" s="326" t="s">
        <v>990</v>
      </c>
      <c r="H21" s="326"/>
      <c r="I21" s="325" t="s">
        <v>255</v>
      </c>
      <c r="J21" s="326"/>
      <c r="K21" s="326"/>
      <c r="L21" s="807"/>
      <c r="M21" s="807" t="s">
        <v>990</v>
      </c>
      <c r="N21" s="812"/>
    </row>
    <row r="22" spans="1:14" s="630" customFormat="1" ht="40.5" customHeight="1" x14ac:dyDescent="0.25">
      <c r="A22" s="325" t="s">
        <v>3211</v>
      </c>
      <c r="B22" s="325" t="s">
        <v>622</v>
      </c>
      <c r="C22" s="325" t="s">
        <v>107</v>
      </c>
      <c r="D22" s="452" t="s">
        <v>170</v>
      </c>
      <c r="E22" s="325" t="s">
        <v>257</v>
      </c>
      <c r="F22" s="325"/>
      <c r="G22" s="326" t="s">
        <v>990</v>
      </c>
      <c r="H22" s="326"/>
      <c r="I22" s="325" t="s">
        <v>257</v>
      </c>
      <c r="J22" s="326"/>
      <c r="K22" s="326"/>
      <c r="L22" s="807"/>
      <c r="M22" s="807" t="s">
        <v>990</v>
      </c>
      <c r="N22" s="812"/>
    </row>
    <row r="23" spans="1:14" s="630" customFormat="1" ht="40.5" customHeight="1" x14ac:dyDescent="0.25">
      <c r="A23" s="466" t="s">
        <v>3211</v>
      </c>
      <c r="B23" s="466" t="s">
        <v>622</v>
      </c>
      <c r="C23" s="466" t="s">
        <v>107</v>
      </c>
      <c r="D23" s="644" t="s">
        <v>186</v>
      </c>
      <c r="E23" s="466" t="s">
        <v>259</v>
      </c>
      <c r="F23" s="466"/>
      <c r="G23" s="464" t="s">
        <v>155</v>
      </c>
      <c r="H23" s="464"/>
      <c r="I23" s="466" t="s">
        <v>259</v>
      </c>
      <c r="J23" s="464"/>
      <c r="K23" s="464"/>
      <c r="L23" s="808"/>
      <c r="M23" s="808" t="s">
        <v>990</v>
      </c>
      <c r="N23" s="812"/>
    </row>
    <row r="24" spans="1:14" s="633" customFormat="1" ht="40.5" customHeight="1" x14ac:dyDescent="0.25">
      <c r="A24" s="295" t="s">
        <v>3212</v>
      </c>
      <c r="B24" s="295" t="s">
        <v>622</v>
      </c>
      <c r="C24" s="295" t="s">
        <v>260</v>
      </c>
      <c r="D24" s="618" t="s">
        <v>151</v>
      </c>
      <c r="E24" s="295" t="s">
        <v>261</v>
      </c>
      <c r="F24" s="295"/>
      <c r="G24" s="624" t="s">
        <v>990</v>
      </c>
      <c r="H24" s="624" t="s">
        <v>123</v>
      </c>
      <c r="I24" s="295" t="s">
        <v>261</v>
      </c>
      <c r="J24" s="624"/>
      <c r="K24" s="624"/>
      <c r="L24" s="809" t="s">
        <v>263</v>
      </c>
      <c r="M24" s="809" t="s">
        <v>990</v>
      </c>
      <c r="N24" s="812"/>
    </row>
    <row r="25" spans="1:14" s="633" customFormat="1" ht="40.5" customHeight="1" x14ac:dyDescent="0.25">
      <c r="A25" s="282" t="s">
        <v>3212</v>
      </c>
      <c r="B25" s="282" t="s">
        <v>622</v>
      </c>
      <c r="C25" s="282" t="s">
        <v>260</v>
      </c>
      <c r="D25" s="240" t="s">
        <v>165</v>
      </c>
      <c r="E25" s="282" t="s">
        <v>269</v>
      </c>
      <c r="F25" s="282"/>
      <c r="G25" s="283" t="s">
        <v>990</v>
      </c>
      <c r="H25" s="283"/>
      <c r="I25" s="282" t="s">
        <v>269</v>
      </c>
      <c r="J25" s="283"/>
      <c r="K25" s="283"/>
      <c r="L25" s="811"/>
      <c r="M25" s="811" t="s">
        <v>990</v>
      </c>
      <c r="N25" s="812"/>
    </row>
    <row r="26" spans="1:14" s="633" customFormat="1" ht="40.5" customHeight="1" x14ac:dyDescent="0.25">
      <c r="A26" s="282" t="s">
        <v>3212</v>
      </c>
      <c r="B26" s="282" t="s">
        <v>622</v>
      </c>
      <c r="C26" s="282" t="s">
        <v>260</v>
      </c>
      <c r="D26" s="240" t="s">
        <v>168</v>
      </c>
      <c r="E26" s="282" t="s">
        <v>272</v>
      </c>
      <c r="F26" s="282"/>
      <c r="G26" s="283" t="s">
        <v>990</v>
      </c>
      <c r="H26" s="283"/>
      <c r="I26" s="282" t="s">
        <v>272</v>
      </c>
      <c r="J26" s="283"/>
      <c r="K26" s="283"/>
      <c r="L26" s="811"/>
      <c r="M26" s="811" t="s">
        <v>990</v>
      </c>
      <c r="N26" s="812"/>
    </row>
    <row r="27" spans="1:14" s="633" customFormat="1" ht="40.5" customHeight="1" x14ac:dyDescent="0.25">
      <c r="A27" s="316" t="s">
        <v>3212</v>
      </c>
      <c r="B27" s="316" t="s">
        <v>622</v>
      </c>
      <c r="C27" s="316" t="s">
        <v>260</v>
      </c>
      <c r="D27" s="619" t="s">
        <v>170</v>
      </c>
      <c r="E27" s="316" t="s">
        <v>274</v>
      </c>
      <c r="F27" s="316"/>
      <c r="G27" s="317" t="s">
        <v>155</v>
      </c>
      <c r="H27" s="317"/>
      <c r="I27" s="316" t="s">
        <v>274</v>
      </c>
      <c r="J27" s="317"/>
      <c r="K27" s="317"/>
      <c r="L27" s="810"/>
      <c r="M27" s="810" t="s">
        <v>990</v>
      </c>
      <c r="N27" s="812"/>
    </row>
    <row r="28" spans="1:14" s="630" customFormat="1" ht="40.5" customHeight="1" x14ac:dyDescent="0.25">
      <c r="A28" s="284" t="s">
        <v>3213</v>
      </c>
      <c r="B28" s="284" t="s">
        <v>968</v>
      </c>
      <c r="C28" s="284" t="s">
        <v>278</v>
      </c>
      <c r="D28" s="645" t="s">
        <v>151</v>
      </c>
      <c r="E28" s="284" t="s">
        <v>279</v>
      </c>
      <c r="F28" s="284"/>
      <c r="G28" s="463"/>
      <c r="H28" s="463" t="s">
        <v>123</v>
      </c>
      <c r="I28" s="284" t="s">
        <v>279</v>
      </c>
      <c r="J28" s="463"/>
      <c r="K28" s="463"/>
      <c r="L28" s="471" t="s">
        <v>280</v>
      </c>
      <c r="M28" s="471" t="s">
        <v>990</v>
      </c>
      <c r="N28" s="659"/>
    </row>
    <row r="29" spans="1:14" s="633" customFormat="1" ht="40.5" customHeight="1" x14ac:dyDescent="0.25">
      <c r="A29" s="316" t="s">
        <v>3214</v>
      </c>
      <c r="B29" s="316" t="s">
        <v>968</v>
      </c>
      <c r="C29" s="316" t="s">
        <v>283</v>
      </c>
      <c r="D29" s="619" t="s">
        <v>151</v>
      </c>
      <c r="E29" s="316" t="s">
        <v>279</v>
      </c>
      <c r="F29" s="316"/>
      <c r="G29" s="317"/>
      <c r="H29" s="317" t="s">
        <v>123</v>
      </c>
      <c r="I29" s="316" t="s">
        <v>279</v>
      </c>
      <c r="J29" s="317"/>
      <c r="K29" s="317"/>
      <c r="L29" s="622" t="s">
        <v>284</v>
      </c>
      <c r="M29" s="622" t="s">
        <v>990</v>
      </c>
      <c r="N29" s="659"/>
    </row>
    <row r="30" spans="1:14" s="630" customFormat="1" ht="40.5" customHeight="1" x14ac:dyDescent="0.25">
      <c r="A30" s="322" t="s">
        <v>3215</v>
      </c>
      <c r="B30" s="322" t="s">
        <v>286</v>
      </c>
      <c r="C30" s="322" t="s">
        <v>286</v>
      </c>
      <c r="D30" s="603" t="s">
        <v>151</v>
      </c>
      <c r="E30" s="322" t="s">
        <v>1010</v>
      </c>
      <c r="F30" s="322"/>
      <c r="G30" s="323"/>
      <c r="H30" s="323" t="s">
        <v>123</v>
      </c>
      <c r="I30" s="322" t="s">
        <v>287</v>
      </c>
      <c r="J30" s="323"/>
      <c r="K30" s="323"/>
      <c r="L30" s="806" t="s">
        <v>289</v>
      </c>
      <c r="M30" s="806" t="s">
        <v>990</v>
      </c>
      <c r="N30" s="812"/>
    </row>
    <row r="31" spans="1:14" s="630" customFormat="1" ht="40.5" customHeight="1" x14ac:dyDescent="0.25">
      <c r="A31" s="336" t="s">
        <v>3215</v>
      </c>
      <c r="B31" s="336" t="s">
        <v>286</v>
      </c>
      <c r="C31" s="336" t="s">
        <v>286</v>
      </c>
      <c r="D31" s="614" t="s">
        <v>165</v>
      </c>
      <c r="E31" s="336" t="s">
        <v>293</v>
      </c>
      <c r="F31" s="336"/>
      <c r="G31" s="337"/>
      <c r="H31" s="337"/>
      <c r="I31" s="336" t="s">
        <v>292</v>
      </c>
      <c r="J31" s="337"/>
      <c r="K31" s="337"/>
      <c r="L31" s="808"/>
      <c r="M31" s="808" t="s">
        <v>990</v>
      </c>
      <c r="N31" s="812"/>
    </row>
    <row r="32" spans="1:14" s="633" customFormat="1" ht="40.5" customHeight="1" x14ac:dyDescent="0.25">
      <c r="A32" s="295" t="s">
        <v>3216</v>
      </c>
      <c r="B32" s="295" t="s">
        <v>318</v>
      </c>
      <c r="C32" s="295" t="s">
        <v>319</v>
      </c>
      <c r="D32" s="618" t="s">
        <v>151</v>
      </c>
      <c r="E32" s="295" t="s">
        <v>1018</v>
      </c>
      <c r="F32" s="295"/>
      <c r="G32" s="624"/>
      <c r="H32" s="624" t="s">
        <v>123</v>
      </c>
      <c r="I32" s="625" t="s">
        <v>3020</v>
      </c>
      <c r="J32" s="624"/>
      <c r="K32" s="624"/>
      <c r="L32" s="809" t="s">
        <v>321</v>
      </c>
      <c r="M32" s="809" t="s">
        <v>1017</v>
      </c>
      <c r="N32" s="812"/>
    </row>
    <row r="33" spans="1:14" s="633" customFormat="1" ht="40.5" customHeight="1" x14ac:dyDescent="0.25">
      <c r="A33" s="282" t="s">
        <v>3216</v>
      </c>
      <c r="B33" s="282" t="s">
        <v>318</v>
      </c>
      <c r="C33" s="282" t="s">
        <v>319</v>
      </c>
      <c r="D33" s="240" t="s">
        <v>165</v>
      </c>
      <c r="E33" s="282" t="s">
        <v>1019</v>
      </c>
      <c r="F33" s="282"/>
      <c r="G33" s="283"/>
      <c r="H33" s="283"/>
      <c r="I33" s="282" t="s">
        <v>333</v>
      </c>
      <c r="J33" s="283"/>
      <c r="K33" s="283"/>
      <c r="L33" s="811"/>
      <c r="M33" s="811" t="s">
        <v>990</v>
      </c>
      <c r="N33" s="812"/>
    </row>
    <row r="34" spans="1:14" s="633" customFormat="1" ht="40.5" customHeight="1" x14ac:dyDescent="0.25">
      <c r="A34" s="282" t="s">
        <v>3216</v>
      </c>
      <c r="B34" s="282" t="s">
        <v>318</v>
      </c>
      <c r="C34" s="282" t="s">
        <v>319</v>
      </c>
      <c r="D34" s="240" t="s">
        <v>168</v>
      </c>
      <c r="E34" s="282" t="s">
        <v>1020</v>
      </c>
      <c r="F34" s="282"/>
      <c r="G34" s="283"/>
      <c r="H34" s="283"/>
      <c r="I34" s="282" t="s">
        <v>1021</v>
      </c>
      <c r="J34" s="283"/>
      <c r="K34" s="283">
        <v>2024</v>
      </c>
      <c r="L34" s="811"/>
      <c r="M34" s="811" t="s">
        <v>990</v>
      </c>
      <c r="N34" s="812"/>
    </row>
    <row r="35" spans="1:14" s="633" customFormat="1" ht="40.5" customHeight="1" x14ac:dyDescent="0.25">
      <c r="A35" s="282" t="s">
        <v>3216</v>
      </c>
      <c r="B35" s="282" t="s">
        <v>318</v>
      </c>
      <c r="C35" s="282" t="s">
        <v>319</v>
      </c>
      <c r="D35" s="240" t="s">
        <v>170</v>
      </c>
      <c r="E35" s="282" t="s">
        <v>1022</v>
      </c>
      <c r="F35" s="282"/>
      <c r="G35" s="283" t="s">
        <v>155</v>
      </c>
      <c r="H35" s="283"/>
      <c r="I35" s="282" t="s">
        <v>338</v>
      </c>
      <c r="J35" s="283">
        <v>2025</v>
      </c>
      <c r="K35" s="283">
        <v>2029</v>
      </c>
      <c r="L35" s="811"/>
      <c r="M35" s="811" t="s">
        <v>990</v>
      </c>
      <c r="N35" s="812"/>
    </row>
    <row r="36" spans="1:14" s="633" customFormat="1" ht="40.5" customHeight="1" x14ac:dyDescent="0.25">
      <c r="A36" s="282" t="s">
        <v>3216</v>
      </c>
      <c r="B36" s="282" t="s">
        <v>318</v>
      </c>
      <c r="C36" s="282" t="s">
        <v>319</v>
      </c>
      <c r="D36" s="240" t="s">
        <v>186</v>
      </c>
      <c r="E36" s="282" t="s">
        <v>1023</v>
      </c>
      <c r="F36" s="282"/>
      <c r="G36" s="283" t="s">
        <v>155</v>
      </c>
      <c r="H36" s="283"/>
      <c r="I36" s="282" t="s">
        <v>339</v>
      </c>
      <c r="J36" s="283">
        <v>2030</v>
      </c>
      <c r="K36" s="283"/>
      <c r="L36" s="811"/>
      <c r="M36" s="811" t="s">
        <v>990</v>
      </c>
      <c r="N36" s="812"/>
    </row>
    <row r="37" spans="1:14" s="630" customFormat="1" ht="40.5" customHeight="1" x14ac:dyDescent="0.25">
      <c r="A37" s="322" t="s">
        <v>3028</v>
      </c>
      <c r="B37" s="322" t="s">
        <v>318</v>
      </c>
      <c r="C37" s="322" t="s">
        <v>350</v>
      </c>
      <c r="D37" s="603" t="s">
        <v>151</v>
      </c>
      <c r="E37" s="322" t="s">
        <v>1031</v>
      </c>
      <c r="F37" s="322"/>
      <c r="G37" s="323"/>
      <c r="H37" s="323" t="s">
        <v>123</v>
      </c>
      <c r="I37" s="322" t="s">
        <v>351</v>
      </c>
      <c r="J37" s="323"/>
      <c r="K37" s="323"/>
      <c r="L37" s="806" t="s">
        <v>352</v>
      </c>
      <c r="M37" s="806" t="s">
        <v>1017</v>
      </c>
      <c r="N37" s="812"/>
    </row>
    <row r="38" spans="1:14" s="630" customFormat="1" ht="40.5" customHeight="1" x14ac:dyDescent="0.25">
      <c r="A38" s="472" t="s">
        <v>3028</v>
      </c>
      <c r="B38" s="472" t="s">
        <v>318</v>
      </c>
      <c r="C38" s="472" t="s">
        <v>350</v>
      </c>
      <c r="D38" s="646" t="s">
        <v>165</v>
      </c>
      <c r="E38" s="472" t="s">
        <v>1032</v>
      </c>
      <c r="F38" s="472"/>
      <c r="G38" s="473"/>
      <c r="H38" s="473"/>
      <c r="I38" s="472" t="s">
        <v>359</v>
      </c>
      <c r="J38" s="473"/>
      <c r="K38" s="473"/>
      <c r="L38" s="807"/>
      <c r="M38" s="807" t="s">
        <v>990</v>
      </c>
      <c r="N38" s="812"/>
    </row>
    <row r="39" spans="1:14" s="630" customFormat="1" ht="40.5" customHeight="1" x14ac:dyDescent="0.25">
      <c r="A39" s="472" t="s">
        <v>3028</v>
      </c>
      <c r="B39" s="472" t="s">
        <v>318</v>
      </c>
      <c r="C39" s="472" t="s">
        <v>350</v>
      </c>
      <c r="D39" s="646" t="s">
        <v>168</v>
      </c>
      <c r="E39" s="472" t="s">
        <v>1033</v>
      </c>
      <c r="F39" s="472"/>
      <c r="G39" s="473"/>
      <c r="H39" s="473"/>
      <c r="I39" s="472" t="s">
        <v>361</v>
      </c>
      <c r="J39" s="473"/>
      <c r="K39" s="473">
        <v>2024</v>
      </c>
      <c r="L39" s="807"/>
      <c r="M39" s="807" t="s">
        <v>990</v>
      </c>
      <c r="N39" s="812"/>
    </row>
    <row r="40" spans="1:14" s="630" customFormat="1" ht="40.5" customHeight="1" x14ac:dyDescent="0.25">
      <c r="A40" s="472" t="s">
        <v>3028</v>
      </c>
      <c r="B40" s="472" t="s">
        <v>318</v>
      </c>
      <c r="C40" s="472" t="s">
        <v>350</v>
      </c>
      <c r="D40" s="646" t="s">
        <v>170</v>
      </c>
      <c r="E40" s="472" t="s">
        <v>3025</v>
      </c>
      <c r="F40" s="472" t="s">
        <v>155</v>
      </c>
      <c r="G40" s="473"/>
      <c r="H40" s="473"/>
      <c r="I40" s="472" t="s">
        <v>362</v>
      </c>
      <c r="J40" s="473"/>
      <c r="K40" s="473">
        <v>2024</v>
      </c>
      <c r="L40" s="807"/>
      <c r="M40" s="807" t="s">
        <v>990</v>
      </c>
      <c r="N40" s="812"/>
    </row>
    <row r="41" spans="1:14" s="630" customFormat="1" ht="40.5" customHeight="1" x14ac:dyDescent="0.25">
      <c r="A41" s="472" t="s">
        <v>3028</v>
      </c>
      <c r="B41" s="472" t="s">
        <v>318</v>
      </c>
      <c r="C41" s="472" t="s">
        <v>350</v>
      </c>
      <c r="D41" s="646" t="s">
        <v>186</v>
      </c>
      <c r="E41" s="472" t="s">
        <v>1034</v>
      </c>
      <c r="F41" s="472"/>
      <c r="G41" s="473" t="s">
        <v>155</v>
      </c>
      <c r="H41" s="473"/>
      <c r="I41" s="472" t="s">
        <v>363</v>
      </c>
      <c r="J41" s="473">
        <v>2025</v>
      </c>
      <c r="K41" s="473">
        <v>2029</v>
      </c>
      <c r="L41" s="807"/>
      <c r="M41" s="807"/>
      <c r="N41" s="812"/>
    </row>
    <row r="42" spans="1:14" s="630" customFormat="1" ht="40.5" customHeight="1" x14ac:dyDescent="0.25">
      <c r="A42" s="472" t="s">
        <v>3028</v>
      </c>
      <c r="B42" s="472" t="s">
        <v>318</v>
      </c>
      <c r="C42" s="472" t="s">
        <v>350</v>
      </c>
      <c r="D42" s="646" t="s">
        <v>188</v>
      </c>
      <c r="E42" s="472" t="s">
        <v>3026</v>
      </c>
      <c r="F42" s="472" t="s">
        <v>155</v>
      </c>
      <c r="G42" s="473" t="s">
        <v>155</v>
      </c>
      <c r="H42" s="473"/>
      <c r="I42" s="472"/>
      <c r="J42" s="473">
        <v>2025</v>
      </c>
      <c r="K42" s="473">
        <v>2029</v>
      </c>
      <c r="L42" s="807"/>
      <c r="M42" s="807"/>
      <c r="N42" s="812"/>
    </row>
    <row r="43" spans="1:14" s="630" customFormat="1" ht="40.5" customHeight="1" x14ac:dyDescent="0.25">
      <c r="A43" s="472" t="s">
        <v>3028</v>
      </c>
      <c r="B43" s="472" t="s">
        <v>318</v>
      </c>
      <c r="C43" s="472" t="s">
        <v>350</v>
      </c>
      <c r="D43" s="646" t="s">
        <v>190</v>
      </c>
      <c r="E43" s="472" t="s">
        <v>1035</v>
      </c>
      <c r="F43" s="472"/>
      <c r="G43" s="473" t="s">
        <v>155</v>
      </c>
      <c r="H43" s="473"/>
      <c r="I43" s="472"/>
      <c r="J43" s="473">
        <v>2030</v>
      </c>
      <c r="K43" s="473"/>
      <c r="L43" s="807"/>
      <c r="M43" s="807"/>
      <c r="N43" s="812"/>
    </row>
    <row r="44" spans="1:14" s="630" customFormat="1" ht="40.5" customHeight="1" x14ac:dyDescent="0.25">
      <c r="A44" s="466" t="s">
        <v>3028</v>
      </c>
      <c r="B44" s="466" t="s">
        <v>318</v>
      </c>
      <c r="C44" s="466" t="s">
        <v>350</v>
      </c>
      <c r="D44" s="644" t="s">
        <v>3023</v>
      </c>
      <c r="E44" s="466" t="s">
        <v>3027</v>
      </c>
      <c r="F44" s="466" t="s">
        <v>155</v>
      </c>
      <c r="G44" s="464" t="s">
        <v>155</v>
      </c>
      <c r="H44" s="464"/>
      <c r="I44" s="466"/>
      <c r="J44" s="464">
        <v>2030</v>
      </c>
      <c r="K44" s="464"/>
      <c r="L44" s="808"/>
      <c r="M44" s="808" t="s">
        <v>990</v>
      </c>
      <c r="N44" s="812"/>
    </row>
    <row r="45" spans="1:14" s="633" customFormat="1" ht="40.5" customHeight="1" x14ac:dyDescent="0.25">
      <c r="A45" s="295" t="s">
        <v>3032</v>
      </c>
      <c r="B45" s="295" t="s">
        <v>318</v>
      </c>
      <c r="C45" s="295" t="s">
        <v>364</v>
      </c>
      <c r="D45" s="618" t="s">
        <v>151</v>
      </c>
      <c r="E45" s="295" t="s">
        <v>365</v>
      </c>
      <c r="F45" s="295"/>
      <c r="G45" s="624"/>
      <c r="H45" s="624" t="s">
        <v>123</v>
      </c>
      <c r="I45" s="295" t="s">
        <v>365</v>
      </c>
      <c r="J45" s="624"/>
      <c r="K45" s="624"/>
      <c r="L45" s="809" t="s">
        <v>366</v>
      </c>
      <c r="M45" s="809" t="s">
        <v>1017</v>
      </c>
      <c r="N45" s="812"/>
    </row>
    <row r="46" spans="1:14" s="633" customFormat="1" ht="40.5" customHeight="1" x14ac:dyDescent="0.25">
      <c r="A46" s="282" t="s">
        <v>3032</v>
      </c>
      <c r="B46" s="282" t="s">
        <v>318</v>
      </c>
      <c r="C46" s="282" t="s">
        <v>364</v>
      </c>
      <c r="D46" s="240" t="s">
        <v>165</v>
      </c>
      <c r="E46" s="282" t="s">
        <v>371</v>
      </c>
      <c r="F46" s="282"/>
      <c r="G46" s="283"/>
      <c r="H46" s="283"/>
      <c r="I46" s="282" t="s">
        <v>371</v>
      </c>
      <c r="J46" s="283"/>
      <c r="K46" s="283"/>
      <c r="L46" s="811"/>
      <c r="M46" s="811" t="s">
        <v>990</v>
      </c>
      <c r="N46" s="812"/>
    </row>
    <row r="47" spans="1:14" s="633" customFormat="1" ht="40.5" customHeight="1" x14ac:dyDescent="0.25">
      <c r="A47" s="282" t="s">
        <v>3032</v>
      </c>
      <c r="B47" s="282" t="s">
        <v>318</v>
      </c>
      <c r="C47" s="282" t="s">
        <v>364</v>
      </c>
      <c r="D47" s="240" t="s">
        <v>168</v>
      </c>
      <c r="E47" s="282" t="s">
        <v>1037</v>
      </c>
      <c r="F47" s="282"/>
      <c r="G47" s="283"/>
      <c r="H47" s="283"/>
      <c r="I47" s="282" t="s">
        <v>374</v>
      </c>
      <c r="J47" s="283"/>
      <c r="K47" s="283"/>
      <c r="L47" s="811"/>
      <c r="M47" s="811" t="s">
        <v>990</v>
      </c>
      <c r="N47" s="812"/>
    </row>
    <row r="48" spans="1:14" s="633" customFormat="1" ht="40.5" customHeight="1" x14ac:dyDescent="0.25">
      <c r="A48" s="282" t="s">
        <v>3032</v>
      </c>
      <c r="B48" s="282" t="s">
        <v>318</v>
      </c>
      <c r="C48" s="282" t="s">
        <v>364</v>
      </c>
      <c r="D48" s="240" t="s">
        <v>170</v>
      </c>
      <c r="E48" s="282" t="s">
        <v>2858</v>
      </c>
      <c r="F48" s="282"/>
      <c r="G48" s="283"/>
      <c r="H48" s="283"/>
      <c r="I48" s="282" t="s">
        <v>376</v>
      </c>
      <c r="J48" s="283"/>
      <c r="K48" s="283">
        <v>2024</v>
      </c>
      <c r="L48" s="811"/>
      <c r="M48" s="811" t="s">
        <v>990</v>
      </c>
      <c r="N48" s="812"/>
    </row>
    <row r="49" spans="1:14" s="633" customFormat="1" ht="40.5" customHeight="1" x14ac:dyDescent="0.25">
      <c r="A49" s="282" t="s">
        <v>3032</v>
      </c>
      <c r="B49" s="282" t="s">
        <v>318</v>
      </c>
      <c r="C49" s="282" t="s">
        <v>364</v>
      </c>
      <c r="D49" s="240" t="s">
        <v>186</v>
      </c>
      <c r="E49" s="282" t="s">
        <v>3029</v>
      </c>
      <c r="F49" s="282" t="s">
        <v>155</v>
      </c>
      <c r="G49" s="283"/>
      <c r="H49" s="283"/>
      <c r="I49" s="282" t="s">
        <v>378</v>
      </c>
      <c r="J49" s="283"/>
      <c r="K49" s="283">
        <v>2024</v>
      </c>
      <c r="L49" s="811"/>
      <c r="M49" s="811" t="s">
        <v>990</v>
      </c>
      <c r="N49" s="812"/>
    </row>
    <row r="50" spans="1:14" s="633" customFormat="1" ht="40.5" customHeight="1" x14ac:dyDescent="0.25">
      <c r="A50" s="282" t="s">
        <v>3032</v>
      </c>
      <c r="B50" s="282" t="s">
        <v>318</v>
      </c>
      <c r="C50" s="282" t="s">
        <v>364</v>
      </c>
      <c r="D50" s="240" t="s">
        <v>188</v>
      </c>
      <c r="E50" s="282" t="s">
        <v>2859</v>
      </c>
      <c r="F50" s="282"/>
      <c r="G50" s="283" t="s">
        <v>155</v>
      </c>
      <c r="H50" s="283"/>
      <c r="I50" s="282" t="s">
        <v>380</v>
      </c>
      <c r="J50" s="283">
        <v>2025</v>
      </c>
      <c r="K50" s="283">
        <v>2029</v>
      </c>
      <c r="L50" s="811"/>
      <c r="M50" s="811"/>
      <c r="N50" s="812"/>
    </row>
    <row r="51" spans="1:14" s="633" customFormat="1" ht="40.5" customHeight="1" x14ac:dyDescent="0.25">
      <c r="A51" s="282" t="s">
        <v>3032</v>
      </c>
      <c r="B51" s="282" t="s">
        <v>318</v>
      </c>
      <c r="C51" s="282" t="s">
        <v>364</v>
      </c>
      <c r="D51" s="240" t="s">
        <v>190</v>
      </c>
      <c r="E51" s="282" t="s">
        <v>3030</v>
      </c>
      <c r="F51" s="282" t="s">
        <v>155</v>
      </c>
      <c r="G51" s="283" t="s">
        <v>155</v>
      </c>
      <c r="H51" s="283"/>
      <c r="I51" s="282"/>
      <c r="J51" s="283">
        <v>2025</v>
      </c>
      <c r="K51" s="283">
        <v>2029</v>
      </c>
      <c r="L51" s="811"/>
      <c r="M51" s="811"/>
      <c r="N51" s="812"/>
    </row>
    <row r="52" spans="1:14" s="633" customFormat="1" ht="40.5" customHeight="1" x14ac:dyDescent="0.25">
      <c r="A52" s="282" t="s">
        <v>3032</v>
      </c>
      <c r="B52" s="282" t="s">
        <v>318</v>
      </c>
      <c r="C52" s="282" t="s">
        <v>364</v>
      </c>
      <c r="D52" s="240" t="s">
        <v>3023</v>
      </c>
      <c r="E52" s="282" t="s">
        <v>2860</v>
      </c>
      <c r="F52" s="282"/>
      <c r="G52" s="283" t="s">
        <v>155</v>
      </c>
      <c r="H52" s="283"/>
      <c r="I52" s="282"/>
      <c r="J52" s="283">
        <v>2030</v>
      </c>
      <c r="K52" s="283"/>
      <c r="L52" s="811"/>
      <c r="M52" s="811"/>
      <c r="N52" s="812"/>
    </row>
    <row r="53" spans="1:14" s="633" customFormat="1" ht="40.5" customHeight="1" x14ac:dyDescent="0.25">
      <c r="A53" s="316" t="s">
        <v>3032</v>
      </c>
      <c r="B53" s="316" t="s">
        <v>318</v>
      </c>
      <c r="C53" s="316" t="s">
        <v>364</v>
      </c>
      <c r="D53" s="619" t="s">
        <v>3024</v>
      </c>
      <c r="E53" s="316" t="s">
        <v>3031</v>
      </c>
      <c r="F53" s="316" t="s">
        <v>155</v>
      </c>
      <c r="G53" s="317" t="s">
        <v>155</v>
      </c>
      <c r="H53" s="317"/>
      <c r="I53" s="316"/>
      <c r="J53" s="317">
        <v>2030</v>
      </c>
      <c r="K53" s="317"/>
      <c r="L53" s="810"/>
      <c r="M53" s="810" t="s">
        <v>990</v>
      </c>
      <c r="N53" s="812"/>
    </row>
    <row r="54" spans="1:14" s="630" customFormat="1" ht="40.5" customHeight="1" x14ac:dyDescent="0.25">
      <c r="A54" s="322" t="s">
        <v>3217</v>
      </c>
      <c r="B54" s="322" t="s">
        <v>382</v>
      </c>
      <c r="C54" s="322" t="s">
        <v>319</v>
      </c>
      <c r="D54" s="603" t="s">
        <v>151</v>
      </c>
      <c r="E54" s="322" t="s">
        <v>1018</v>
      </c>
      <c r="F54" s="322"/>
      <c r="G54" s="323"/>
      <c r="H54" s="323" t="s">
        <v>123</v>
      </c>
      <c r="I54" s="627" t="s">
        <v>3020</v>
      </c>
      <c r="J54" s="323"/>
      <c r="K54" s="323"/>
      <c r="L54" s="806" t="s">
        <v>321</v>
      </c>
      <c r="M54" s="806" t="s">
        <v>1017</v>
      </c>
      <c r="N54" s="812"/>
    </row>
    <row r="55" spans="1:14" s="630" customFormat="1" ht="40.5" customHeight="1" x14ac:dyDescent="0.25">
      <c r="A55" s="325" t="s">
        <v>3217</v>
      </c>
      <c r="B55" s="325" t="s">
        <v>382</v>
      </c>
      <c r="C55" s="325" t="s">
        <v>319</v>
      </c>
      <c r="D55" s="452" t="s">
        <v>165</v>
      </c>
      <c r="E55" s="325" t="s">
        <v>1039</v>
      </c>
      <c r="F55" s="325"/>
      <c r="G55" s="326"/>
      <c r="H55" s="326"/>
      <c r="I55" s="325" t="s">
        <v>333</v>
      </c>
      <c r="J55" s="326"/>
      <c r="K55" s="326"/>
      <c r="L55" s="807"/>
      <c r="M55" s="807" t="s">
        <v>990</v>
      </c>
      <c r="N55" s="812"/>
    </row>
    <row r="56" spans="1:14" s="630" customFormat="1" ht="40.5" customHeight="1" x14ac:dyDescent="0.25">
      <c r="A56" s="325" t="s">
        <v>3217</v>
      </c>
      <c r="B56" s="325" t="s">
        <v>382</v>
      </c>
      <c r="C56" s="325" t="s">
        <v>319</v>
      </c>
      <c r="D56" s="452" t="s">
        <v>168</v>
      </c>
      <c r="E56" s="325" t="s">
        <v>1040</v>
      </c>
      <c r="F56" s="325"/>
      <c r="G56" s="326"/>
      <c r="H56" s="326"/>
      <c r="I56" s="325" t="s">
        <v>1021</v>
      </c>
      <c r="J56" s="326"/>
      <c r="K56" s="326">
        <v>2024</v>
      </c>
      <c r="L56" s="807"/>
      <c r="M56" s="807" t="s">
        <v>990</v>
      </c>
      <c r="N56" s="812"/>
    </row>
    <row r="57" spans="1:14" s="630" customFormat="1" ht="40.5" customHeight="1" x14ac:dyDescent="0.25">
      <c r="A57" s="325" t="s">
        <v>3217</v>
      </c>
      <c r="B57" s="325" t="s">
        <v>382</v>
      </c>
      <c r="C57" s="325" t="s">
        <v>319</v>
      </c>
      <c r="D57" s="452" t="s">
        <v>170</v>
      </c>
      <c r="E57" s="325" t="s">
        <v>1041</v>
      </c>
      <c r="F57" s="325"/>
      <c r="G57" s="326" t="s">
        <v>155</v>
      </c>
      <c r="H57" s="326"/>
      <c r="I57" s="325" t="s">
        <v>338</v>
      </c>
      <c r="J57" s="326">
        <v>2025</v>
      </c>
      <c r="K57" s="326">
        <v>2029</v>
      </c>
      <c r="L57" s="807"/>
      <c r="M57" s="807" t="s">
        <v>990</v>
      </c>
      <c r="N57" s="812"/>
    </row>
    <row r="58" spans="1:14" s="630" customFormat="1" ht="40.5" customHeight="1" x14ac:dyDescent="0.25">
      <c r="A58" s="325" t="s">
        <v>3217</v>
      </c>
      <c r="B58" s="325" t="s">
        <v>382</v>
      </c>
      <c r="C58" s="325" t="s">
        <v>319</v>
      </c>
      <c r="D58" s="452" t="s">
        <v>186</v>
      </c>
      <c r="E58" s="325" t="s">
        <v>1042</v>
      </c>
      <c r="F58" s="325"/>
      <c r="G58" s="326" t="s">
        <v>155</v>
      </c>
      <c r="H58" s="326"/>
      <c r="I58" s="325" t="s">
        <v>339</v>
      </c>
      <c r="J58" s="326">
        <v>2030</v>
      </c>
      <c r="K58" s="326"/>
      <c r="L58" s="807"/>
      <c r="M58" s="807" t="s">
        <v>990</v>
      </c>
      <c r="N58" s="812"/>
    </row>
    <row r="59" spans="1:14" s="633" customFormat="1" ht="40.5" customHeight="1" x14ac:dyDescent="0.25">
      <c r="A59" s="295" t="s">
        <v>3033</v>
      </c>
      <c r="B59" s="295" t="s">
        <v>382</v>
      </c>
      <c r="C59" s="295" t="s">
        <v>350</v>
      </c>
      <c r="D59" s="618" t="s">
        <v>151</v>
      </c>
      <c r="E59" s="295" t="s">
        <v>1031</v>
      </c>
      <c r="F59" s="295"/>
      <c r="G59" s="624"/>
      <c r="H59" s="624" t="s">
        <v>123</v>
      </c>
      <c r="I59" s="295" t="s">
        <v>351</v>
      </c>
      <c r="J59" s="624"/>
      <c r="K59" s="624"/>
      <c r="L59" s="809" t="s">
        <v>384</v>
      </c>
      <c r="M59" s="809" t="s">
        <v>1017</v>
      </c>
      <c r="N59" s="812"/>
    </row>
    <row r="60" spans="1:14" s="633" customFormat="1" ht="40.5" customHeight="1" x14ac:dyDescent="0.25">
      <c r="A60" s="282" t="s">
        <v>3033</v>
      </c>
      <c r="B60" s="282" t="s">
        <v>382</v>
      </c>
      <c r="C60" s="282" t="s">
        <v>350</v>
      </c>
      <c r="D60" s="240" t="s">
        <v>165</v>
      </c>
      <c r="E60" s="282" t="s">
        <v>1032</v>
      </c>
      <c r="F60" s="282"/>
      <c r="G60" s="283"/>
      <c r="H60" s="283"/>
      <c r="I60" s="282" t="s">
        <v>385</v>
      </c>
      <c r="J60" s="283"/>
      <c r="K60" s="283"/>
      <c r="L60" s="811"/>
      <c r="M60" s="811" t="s">
        <v>990</v>
      </c>
      <c r="N60" s="812"/>
    </row>
    <row r="61" spans="1:14" s="633" customFormat="1" ht="40.5" customHeight="1" x14ac:dyDescent="0.25">
      <c r="A61" s="282" t="s">
        <v>3033</v>
      </c>
      <c r="B61" s="282" t="s">
        <v>382</v>
      </c>
      <c r="C61" s="282" t="s">
        <v>350</v>
      </c>
      <c r="D61" s="240" t="s">
        <v>168</v>
      </c>
      <c r="E61" s="282" t="s">
        <v>1033</v>
      </c>
      <c r="F61" s="282"/>
      <c r="G61" s="283"/>
      <c r="H61" s="283"/>
      <c r="I61" s="282" t="s">
        <v>361</v>
      </c>
      <c r="J61" s="283"/>
      <c r="K61" s="283">
        <v>2024</v>
      </c>
      <c r="L61" s="811"/>
      <c r="M61" s="811" t="s">
        <v>990</v>
      </c>
      <c r="N61" s="812"/>
    </row>
    <row r="62" spans="1:14" s="633" customFormat="1" ht="40.5" customHeight="1" x14ac:dyDescent="0.25">
      <c r="A62" s="282" t="s">
        <v>3033</v>
      </c>
      <c r="B62" s="282" t="s">
        <v>382</v>
      </c>
      <c r="C62" s="282" t="s">
        <v>350</v>
      </c>
      <c r="D62" s="240" t="s">
        <v>170</v>
      </c>
      <c r="E62" s="282" t="s">
        <v>3025</v>
      </c>
      <c r="F62" s="282" t="s">
        <v>155</v>
      </c>
      <c r="G62" s="283"/>
      <c r="H62" s="283"/>
      <c r="I62" s="282" t="s">
        <v>362</v>
      </c>
      <c r="J62" s="283"/>
      <c r="K62" s="283">
        <v>2024</v>
      </c>
      <c r="L62" s="811"/>
      <c r="M62" s="811" t="s">
        <v>990</v>
      </c>
      <c r="N62" s="812"/>
    </row>
    <row r="63" spans="1:14" s="633" customFormat="1" ht="40.5" customHeight="1" x14ac:dyDescent="0.25">
      <c r="A63" s="282" t="s">
        <v>3033</v>
      </c>
      <c r="B63" s="282" t="s">
        <v>382</v>
      </c>
      <c r="C63" s="282" t="s">
        <v>350</v>
      </c>
      <c r="D63" s="240" t="s">
        <v>186</v>
      </c>
      <c r="E63" s="282" t="s">
        <v>1034</v>
      </c>
      <c r="F63" s="282"/>
      <c r="G63" s="283" t="s">
        <v>155</v>
      </c>
      <c r="H63" s="283"/>
      <c r="I63" s="282" t="s">
        <v>363</v>
      </c>
      <c r="J63" s="283">
        <v>2025</v>
      </c>
      <c r="K63" s="283">
        <v>2029</v>
      </c>
      <c r="L63" s="811"/>
      <c r="M63" s="811"/>
      <c r="N63" s="812"/>
    </row>
    <row r="64" spans="1:14" s="633" customFormat="1" ht="40.5" customHeight="1" x14ac:dyDescent="0.25">
      <c r="A64" s="282" t="s">
        <v>3033</v>
      </c>
      <c r="B64" s="282" t="s">
        <v>382</v>
      </c>
      <c r="C64" s="282" t="s">
        <v>350</v>
      </c>
      <c r="D64" s="240" t="s">
        <v>188</v>
      </c>
      <c r="E64" s="282" t="s">
        <v>3026</v>
      </c>
      <c r="F64" s="282" t="s">
        <v>155</v>
      </c>
      <c r="G64" s="283" t="s">
        <v>155</v>
      </c>
      <c r="H64" s="283"/>
      <c r="I64" s="282"/>
      <c r="J64" s="283">
        <v>2025</v>
      </c>
      <c r="K64" s="283">
        <v>2029</v>
      </c>
      <c r="L64" s="811"/>
      <c r="M64" s="811"/>
      <c r="N64" s="812"/>
    </row>
    <row r="65" spans="1:14" s="633" customFormat="1" ht="40.5" customHeight="1" x14ac:dyDescent="0.25">
      <c r="A65" s="282" t="s">
        <v>3033</v>
      </c>
      <c r="B65" s="282" t="s">
        <v>382</v>
      </c>
      <c r="C65" s="282" t="s">
        <v>350</v>
      </c>
      <c r="D65" s="240" t="s">
        <v>190</v>
      </c>
      <c r="E65" s="282" t="s">
        <v>1035</v>
      </c>
      <c r="F65" s="282"/>
      <c r="G65" s="283" t="s">
        <v>155</v>
      </c>
      <c r="H65" s="283"/>
      <c r="I65" s="282"/>
      <c r="J65" s="283">
        <v>2030</v>
      </c>
      <c r="K65" s="283"/>
      <c r="L65" s="811"/>
      <c r="M65" s="811"/>
      <c r="N65" s="812"/>
    </row>
    <row r="66" spans="1:14" s="633" customFormat="1" ht="40.5" customHeight="1" x14ac:dyDescent="0.25">
      <c r="A66" s="316" t="s">
        <v>3033</v>
      </c>
      <c r="B66" s="316" t="s">
        <v>382</v>
      </c>
      <c r="C66" s="316" t="s">
        <v>350</v>
      </c>
      <c r="D66" s="619" t="s">
        <v>3023</v>
      </c>
      <c r="E66" s="316" t="s">
        <v>3027</v>
      </c>
      <c r="F66" s="316" t="s">
        <v>155</v>
      </c>
      <c r="G66" s="317" t="s">
        <v>155</v>
      </c>
      <c r="H66" s="317"/>
      <c r="I66" s="316"/>
      <c r="J66" s="317">
        <v>2030</v>
      </c>
      <c r="K66" s="317"/>
      <c r="L66" s="810"/>
      <c r="M66" s="810" t="s">
        <v>990</v>
      </c>
      <c r="N66" s="812"/>
    </row>
    <row r="67" spans="1:14" s="630" customFormat="1" ht="40.5" customHeight="1" x14ac:dyDescent="0.25">
      <c r="A67" s="322" t="s">
        <v>3037</v>
      </c>
      <c r="B67" s="322" t="s">
        <v>382</v>
      </c>
      <c r="C67" s="322" t="s">
        <v>386</v>
      </c>
      <c r="D67" s="603" t="s">
        <v>151</v>
      </c>
      <c r="E67" s="322" t="s">
        <v>365</v>
      </c>
      <c r="F67" s="322"/>
      <c r="G67" s="323"/>
      <c r="H67" s="323" t="s">
        <v>123</v>
      </c>
      <c r="I67" s="322" t="s">
        <v>365</v>
      </c>
      <c r="J67" s="323"/>
      <c r="K67" s="323"/>
      <c r="L67" s="806" t="s">
        <v>387</v>
      </c>
      <c r="M67" s="806" t="s">
        <v>1017</v>
      </c>
      <c r="N67" s="812"/>
    </row>
    <row r="68" spans="1:14" s="630" customFormat="1" ht="40.5" customHeight="1" x14ac:dyDescent="0.25">
      <c r="A68" s="325" t="s">
        <v>3037</v>
      </c>
      <c r="B68" s="325" t="s">
        <v>382</v>
      </c>
      <c r="C68" s="325" t="s">
        <v>386</v>
      </c>
      <c r="D68" s="452" t="s">
        <v>165</v>
      </c>
      <c r="E68" s="325" t="s">
        <v>371</v>
      </c>
      <c r="F68" s="325"/>
      <c r="G68" s="326"/>
      <c r="H68" s="326"/>
      <c r="I68" s="325" t="s">
        <v>371</v>
      </c>
      <c r="J68" s="326"/>
      <c r="K68" s="326"/>
      <c r="L68" s="807"/>
      <c r="M68" s="807" t="s">
        <v>990</v>
      </c>
      <c r="N68" s="812"/>
    </row>
    <row r="69" spans="1:14" s="630" customFormat="1" ht="40.5" customHeight="1" x14ac:dyDescent="0.25">
      <c r="A69" s="325" t="s">
        <v>3037</v>
      </c>
      <c r="B69" s="325" t="s">
        <v>382</v>
      </c>
      <c r="C69" s="325" t="s">
        <v>386</v>
      </c>
      <c r="D69" s="452" t="s">
        <v>168</v>
      </c>
      <c r="E69" s="325" t="s">
        <v>1045</v>
      </c>
      <c r="F69" s="325"/>
      <c r="G69" s="326"/>
      <c r="H69" s="326"/>
      <c r="I69" s="325" t="s">
        <v>389</v>
      </c>
      <c r="J69" s="326"/>
      <c r="K69" s="326">
        <v>2024</v>
      </c>
      <c r="L69" s="807"/>
      <c r="M69" s="807" t="s">
        <v>990</v>
      </c>
      <c r="N69" s="812"/>
    </row>
    <row r="70" spans="1:14" s="630" customFormat="1" ht="40.5" customHeight="1" x14ac:dyDescent="0.25">
      <c r="A70" s="325" t="s">
        <v>3037</v>
      </c>
      <c r="B70" s="325" t="s">
        <v>382</v>
      </c>
      <c r="C70" s="325" t="s">
        <v>386</v>
      </c>
      <c r="D70" s="452" t="s">
        <v>170</v>
      </c>
      <c r="E70" s="325" t="s">
        <v>3034</v>
      </c>
      <c r="F70" s="325" t="s">
        <v>155</v>
      </c>
      <c r="G70" s="326"/>
      <c r="H70" s="326"/>
      <c r="I70" s="325" t="s">
        <v>391</v>
      </c>
      <c r="J70" s="326"/>
      <c r="K70" s="326">
        <v>2024</v>
      </c>
      <c r="L70" s="807"/>
      <c r="M70" s="807" t="s">
        <v>990</v>
      </c>
      <c r="N70" s="812"/>
    </row>
    <row r="71" spans="1:14" s="630" customFormat="1" ht="40.5" customHeight="1" x14ac:dyDescent="0.25">
      <c r="A71" s="325" t="s">
        <v>3037</v>
      </c>
      <c r="B71" s="325" t="s">
        <v>382</v>
      </c>
      <c r="C71" s="325" t="s">
        <v>386</v>
      </c>
      <c r="D71" s="452" t="s">
        <v>186</v>
      </c>
      <c r="E71" s="325" t="s">
        <v>378</v>
      </c>
      <c r="F71" s="325"/>
      <c r="G71" s="326" t="s">
        <v>155</v>
      </c>
      <c r="H71" s="326"/>
      <c r="I71" s="325" t="s">
        <v>392</v>
      </c>
      <c r="J71" s="326">
        <v>2025</v>
      </c>
      <c r="K71" s="326">
        <v>2029</v>
      </c>
      <c r="L71" s="807"/>
      <c r="M71" s="807"/>
      <c r="N71" s="812"/>
    </row>
    <row r="72" spans="1:14" s="630" customFormat="1" ht="40.5" customHeight="1" x14ac:dyDescent="0.25">
      <c r="A72" s="325" t="s">
        <v>3037</v>
      </c>
      <c r="B72" s="325" t="s">
        <v>382</v>
      </c>
      <c r="C72" s="325" t="s">
        <v>386</v>
      </c>
      <c r="D72" s="452" t="s">
        <v>188</v>
      </c>
      <c r="E72" s="325" t="s">
        <v>3035</v>
      </c>
      <c r="F72" s="325" t="s">
        <v>155</v>
      </c>
      <c r="G72" s="326" t="s">
        <v>155</v>
      </c>
      <c r="H72" s="326"/>
      <c r="I72" s="325"/>
      <c r="J72" s="326">
        <v>2025</v>
      </c>
      <c r="K72" s="326">
        <v>2029</v>
      </c>
      <c r="L72" s="807"/>
      <c r="M72" s="807"/>
      <c r="N72" s="812"/>
    </row>
    <row r="73" spans="1:14" s="630" customFormat="1" ht="40.5" customHeight="1" x14ac:dyDescent="0.25">
      <c r="A73" s="325" t="s">
        <v>3037</v>
      </c>
      <c r="B73" s="325" t="s">
        <v>382</v>
      </c>
      <c r="C73" s="325" t="s">
        <v>386</v>
      </c>
      <c r="D73" s="452" t="s">
        <v>190</v>
      </c>
      <c r="E73" s="325" t="s">
        <v>380</v>
      </c>
      <c r="F73" s="325"/>
      <c r="G73" s="326" t="s">
        <v>155</v>
      </c>
      <c r="H73" s="326"/>
      <c r="I73" s="325"/>
      <c r="J73" s="326">
        <v>2030</v>
      </c>
      <c r="K73" s="326"/>
      <c r="L73" s="807"/>
      <c r="M73" s="807"/>
      <c r="N73" s="812"/>
    </row>
    <row r="74" spans="1:14" s="630" customFormat="1" ht="40.5" customHeight="1" x14ac:dyDescent="0.25">
      <c r="A74" s="336" t="s">
        <v>3037</v>
      </c>
      <c r="B74" s="336" t="s">
        <v>382</v>
      </c>
      <c r="C74" s="336" t="s">
        <v>386</v>
      </c>
      <c r="D74" s="614" t="s">
        <v>3023</v>
      </c>
      <c r="E74" s="336" t="s">
        <v>3036</v>
      </c>
      <c r="F74" s="336" t="s">
        <v>155</v>
      </c>
      <c r="G74" s="337" t="s">
        <v>155</v>
      </c>
      <c r="H74" s="337"/>
      <c r="I74" s="336"/>
      <c r="J74" s="337">
        <v>2030</v>
      </c>
      <c r="K74" s="337"/>
      <c r="L74" s="808"/>
      <c r="M74" s="808" t="s">
        <v>990</v>
      </c>
      <c r="N74" s="812"/>
    </row>
    <row r="75" spans="1:14" s="633" customFormat="1" ht="40.5" customHeight="1" x14ac:dyDescent="0.25">
      <c r="A75" s="162" t="s">
        <v>3218</v>
      </c>
      <c r="B75" s="162" t="s">
        <v>2861</v>
      </c>
      <c r="C75" s="162" t="s">
        <v>2862</v>
      </c>
      <c r="D75" s="647" t="s">
        <v>151</v>
      </c>
      <c r="E75" s="162" t="s">
        <v>279</v>
      </c>
      <c r="F75" s="162"/>
      <c r="G75" s="469"/>
      <c r="H75" s="469" t="s">
        <v>123</v>
      </c>
      <c r="I75" s="162" t="s">
        <v>279</v>
      </c>
      <c r="J75" s="469"/>
      <c r="K75" s="469"/>
      <c r="L75" s="470" t="s">
        <v>2863</v>
      </c>
      <c r="M75" s="470" t="s">
        <v>990</v>
      </c>
      <c r="N75" s="659"/>
    </row>
    <row r="76" spans="1:14" s="630" customFormat="1" ht="40.5" customHeight="1" x14ac:dyDescent="0.25">
      <c r="A76" s="467" t="s">
        <v>3219</v>
      </c>
      <c r="B76" s="467" t="s">
        <v>2861</v>
      </c>
      <c r="C76" s="467" t="s">
        <v>2864</v>
      </c>
      <c r="D76" s="648" t="s">
        <v>151</v>
      </c>
      <c r="E76" s="467" t="s">
        <v>279</v>
      </c>
      <c r="F76" s="467"/>
      <c r="G76" s="465"/>
      <c r="H76" s="465" t="s">
        <v>123</v>
      </c>
      <c r="I76" s="467" t="s">
        <v>279</v>
      </c>
      <c r="J76" s="465"/>
      <c r="K76" s="465"/>
      <c r="L76" s="468" t="s">
        <v>2865</v>
      </c>
      <c r="M76" s="468" t="s">
        <v>990</v>
      </c>
      <c r="N76" s="659"/>
    </row>
    <row r="77" spans="1:14" s="633" customFormat="1" ht="40.5" customHeight="1" x14ac:dyDescent="0.25">
      <c r="A77" s="162" t="s">
        <v>3220</v>
      </c>
      <c r="B77" s="162" t="s">
        <v>2861</v>
      </c>
      <c r="C77" s="162" t="s">
        <v>2866</v>
      </c>
      <c r="D77" s="647" t="s">
        <v>151</v>
      </c>
      <c r="E77" s="162" t="s">
        <v>279</v>
      </c>
      <c r="F77" s="162"/>
      <c r="G77" s="469"/>
      <c r="H77" s="469" t="s">
        <v>123</v>
      </c>
      <c r="I77" s="162" t="s">
        <v>279</v>
      </c>
      <c r="J77" s="469"/>
      <c r="K77" s="469"/>
      <c r="L77" s="470" t="s">
        <v>2867</v>
      </c>
      <c r="M77" s="470" t="s">
        <v>990</v>
      </c>
      <c r="N77" s="659"/>
    </row>
    <row r="78" spans="1:14" s="630" customFormat="1" ht="40.5" customHeight="1" x14ac:dyDescent="0.25">
      <c r="A78" s="467" t="s">
        <v>3221</v>
      </c>
      <c r="B78" s="467" t="s">
        <v>2861</v>
      </c>
      <c r="C78" s="467" t="s">
        <v>2868</v>
      </c>
      <c r="D78" s="648" t="s">
        <v>151</v>
      </c>
      <c r="E78" s="467" t="s">
        <v>279</v>
      </c>
      <c r="F78" s="467"/>
      <c r="G78" s="465"/>
      <c r="H78" s="465" t="s">
        <v>123</v>
      </c>
      <c r="I78" s="467" t="s">
        <v>279</v>
      </c>
      <c r="J78" s="465"/>
      <c r="K78" s="465"/>
      <c r="L78" s="468" t="s">
        <v>2869</v>
      </c>
      <c r="M78" s="468" t="s">
        <v>990</v>
      </c>
      <c r="N78" s="659"/>
    </row>
    <row r="79" spans="1:14" s="633" customFormat="1" ht="40.5" customHeight="1" x14ac:dyDescent="0.25">
      <c r="A79" s="162" t="s">
        <v>3222</v>
      </c>
      <c r="B79" s="162" t="s">
        <v>2861</v>
      </c>
      <c r="C79" s="162" t="s">
        <v>2870</v>
      </c>
      <c r="D79" s="647" t="s">
        <v>151</v>
      </c>
      <c r="E79" s="162" t="s">
        <v>279</v>
      </c>
      <c r="F79" s="162"/>
      <c r="G79" s="469"/>
      <c r="H79" s="469" t="s">
        <v>123</v>
      </c>
      <c r="I79" s="162" t="s">
        <v>279</v>
      </c>
      <c r="J79" s="469"/>
      <c r="K79" s="469"/>
      <c r="L79" s="470" t="s">
        <v>2871</v>
      </c>
      <c r="M79" s="470" t="s">
        <v>990</v>
      </c>
      <c r="N79" s="659"/>
    </row>
    <row r="80" spans="1:14" s="630" customFormat="1" ht="40.5" customHeight="1" x14ac:dyDescent="0.25">
      <c r="A80" s="466" t="s">
        <v>3223</v>
      </c>
      <c r="B80" s="466" t="s">
        <v>2872</v>
      </c>
      <c r="C80" s="466" t="s">
        <v>2873</v>
      </c>
      <c r="D80" s="644" t="s">
        <v>151</v>
      </c>
      <c r="E80" s="466" t="s">
        <v>2874</v>
      </c>
      <c r="F80" s="466"/>
      <c r="G80" s="464"/>
      <c r="H80" s="464" t="s">
        <v>123</v>
      </c>
      <c r="I80" s="466" t="s">
        <v>2874</v>
      </c>
      <c r="J80" s="464"/>
      <c r="K80" s="464"/>
      <c r="L80" s="474" t="s">
        <v>2875</v>
      </c>
      <c r="M80" s="474" t="s">
        <v>990</v>
      </c>
      <c r="N80" s="659"/>
    </row>
    <row r="81" spans="1:14" s="633" customFormat="1" ht="40.5" customHeight="1" x14ac:dyDescent="0.25">
      <c r="A81" s="162" t="s">
        <v>3224</v>
      </c>
      <c r="B81" s="162" t="s">
        <v>2872</v>
      </c>
      <c r="C81" s="162" t="s">
        <v>2876</v>
      </c>
      <c r="D81" s="647" t="s">
        <v>151</v>
      </c>
      <c r="E81" s="162" t="s">
        <v>2874</v>
      </c>
      <c r="F81" s="162"/>
      <c r="G81" s="469"/>
      <c r="H81" s="469" t="s">
        <v>123</v>
      </c>
      <c r="I81" s="162" t="s">
        <v>2874</v>
      </c>
      <c r="J81" s="469"/>
      <c r="K81" s="469"/>
      <c r="L81" s="470" t="s">
        <v>2877</v>
      </c>
      <c r="M81" s="470" t="s">
        <v>990</v>
      </c>
      <c r="N81" s="659"/>
    </row>
    <row r="82" spans="1:14" s="630" customFormat="1" ht="40.5" customHeight="1" x14ac:dyDescent="0.25">
      <c r="A82" s="467" t="s">
        <v>3225</v>
      </c>
      <c r="B82" s="467" t="s">
        <v>2872</v>
      </c>
      <c r="C82" s="467" t="s">
        <v>2878</v>
      </c>
      <c r="D82" s="648" t="s">
        <v>151</v>
      </c>
      <c r="E82" s="467" t="s">
        <v>2874</v>
      </c>
      <c r="F82" s="467"/>
      <c r="G82" s="465"/>
      <c r="H82" s="465" t="s">
        <v>123</v>
      </c>
      <c r="I82" s="467" t="s">
        <v>2874</v>
      </c>
      <c r="J82" s="465"/>
      <c r="K82" s="465"/>
      <c r="L82" s="468" t="s">
        <v>2879</v>
      </c>
      <c r="M82" s="468" t="s">
        <v>990</v>
      </c>
      <c r="N82" s="659"/>
    </row>
    <row r="83" spans="1:14" s="633" customFormat="1" ht="40.5" customHeight="1" x14ac:dyDescent="0.25">
      <c r="A83" s="162" t="s">
        <v>3226</v>
      </c>
      <c r="B83" s="162" t="s">
        <v>2872</v>
      </c>
      <c r="C83" s="162" t="s">
        <v>115</v>
      </c>
      <c r="D83" s="647" t="s">
        <v>151</v>
      </c>
      <c r="E83" s="162" t="s">
        <v>2874</v>
      </c>
      <c r="F83" s="162"/>
      <c r="G83" s="469"/>
      <c r="H83" s="469" t="s">
        <v>123</v>
      </c>
      <c r="I83" s="162" t="s">
        <v>2874</v>
      </c>
      <c r="J83" s="469"/>
      <c r="K83" s="469"/>
      <c r="L83" s="470" t="s">
        <v>2880</v>
      </c>
      <c r="M83" s="470" t="s">
        <v>990</v>
      </c>
      <c r="N83" s="659"/>
    </row>
    <row r="84" spans="1:14" s="630" customFormat="1" ht="40.5" customHeight="1" x14ac:dyDescent="0.25">
      <c r="A84" s="467" t="s">
        <v>3227</v>
      </c>
      <c r="B84" s="467" t="s">
        <v>2872</v>
      </c>
      <c r="C84" s="467" t="s">
        <v>2881</v>
      </c>
      <c r="D84" s="648" t="s">
        <v>151</v>
      </c>
      <c r="E84" s="467" t="s">
        <v>2874</v>
      </c>
      <c r="F84" s="467"/>
      <c r="G84" s="465"/>
      <c r="H84" s="465" t="s">
        <v>123</v>
      </c>
      <c r="I84" s="467" t="s">
        <v>2874</v>
      </c>
      <c r="J84" s="465"/>
      <c r="K84" s="465"/>
      <c r="L84" s="468" t="s">
        <v>2882</v>
      </c>
      <c r="M84" s="468" t="s">
        <v>990</v>
      </c>
      <c r="N84" s="659"/>
    </row>
    <row r="85" spans="1:14" s="633" customFormat="1" ht="40.5" customHeight="1" x14ac:dyDescent="0.25">
      <c r="A85" s="162" t="s">
        <v>3228</v>
      </c>
      <c r="B85" s="162" t="s">
        <v>495</v>
      </c>
      <c r="C85" s="162" t="s">
        <v>495</v>
      </c>
      <c r="D85" s="647" t="s">
        <v>151</v>
      </c>
      <c r="E85" s="162" t="s">
        <v>279</v>
      </c>
      <c r="F85" s="162"/>
      <c r="G85" s="469"/>
      <c r="H85" s="469" t="s">
        <v>123</v>
      </c>
      <c r="I85" s="162" t="s">
        <v>279</v>
      </c>
      <c r="J85" s="469"/>
      <c r="K85" s="469"/>
      <c r="L85" s="607" t="s">
        <v>1084</v>
      </c>
      <c r="M85" s="607" t="s">
        <v>990</v>
      </c>
      <c r="N85" s="659"/>
    </row>
  </sheetData>
  <autoFilter ref="A1:N85" xr:uid="{388C0154-F626-4F7C-B700-5394EA36ADBB}"/>
  <mergeCells count="36">
    <mergeCell ref="L67:L74"/>
    <mergeCell ref="L2:L5"/>
    <mergeCell ref="L6:L12"/>
    <mergeCell ref="L13:L18"/>
    <mergeCell ref="L19:L23"/>
    <mergeCell ref="L24:L27"/>
    <mergeCell ref="L30:L31"/>
    <mergeCell ref="L32:L36"/>
    <mergeCell ref="L37:L44"/>
    <mergeCell ref="L45:L53"/>
    <mergeCell ref="L54:L58"/>
    <mergeCell ref="L59:L66"/>
    <mergeCell ref="M67:M74"/>
    <mergeCell ref="M2:M5"/>
    <mergeCell ref="M6:M12"/>
    <mergeCell ref="M13:M18"/>
    <mergeCell ref="M19:M23"/>
    <mergeCell ref="M24:M27"/>
    <mergeCell ref="M30:M31"/>
    <mergeCell ref="M32:M36"/>
    <mergeCell ref="M37:M44"/>
    <mergeCell ref="M45:M53"/>
    <mergeCell ref="M54:M58"/>
    <mergeCell ref="M59:M66"/>
    <mergeCell ref="N67:N74"/>
    <mergeCell ref="N2:N5"/>
    <mergeCell ref="N6:N12"/>
    <mergeCell ref="N13:N18"/>
    <mergeCell ref="N19:N23"/>
    <mergeCell ref="N24:N27"/>
    <mergeCell ref="N30:N31"/>
    <mergeCell ref="N32:N36"/>
    <mergeCell ref="N37:N44"/>
    <mergeCell ref="N45:N53"/>
    <mergeCell ref="N54:N58"/>
    <mergeCell ref="N59:N6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8726-6B71-4C72-A10E-D1C6ED856F27}">
  <sheetPr>
    <tabColor rgb="FFFFC000"/>
  </sheetPr>
  <dimension ref="A1:I81"/>
  <sheetViews>
    <sheetView zoomScale="70" zoomScaleNormal="70" workbookViewId="0">
      <pane ySplit="1" topLeftCell="A2" activePane="bottomLeft" state="frozen"/>
      <selection activeCell="L24" sqref="L24:L27"/>
      <selection pane="bottomLeft" sqref="A1:XFD1048576"/>
    </sheetView>
  </sheetViews>
  <sheetFormatPr defaultColWidth="9.140625" defaultRowHeight="15" x14ac:dyDescent="0.25"/>
  <cols>
    <col min="1" max="1" width="9.42578125" style="11" customWidth="1"/>
    <col min="2" max="2" width="17" style="446" customWidth="1"/>
    <col min="3" max="3" width="28" style="446" bestFit="1" customWidth="1"/>
    <col min="4" max="4" width="64" style="11" bestFit="1" customWidth="1"/>
    <col min="5" max="5" width="20.140625" style="11" bestFit="1" customWidth="1"/>
    <col min="6" max="6" width="20.140625" style="11" customWidth="1"/>
    <col min="7" max="7" width="125.42578125" style="446" customWidth="1"/>
    <col min="8" max="8" width="37.140625" style="446" customWidth="1"/>
    <col min="9" max="9" width="37.140625" style="11" customWidth="1"/>
    <col min="10" max="16384" width="9.140625" style="11"/>
  </cols>
  <sheetData>
    <row r="1" spans="1:9" x14ac:dyDescent="0.25">
      <c r="A1" s="4" t="s">
        <v>117</v>
      </c>
      <c r="B1" s="4" t="s">
        <v>118</v>
      </c>
      <c r="C1" s="4" t="s">
        <v>119</v>
      </c>
      <c r="D1" s="4" t="s">
        <v>538</v>
      </c>
      <c r="E1" s="88" t="s">
        <v>1441</v>
      </c>
      <c r="F1" s="88" t="s">
        <v>3435</v>
      </c>
      <c r="G1" s="4" t="s">
        <v>127</v>
      </c>
      <c r="H1" s="4" t="s">
        <v>987</v>
      </c>
      <c r="I1" s="658" t="s">
        <v>135</v>
      </c>
    </row>
    <row r="2" spans="1:9" s="18" customFormat="1" ht="60" x14ac:dyDescent="0.25">
      <c r="A2" s="629" t="s">
        <v>2883</v>
      </c>
      <c r="B2" s="167" t="s">
        <v>3130</v>
      </c>
      <c r="C2" s="167" t="s">
        <v>3139</v>
      </c>
      <c r="D2" s="164" t="s">
        <v>52</v>
      </c>
      <c r="E2" s="462" t="s">
        <v>990</v>
      </c>
      <c r="F2" s="462" t="s">
        <v>990</v>
      </c>
      <c r="G2" s="167" t="s">
        <v>3232</v>
      </c>
      <c r="H2" s="167" t="s">
        <v>3154</v>
      </c>
      <c r="I2" s="656"/>
    </row>
    <row r="3" spans="1:9" s="449" customFormat="1" ht="60" x14ac:dyDescent="0.25">
      <c r="A3" s="285" t="s">
        <v>2884</v>
      </c>
      <c r="B3" s="450" t="s">
        <v>3130</v>
      </c>
      <c r="C3" s="450" t="s">
        <v>3139</v>
      </c>
      <c r="D3" s="285" t="s">
        <v>54</v>
      </c>
      <c r="E3" s="281" t="s">
        <v>990</v>
      </c>
      <c r="F3" s="281" t="s">
        <v>990</v>
      </c>
      <c r="G3" s="450" t="s">
        <v>3232</v>
      </c>
      <c r="H3" s="450" t="s">
        <v>3154</v>
      </c>
      <c r="I3" s="657"/>
    </row>
    <row r="4" spans="1:9" s="18" customFormat="1" ht="60" x14ac:dyDescent="0.25">
      <c r="A4" s="629" t="s">
        <v>2885</v>
      </c>
      <c r="B4" s="167" t="s">
        <v>3130</v>
      </c>
      <c r="C4" s="167" t="s">
        <v>3140</v>
      </c>
      <c r="D4" s="164" t="s">
        <v>553</v>
      </c>
      <c r="E4" s="76" t="s">
        <v>990</v>
      </c>
      <c r="F4" s="76" t="s">
        <v>990</v>
      </c>
      <c r="G4" s="167" t="s">
        <v>1087</v>
      </c>
      <c r="H4" s="167" t="s">
        <v>990</v>
      </c>
      <c r="I4" s="657"/>
    </row>
    <row r="5" spans="1:9" s="449" customFormat="1" ht="60" x14ac:dyDescent="0.25">
      <c r="A5" s="285" t="s">
        <v>2886</v>
      </c>
      <c r="B5" s="450" t="s">
        <v>3130</v>
      </c>
      <c r="C5" s="450" t="s">
        <v>3140</v>
      </c>
      <c r="D5" s="285" t="s">
        <v>3050</v>
      </c>
      <c r="E5" s="281" t="s">
        <v>990</v>
      </c>
      <c r="F5" s="281" t="s">
        <v>990</v>
      </c>
      <c r="G5" s="450" t="s">
        <v>1089</v>
      </c>
      <c r="H5" s="450" t="s">
        <v>990</v>
      </c>
      <c r="I5" s="657"/>
    </row>
    <row r="6" spans="1:9" s="18" customFormat="1" ht="45" x14ac:dyDescent="0.25">
      <c r="A6" s="629" t="s">
        <v>2887</v>
      </c>
      <c r="B6" s="167" t="s">
        <v>3130</v>
      </c>
      <c r="C6" s="167" t="s">
        <v>3139</v>
      </c>
      <c r="D6" s="164" t="s">
        <v>621</v>
      </c>
      <c r="E6" s="76" t="s">
        <v>990</v>
      </c>
      <c r="F6" s="76" t="s">
        <v>990</v>
      </c>
      <c r="G6" s="167" t="s">
        <v>623</v>
      </c>
      <c r="H6" s="167" t="s">
        <v>990</v>
      </c>
      <c r="I6" s="657"/>
    </row>
    <row r="7" spans="1:9" s="449" customFormat="1" ht="75" x14ac:dyDescent="0.25">
      <c r="A7" s="285" t="s">
        <v>2888</v>
      </c>
      <c r="B7" s="450" t="s">
        <v>149</v>
      </c>
      <c r="C7" s="450" t="s">
        <v>3112</v>
      </c>
      <c r="D7" s="285" t="s">
        <v>575</v>
      </c>
      <c r="E7" s="281" t="s">
        <v>990</v>
      </c>
      <c r="F7" s="281" t="s">
        <v>990</v>
      </c>
      <c r="G7" s="450" t="s">
        <v>1094</v>
      </c>
      <c r="H7" s="450" t="s">
        <v>990</v>
      </c>
      <c r="I7" s="657"/>
    </row>
    <row r="8" spans="1:9" s="18" customFormat="1" ht="75" x14ac:dyDescent="0.25">
      <c r="A8" s="629" t="s">
        <v>2889</v>
      </c>
      <c r="B8" s="167" t="s">
        <v>149</v>
      </c>
      <c r="C8" s="167" t="s">
        <v>3112</v>
      </c>
      <c r="D8" s="164" t="s">
        <v>61</v>
      </c>
      <c r="E8" s="76" t="s">
        <v>990</v>
      </c>
      <c r="F8" s="76" t="s">
        <v>990</v>
      </c>
      <c r="G8" s="167" t="s">
        <v>580</v>
      </c>
      <c r="H8" s="167" t="s">
        <v>1095</v>
      </c>
      <c r="I8" s="657"/>
    </row>
    <row r="9" spans="1:9" s="449" customFormat="1" ht="30" x14ac:dyDescent="0.25">
      <c r="A9" s="285" t="s">
        <v>2890</v>
      </c>
      <c r="B9" s="450" t="s">
        <v>149</v>
      </c>
      <c r="C9" s="450" t="s">
        <v>3112</v>
      </c>
      <c r="D9" s="285" t="s">
        <v>586</v>
      </c>
      <c r="E9" s="281" t="s">
        <v>990</v>
      </c>
      <c r="F9" s="281" t="s">
        <v>990</v>
      </c>
      <c r="G9" s="450" t="s">
        <v>2891</v>
      </c>
      <c r="H9" s="450" t="s">
        <v>990</v>
      </c>
      <c r="I9" s="657"/>
    </row>
    <row r="10" spans="1:9" s="18" customFormat="1" ht="30" x14ac:dyDescent="0.25">
      <c r="A10" s="629" t="s">
        <v>2892</v>
      </c>
      <c r="B10" s="167" t="s">
        <v>149</v>
      </c>
      <c r="C10" s="167" t="s">
        <v>173</v>
      </c>
      <c r="D10" s="164" t="s">
        <v>63</v>
      </c>
      <c r="E10" s="76" t="s">
        <v>990</v>
      </c>
      <c r="F10" s="76" t="s">
        <v>990</v>
      </c>
      <c r="G10" s="167" t="s">
        <v>597</v>
      </c>
      <c r="H10" s="167" t="s">
        <v>1095</v>
      </c>
      <c r="I10" s="657"/>
    </row>
    <row r="11" spans="1:9" s="449" customFormat="1" ht="75" x14ac:dyDescent="0.25">
      <c r="A11" s="285" t="s">
        <v>2893</v>
      </c>
      <c r="B11" s="450" t="s">
        <v>149</v>
      </c>
      <c r="C11" s="450" t="s">
        <v>173</v>
      </c>
      <c r="D11" s="285" t="s">
        <v>600</v>
      </c>
      <c r="E11" s="281" t="s">
        <v>990</v>
      </c>
      <c r="F11" s="281" t="s">
        <v>990</v>
      </c>
      <c r="G11" s="450" t="s">
        <v>601</v>
      </c>
      <c r="H11" s="450" t="s">
        <v>990</v>
      </c>
      <c r="I11" s="657"/>
    </row>
    <row r="12" spans="1:9" s="18" customFormat="1" ht="45" x14ac:dyDescent="0.25">
      <c r="A12" s="629" t="s">
        <v>2894</v>
      </c>
      <c r="B12" s="167" t="s">
        <v>3130</v>
      </c>
      <c r="C12" s="167" t="s">
        <v>3192</v>
      </c>
      <c r="D12" s="164" t="s">
        <v>644</v>
      </c>
      <c r="E12" s="76" t="s">
        <v>990</v>
      </c>
      <c r="F12" s="76" t="s">
        <v>990</v>
      </c>
      <c r="G12" s="167" t="s">
        <v>2896</v>
      </c>
      <c r="H12" s="167" t="s">
        <v>990</v>
      </c>
      <c r="I12" s="657"/>
    </row>
    <row r="13" spans="1:9" s="449" customFormat="1" ht="30" x14ac:dyDescent="0.25">
      <c r="A13" s="285" t="s">
        <v>2895</v>
      </c>
      <c r="B13" s="450" t="s">
        <v>3131</v>
      </c>
      <c r="C13" s="450" t="s">
        <v>1112</v>
      </c>
      <c r="D13" s="285" t="s">
        <v>652</v>
      </c>
      <c r="E13" s="281" t="s">
        <v>990</v>
      </c>
      <c r="F13" s="281" t="s">
        <v>990</v>
      </c>
      <c r="G13" s="450" t="s">
        <v>653</v>
      </c>
      <c r="H13" s="450" t="s">
        <v>3184</v>
      </c>
      <c r="I13" s="657"/>
    </row>
    <row r="14" spans="1:9" s="18" customFormat="1" ht="90" x14ac:dyDescent="0.25">
      <c r="A14" s="629" t="s">
        <v>2897</v>
      </c>
      <c r="B14" s="167" t="s">
        <v>149</v>
      </c>
      <c r="C14" s="167" t="s">
        <v>108</v>
      </c>
      <c r="D14" s="164" t="s">
        <v>50</v>
      </c>
      <c r="E14" s="76" t="s">
        <v>990</v>
      </c>
      <c r="F14" s="76" t="s">
        <v>990</v>
      </c>
      <c r="G14" s="167" t="s">
        <v>3233</v>
      </c>
      <c r="H14" s="167" t="s">
        <v>3234</v>
      </c>
      <c r="I14" s="657"/>
    </row>
    <row r="15" spans="1:9" s="449" customFormat="1" ht="45" x14ac:dyDescent="0.25">
      <c r="A15" s="285" t="s">
        <v>2898</v>
      </c>
      <c r="B15" s="450" t="s">
        <v>3131</v>
      </c>
      <c r="C15" s="450" t="s">
        <v>1112</v>
      </c>
      <c r="D15" s="285" t="s">
        <v>624</v>
      </c>
      <c r="E15" s="281" t="s">
        <v>990</v>
      </c>
      <c r="F15" s="281" t="s">
        <v>990</v>
      </c>
      <c r="G15" s="450" t="s">
        <v>625</v>
      </c>
      <c r="H15" s="450" t="s">
        <v>990</v>
      </c>
      <c r="I15" s="657"/>
    </row>
    <row r="16" spans="1:9" s="18" customFormat="1" ht="60" x14ac:dyDescent="0.25">
      <c r="A16" s="629" t="s">
        <v>2899</v>
      </c>
      <c r="B16" s="167" t="s">
        <v>3131</v>
      </c>
      <c r="C16" s="167" t="s">
        <v>1112</v>
      </c>
      <c r="D16" s="164" t="s">
        <v>1115</v>
      </c>
      <c r="E16" s="76" t="s">
        <v>990</v>
      </c>
      <c r="F16" s="76" t="s">
        <v>990</v>
      </c>
      <c r="G16" s="167" t="s">
        <v>1116</v>
      </c>
      <c r="H16" s="167" t="s">
        <v>990</v>
      </c>
      <c r="I16" s="657"/>
    </row>
    <row r="17" spans="1:9" s="449" customFormat="1" ht="45" x14ac:dyDescent="0.25">
      <c r="A17" s="285" t="s">
        <v>2900</v>
      </c>
      <c r="B17" s="450" t="s">
        <v>3130</v>
      </c>
      <c r="C17" s="450" t="s">
        <v>3139</v>
      </c>
      <c r="D17" s="285" t="s">
        <v>3068</v>
      </c>
      <c r="E17" s="281" t="s">
        <v>990</v>
      </c>
      <c r="F17" s="281" t="s">
        <v>155</v>
      </c>
      <c r="G17" s="450" t="s">
        <v>615</v>
      </c>
      <c r="H17" s="450" t="s">
        <v>990</v>
      </c>
      <c r="I17" s="657"/>
    </row>
    <row r="18" spans="1:9" s="18" customFormat="1" ht="75" x14ac:dyDescent="0.25">
      <c r="A18" s="629" t="s">
        <v>2901</v>
      </c>
      <c r="B18" s="167" t="s">
        <v>3130</v>
      </c>
      <c r="C18" s="167" t="s">
        <v>3139</v>
      </c>
      <c r="D18" s="164" t="s">
        <v>69</v>
      </c>
      <c r="E18" s="76" t="s">
        <v>990</v>
      </c>
      <c r="F18" s="76" t="s">
        <v>990</v>
      </c>
      <c r="G18" s="167" t="s">
        <v>670</v>
      </c>
      <c r="H18" s="167" t="s">
        <v>3202</v>
      </c>
      <c r="I18" s="657"/>
    </row>
    <row r="19" spans="1:9" s="449" customFormat="1" ht="60" x14ac:dyDescent="0.25">
      <c r="A19" s="285" t="s">
        <v>2902</v>
      </c>
      <c r="B19" s="450" t="s">
        <v>318</v>
      </c>
      <c r="C19" s="450" t="s">
        <v>546</v>
      </c>
      <c r="D19" s="285" t="s">
        <v>3116</v>
      </c>
      <c r="E19" s="281" t="s">
        <v>990</v>
      </c>
      <c r="F19" s="281" t="s">
        <v>990</v>
      </c>
      <c r="G19" s="450" t="s">
        <v>1133</v>
      </c>
      <c r="H19" s="450" t="s">
        <v>3185</v>
      </c>
      <c r="I19" s="657"/>
    </row>
    <row r="20" spans="1:9" s="18" customFormat="1" ht="45" x14ac:dyDescent="0.25">
      <c r="A20" s="629" t="s">
        <v>2903</v>
      </c>
      <c r="B20" s="167" t="s">
        <v>318</v>
      </c>
      <c r="C20" s="167" t="s">
        <v>546</v>
      </c>
      <c r="D20" s="164" t="s">
        <v>3117</v>
      </c>
      <c r="E20" s="76" t="s">
        <v>990</v>
      </c>
      <c r="F20" s="76" t="s">
        <v>990</v>
      </c>
      <c r="G20" s="167" t="s">
        <v>1135</v>
      </c>
      <c r="H20" s="167" t="s">
        <v>3185</v>
      </c>
      <c r="I20" s="657"/>
    </row>
    <row r="21" spans="1:9" s="449" customFormat="1" ht="30" x14ac:dyDescent="0.25">
      <c r="A21" s="285" t="s">
        <v>2904</v>
      </c>
      <c r="B21" s="450" t="s">
        <v>318</v>
      </c>
      <c r="C21" s="450" t="s">
        <v>546</v>
      </c>
      <c r="D21" s="285" t="s">
        <v>3118</v>
      </c>
      <c r="E21" s="281" t="s">
        <v>990</v>
      </c>
      <c r="F21" s="281" t="s">
        <v>990</v>
      </c>
      <c r="G21" s="450" t="s">
        <v>3152</v>
      </c>
      <c r="H21" s="450" t="s">
        <v>3158</v>
      </c>
      <c r="I21" s="657"/>
    </row>
    <row r="22" spans="1:9" s="18" customFormat="1" ht="75" x14ac:dyDescent="0.25">
      <c r="A22" s="629" t="s">
        <v>2905</v>
      </c>
      <c r="B22" s="167" t="s">
        <v>318</v>
      </c>
      <c r="C22" s="167" t="s">
        <v>546</v>
      </c>
      <c r="D22" s="164" t="s">
        <v>732</v>
      </c>
      <c r="E22" s="76" t="s">
        <v>155</v>
      </c>
      <c r="F22" s="76" t="s">
        <v>990</v>
      </c>
      <c r="G22" s="167" t="s">
        <v>1138</v>
      </c>
      <c r="H22" s="167" t="s">
        <v>3158</v>
      </c>
      <c r="I22" s="657"/>
    </row>
    <row r="23" spans="1:9" s="449" customFormat="1" ht="30" x14ac:dyDescent="0.25">
      <c r="A23" s="285" t="s">
        <v>2906</v>
      </c>
      <c r="B23" s="450" t="s">
        <v>318</v>
      </c>
      <c r="C23" s="450" t="s">
        <v>546</v>
      </c>
      <c r="D23" s="285" t="s">
        <v>736</v>
      </c>
      <c r="E23" s="281" t="s">
        <v>990</v>
      </c>
      <c r="F23" s="281" t="s">
        <v>990</v>
      </c>
      <c r="G23" s="450" t="s">
        <v>737</v>
      </c>
      <c r="H23" s="450" t="s">
        <v>990</v>
      </c>
      <c r="I23" s="657"/>
    </row>
    <row r="24" spans="1:9" s="18" customFormat="1" ht="75" x14ac:dyDescent="0.25">
      <c r="A24" s="629" t="s">
        <v>2907</v>
      </c>
      <c r="B24" s="167" t="s">
        <v>2861</v>
      </c>
      <c r="C24" s="167" t="s">
        <v>546</v>
      </c>
      <c r="D24" s="164" t="s">
        <v>2994</v>
      </c>
      <c r="E24" s="76" t="s">
        <v>990</v>
      </c>
      <c r="F24" s="76" t="s">
        <v>990</v>
      </c>
      <c r="G24" s="167" t="s">
        <v>2995</v>
      </c>
      <c r="H24" s="167" t="s">
        <v>990</v>
      </c>
      <c r="I24" s="657"/>
    </row>
    <row r="25" spans="1:9" s="449" customFormat="1" ht="30" x14ac:dyDescent="0.25">
      <c r="A25" s="285" t="s">
        <v>2908</v>
      </c>
      <c r="B25" s="450" t="s">
        <v>382</v>
      </c>
      <c r="C25" s="450" t="s">
        <v>546</v>
      </c>
      <c r="D25" s="285" t="s">
        <v>3119</v>
      </c>
      <c r="E25" s="281" t="s">
        <v>990</v>
      </c>
      <c r="F25" s="281" t="s">
        <v>990</v>
      </c>
      <c r="G25" s="450" t="s">
        <v>757</v>
      </c>
      <c r="H25" s="450" t="s">
        <v>990</v>
      </c>
      <c r="I25" s="657"/>
    </row>
    <row r="26" spans="1:9" s="18" customFormat="1" ht="30" x14ac:dyDescent="0.25">
      <c r="A26" s="629" t="s">
        <v>2909</v>
      </c>
      <c r="B26" s="167" t="s">
        <v>382</v>
      </c>
      <c r="C26" s="167" t="s">
        <v>546</v>
      </c>
      <c r="D26" s="164" t="s">
        <v>761</v>
      </c>
      <c r="E26" s="76" t="s">
        <v>990</v>
      </c>
      <c r="F26" s="76" t="s">
        <v>990</v>
      </c>
      <c r="G26" s="167" t="s">
        <v>762</v>
      </c>
      <c r="H26" s="167" t="s">
        <v>990</v>
      </c>
      <c r="I26" s="657"/>
    </row>
    <row r="27" spans="1:9" s="449" customFormat="1" ht="30" x14ac:dyDescent="0.25">
      <c r="A27" s="285" t="s">
        <v>2911</v>
      </c>
      <c r="B27" s="450" t="s">
        <v>3195</v>
      </c>
      <c r="C27" s="450" t="s">
        <v>3193</v>
      </c>
      <c r="D27" s="285" t="s">
        <v>3168</v>
      </c>
      <c r="E27" s="281" t="s">
        <v>990</v>
      </c>
      <c r="F27" s="281" t="s">
        <v>155</v>
      </c>
      <c r="G27" s="450" t="s">
        <v>3235</v>
      </c>
      <c r="H27" s="450" t="s">
        <v>990</v>
      </c>
      <c r="I27" s="657"/>
    </row>
    <row r="28" spans="1:9" s="18" customFormat="1" ht="60" x14ac:dyDescent="0.25">
      <c r="A28" s="629" t="s">
        <v>2914</v>
      </c>
      <c r="B28" s="167" t="s">
        <v>495</v>
      </c>
      <c r="C28" s="167" t="s">
        <v>495</v>
      </c>
      <c r="D28" s="164" t="s">
        <v>971</v>
      </c>
      <c r="E28" s="76" t="s">
        <v>990</v>
      </c>
      <c r="F28" s="76" t="s">
        <v>990</v>
      </c>
      <c r="G28" s="167" t="s">
        <v>2910</v>
      </c>
      <c r="H28" s="167" t="s">
        <v>990</v>
      </c>
      <c r="I28" s="657"/>
    </row>
    <row r="29" spans="1:9" s="449" customFormat="1" ht="30" x14ac:dyDescent="0.25">
      <c r="A29" s="285" t="s">
        <v>2917</v>
      </c>
      <c r="B29" s="450" t="s">
        <v>2861</v>
      </c>
      <c r="C29" s="450" t="s">
        <v>2864</v>
      </c>
      <c r="D29" s="285" t="s">
        <v>2912</v>
      </c>
      <c r="E29" s="281" t="s">
        <v>990</v>
      </c>
      <c r="F29" s="281" t="s">
        <v>990</v>
      </c>
      <c r="G29" s="450" t="s">
        <v>2913</v>
      </c>
      <c r="H29" s="450" t="s">
        <v>990</v>
      </c>
      <c r="I29" s="657"/>
    </row>
    <row r="30" spans="1:9" s="18" customFormat="1" x14ac:dyDescent="0.25">
      <c r="A30" s="629" t="s">
        <v>2920</v>
      </c>
      <c r="B30" s="167" t="s">
        <v>2861</v>
      </c>
      <c r="C30" s="167" t="s">
        <v>2864</v>
      </c>
      <c r="D30" s="164" t="s">
        <v>3169</v>
      </c>
      <c r="E30" s="76" t="s">
        <v>990</v>
      </c>
      <c r="F30" s="76" t="s">
        <v>155</v>
      </c>
      <c r="G30" s="167" t="s">
        <v>3236</v>
      </c>
      <c r="H30" s="167" t="s">
        <v>990</v>
      </c>
      <c r="I30" s="657"/>
    </row>
    <row r="31" spans="1:9" s="449" customFormat="1" ht="75" x14ac:dyDescent="0.25">
      <c r="A31" s="285" t="s">
        <v>2922</v>
      </c>
      <c r="B31" s="450" t="s">
        <v>2861</v>
      </c>
      <c r="C31" s="450" t="s">
        <v>2864</v>
      </c>
      <c r="D31" s="285" t="s">
        <v>43</v>
      </c>
      <c r="E31" s="281" t="s">
        <v>990</v>
      </c>
      <c r="F31" s="281" t="s">
        <v>990</v>
      </c>
      <c r="G31" s="450" t="s">
        <v>776</v>
      </c>
      <c r="H31" s="450" t="s">
        <v>1178</v>
      </c>
      <c r="I31" s="657"/>
    </row>
    <row r="32" spans="1:9" s="18" customFormat="1" ht="30" x14ac:dyDescent="0.25">
      <c r="A32" s="629" t="s">
        <v>2924</v>
      </c>
      <c r="B32" s="167" t="s">
        <v>2861</v>
      </c>
      <c r="C32" s="167" t="s">
        <v>2864</v>
      </c>
      <c r="D32" s="164" t="s">
        <v>786</v>
      </c>
      <c r="E32" s="76" t="s">
        <v>990</v>
      </c>
      <c r="F32" s="76" t="s">
        <v>155</v>
      </c>
      <c r="G32" s="167" t="s">
        <v>3237</v>
      </c>
      <c r="H32" s="167" t="s">
        <v>990</v>
      </c>
      <c r="I32" s="657"/>
    </row>
    <row r="33" spans="1:9" s="449" customFormat="1" ht="30" x14ac:dyDescent="0.25">
      <c r="A33" s="285" t="s">
        <v>2927</v>
      </c>
      <c r="B33" s="450" t="s">
        <v>2872</v>
      </c>
      <c r="C33" s="450" t="s">
        <v>2873</v>
      </c>
      <c r="D33" s="285" t="s">
        <v>3170</v>
      </c>
      <c r="E33" s="281" t="s">
        <v>990</v>
      </c>
      <c r="F33" s="281" t="s">
        <v>155</v>
      </c>
      <c r="G33" s="450" t="s">
        <v>3237</v>
      </c>
      <c r="H33" s="450" t="s">
        <v>990</v>
      </c>
      <c r="I33" s="657"/>
    </row>
    <row r="34" spans="1:9" s="18" customFormat="1" ht="30" x14ac:dyDescent="0.25">
      <c r="A34" s="629" t="s">
        <v>72</v>
      </c>
      <c r="B34" s="167" t="s">
        <v>2872</v>
      </c>
      <c r="C34" s="167" t="s">
        <v>2873</v>
      </c>
      <c r="D34" s="164" t="s">
        <v>2915</v>
      </c>
      <c r="E34" s="76" t="s">
        <v>990</v>
      </c>
      <c r="F34" s="76" t="s">
        <v>990</v>
      </c>
      <c r="G34" s="167" t="s">
        <v>2916</v>
      </c>
      <c r="H34" s="167" t="s">
        <v>3185</v>
      </c>
      <c r="I34" s="657"/>
    </row>
    <row r="35" spans="1:9" s="449" customFormat="1" ht="30" x14ac:dyDescent="0.25">
      <c r="A35" s="285" t="s">
        <v>78</v>
      </c>
      <c r="B35" s="450" t="s">
        <v>2872</v>
      </c>
      <c r="C35" s="450" t="s">
        <v>2873</v>
      </c>
      <c r="D35" s="285" t="s">
        <v>2918</v>
      </c>
      <c r="E35" s="281" t="s">
        <v>990</v>
      </c>
      <c r="F35" s="281" t="s">
        <v>990</v>
      </c>
      <c r="G35" s="450" t="s">
        <v>2919</v>
      </c>
      <c r="H35" s="450" t="s">
        <v>3185</v>
      </c>
      <c r="I35" s="657"/>
    </row>
    <row r="36" spans="1:9" s="18" customFormat="1" ht="45" x14ac:dyDescent="0.25">
      <c r="A36" s="629" t="s">
        <v>2930</v>
      </c>
      <c r="B36" s="167" t="s">
        <v>2872</v>
      </c>
      <c r="C36" s="167" t="s">
        <v>2873</v>
      </c>
      <c r="D36" s="164" t="s">
        <v>73</v>
      </c>
      <c r="E36" s="76" t="s">
        <v>990</v>
      </c>
      <c r="F36" s="76" t="s">
        <v>990</v>
      </c>
      <c r="G36" s="167" t="s">
        <v>2921</v>
      </c>
      <c r="H36" s="167" t="s">
        <v>3185</v>
      </c>
      <c r="I36" s="657"/>
    </row>
    <row r="37" spans="1:9" s="449" customFormat="1" ht="45" x14ac:dyDescent="0.25">
      <c r="A37" s="285" t="s">
        <v>82</v>
      </c>
      <c r="B37" s="450" t="s">
        <v>2872</v>
      </c>
      <c r="C37" s="450" t="s">
        <v>115</v>
      </c>
      <c r="D37" s="285" t="s">
        <v>3171</v>
      </c>
      <c r="E37" s="281" t="s">
        <v>990</v>
      </c>
      <c r="F37" s="281" t="s">
        <v>990</v>
      </c>
      <c r="G37" s="450" t="s">
        <v>792</v>
      </c>
      <c r="H37" s="450" t="s">
        <v>3185</v>
      </c>
      <c r="I37" s="657"/>
    </row>
    <row r="38" spans="1:9" s="18" customFormat="1" ht="90" x14ac:dyDescent="0.25">
      <c r="A38" s="629" t="s">
        <v>2934</v>
      </c>
      <c r="B38" s="167" t="s">
        <v>2872</v>
      </c>
      <c r="C38" s="167" t="s">
        <v>2876</v>
      </c>
      <c r="D38" s="164" t="s">
        <v>79</v>
      </c>
      <c r="E38" s="76" t="s">
        <v>990</v>
      </c>
      <c r="F38" s="76" t="s">
        <v>990</v>
      </c>
      <c r="G38" s="167" t="s">
        <v>2923</v>
      </c>
      <c r="H38" s="167" t="s">
        <v>3186</v>
      </c>
      <c r="I38" s="657"/>
    </row>
    <row r="39" spans="1:9" s="449" customFormat="1" ht="30" x14ac:dyDescent="0.25">
      <c r="A39" s="285" t="s">
        <v>2935</v>
      </c>
      <c r="B39" s="450" t="s">
        <v>2872</v>
      </c>
      <c r="C39" s="450" t="s">
        <v>2876</v>
      </c>
      <c r="D39" s="285" t="s">
        <v>2925</v>
      </c>
      <c r="E39" s="281" t="s">
        <v>990</v>
      </c>
      <c r="F39" s="281" t="s">
        <v>990</v>
      </c>
      <c r="G39" s="450" t="s">
        <v>2926</v>
      </c>
      <c r="H39" s="450" t="s">
        <v>3186</v>
      </c>
      <c r="I39" s="657"/>
    </row>
    <row r="40" spans="1:9" s="18" customFormat="1" ht="30" x14ac:dyDescent="0.25">
      <c r="A40" s="629" t="s">
        <v>2936</v>
      </c>
      <c r="B40" s="167" t="s">
        <v>2872</v>
      </c>
      <c r="C40" s="167" t="s">
        <v>2876</v>
      </c>
      <c r="D40" s="164" t="s">
        <v>3172</v>
      </c>
      <c r="E40" s="76" t="s">
        <v>990</v>
      </c>
      <c r="F40" s="76" t="s">
        <v>155</v>
      </c>
      <c r="G40" s="167" t="s">
        <v>3238</v>
      </c>
      <c r="H40" s="167" t="s">
        <v>990</v>
      </c>
      <c r="I40" s="657"/>
    </row>
    <row r="41" spans="1:9" s="449" customFormat="1" ht="45" x14ac:dyDescent="0.25">
      <c r="A41" s="285" t="s">
        <v>2937</v>
      </c>
      <c r="B41" s="450" t="s">
        <v>2872</v>
      </c>
      <c r="C41" s="450" t="s">
        <v>2876</v>
      </c>
      <c r="D41" s="285" t="s">
        <v>83</v>
      </c>
      <c r="E41" s="281" t="s">
        <v>990</v>
      </c>
      <c r="F41" s="281" t="s">
        <v>990</v>
      </c>
      <c r="G41" s="450" t="s">
        <v>2921</v>
      </c>
      <c r="H41" s="450" t="s">
        <v>3186</v>
      </c>
      <c r="I41" s="657"/>
    </row>
    <row r="42" spans="1:9" s="18" customFormat="1" ht="45" x14ac:dyDescent="0.25">
      <c r="A42" s="629" t="s">
        <v>2938</v>
      </c>
      <c r="B42" s="167" t="s">
        <v>2872</v>
      </c>
      <c r="C42" s="167" t="s">
        <v>2878</v>
      </c>
      <c r="D42" s="164" t="s">
        <v>2933</v>
      </c>
      <c r="E42" s="76" t="s">
        <v>990</v>
      </c>
      <c r="F42" s="76" t="s">
        <v>990</v>
      </c>
      <c r="G42" s="167" t="s">
        <v>2921</v>
      </c>
      <c r="H42" s="167" t="s">
        <v>3186</v>
      </c>
      <c r="I42" s="657"/>
    </row>
    <row r="43" spans="1:9" s="449" customFormat="1" ht="30" x14ac:dyDescent="0.25">
      <c r="A43" s="285" t="s">
        <v>2939</v>
      </c>
      <c r="B43" s="450" t="s">
        <v>2872</v>
      </c>
      <c r="C43" s="450" t="s">
        <v>2878</v>
      </c>
      <c r="D43" s="285" t="s">
        <v>2928</v>
      </c>
      <c r="E43" s="281" t="s">
        <v>990</v>
      </c>
      <c r="F43" s="281" t="s">
        <v>990</v>
      </c>
      <c r="G43" s="450" t="s">
        <v>2929</v>
      </c>
      <c r="H43" s="450" t="s">
        <v>3187</v>
      </c>
      <c r="I43" s="657"/>
    </row>
    <row r="44" spans="1:9" s="18" customFormat="1" ht="45" x14ac:dyDescent="0.25">
      <c r="A44" s="629" t="s">
        <v>2942</v>
      </c>
      <c r="B44" s="167" t="s">
        <v>2872</v>
      </c>
      <c r="C44" s="167" t="s">
        <v>2878</v>
      </c>
      <c r="D44" s="164" t="s">
        <v>2940</v>
      </c>
      <c r="E44" s="76" t="s">
        <v>990</v>
      </c>
      <c r="F44" s="76" t="s">
        <v>990</v>
      </c>
      <c r="G44" s="167" t="s">
        <v>2941</v>
      </c>
      <c r="H44" s="167" t="s">
        <v>3187</v>
      </c>
      <c r="I44" s="657"/>
    </row>
    <row r="45" spans="1:9" s="449" customFormat="1" ht="45" x14ac:dyDescent="0.25">
      <c r="A45" s="285" t="s">
        <v>2944</v>
      </c>
      <c r="B45" s="450" t="s">
        <v>2872</v>
      </c>
      <c r="C45" s="450" t="s">
        <v>2878</v>
      </c>
      <c r="D45" s="285" t="s">
        <v>2931</v>
      </c>
      <c r="E45" s="281" t="s">
        <v>990</v>
      </c>
      <c r="F45" s="281" t="s">
        <v>990</v>
      </c>
      <c r="G45" s="450" t="s">
        <v>2932</v>
      </c>
      <c r="H45" s="450" t="s">
        <v>3187</v>
      </c>
      <c r="I45" s="657"/>
    </row>
    <row r="46" spans="1:9" s="18" customFormat="1" ht="105" x14ac:dyDescent="0.25">
      <c r="A46" s="629" t="s">
        <v>2945</v>
      </c>
      <c r="B46" s="167" t="s">
        <v>2872</v>
      </c>
      <c r="C46" s="167" t="s">
        <v>546</v>
      </c>
      <c r="D46" s="164" t="s">
        <v>75</v>
      </c>
      <c r="E46" s="76" t="s">
        <v>990</v>
      </c>
      <c r="F46" s="76" t="s">
        <v>990</v>
      </c>
      <c r="G46" s="167" t="s">
        <v>2943</v>
      </c>
      <c r="H46" s="167" t="s">
        <v>3188</v>
      </c>
      <c r="I46" s="657"/>
    </row>
    <row r="47" spans="1:9" s="449" customFormat="1" ht="105" x14ac:dyDescent="0.25">
      <c r="A47" s="285" t="s">
        <v>2948</v>
      </c>
      <c r="B47" s="450" t="s">
        <v>2872</v>
      </c>
      <c r="C47" s="450" t="s">
        <v>546</v>
      </c>
      <c r="D47" s="285" t="s">
        <v>77</v>
      </c>
      <c r="E47" s="281" t="s">
        <v>990</v>
      </c>
      <c r="F47" s="281" t="s">
        <v>990</v>
      </c>
      <c r="G47" s="450" t="s">
        <v>2943</v>
      </c>
      <c r="H47" s="450" t="s">
        <v>990</v>
      </c>
      <c r="I47" s="657"/>
    </row>
    <row r="48" spans="1:9" s="18" customFormat="1" ht="60" x14ac:dyDescent="0.25">
      <c r="A48" s="629" t="s">
        <v>2951</v>
      </c>
      <c r="B48" s="167" t="s">
        <v>2872</v>
      </c>
      <c r="C48" s="167" t="s">
        <v>115</v>
      </c>
      <c r="D48" s="164" t="s">
        <v>2954</v>
      </c>
      <c r="E48" s="76" t="s">
        <v>990</v>
      </c>
      <c r="F48" s="76" t="s">
        <v>990</v>
      </c>
      <c r="G48" s="167" t="s">
        <v>2955</v>
      </c>
      <c r="H48" s="167" t="s">
        <v>3185</v>
      </c>
      <c r="I48" s="657"/>
    </row>
    <row r="49" spans="1:9" s="449" customFormat="1" ht="30" x14ac:dyDescent="0.25">
      <c r="A49" s="285" t="s">
        <v>2952</v>
      </c>
      <c r="B49" s="450" t="s">
        <v>2872</v>
      </c>
      <c r="C49" s="450" t="s">
        <v>546</v>
      </c>
      <c r="D49" s="285" t="s">
        <v>2946</v>
      </c>
      <c r="E49" s="281" t="s">
        <v>990</v>
      </c>
      <c r="F49" s="281" t="s">
        <v>155</v>
      </c>
      <c r="G49" s="450" t="s">
        <v>2947</v>
      </c>
      <c r="H49" s="450" t="s">
        <v>3185</v>
      </c>
      <c r="I49" s="657"/>
    </row>
    <row r="50" spans="1:9" s="18" customFormat="1" ht="45" x14ac:dyDescent="0.25">
      <c r="A50" s="629" t="s">
        <v>2953</v>
      </c>
      <c r="B50" s="167" t="s">
        <v>2872</v>
      </c>
      <c r="C50" s="167" t="s">
        <v>546</v>
      </c>
      <c r="D50" s="164" t="s">
        <v>2949</v>
      </c>
      <c r="E50" s="76" t="s">
        <v>990</v>
      </c>
      <c r="F50" s="76" t="s">
        <v>990</v>
      </c>
      <c r="G50" s="167" t="s">
        <v>2950</v>
      </c>
      <c r="H50" s="167" t="s">
        <v>990</v>
      </c>
      <c r="I50" s="657"/>
    </row>
    <row r="51" spans="1:9" s="449" customFormat="1" ht="60" x14ac:dyDescent="0.25">
      <c r="A51" s="285" t="s">
        <v>74</v>
      </c>
      <c r="B51" s="450" t="s">
        <v>495</v>
      </c>
      <c r="C51" s="450" t="s">
        <v>495</v>
      </c>
      <c r="D51" s="285" t="s">
        <v>70</v>
      </c>
      <c r="E51" s="281" t="s">
        <v>990</v>
      </c>
      <c r="F51" s="281" t="s">
        <v>990</v>
      </c>
      <c r="G51" s="450" t="s">
        <v>959</v>
      </c>
      <c r="H51" s="450" t="s">
        <v>3166</v>
      </c>
      <c r="I51" s="657"/>
    </row>
    <row r="52" spans="1:9" s="18" customFormat="1" ht="90" x14ac:dyDescent="0.25">
      <c r="A52" s="629" t="s">
        <v>76</v>
      </c>
      <c r="B52" s="167" t="s">
        <v>495</v>
      </c>
      <c r="C52" s="167" t="s">
        <v>495</v>
      </c>
      <c r="D52" s="164" t="s">
        <v>116</v>
      </c>
      <c r="E52" s="76" t="s">
        <v>155</v>
      </c>
      <c r="F52" s="76" t="s">
        <v>990</v>
      </c>
      <c r="G52" s="167" t="s">
        <v>963</v>
      </c>
      <c r="H52" s="167" t="s">
        <v>3239</v>
      </c>
      <c r="I52" s="657"/>
    </row>
    <row r="53" spans="1:9" s="449" customFormat="1" ht="45" x14ac:dyDescent="0.25">
      <c r="A53" s="285" t="s">
        <v>2958</v>
      </c>
      <c r="B53" s="450" t="s">
        <v>2861</v>
      </c>
      <c r="C53" s="450" t="s">
        <v>546</v>
      </c>
      <c r="D53" s="285" t="s">
        <v>3173</v>
      </c>
      <c r="E53" s="281" t="s">
        <v>990</v>
      </c>
      <c r="F53" s="281" t="s">
        <v>155</v>
      </c>
      <c r="G53" s="450" t="s">
        <v>3240</v>
      </c>
      <c r="H53" s="450" t="s">
        <v>3185</v>
      </c>
      <c r="I53" s="657"/>
    </row>
    <row r="54" spans="1:9" s="18" customFormat="1" ht="30" x14ac:dyDescent="0.25">
      <c r="A54" s="629" t="s">
        <v>2961</v>
      </c>
      <c r="B54" s="167" t="s">
        <v>2861</v>
      </c>
      <c r="C54" s="167" t="s">
        <v>546</v>
      </c>
      <c r="D54" s="164" t="s">
        <v>2956</v>
      </c>
      <c r="E54" s="76" t="s">
        <v>990</v>
      </c>
      <c r="F54" s="76" t="s">
        <v>990</v>
      </c>
      <c r="G54" s="167" t="s">
        <v>2957</v>
      </c>
      <c r="H54" s="167" t="s">
        <v>3185</v>
      </c>
      <c r="I54" s="657"/>
    </row>
    <row r="55" spans="1:9" s="449" customFormat="1" ht="45" x14ac:dyDescent="0.25">
      <c r="A55" s="285" t="s">
        <v>71</v>
      </c>
      <c r="B55" s="450" t="s">
        <v>2861</v>
      </c>
      <c r="C55" s="450" t="s">
        <v>546</v>
      </c>
      <c r="D55" s="285" t="s">
        <v>2959</v>
      </c>
      <c r="E55" s="281" t="s">
        <v>990</v>
      </c>
      <c r="F55" s="281" t="s">
        <v>990</v>
      </c>
      <c r="G55" s="450" t="s">
        <v>2960</v>
      </c>
      <c r="H55" s="450" t="s">
        <v>3185</v>
      </c>
      <c r="I55" s="657"/>
    </row>
    <row r="56" spans="1:9" s="18" customFormat="1" ht="45" x14ac:dyDescent="0.25">
      <c r="A56" s="629" t="s">
        <v>2964</v>
      </c>
      <c r="B56" s="167" t="s">
        <v>2872</v>
      </c>
      <c r="C56" s="167" t="s">
        <v>115</v>
      </c>
      <c r="D56" s="164" t="s">
        <v>2962</v>
      </c>
      <c r="E56" s="76" t="s">
        <v>990</v>
      </c>
      <c r="F56" s="76" t="s">
        <v>990</v>
      </c>
      <c r="G56" s="167" t="s">
        <v>2963</v>
      </c>
      <c r="H56" s="167" t="s">
        <v>3185</v>
      </c>
      <c r="I56" s="657"/>
    </row>
    <row r="57" spans="1:9" s="449" customFormat="1" ht="60" x14ac:dyDescent="0.25">
      <c r="A57" s="285" t="s">
        <v>80</v>
      </c>
      <c r="B57" s="450" t="s">
        <v>2872</v>
      </c>
      <c r="C57" s="450" t="s">
        <v>2881</v>
      </c>
      <c r="D57" s="285" t="s">
        <v>2965</v>
      </c>
      <c r="E57" s="281" t="s">
        <v>990</v>
      </c>
      <c r="F57" s="281" t="s">
        <v>990</v>
      </c>
      <c r="G57" s="450" t="s">
        <v>2966</v>
      </c>
      <c r="H57" s="450" t="s">
        <v>3185</v>
      </c>
      <c r="I57" s="657"/>
    </row>
    <row r="58" spans="1:9" s="18" customFormat="1" ht="30" x14ac:dyDescent="0.25">
      <c r="A58" s="629" t="s">
        <v>84</v>
      </c>
      <c r="B58" s="167" t="s">
        <v>2872</v>
      </c>
      <c r="C58" s="167" t="s">
        <v>115</v>
      </c>
      <c r="D58" s="164" t="s">
        <v>3174</v>
      </c>
      <c r="E58" s="76" t="s">
        <v>990</v>
      </c>
      <c r="F58" s="76" t="s">
        <v>990</v>
      </c>
      <c r="G58" s="167" t="s">
        <v>3241</v>
      </c>
      <c r="H58" s="167" t="s">
        <v>3185</v>
      </c>
      <c r="I58" s="657"/>
    </row>
    <row r="59" spans="1:9" s="449" customFormat="1" ht="45" x14ac:dyDescent="0.25">
      <c r="A59" s="285" t="s">
        <v>85</v>
      </c>
      <c r="B59" s="450" t="s">
        <v>2872</v>
      </c>
      <c r="C59" s="450" t="s">
        <v>115</v>
      </c>
      <c r="D59" s="285" t="s">
        <v>2967</v>
      </c>
      <c r="E59" s="281" t="s">
        <v>990</v>
      </c>
      <c r="F59" s="281" t="s">
        <v>155</v>
      </c>
      <c r="G59" s="450" t="s">
        <v>2968</v>
      </c>
      <c r="H59" s="450" t="s">
        <v>3185</v>
      </c>
      <c r="I59" s="657"/>
    </row>
    <row r="60" spans="1:9" s="18" customFormat="1" ht="45" x14ac:dyDescent="0.25">
      <c r="A60" s="629" t="s">
        <v>2973</v>
      </c>
      <c r="B60" s="167" t="s">
        <v>2872</v>
      </c>
      <c r="C60" s="167" t="s">
        <v>115</v>
      </c>
      <c r="D60" s="164" t="s">
        <v>2969</v>
      </c>
      <c r="E60" s="76" t="s">
        <v>990</v>
      </c>
      <c r="F60" s="76" t="s">
        <v>990</v>
      </c>
      <c r="G60" s="167" t="s">
        <v>2970</v>
      </c>
      <c r="H60" s="167" t="s">
        <v>3185</v>
      </c>
      <c r="I60" s="657"/>
    </row>
    <row r="61" spans="1:9" s="449" customFormat="1" ht="45" x14ac:dyDescent="0.25">
      <c r="A61" s="285" t="s">
        <v>2976</v>
      </c>
      <c r="B61" s="450" t="s">
        <v>2872</v>
      </c>
      <c r="C61" s="450" t="s">
        <v>115</v>
      </c>
      <c r="D61" s="285" t="s">
        <v>2971</v>
      </c>
      <c r="E61" s="281" t="s">
        <v>990</v>
      </c>
      <c r="F61" s="281" t="s">
        <v>990</v>
      </c>
      <c r="G61" s="450" t="s">
        <v>2972</v>
      </c>
      <c r="H61" s="450" t="s">
        <v>3185</v>
      </c>
      <c r="I61" s="657"/>
    </row>
    <row r="62" spans="1:9" s="18" customFormat="1" ht="30" x14ac:dyDescent="0.25">
      <c r="A62" s="629" t="s">
        <v>2979</v>
      </c>
      <c r="B62" s="167" t="s">
        <v>2861</v>
      </c>
      <c r="C62" s="167" t="s">
        <v>546</v>
      </c>
      <c r="D62" s="164" t="s">
        <v>2974</v>
      </c>
      <c r="E62" s="76" t="s">
        <v>990</v>
      </c>
      <c r="F62" s="76" t="s">
        <v>155</v>
      </c>
      <c r="G62" s="167" t="s">
        <v>2975</v>
      </c>
      <c r="H62" s="167" t="s">
        <v>3185</v>
      </c>
      <c r="I62" s="657"/>
    </row>
    <row r="63" spans="1:9" s="449" customFormat="1" ht="75" x14ac:dyDescent="0.25">
      <c r="A63" s="285" t="s">
        <v>2982</v>
      </c>
      <c r="B63" s="450" t="s">
        <v>2861</v>
      </c>
      <c r="C63" s="450" t="s">
        <v>2866</v>
      </c>
      <c r="D63" s="285" t="s">
        <v>2977</v>
      </c>
      <c r="E63" s="281" t="s">
        <v>990</v>
      </c>
      <c r="F63" s="281" t="s">
        <v>990</v>
      </c>
      <c r="G63" s="450" t="s">
        <v>2978</v>
      </c>
      <c r="H63" s="450" t="s">
        <v>3185</v>
      </c>
      <c r="I63" s="657"/>
    </row>
    <row r="64" spans="1:9" s="18" customFormat="1" ht="75" x14ac:dyDescent="0.25">
      <c r="A64" s="629" t="s">
        <v>2985</v>
      </c>
      <c r="B64" s="167" t="s">
        <v>2861</v>
      </c>
      <c r="C64" s="167" t="s">
        <v>2868</v>
      </c>
      <c r="D64" s="164" t="s">
        <v>3175</v>
      </c>
      <c r="E64" s="76" t="s">
        <v>990</v>
      </c>
      <c r="F64" s="76" t="s">
        <v>990</v>
      </c>
      <c r="G64" s="167" t="s">
        <v>3242</v>
      </c>
      <c r="H64" s="167" t="s">
        <v>3185</v>
      </c>
      <c r="I64" s="657"/>
    </row>
    <row r="65" spans="1:9" s="449" customFormat="1" ht="60" x14ac:dyDescent="0.25">
      <c r="A65" s="285" t="s">
        <v>2988</v>
      </c>
      <c r="B65" s="450" t="s">
        <v>2861</v>
      </c>
      <c r="C65" s="450" t="s">
        <v>2868</v>
      </c>
      <c r="D65" s="285" t="s">
        <v>3176</v>
      </c>
      <c r="E65" s="281" t="s">
        <v>990</v>
      </c>
      <c r="F65" s="281" t="s">
        <v>990</v>
      </c>
      <c r="G65" s="450" t="s">
        <v>3243</v>
      </c>
      <c r="H65" s="450" t="s">
        <v>3185</v>
      </c>
      <c r="I65" s="657"/>
    </row>
    <row r="66" spans="1:9" s="18" customFormat="1" ht="30" x14ac:dyDescent="0.25">
      <c r="A66" s="629" t="s">
        <v>2991</v>
      </c>
      <c r="B66" s="167" t="s">
        <v>2861</v>
      </c>
      <c r="C66" s="167" t="s">
        <v>2870</v>
      </c>
      <c r="D66" s="164" t="s">
        <v>2980</v>
      </c>
      <c r="E66" s="76" t="s">
        <v>155</v>
      </c>
      <c r="F66" s="76" t="s">
        <v>990</v>
      </c>
      <c r="G66" s="167" t="s">
        <v>2981</v>
      </c>
      <c r="H66" s="167" t="s">
        <v>3185</v>
      </c>
      <c r="I66" s="657"/>
    </row>
    <row r="67" spans="1:9" s="449" customFormat="1" ht="30" x14ac:dyDescent="0.25">
      <c r="A67" s="285" t="s">
        <v>2993</v>
      </c>
      <c r="B67" s="450" t="s">
        <v>2872</v>
      </c>
      <c r="C67" s="450" t="s">
        <v>2873</v>
      </c>
      <c r="D67" s="285" t="s">
        <v>2983</v>
      </c>
      <c r="E67" s="281" t="s">
        <v>990</v>
      </c>
      <c r="F67" s="281" t="s">
        <v>990</v>
      </c>
      <c r="G67" s="450" t="s">
        <v>2984</v>
      </c>
      <c r="H67" s="450" t="s">
        <v>3185</v>
      </c>
      <c r="I67" s="657"/>
    </row>
    <row r="68" spans="1:9" s="18" customFormat="1" ht="30" x14ac:dyDescent="0.25">
      <c r="A68" s="629" t="s">
        <v>2996</v>
      </c>
      <c r="B68" s="167" t="s">
        <v>2872</v>
      </c>
      <c r="C68" s="167" t="s">
        <v>2873</v>
      </c>
      <c r="D68" s="164" t="s">
        <v>2986</v>
      </c>
      <c r="E68" s="76" t="s">
        <v>990</v>
      </c>
      <c r="F68" s="76" t="s">
        <v>990</v>
      </c>
      <c r="G68" s="167" t="s">
        <v>2987</v>
      </c>
      <c r="H68" s="167" t="s">
        <v>3185</v>
      </c>
      <c r="I68" s="657"/>
    </row>
    <row r="69" spans="1:9" s="449" customFormat="1" ht="75" x14ac:dyDescent="0.25">
      <c r="A69" s="285" t="s">
        <v>2997</v>
      </c>
      <c r="B69" s="450" t="s">
        <v>2872</v>
      </c>
      <c r="C69" s="450" t="s">
        <v>2873</v>
      </c>
      <c r="D69" s="285" t="s">
        <v>2989</v>
      </c>
      <c r="E69" s="281" t="s">
        <v>155</v>
      </c>
      <c r="F69" s="281" t="s">
        <v>990</v>
      </c>
      <c r="G69" s="450" t="s">
        <v>2990</v>
      </c>
      <c r="H69" s="450" t="s">
        <v>990</v>
      </c>
      <c r="I69" s="657"/>
    </row>
    <row r="70" spans="1:9" s="18" customFormat="1" ht="30" x14ac:dyDescent="0.25">
      <c r="A70" s="629" t="s">
        <v>2998</v>
      </c>
      <c r="B70" s="167" t="s">
        <v>2861</v>
      </c>
      <c r="C70" s="167" t="s">
        <v>2864</v>
      </c>
      <c r="D70" s="164" t="s">
        <v>3177</v>
      </c>
      <c r="E70" s="76" t="s">
        <v>990</v>
      </c>
      <c r="F70" s="76" t="s">
        <v>990</v>
      </c>
      <c r="G70" s="167" t="s">
        <v>3244</v>
      </c>
      <c r="H70" s="167" t="s">
        <v>3184</v>
      </c>
      <c r="I70" s="657"/>
    </row>
    <row r="71" spans="1:9" s="449" customFormat="1" ht="75" x14ac:dyDescent="0.25">
      <c r="A71" s="285" t="s">
        <v>3245</v>
      </c>
      <c r="B71" s="450" t="s">
        <v>495</v>
      </c>
      <c r="C71" s="450" t="s">
        <v>495</v>
      </c>
      <c r="D71" s="285" t="s">
        <v>3178</v>
      </c>
      <c r="E71" s="281" t="s">
        <v>155</v>
      </c>
      <c r="F71" s="281" t="s">
        <v>990</v>
      </c>
      <c r="G71" s="450" t="s">
        <v>3246</v>
      </c>
      <c r="H71" s="450" t="s">
        <v>3184</v>
      </c>
      <c r="I71" s="657"/>
    </row>
    <row r="72" spans="1:9" s="18" customFormat="1" ht="60" x14ac:dyDescent="0.25">
      <c r="A72" s="629" t="s">
        <v>3247</v>
      </c>
      <c r="B72" s="167" t="s">
        <v>2872</v>
      </c>
      <c r="C72" s="167" t="s">
        <v>2873</v>
      </c>
      <c r="D72" s="164" t="s">
        <v>3179</v>
      </c>
      <c r="E72" s="76" t="s">
        <v>990</v>
      </c>
      <c r="F72" s="76" t="s">
        <v>990</v>
      </c>
      <c r="G72" s="167" t="s">
        <v>3248</v>
      </c>
      <c r="H72" s="167" t="s">
        <v>3184</v>
      </c>
      <c r="I72" s="657"/>
    </row>
    <row r="73" spans="1:9" s="449" customFormat="1" ht="45" x14ac:dyDescent="0.25">
      <c r="A73" s="285" t="s">
        <v>3249</v>
      </c>
      <c r="B73" s="450" t="s">
        <v>2872</v>
      </c>
      <c r="C73" s="450" t="s">
        <v>2873</v>
      </c>
      <c r="D73" s="285" t="s">
        <v>3180</v>
      </c>
      <c r="E73" s="281" t="s">
        <v>990</v>
      </c>
      <c r="F73" s="281" t="s">
        <v>990</v>
      </c>
      <c r="G73" s="450" t="s">
        <v>3250</v>
      </c>
      <c r="H73" s="450" t="s">
        <v>990</v>
      </c>
      <c r="I73" s="657"/>
    </row>
    <row r="74" spans="1:9" s="18" customFormat="1" ht="45" x14ac:dyDescent="0.25">
      <c r="A74" s="629" t="s">
        <v>3251</v>
      </c>
      <c r="B74" s="167" t="s">
        <v>495</v>
      </c>
      <c r="C74" s="167" t="s">
        <v>495</v>
      </c>
      <c r="D74" s="164" t="s">
        <v>3181</v>
      </c>
      <c r="E74" s="76" t="s">
        <v>990</v>
      </c>
      <c r="F74" s="76" t="s">
        <v>990</v>
      </c>
      <c r="G74" s="167" t="s">
        <v>3250</v>
      </c>
      <c r="H74" s="167" t="s">
        <v>3184</v>
      </c>
      <c r="I74" s="657"/>
    </row>
    <row r="75" spans="1:9" s="449" customFormat="1" ht="45" x14ac:dyDescent="0.25">
      <c r="A75" s="285" t="s">
        <v>3252</v>
      </c>
      <c r="B75" s="450" t="s">
        <v>495</v>
      </c>
      <c r="C75" s="450" t="s">
        <v>495</v>
      </c>
      <c r="D75" s="285" t="s">
        <v>81</v>
      </c>
      <c r="E75" s="281" t="s">
        <v>990</v>
      </c>
      <c r="F75" s="281" t="s">
        <v>990</v>
      </c>
      <c r="G75" s="450" t="s">
        <v>3253</v>
      </c>
      <c r="H75" s="450" t="s">
        <v>3189</v>
      </c>
      <c r="I75" s="657"/>
    </row>
    <row r="76" spans="1:9" s="18" customFormat="1" ht="90" x14ac:dyDescent="0.25">
      <c r="A76" s="629" t="s">
        <v>3254</v>
      </c>
      <c r="B76" s="167" t="s">
        <v>495</v>
      </c>
      <c r="C76" s="167" t="s">
        <v>495</v>
      </c>
      <c r="D76" s="164" t="s">
        <v>3182</v>
      </c>
      <c r="E76" s="76" t="s">
        <v>990</v>
      </c>
      <c r="F76" s="76" t="s">
        <v>990</v>
      </c>
      <c r="G76" s="167" t="s">
        <v>3255</v>
      </c>
      <c r="H76" s="167" t="s">
        <v>3190</v>
      </c>
      <c r="I76" s="657"/>
    </row>
    <row r="77" spans="1:9" s="449" customFormat="1" ht="120" x14ac:dyDescent="0.25">
      <c r="A77" s="285" t="s">
        <v>3256</v>
      </c>
      <c r="B77" s="450" t="s">
        <v>495</v>
      </c>
      <c r="C77" s="450" t="s">
        <v>495</v>
      </c>
      <c r="D77" s="285" t="s">
        <v>86</v>
      </c>
      <c r="E77" s="281" t="s">
        <v>155</v>
      </c>
      <c r="F77" s="281" t="s">
        <v>990</v>
      </c>
      <c r="G77" s="450" t="s">
        <v>3257</v>
      </c>
      <c r="H77" s="450" t="s">
        <v>3191</v>
      </c>
      <c r="I77" s="657"/>
    </row>
    <row r="78" spans="1:9" s="18" customFormat="1" ht="30" x14ac:dyDescent="0.25">
      <c r="A78" s="629" t="s">
        <v>3258</v>
      </c>
      <c r="B78" s="167" t="s">
        <v>286</v>
      </c>
      <c r="C78" s="167" t="s">
        <v>546</v>
      </c>
      <c r="D78" s="164" t="s">
        <v>3183</v>
      </c>
      <c r="E78" s="76" t="s">
        <v>990</v>
      </c>
      <c r="F78" s="76" t="s">
        <v>990</v>
      </c>
      <c r="G78" s="167" t="s">
        <v>3259</v>
      </c>
      <c r="H78" s="167" t="s">
        <v>3184</v>
      </c>
      <c r="I78" s="657"/>
    </row>
    <row r="79" spans="1:9" s="449" customFormat="1" ht="120" x14ac:dyDescent="0.25">
      <c r="A79" s="285" t="s">
        <v>3260</v>
      </c>
      <c r="B79" s="450" t="s">
        <v>3196</v>
      </c>
      <c r="C79" s="450" t="s">
        <v>3194</v>
      </c>
      <c r="D79" s="285" t="s">
        <v>1763</v>
      </c>
      <c r="E79" s="281" t="s">
        <v>990</v>
      </c>
      <c r="F79" s="281" t="s">
        <v>990</v>
      </c>
      <c r="G79" s="450" t="s">
        <v>2992</v>
      </c>
      <c r="H79" s="450" t="s">
        <v>3185</v>
      </c>
      <c r="I79" s="657"/>
    </row>
    <row r="80" spans="1:9" s="18" customFormat="1" ht="114.95" customHeight="1" x14ac:dyDescent="0.25">
      <c r="A80" s="629" t="s">
        <v>3261</v>
      </c>
      <c r="B80" s="167" t="s">
        <v>3196</v>
      </c>
      <c r="C80" s="167" t="s">
        <v>3194</v>
      </c>
      <c r="D80" s="164" t="s">
        <v>101</v>
      </c>
      <c r="E80" s="76" t="s">
        <v>990</v>
      </c>
      <c r="F80" s="76" t="s">
        <v>990</v>
      </c>
      <c r="G80" s="167" t="s">
        <v>3262</v>
      </c>
      <c r="H80" s="167" t="s">
        <v>97</v>
      </c>
      <c r="I80" s="657"/>
    </row>
    <row r="81" spans="1:9" s="449" customFormat="1" ht="120" x14ac:dyDescent="0.25">
      <c r="A81" s="285" t="s">
        <v>3263</v>
      </c>
      <c r="B81" s="450" t="s">
        <v>3197</v>
      </c>
      <c r="C81" s="450" t="s">
        <v>3194</v>
      </c>
      <c r="D81" s="285" t="s">
        <v>100</v>
      </c>
      <c r="E81" s="281" t="s">
        <v>990</v>
      </c>
      <c r="F81" s="281" t="s">
        <v>990</v>
      </c>
      <c r="G81" s="450" t="s">
        <v>923</v>
      </c>
      <c r="H81" s="450" t="s">
        <v>3185</v>
      </c>
      <c r="I81" s="657"/>
    </row>
  </sheetData>
  <autoFilter ref="A1:H81" xr:uid="{71B54C27-48E8-45C8-9F97-2E17CE4EF1E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C3F72-3959-4877-84FB-4F9C3A792B6C}">
  <dimension ref="A1:AG176"/>
  <sheetViews>
    <sheetView zoomScale="60" zoomScaleNormal="60" workbookViewId="0">
      <selection activeCell="L304" sqref="L304"/>
    </sheetView>
  </sheetViews>
  <sheetFormatPr defaultColWidth="9.140625" defaultRowHeight="15" x14ac:dyDescent="0.25"/>
  <cols>
    <col min="1" max="1" width="7.5703125" bestFit="1" customWidth="1"/>
    <col min="2" max="2" width="17.42578125" bestFit="1" customWidth="1"/>
    <col min="3" max="3" width="32.140625" bestFit="1" customWidth="1"/>
    <col min="4" max="4" width="8.5703125" style="12" customWidth="1"/>
    <col min="5" max="5" width="46.42578125" customWidth="1"/>
    <col min="6" max="6" width="12.42578125" style="12" customWidth="1"/>
    <col min="7" max="7" width="17.5703125" style="12" customWidth="1"/>
    <col min="8" max="8" width="44.85546875" style="14" customWidth="1"/>
    <col min="9" max="10" width="11.5703125" customWidth="1"/>
    <col min="11" max="11" width="112.85546875" style="15" customWidth="1"/>
    <col min="12" max="12" width="22" style="7" customWidth="1"/>
    <col min="13" max="13" width="9.42578125" style="7" customWidth="1"/>
    <col min="14" max="15" width="25.42578125" style="7" customWidth="1"/>
    <col min="16" max="16" width="24.85546875" style="7" bestFit="1" customWidth="1"/>
    <col min="17" max="18" width="9.42578125" style="7" customWidth="1"/>
    <col min="19" max="19" width="65.85546875" style="243" customWidth="1"/>
    <col min="20" max="20" width="31" style="244" customWidth="1"/>
    <col min="21" max="21" width="5.42578125" style="12" customWidth="1"/>
    <col min="22" max="22" width="12.42578125" style="7" customWidth="1"/>
    <col min="23" max="23" width="25.85546875" bestFit="1" customWidth="1"/>
    <col min="24" max="24" width="50.42578125" customWidth="1"/>
    <col min="25" max="26" width="15" customWidth="1"/>
    <col min="27" max="27" width="17.5703125" customWidth="1"/>
    <col min="28" max="32" width="15" customWidth="1"/>
  </cols>
  <sheetData>
    <row r="1" spans="1:32" ht="45" x14ac:dyDescent="0.25">
      <c r="A1" s="28" t="s">
        <v>117</v>
      </c>
      <c r="B1" s="572" t="s">
        <v>118</v>
      </c>
      <c r="C1" s="29" t="s">
        <v>119</v>
      </c>
      <c r="D1" s="572" t="s">
        <v>120</v>
      </c>
      <c r="E1" s="29" t="s">
        <v>121</v>
      </c>
      <c r="F1" s="212" t="s">
        <v>122</v>
      </c>
      <c r="G1" s="29" t="s">
        <v>123</v>
      </c>
      <c r="H1" s="29" t="s">
        <v>124</v>
      </c>
      <c r="I1" s="29" t="s">
        <v>125</v>
      </c>
      <c r="J1" s="572" t="s">
        <v>126</v>
      </c>
      <c r="K1" s="29" t="s">
        <v>127</v>
      </c>
      <c r="L1" s="29" t="s">
        <v>128</v>
      </c>
      <c r="M1" s="29" t="s">
        <v>129</v>
      </c>
      <c r="N1" s="29" t="s">
        <v>130</v>
      </c>
      <c r="O1" s="29" t="s">
        <v>131</v>
      </c>
      <c r="P1" s="29" t="s">
        <v>132</v>
      </c>
      <c r="Q1" s="29" t="s">
        <v>133</v>
      </c>
      <c r="R1" s="29" t="s">
        <v>134</v>
      </c>
      <c r="S1" s="211" t="s">
        <v>135</v>
      </c>
      <c r="T1" s="211" t="s">
        <v>136</v>
      </c>
      <c r="U1" s="213" t="s">
        <v>137</v>
      </c>
      <c r="V1" s="83" t="s">
        <v>138</v>
      </c>
      <c r="W1" s="83" t="s">
        <v>139</v>
      </c>
      <c r="X1" s="83" t="s">
        <v>140</v>
      </c>
      <c r="Y1" s="214" t="s">
        <v>141</v>
      </c>
      <c r="Z1" s="214" t="s">
        <v>142</v>
      </c>
      <c r="AA1" s="214" t="s">
        <v>143</v>
      </c>
      <c r="AB1" s="215" t="s">
        <v>144</v>
      </c>
      <c r="AC1" s="215" t="s">
        <v>145</v>
      </c>
      <c r="AD1" s="215" t="s">
        <v>146</v>
      </c>
      <c r="AE1" s="208"/>
      <c r="AF1" t="s">
        <v>147</v>
      </c>
    </row>
    <row r="2" spans="1:32" ht="15.75" customHeight="1" x14ac:dyDescent="0.25">
      <c r="A2" s="514" t="s">
        <v>148</v>
      </c>
      <c r="B2" s="514" t="s">
        <v>149</v>
      </c>
      <c r="C2" s="514" t="s">
        <v>150</v>
      </c>
      <c r="D2" s="512" t="s">
        <v>151</v>
      </c>
      <c r="E2" s="514" t="s">
        <v>152</v>
      </c>
      <c r="F2" s="593"/>
      <c r="G2" s="514" t="s">
        <v>123</v>
      </c>
      <c r="H2" s="514" t="s">
        <v>152</v>
      </c>
      <c r="I2" s="514"/>
      <c r="J2" s="514"/>
      <c r="K2" s="722" t="s">
        <v>153</v>
      </c>
      <c r="L2" s="727" t="s">
        <v>154</v>
      </c>
      <c r="M2" s="690" t="s">
        <v>155</v>
      </c>
      <c r="N2" s="727" t="s">
        <v>156</v>
      </c>
      <c r="O2" s="690" t="s">
        <v>155</v>
      </c>
      <c r="P2" s="690" t="s">
        <v>155</v>
      </c>
      <c r="Q2" s="688"/>
      <c r="R2" s="688" t="s">
        <v>155</v>
      </c>
      <c r="S2" s="721" t="s">
        <v>157</v>
      </c>
      <c r="T2" s="730" t="s">
        <v>158</v>
      </c>
      <c r="U2" s="216">
        <v>1</v>
      </c>
      <c r="V2" s="714"/>
      <c r="W2" s="491" t="s">
        <v>159</v>
      </c>
      <c r="X2" s="732" t="s">
        <v>160</v>
      </c>
      <c r="Y2" s="217" t="s">
        <v>161</v>
      </c>
      <c r="Z2" s="217" t="s">
        <v>161</v>
      </c>
      <c r="AA2" s="217" t="s">
        <v>162</v>
      </c>
      <c r="AB2" s="217" t="s">
        <v>163</v>
      </c>
      <c r="AC2" s="217" t="s">
        <v>163</v>
      </c>
      <c r="AD2" s="217" t="s">
        <v>164</v>
      </c>
      <c r="AF2">
        <f>IF(ISODD(RIGHT(A2,2)),1,0)</f>
        <v>1</v>
      </c>
    </row>
    <row r="3" spans="1:32" ht="15.75" customHeight="1" x14ac:dyDescent="0.25">
      <c r="A3" s="514" t="str">
        <f>IF(C3=C2,A2,REPLACE(A2,LEN(A2)-LEN((RIGHT(A2,3)*1+1)*1)+1,LEN((RIGHT(A2,3)*1+1)*1),RIGHT(A2,3)*1+1))</f>
        <v>CE001</v>
      </c>
      <c r="B3" s="514" t="s">
        <v>149</v>
      </c>
      <c r="C3" s="514" t="s">
        <v>150</v>
      </c>
      <c r="D3" s="512" t="s">
        <v>165</v>
      </c>
      <c r="E3" s="514" t="s">
        <v>166</v>
      </c>
      <c r="F3" s="593"/>
      <c r="G3" s="514"/>
      <c r="H3" s="514" t="s">
        <v>166</v>
      </c>
      <c r="I3" s="514"/>
      <c r="J3" s="514"/>
      <c r="K3" s="687"/>
      <c r="L3" s="685"/>
      <c r="M3" s="686"/>
      <c r="N3" s="685"/>
      <c r="O3" s="686"/>
      <c r="P3" s="686"/>
      <c r="Q3" s="689"/>
      <c r="R3" s="689"/>
      <c r="S3" s="734"/>
      <c r="T3" s="696"/>
      <c r="U3" s="216">
        <v>1</v>
      </c>
      <c r="V3" s="708"/>
      <c r="W3" s="491" t="s">
        <v>159</v>
      </c>
      <c r="X3" s="733"/>
      <c r="Y3" s="217" t="s">
        <v>161</v>
      </c>
      <c r="Z3" s="217" t="s">
        <v>161</v>
      </c>
      <c r="AA3" s="217" t="s">
        <v>161</v>
      </c>
      <c r="AB3" s="217" t="s">
        <v>167</v>
      </c>
      <c r="AC3" s="217" t="s">
        <v>167</v>
      </c>
      <c r="AD3" s="217" t="s">
        <v>167</v>
      </c>
      <c r="AF3">
        <f t="shared" ref="AF3:AF69" si="0">IF(ISODD(RIGHT(A3,2)),1,0)</f>
        <v>1</v>
      </c>
    </row>
    <row r="4" spans="1:32" ht="15.75" customHeight="1" x14ac:dyDescent="0.25">
      <c r="A4" s="514" t="str">
        <f t="shared" ref="A4:A67" si="1">IF(C4=C3,A3,REPLACE(A3,LEN(A3)-LEN((RIGHT(A3,3)*1+1)*1)+1,LEN((RIGHT(A3,3)*1+1)*1),RIGHT(A3,3)*1+1))</f>
        <v>CE001</v>
      </c>
      <c r="B4" s="514" t="s">
        <v>149</v>
      </c>
      <c r="C4" s="514" t="s">
        <v>150</v>
      </c>
      <c r="D4" s="512" t="s">
        <v>168</v>
      </c>
      <c r="E4" s="514" t="s">
        <v>169</v>
      </c>
      <c r="F4" s="593"/>
      <c r="G4" s="514"/>
      <c r="H4" s="514" t="s">
        <v>169</v>
      </c>
      <c r="I4" s="514"/>
      <c r="J4" s="514"/>
      <c r="K4" s="687"/>
      <c r="L4" s="685"/>
      <c r="M4" s="686"/>
      <c r="N4" s="685"/>
      <c r="O4" s="686"/>
      <c r="P4" s="686"/>
      <c r="Q4" s="689"/>
      <c r="R4" s="689"/>
      <c r="S4" s="734"/>
      <c r="T4" s="696"/>
      <c r="U4" s="216">
        <v>1</v>
      </c>
      <c r="V4" s="708"/>
      <c r="W4" s="491" t="s">
        <v>159</v>
      </c>
      <c r="X4" s="733"/>
      <c r="Y4" s="217" t="s">
        <v>161</v>
      </c>
      <c r="Z4" s="217" t="s">
        <v>161</v>
      </c>
      <c r="AA4" s="217" t="s">
        <v>161</v>
      </c>
      <c r="AB4" s="217"/>
      <c r="AC4" s="217"/>
      <c r="AD4" s="217"/>
      <c r="AF4">
        <f t="shared" si="0"/>
        <v>1</v>
      </c>
    </row>
    <row r="5" spans="1:32" ht="15.75" customHeight="1" x14ac:dyDescent="0.25">
      <c r="A5" s="514" t="str">
        <f t="shared" si="1"/>
        <v>CE001</v>
      </c>
      <c r="B5" s="514" t="s">
        <v>149</v>
      </c>
      <c r="C5" s="514" t="s">
        <v>150</v>
      </c>
      <c r="D5" s="513" t="s">
        <v>170</v>
      </c>
      <c r="E5" s="515" t="s">
        <v>171</v>
      </c>
      <c r="F5" s="50"/>
      <c r="G5" s="515"/>
      <c r="H5" s="515" t="s">
        <v>171</v>
      </c>
      <c r="I5" s="515"/>
      <c r="J5" s="515"/>
      <c r="K5" s="687"/>
      <c r="L5" s="685"/>
      <c r="M5" s="686"/>
      <c r="N5" s="685"/>
      <c r="O5" s="686"/>
      <c r="P5" s="686"/>
      <c r="Q5" s="690"/>
      <c r="R5" s="690"/>
      <c r="S5" s="722"/>
      <c r="T5" s="756"/>
      <c r="U5" s="216">
        <v>1</v>
      </c>
      <c r="V5" s="708"/>
      <c r="W5" s="491" t="s">
        <v>159</v>
      </c>
      <c r="X5" s="757"/>
      <c r="Y5" s="217" t="s">
        <v>161</v>
      </c>
      <c r="Z5" s="217" t="s">
        <v>161</v>
      </c>
      <c r="AA5" s="217" t="s">
        <v>161</v>
      </c>
      <c r="AB5" s="217" t="s">
        <v>172</v>
      </c>
      <c r="AC5" s="217" t="s">
        <v>172</v>
      </c>
      <c r="AD5" s="217" t="s">
        <v>172</v>
      </c>
      <c r="AF5">
        <f t="shared" si="0"/>
        <v>1</v>
      </c>
    </row>
    <row r="6" spans="1:32" ht="15.75" customHeight="1" x14ac:dyDescent="0.25">
      <c r="A6" s="53" t="str">
        <f t="shared" si="1"/>
        <v>CE002</v>
      </c>
      <c r="B6" s="53" t="s">
        <v>149</v>
      </c>
      <c r="C6" s="53" t="s">
        <v>173</v>
      </c>
      <c r="D6" s="522" t="s">
        <v>151</v>
      </c>
      <c r="E6" s="53" t="s">
        <v>174</v>
      </c>
      <c r="F6" s="589"/>
      <c r="G6" s="53" t="s">
        <v>123</v>
      </c>
      <c r="H6" s="53" t="s">
        <v>174</v>
      </c>
      <c r="I6" s="53"/>
      <c r="J6" s="53"/>
      <c r="K6" s="736" t="s">
        <v>175</v>
      </c>
      <c r="L6" s="706" t="s">
        <v>154</v>
      </c>
      <c r="M6" s="707" t="s">
        <v>155</v>
      </c>
      <c r="N6" s="706" t="s">
        <v>176</v>
      </c>
      <c r="O6" s="707" t="s">
        <v>155</v>
      </c>
      <c r="P6" s="707" t="s">
        <v>155</v>
      </c>
      <c r="Q6" s="701"/>
      <c r="R6" s="701" t="s">
        <v>155</v>
      </c>
      <c r="S6" s="719" t="s">
        <v>177</v>
      </c>
      <c r="T6" s="724" t="s">
        <v>178</v>
      </c>
      <c r="U6" s="218">
        <v>1</v>
      </c>
      <c r="V6" s="708"/>
      <c r="W6" s="491" t="s">
        <v>159</v>
      </c>
      <c r="X6" s="744" t="s">
        <v>179</v>
      </c>
      <c r="Y6" s="217" t="s">
        <v>161</v>
      </c>
      <c r="Z6" s="217" t="s">
        <v>161</v>
      </c>
      <c r="AA6" s="217" t="s">
        <v>162</v>
      </c>
      <c r="AB6" s="219" t="s">
        <v>180</v>
      </c>
      <c r="AC6" s="219" t="s">
        <v>180</v>
      </c>
      <c r="AD6" s="219" t="s">
        <v>164</v>
      </c>
      <c r="AE6" s="220"/>
      <c r="AF6">
        <f t="shared" si="0"/>
        <v>0</v>
      </c>
    </row>
    <row r="7" spans="1:32" ht="15.75" customHeight="1" x14ac:dyDescent="0.25">
      <c r="A7" s="525" t="str">
        <f t="shared" si="1"/>
        <v>CE002</v>
      </c>
      <c r="B7" s="525" t="s">
        <v>149</v>
      </c>
      <c r="C7" s="525" t="s">
        <v>173</v>
      </c>
      <c r="D7" s="523" t="s">
        <v>165</v>
      </c>
      <c r="E7" s="525" t="s">
        <v>181</v>
      </c>
      <c r="F7" s="590"/>
      <c r="G7" s="525"/>
      <c r="H7" s="525" t="s">
        <v>181</v>
      </c>
      <c r="I7" s="525"/>
      <c r="J7" s="525"/>
      <c r="K7" s="736"/>
      <c r="L7" s="706" t="s">
        <v>154</v>
      </c>
      <c r="M7" s="707"/>
      <c r="N7" s="706"/>
      <c r="O7" s="707"/>
      <c r="P7" s="707"/>
      <c r="Q7" s="737"/>
      <c r="R7" s="737"/>
      <c r="S7" s="740"/>
      <c r="T7" s="725"/>
      <c r="U7" s="218">
        <v>1</v>
      </c>
      <c r="V7" s="708"/>
      <c r="W7" s="491" t="s">
        <v>159</v>
      </c>
      <c r="X7" s="745"/>
      <c r="Y7" s="217" t="s">
        <v>161</v>
      </c>
      <c r="Z7" s="217" t="s">
        <v>161</v>
      </c>
      <c r="AA7" s="217" t="s">
        <v>161</v>
      </c>
      <c r="AB7" s="219" t="s">
        <v>182</v>
      </c>
      <c r="AC7" s="219" t="s">
        <v>182</v>
      </c>
      <c r="AD7" s="219" t="s">
        <v>182</v>
      </c>
      <c r="AE7" s="220"/>
      <c r="AF7">
        <f t="shared" si="0"/>
        <v>0</v>
      </c>
    </row>
    <row r="8" spans="1:32" ht="15.75" customHeight="1" x14ac:dyDescent="0.25">
      <c r="A8" s="525" t="str">
        <f t="shared" si="1"/>
        <v>CE002</v>
      </c>
      <c r="B8" s="525" t="s">
        <v>149</v>
      </c>
      <c r="C8" s="525" t="s">
        <v>173</v>
      </c>
      <c r="D8" s="523" t="s">
        <v>168</v>
      </c>
      <c r="E8" s="525" t="s">
        <v>183</v>
      </c>
      <c r="F8" s="590"/>
      <c r="G8" s="525"/>
      <c r="H8" s="525" t="s">
        <v>183</v>
      </c>
      <c r="I8" s="525"/>
      <c r="J8" s="525"/>
      <c r="K8" s="736"/>
      <c r="L8" s="706" t="s">
        <v>154</v>
      </c>
      <c r="M8" s="707"/>
      <c r="N8" s="706"/>
      <c r="O8" s="707"/>
      <c r="P8" s="707"/>
      <c r="Q8" s="737"/>
      <c r="R8" s="737"/>
      <c r="S8" s="740"/>
      <c r="T8" s="725"/>
      <c r="U8" s="218">
        <v>1</v>
      </c>
      <c r="V8" s="708"/>
      <c r="W8" s="491" t="s">
        <v>159</v>
      </c>
      <c r="X8" s="745"/>
      <c r="Y8" s="217" t="s">
        <v>161</v>
      </c>
      <c r="Z8" s="217" t="s">
        <v>161</v>
      </c>
      <c r="AA8" s="217" t="s">
        <v>161</v>
      </c>
      <c r="AB8" s="219" t="s">
        <v>184</v>
      </c>
      <c r="AC8" s="219" t="s">
        <v>184</v>
      </c>
      <c r="AD8" s="219" t="s">
        <v>184</v>
      </c>
      <c r="AE8" s="220"/>
      <c r="AF8">
        <f t="shared" si="0"/>
        <v>0</v>
      </c>
    </row>
    <row r="9" spans="1:32" ht="15.75" customHeight="1" x14ac:dyDescent="0.25">
      <c r="A9" s="525" t="str">
        <f t="shared" si="1"/>
        <v>CE002</v>
      </c>
      <c r="B9" s="525" t="s">
        <v>149</v>
      </c>
      <c r="C9" s="525" t="s">
        <v>173</v>
      </c>
      <c r="D9" s="523" t="s">
        <v>170</v>
      </c>
      <c r="E9" s="525" t="s">
        <v>185</v>
      </c>
      <c r="F9" s="590"/>
      <c r="G9" s="525"/>
      <c r="H9" s="525" t="s">
        <v>185</v>
      </c>
      <c r="I9" s="525"/>
      <c r="J9" s="525"/>
      <c r="K9" s="736"/>
      <c r="L9" s="706"/>
      <c r="M9" s="707"/>
      <c r="N9" s="706"/>
      <c r="O9" s="707"/>
      <c r="P9" s="707"/>
      <c r="Q9" s="737"/>
      <c r="R9" s="737"/>
      <c r="S9" s="740"/>
      <c r="T9" s="725"/>
      <c r="U9" s="218">
        <v>1</v>
      </c>
      <c r="V9" s="708"/>
      <c r="W9" s="491" t="s">
        <v>159</v>
      </c>
      <c r="X9" s="745"/>
      <c r="Y9" s="217" t="s">
        <v>161</v>
      </c>
      <c r="Z9" s="217" t="s">
        <v>161</v>
      </c>
      <c r="AA9" s="217" t="s">
        <v>161</v>
      </c>
      <c r="AB9" s="219"/>
      <c r="AC9" s="219"/>
      <c r="AD9" s="219"/>
      <c r="AE9" s="220"/>
      <c r="AF9">
        <f t="shared" si="0"/>
        <v>0</v>
      </c>
    </row>
    <row r="10" spans="1:32" ht="15.75" customHeight="1" x14ac:dyDescent="0.25">
      <c r="A10" s="525" t="str">
        <f t="shared" si="1"/>
        <v>CE002</v>
      </c>
      <c r="B10" s="525" t="s">
        <v>149</v>
      </c>
      <c r="C10" s="525" t="s">
        <v>173</v>
      </c>
      <c r="D10" s="523" t="s">
        <v>186</v>
      </c>
      <c r="E10" s="525" t="s">
        <v>187</v>
      </c>
      <c r="F10" s="590"/>
      <c r="G10" s="525"/>
      <c r="H10" s="525" t="s">
        <v>187</v>
      </c>
      <c r="I10" s="525">
        <v>2020</v>
      </c>
      <c r="J10" s="525"/>
      <c r="K10" s="736"/>
      <c r="L10" s="706"/>
      <c r="M10" s="707"/>
      <c r="N10" s="706"/>
      <c r="O10" s="707"/>
      <c r="P10" s="707"/>
      <c r="Q10" s="737"/>
      <c r="R10" s="737"/>
      <c r="S10" s="740"/>
      <c r="T10" s="725"/>
      <c r="U10" s="218"/>
      <c r="V10" s="708"/>
      <c r="W10" s="491"/>
      <c r="X10" s="745"/>
      <c r="Y10" s="217"/>
      <c r="Z10" s="217"/>
      <c r="AA10" s="217"/>
      <c r="AB10" s="219"/>
      <c r="AC10" s="219"/>
      <c r="AD10" s="219"/>
      <c r="AE10" s="220"/>
    </row>
    <row r="11" spans="1:32" ht="15.75" customHeight="1" x14ac:dyDescent="0.25">
      <c r="A11" s="525" t="str">
        <f t="shared" si="1"/>
        <v>CE002</v>
      </c>
      <c r="B11" s="525" t="s">
        <v>149</v>
      </c>
      <c r="C11" s="525" t="s">
        <v>173</v>
      </c>
      <c r="D11" s="523" t="s">
        <v>188</v>
      </c>
      <c r="E11" s="525" t="s">
        <v>189</v>
      </c>
      <c r="F11" s="590"/>
      <c r="G11" s="525"/>
      <c r="H11" s="525" t="s">
        <v>189</v>
      </c>
      <c r="I11" s="525">
        <v>2030</v>
      </c>
      <c r="J11" s="525"/>
      <c r="K11" s="736"/>
      <c r="L11" s="706"/>
      <c r="M11" s="707"/>
      <c r="N11" s="706"/>
      <c r="O11" s="707"/>
      <c r="P11" s="707"/>
      <c r="Q11" s="737"/>
      <c r="R11" s="737"/>
      <c r="S11" s="740"/>
      <c r="T11" s="725"/>
      <c r="U11" s="218">
        <v>1</v>
      </c>
      <c r="V11" s="708"/>
      <c r="W11" s="491" t="s">
        <v>159</v>
      </c>
      <c r="X11" s="745"/>
      <c r="Y11" s="217" t="s">
        <v>161</v>
      </c>
      <c r="Z11" s="217" t="s">
        <v>161</v>
      </c>
      <c r="AA11" s="217" t="s">
        <v>161</v>
      </c>
      <c r="AB11" s="219"/>
      <c r="AC11" s="219"/>
      <c r="AD11" s="219"/>
      <c r="AE11" s="220"/>
      <c r="AF11">
        <f t="shared" si="0"/>
        <v>0</v>
      </c>
    </row>
    <row r="12" spans="1:32" ht="15.75" customHeight="1" x14ac:dyDescent="0.25">
      <c r="A12" s="525" t="str">
        <f t="shared" si="1"/>
        <v>CE002</v>
      </c>
      <c r="B12" s="525" t="s">
        <v>149</v>
      </c>
      <c r="C12" s="525" t="s">
        <v>173</v>
      </c>
      <c r="D12" s="523" t="s">
        <v>190</v>
      </c>
      <c r="E12" s="525" t="s">
        <v>191</v>
      </c>
      <c r="F12" s="590"/>
      <c r="G12" s="525"/>
      <c r="H12" s="525"/>
      <c r="I12" s="525">
        <v>2040</v>
      </c>
      <c r="J12" s="525"/>
      <c r="K12" s="736"/>
      <c r="L12" s="706"/>
      <c r="M12" s="707"/>
      <c r="N12" s="706"/>
      <c r="O12" s="707"/>
      <c r="P12" s="707"/>
      <c r="Q12" s="702"/>
      <c r="R12" s="702"/>
      <c r="S12" s="740"/>
      <c r="T12" s="725"/>
      <c r="U12" s="218">
        <v>1</v>
      </c>
      <c r="V12" s="708"/>
      <c r="W12" s="491" t="s">
        <v>159</v>
      </c>
      <c r="X12" s="745"/>
      <c r="Y12" s="217" t="s">
        <v>161</v>
      </c>
      <c r="Z12" s="217" t="s">
        <v>161</v>
      </c>
      <c r="AA12" s="217" t="s">
        <v>161</v>
      </c>
      <c r="AB12" s="219"/>
      <c r="AC12" s="219"/>
      <c r="AD12" s="219"/>
      <c r="AE12" s="220"/>
      <c r="AF12">
        <f t="shared" si="0"/>
        <v>0</v>
      </c>
    </row>
    <row r="13" spans="1:32" ht="15.75" customHeight="1" x14ac:dyDescent="0.25">
      <c r="A13" s="57" t="str">
        <f t="shared" si="1"/>
        <v>CE003</v>
      </c>
      <c r="B13" s="57" t="s">
        <v>149</v>
      </c>
      <c r="C13" s="57" t="s">
        <v>108</v>
      </c>
      <c r="D13" s="518" t="s">
        <v>151</v>
      </c>
      <c r="E13" s="57" t="s">
        <v>192</v>
      </c>
      <c r="F13" s="592"/>
      <c r="G13" s="57" t="s">
        <v>123</v>
      </c>
      <c r="H13" s="57" t="s">
        <v>193</v>
      </c>
      <c r="I13" s="57"/>
      <c r="J13" s="57">
        <v>2022</v>
      </c>
      <c r="K13" s="687" t="s">
        <v>194</v>
      </c>
      <c r="L13" s="501"/>
      <c r="M13" s="686" t="s">
        <v>155</v>
      </c>
      <c r="N13" s="685" t="s">
        <v>195</v>
      </c>
      <c r="O13" s="686"/>
      <c r="P13" s="686"/>
      <c r="Q13" s="688" t="s">
        <v>155</v>
      </c>
      <c r="R13" s="688" t="s">
        <v>155</v>
      </c>
      <c r="S13" s="721" t="s">
        <v>196</v>
      </c>
      <c r="T13" s="695" t="s">
        <v>197</v>
      </c>
      <c r="U13" s="216">
        <v>1</v>
      </c>
      <c r="V13" s="708"/>
      <c r="W13" s="709" t="s">
        <v>159</v>
      </c>
      <c r="X13" s="749" t="s">
        <v>198</v>
      </c>
      <c r="Y13" s="217"/>
      <c r="Z13" s="217"/>
      <c r="AA13" s="217"/>
      <c r="AB13" s="217" t="s">
        <v>199</v>
      </c>
      <c r="AC13" s="217" t="s">
        <v>199</v>
      </c>
      <c r="AD13" s="217" t="s">
        <v>164</v>
      </c>
      <c r="AF13">
        <f t="shared" si="0"/>
        <v>1</v>
      </c>
    </row>
    <row r="14" spans="1:32" ht="15.75" customHeight="1" x14ac:dyDescent="0.25">
      <c r="A14" s="514" t="str">
        <f t="shared" si="1"/>
        <v>CE003</v>
      </c>
      <c r="B14" s="514" t="s">
        <v>149</v>
      </c>
      <c r="C14" s="514" t="s">
        <v>108</v>
      </c>
      <c r="D14" s="512" t="s">
        <v>165</v>
      </c>
      <c r="E14" s="514" t="s">
        <v>200</v>
      </c>
      <c r="F14" s="593"/>
      <c r="G14" s="514"/>
      <c r="H14" s="514" t="s">
        <v>201</v>
      </c>
      <c r="I14" s="514"/>
      <c r="J14" s="514">
        <v>2022</v>
      </c>
      <c r="K14" s="687"/>
      <c r="L14" s="517"/>
      <c r="M14" s="686"/>
      <c r="N14" s="685"/>
      <c r="O14" s="686"/>
      <c r="P14" s="686"/>
      <c r="Q14" s="689"/>
      <c r="R14" s="689"/>
      <c r="S14" s="734"/>
      <c r="T14" s="696"/>
      <c r="U14" s="216">
        <v>1</v>
      </c>
      <c r="V14" s="708"/>
      <c r="W14" s="731"/>
      <c r="X14" s="750"/>
      <c r="Y14" s="217"/>
      <c r="Z14" s="217"/>
      <c r="AA14" s="217"/>
      <c r="AB14" s="217" t="s">
        <v>202</v>
      </c>
      <c r="AC14" s="217" t="s">
        <v>202</v>
      </c>
      <c r="AD14" s="217" t="s">
        <v>202</v>
      </c>
      <c r="AF14">
        <f t="shared" si="0"/>
        <v>1</v>
      </c>
    </row>
    <row r="15" spans="1:32" ht="15.75" customHeight="1" x14ac:dyDescent="0.25">
      <c r="A15" s="514" t="str">
        <f t="shared" si="1"/>
        <v>CE003</v>
      </c>
      <c r="B15" s="514" t="s">
        <v>149</v>
      </c>
      <c r="C15" s="514" t="s">
        <v>108</v>
      </c>
      <c r="D15" s="512" t="s">
        <v>168</v>
      </c>
      <c r="E15" s="514" t="s">
        <v>203</v>
      </c>
      <c r="F15" s="593"/>
      <c r="G15" s="514" t="s">
        <v>204</v>
      </c>
      <c r="H15" s="514" t="s">
        <v>205</v>
      </c>
      <c r="I15" s="514"/>
      <c r="J15" s="514"/>
      <c r="K15" s="687"/>
      <c r="L15" s="517"/>
      <c r="M15" s="686"/>
      <c r="N15" s="685"/>
      <c r="O15" s="686"/>
      <c r="P15" s="686"/>
      <c r="Q15" s="689"/>
      <c r="R15" s="689"/>
      <c r="S15" s="734"/>
      <c r="T15" s="696"/>
      <c r="U15" s="216"/>
      <c r="V15" s="708"/>
      <c r="W15" s="731"/>
      <c r="X15" s="750"/>
      <c r="Y15" s="217"/>
      <c r="Z15" s="217"/>
      <c r="AA15" s="217"/>
      <c r="AB15" s="217"/>
      <c r="AC15" s="217"/>
      <c r="AD15" s="217"/>
    </row>
    <row r="16" spans="1:32" ht="15.75" customHeight="1" x14ac:dyDescent="0.25">
      <c r="A16" s="514" t="str">
        <f t="shared" si="1"/>
        <v>CE003</v>
      </c>
      <c r="B16" s="514" t="s">
        <v>149</v>
      </c>
      <c r="C16" s="514" t="s">
        <v>108</v>
      </c>
      <c r="D16" s="512" t="s">
        <v>170</v>
      </c>
      <c r="E16" s="514" t="s">
        <v>206</v>
      </c>
      <c r="F16" s="593"/>
      <c r="G16" s="514"/>
      <c r="H16" s="514" t="s">
        <v>207</v>
      </c>
      <c r="I16" s="514"/>
      <c r="J16" s="514"/>
      <c r="K16" s="687"/>
      <c r="L16" s="517"/>
      <c r="M16" s="686"/>
      <c r="N16" s="685"/>
      <c r="O16" s="686"/>
      <c r="P16" s="686"/>
      <c r="Q16" s="689"/>
      <c r="R16" s="689"/>
      <c r="S16" s="734"/>
      <c r="T16" s="696"/>
      <c r="U16" s="216"/>
      <c r="V16" s="708"/>
      <c r="W16" s="731"/>
      <c r="X16" s="750"/>
      <c r="Y16" s="217"/>
      <c r="Z16" s="217"/>
      <c r="AA16" s="217"/>
      <c r="AB16" s="217"/>
      <c r="AC16" s="217"/>
      <c r="AD16" s="217"/>
    </row>
    <row r="17" spans="1:32" ht="15.75" customHeight="1" x14ac:dyDescent="0.25">
      <c r="A17" s="514" t="str">
        <f t="shared" si="1"/>
        <v>CE003</v>
      </c>
      <c r="B17" s="514" t="s">
        <v>149</v>
      </c>
      <c r="C17" s="514" t="s">
        <v>108</v>
      </c>
      <c r="D17" s="512" t="s">
        <v>186</v>
      </c>
      <c r="E17" s="514" t="s">
        <v>208</v>
      </c>
      <c r="F17" s="593" t="s">
        <v>155</v>
      </c>
      <c r="G17" s="514"/>
      <c r="H17" s="514"/>
      <c r="I17" s="514"/>
      <c r="J17" s="514"/>
      <c r="K17" s="687"/>
      <c r="L17" s="517"/>
      <c r="M17" s="686"/>
      <c r="N17" s="685"/>
      <c r="O17" s="686"/>
      <c r="P17" s="686"/>
      <c r="Q17" s="689"/>
      <c r="R17" s="689"/>
      <c r="S17" s="734"/>
      <c r="T17" s="696"/>
      <c r="U17" s="216">
        <v>1</v>
      </c>
      <c r="V17" s="708"/>
      <c r="W17" s="731"/>
      <c r="X17" s="750"/>
      <c r="Y17" s="217"/>
      <c r="Z17" s="217"/>
      <c r="AA17" s="217"/>
      <c r="AB17" s="217"/>
      <c r="AC17" s="217"/>
      <c r="AD17" s="217"/>
      <c r="AF17">
        <f t="shared" si="0"/>
        <v>1</v>
      </c>
    </row>
    <row r="18" spans="1:32" s="61" customFormat="1" ht="15.75" customHeight="1" x14ac:dyDescent="0.25">
      <c r="A18" s="515" t="str">
        <f t="shared" si="1"/>
        <v>CE003</v>
      </c>
      <c r="B18" s="515" t="s">
        <v>149</v>
      </c>
      <c r="C18" s="515" t="s">
        <v>108</v>
      </c>
      <c r="D18" s="513" t="s">
        <v>188</v>
      </c>
      <c r="E18" s="515" t="s">
        <v>209</v>
      </c>
      <c r="F18" s="50" t="s">
        <v>155</v>
      </c>
      <c r="G18" s="515"/>
      <c r="H18" s="515"/>
      <c r="I18" s="515"/>
      <c r="J18" s="515"/>
      <c r="K18" s="721"/>
      <c r="L18" s="517" t="s">
        <v>106</v>
      </c>
      <c r="M18" s="688"/>
      <c r="N18" s="726"/>
      <c r="O18" s="688"/>
      <c r="P18" s="688"/>
      <c r="Q18" s="690"/>
      <c r="R18" s="690"/>
      <c r="S18" s="734"/>
      <c r="T18" s="696"/>
      <c r="U18" s="221">
        <v>1</v>
      </c>
      <c r="V18" s="713"/>
      <c r="W18" s="731"/>
      <c r="X18" s="750"/>
      <c r="Y18" s="222"/>
      <c r="Z18" s="222"/>
      <c r="AA18" s="217"/>
      <c r="AB18" s="217" t="s">
        <v>210</v>
      </c>
      <c r="AC18" s="217" t="s">
        <v>210</v>
      </c>
      <c r="AD18" s="217" t="s">
        <v>210</v>
      </c>
      <c r="AF18" s="61">
        <f t="shared" si="0"/>
        <v>1</v>
      </c>
    </row>
    <row r="19" spans="1:32" ht="15.75" customHeight="1" x14ac:dyDescent="0.25">
      <c r="A19" s="525" t="str">
        <f t="shared" si="1"/>
        <v>CE004</v>
      </c>
      <c r="B19" s="525" t="s">
        <v>149</v>
      </c>
      <c r="C19" s="525" t="s">
        <v>211</v>
      </c>
      <c r="D19" s="523" t="s">
        <v>151</v>
      </c>
      <c r="E19" s="525" t="s">
        <v>212</v>
      </c>
      <c r="F19" s="590"/>
      <c r="G19" s="525" t="s">
        <v>123</v>
      </c>
      <c r="H19" s="525" t="s">
        <v>213</v>
      </c>
      <c r="I19" s="525"/>
      <c r="J19" s="525"/>
      <c r="K19" s="719" t="s">
        <v>214</v>
      </c>
      <c r="L19" s="715" t="s">
        <v>154</v>
      </c>
      <c r="M19" s="701"/>
      <c r="N19" s="715" t="s">
        <v>215</v>
      </c>
      <c r="O19" s="701" t="s">
        <v>155</v>
      </c>
      <c r="P19" s="701" t="s">
        <v>155</v>
      </c>
      <c r="Q19" s="701"/>
      <c r="R19" s="701" t="s">
        <v>155</v>
      </c>
      <c r="S19" s="223"/>
      <c r="T19" s="724" t="s">
        <v>216</v>
      </c>
      <c r="U19" s="218">
        <v>1</v>
      </c>
      <c r="V19" s="713"/>
      <c r="W19" s="709" t="s">
        <v>159</v>
      </c>
      <c r="X19" s="744" t="s">
        <v>217</v>
      </c>
      <c r="Y19" s="217" t="s">
        <v>218</v>
      </c>
      <c r="Z19" s="217" t="s">
        <v>218</v>
      </c>
      <c r="AA19" s="224" t="s">
        <v>218</v>
      </c>
      <c r="AB19" s="224"/>
      <c r="AC19" s="224"/>
      <c r="AD19" s="224"/>
      <c r="AF19">
        <f t="shared" si="0"/>
        <v>0</v>
      </c>
    </row>
    <row r="20" spans="1:32" ht="15.75" customHeight="1" x14ac:dyDescent="0.25">
      <c r="A20" s="525" t="str">
        <f t="shared" si="1"/>
        <v>CE004</v>
      </c>
      <c r="B20" s="525" t="s">
        <v>149</v>
      </c>
      <c r="C20" s="525" t="s">
        <v>211</v>
      </c>
      <c r="D20" s="523" t="s">
        <v>165</v>
      </c>
      <c r="E20" s="525" t="s">
        <v>201</v>
      </c>
      <c r="F20" s="590"/>
      <c r="G20" s="525"/>
      <c r="H20" s="525" t="s">
        <v>201</v>
      </c>
      <c r="I20" s="525"/>
      <c r="J20" s="525"/>
      <c r="K20" s="740"/>
      <c r="L20" s="741"/>
      <c r="M20" s="737"/>
      <c r="N20" s="741"/>
      <c r="O20" s="737"/>
      <c r="P20" s="737"/>
      <c r="Q20" s="737"/>
      <c r="R20" s="737"/>
      <c r="S20" s="225"/>
      <c r="T20" s="725"/>
      <c r="U20" s="218">
        <v>1</v>
      </c>
      <c r="V20" s="743"/>
      <c r="W20" s="731"/>
      <c r="X20" s="745"/>
      <c r="Y20" s="217" t="s">
        <v>219</v>
      </c>
      <c r="Z20" s="217" t="s">
        <v>219</v>
      </c>
      <c r="AA20" s="217" t="s">
        <v>219</v>
      </c>
      <c r="AF20">
        <f t="shared" si="0"/>
        <v>0</v>
      </c>
    </row>
    <row r="21" spans="1:32" ht="15.75" customHeight="1" x14ac:dyDescent="0.25">
      <c r="A21" s="525" t="str">
        <f t="shared" si="1"/>
        <v>CE004</v>
      </c>
      <c r="B21" s="525" t="s">
        <v>149</v>
      </c>
      <c r="C21" s="525" t="s">
        <v>211</v>
      </c>
      <c r="D21" s="523" t="s">
        <v>168</v>
      </c>
      <c r="E21" s="525" t="s">
        <v>220</v>
      </c>
      <c r="F21" s="590"/>
      <c r="G21" s="525"/>
      <c r="H21" s="525" t="s">
        <v>220</v>
      </c>
      <c r="I21" s="525"/>
      <c r="J21" s="525"/>
      <c r="K21" s="740"/>
      <c r="L21" s="741"/>
      <c r="M21" s="737"/>
      <c r="N21" s="741"/>
      <c r="O21" s="737"/>
      <c r="P21" s="737"/>
      <c r="Q21" s="702"/>
      <c r="R21" s="702"/>
      <c r="S21" s="225"/>
      <c r="T21" s="725"/>
      <c r="U21" s="218">
        <v>1</v>
      </c>
      <c r="V21" s="743"/>
      <c r="W21" s="710"/>
      <c r="X21" s="746"/>
      <c r="Y21" s="217" t="s">
        <v>221</v>
      </c>
      <c r="Z21" s="217" t="s">
        <v>221</v>
      </c>
      <c r="AA21" s="217" t="s">
        <v>221</v>
      </c>
      <c r="AB21" s="217"/>
      <c r="AC21" s="217"/>
      <c r="AD21" s="217"/>
      <c r="AF21">
        <f t="shared" si="0"/>
        <v>0</v>
      </c>
    </row>
    <row r="22" spans="1:32" ht="15.75" customHeight="1" x14ac:dyDescent="0.25">
      <c r="A22" s="57" t="str">
        <f t="shared" si="1"/>
        <v>CE005</v>
      </c>
      <c r="B22" s="57" t="s">
        <v>222</v>
      </c>
      <c r="C22" s="57" t="s">
        <v>223</v>
      </c>
      <c r="D22" s="518" t="s">
        <v>151</v>
      </c>
      <c r="E22" s="57" t="s">
        <v>224</v>
      </c>
      <c r="F22" s="592"/>
      <c r="G22" s="57" t="s">
        <v>123</v>
      </c>
      <c r="H22" s="57" t="s">
        <v>225</v>
      </c>
      <c r="I22" s="57"/>
      <c r="J22" s="57"/>
      <c r="K22" s="721" t="s">
        <v>226</v>
      </c>
      <c r="L22" s="685" t="s">
        <v>154</v>
      </c>
      <c r="M22" s="479"/>
      <c r="N22" s="685" t="s">
        <v>215</v>
      </c>
      <c r="O22" s="686" t="s">
        <v>155</v>
      </c>
      <c r="P22" s="686" t="s">
        <v>155</v>
      </c>
      <c r="Q22" s="688"/>
      <c r="R22" s="688" t="s">
        <v>155</v>
      </c>
      <c r="S22" s="226"/>
      <c r="T22" s="754" t="s">
        <v>216</v>
      </c>
      <c r="U22" s="216">
        <v>1</v>
      </c>
      <c r="V22" s="743"/>
      <c r="W22" s="709" t="s">
        <v>159</v>
      </c>
      <c r="X22" s="744" t="s">
        <v>217</v>
      </c>
      <c r="Y22" s="217" t="s">
        <v>227</v>
      </c>
      <c r="Z22" s="217"/>
      <c r="AA22" s="217"/>
      <c r="AB22" s="217"/>
      <c r="AC22" s="217"/>
      <c r="AD22" s="217"/>
      <c r="AF22">
        <f t="shared" si="0"/>
        <v>1</v>
      </c>
    </row>
    <row r="23" spans="1:32" ht="15.75" customHeight="1" x14ac:dyDescent="0.25">
      <c r="A23" s="514" t="str">
        <f t="shared" si="1"/>
        <v>CE005</v>
      </c>
      <c r="B23" s="514" t="s">
        <v>222</v>
      </c>
      <c r="C23" s="514" t="s">
        <v>223</v>
      </c>
      <c r="D23" s="512" t="s">
        <v>165</v>
      </c>
      <c r="E23" s="514" t="s">
        <v>228</v>
      </c>
      <c r="F23" s="593"/>
      <c r="G23" s="514"/>
      <c r="H23" s="514" t="s">
        <v>228</v>
      </c>
      <c r="I23" s="514"/>
      <c r="J23" s="514"/>
      <c r="K23" s="734"/>
      <c r="L23" s="685"/>
      <c r="M23" s="480"/>
      <c r="N23" s="685"/>
      <c r="O23" s="686"/>
      <c r="P23" s="686"/>
      <c r="Q23" s="689"/>
      <c r="R23" s="689"/>
      <c r="S23" s="227"/>
      <c r="T23" s="755"/>
      <c r="U23" s="216">
        <v>1</v>
      </c>
      <c r="V23" s="743"/>
      <c r="W23" s="731"/>
      <c r="X23" s="745"/>
      <c r="Y23" s="217" t="s">
        <v>229</v>
      </c>
      <c r="Z23" s="217"/>
      <c r="AA23" s="217"/>
      <c r="AB23" s="217"/>
      <c r="AC23" s="217"/>
      <c r="AD23" s="217"/>
      <c r="AF23">
        <f t="shared" si="0"/>
        <v>1</v>
      </c>
    </row>
    <row r="24" spans="1:32" ht="15.75" customHeight="1" x14ac:dyDescent="0.25">
      <c r="A24" s="515" t="str">
        <f t="shared" si="1"/>
        <v>CE005</v>
      </c>
      <c r="B24" s="515" t="s">
        <v>222</v>
      </c>
      <c r="C24" s="515" t="s">
        <v>223</v>
      </c>
      <c r="D24" s="513" t="s">
        <v>168</v>
      </c>
      <c r="E24" s="515" t="s">
        <v>230</v>
      </c>
      <c r="F24" s="50"/>
      <c r="G24" s="515"/>
      <c r="H24" s="515" t="s">
        <v>230</v>
      </c>
      <c r="I24" s="515"/>
      <c r="J24" s="515"/>
      <c r="K24" s="722"/>
      <c r="L24" s="685"/>
      <c r="M24" s="481"/>
      <c r="N24" s="685"/>
      <c r="O24" s="686"/>
      <c r="P24" s="686"/>
      <c r="Q24" s="690"/>
      <c r="R24" s="690"/>
      <c r="S24" s="228"/>
      <c r="T24" s="755"/>
      <c r="U24" s="216">
        <v>1</v>
      </c>
      <c r="V24" s="743"/>
      <c r="W24" s="710"/>
      <c r="X24" s="746"/>
      <c r="Y24" s="217" t="s">
        <v>231</v>
      </c>
      <c r="Z24" s="217"/>
      <c r="AA24" s="217"/>
      <c r="AB24" s="217"/>
      <c r="AC24" s="217"/>
      <c r="AD24" s="217"/>
      <c r="AF24">
        <f t="shared" si="0"/>
        <v>1</v>
      </c>
    </row>
    <row r="25" spans="1:32" ht="15.75" customHeight="1" x14ac:dyDescent="0.25">
      <c r="A25" s="53" t="str">
        <f t="shared" si="1"/>
        <v>CE006</v>
      </c>
      <c r="B25" s="53" t="s">
        <v>149</v>
      </c>
      <c r="C25" s="53" t="s">
        <v>232</v>
      </c>
      <c r="D25" s="522" t="s">
        <v>151</v>
      </c>
      <c r="E25" s="53" t="s">
        <v>233</v>
      </c>
      <c r="F25" s="589"/>
      <c r="G25" s="53" t="s">
        <v>123</v>
      </c>
      <c r="H25" s="53" t="s">
        <v>233</v>
      </c>
      <c r="I25" s="53"/>
      <c r="J25" s="53"/>
      <c r="K25" s="705" t="s">
        <v>234</v>
      </c>
      <c r="L25" s="706" t="s">
        <v>154</v>
      </c>
      <c r="M25" s="707"/>
      <c r="N25" s="706" t="s">
        <v>235</v>
      </c>
      <c r="O25" s="707" t="s">
        <v>155</v>
      </c>
      <c r="P25" s="707"/>
      <c r="Q25" s="701"/>
      <c r="R25" s="701" t="s">
        <v>155</v>
      </c>
      <c r="S25" s="223"/>
      <c r="T25" s="728" t="s">
        <v>236</v>
      </c>
      <c r="U25" s="218">
        <v>1</v>
      </c>
      <c r="V25" s="708"/>
      <c r="W25" s="491" t="s">
        <v>237</v>
      </c>
      <c r="X25" s="744" t="s">
        <v>238</v>
      </c>
      <c r="Y25" s="217"/>
      <c r="Z25" s="217"/>
      <c r="AA25" s="217"/>
      <c r="AB25" s="217" t="s">
        <v>239</v>
      </c>
      <c r="AC25" s="217" t="s">
        <v>240</v>
      </c>
      <c r="AD25" s="217" t="s">
        <v>241</v>
      </c>
      <c r="AF25">
        <f t="shared" si="0"/>
        <v>0</v>
      </c>
    </row>
    <row r="26" spans="1:32" ht="15.75" customHeight="1" x14ac:dyDescent="0.25">
      <c r="A26" s="525" t="str">
        <f t="shared" si="1"/>
        <v>CE006</v>
      </c>
      <c r="B26" s="525" t="s">
        <v>149</v>
      </c>
      <c r="C26" s="525" t="s">
        <v>232</v>
      </c>
      <c r="D26" s="523" t="s">
        <v>165</v>
      </c>
      <c r="E26" s="525" t="s">
        <v>242</v>
      </c>
      <c r="F26" s="590"/>
      <c r="G26" s="525"/>
      <c r="H26" s="525" t="s">
        <v>242</v>
      </c>
      <c r="I26" s="525"/>
      <c r="J26" s="525"/>
      <c r="K26" s="705"/>
      <c r="L26" s="706"/>
      <c r="M26" s="707"/>
      <c r="N26" s="706"/>
      <c r="O26" s="707"/>
      <c r="P26" s="707"/>
      <c r="Q26" s="737"/>
      <c r="R26" s="737"/>
      <c r="S26" s="225"/>
      <c r="T26" s="752"/>
      <c r="U26" s="218">
        <v>1</v>
      </c>
      <c r="V26" s="708"/>
      <c r="W26" s="491" t="s">
        <v>237</v>
      </c>
      <c r="X26" s="745"/>
      <c r="Y26" s="217"/>
      <c r="Z26" s="217"/>
      <c r="AA26" s="217"/>
      <c r="AB26" s="217"/>
      <c r="AC26" s="217"/>
      <c r="AD26" s="217"/>
      <c r="AF26">
        <f t="shared" si="0"/>
        <v>0</v>
      </c>
    </row>
    <row r="27" spans="1:32" ht="15.75" customHeight="1" x14ac:dyDescent="0.25">
      <c r="A27" s="526" t="str">
        <f t="shared" si="1"/>
        <v>CE006</v>
      </c>
      <c r="B27" s="526" t="s">
        <v>149</v>
      </c>
      <c r="C27" s="526" t="s">
        <v>232</v>
      </c>
      <c r="D27" s="524" t="s">
        <v>168</v>
      </c>
      <c r="E27" s="526" t="s">
        <v>243</v>
      </c>
      <c r="F27" s="62"/>
      <c r="G27" s="526"/>
      <c r="H27" s="526" t="s">
        <v>243</v>
      </c>
      <c r="I27" s="526"/>
      <c r="J27" s="526"/>
      <c r="K27" s="705"/>
      <c r="L27" s="706"/>
      <c r="M27" s="707"/>
      <c r="N27" s="706"/>
      <c r="O27" s="707"/>
      <c r="P27" s="707"/>
      <c r="Q27" s="702"/>
      <c r="R27" s="702"/>
      <c r="S27" s="229"/>
      <c r="T27" s="753"/>
      <c r="U27" s="218">
        <v>1</v>
      </c>
      <c r="V27" s="708"/>
      <c r="W27" s="491" t="s">
        <v>237</v>
      </c>
      <c r="X27" s="746"/>
      <c r="Y27" s="217"/>
      <c r="Z27" s="217"/>
      <c r="AA27" s="217"/>
      <c r="AB27" s="217" t="s">
        <v>239</v>
      </c>
      <c r="AC27" s="217" t="s">
        <v>239</v>
      </c>
      <c r="AD27" s="217" t="s">
        <v>241</v>
      </c>
      <c r="AF27">
        <f t="shared" si="0"/>
        <v>0</v>
      </c>
    </row>
    <row r="28" spans="1:32" ht="15.75" customHeight="1" x14ac:dyDescent="0.25">
      <c r="A28" s="514" t="str">
        <f t="shared" si="1"/>
        <v>CE007</v>
      </c>
      <c r="B28" s="514" t="s">
        <v>222</v>
      </c>
      <c r="C28" s="514" t="s">
        <v>107</v>
      </c>
      <c r="D28" s="512" t="s">
        <v>151</v>
      </c>
      <c r="E28" s="514" t="s">
        <v>244</v>
      </c>
      <c r="F28" s="593"/>
      <c r="G28" s="514" t="s">
        <v>123</v>
      </c>
      <c r="H28" s="514" t="s">
        <v>245</v>
      </c>
      <c r="I28" s="514"/>
      <c r="J28" s="514">
        <v>2022</v>
      </c>
      <c r="K28" s="751" t="s">
        <v>246</v>
      </c>
      <c r="L28" s="727" t="s">
        <v>106</v>
      </c>
      <c r="M28" s="690" t="s">
        <v>155</v>
      </c>
      <c r="N28" s="727" t="s">
        <v>247</v>
      </c>
      <c r="O28" s="690" t="s">
        <v>155</v>
      </c>
      <c r="P28" s="690"/>
      <c r="Q28" s="688" t="s">
        <v>155</v>
      </c>
      <c r="R28" s="688" t="s">
        <v>155</v>
      </c>
      <c r="S28" s="227"/>
      <c r="T28" s="748" t="s">
        <v>248</v>
      </c>
      <c r="U28" s="216">
        <v>1</v>
      </c>
      <c r="V28" s="714"/>
      <c r="W28" s="709" t="s">
        <v>159</v>
      </c>
      <c r="X28" s="749" t="s">
        <v>249</v>
      </c>
      <c r="Y28" s="217"/>
      <c r="Z28" s="217"/>
      <c r="AA28" s="217"/>
      <c r="AB28" s="217" t="s">
        <v>250</v>
      </c>
      <c r="AC28" s="217" t="s">
        <v>250</v>
      </c>
      <c r="AD28" s="217" t="s">
        <v>164</v>
      </c>
      <c r="AF28">
        <f t="shared" si="0"/>
        <v>1</v>
      </c>
    </row>
    <row r="29" spans="1:32" ht="15.75" customHeight="1" x14ac:dyDescent="0.25">
      <c r="A29" s="514" t="str">
        <f t="shared" si="1"/>
        <v>CE007</v>
      </c>
      <c r="B29" s="514" t="s">
        <v>222</v>
      </c>
      <c r="C29" s="514" t="s">
        <v>107</v>
      </c>
      <c r="D29" s="512" t="s">
        <v>165</v>
      </c>
      <c r="E29" s="514" t="s">
        <v>251</v>
      </c>
      <c r="F29" s="593"/>
      <c r="G29" s="514"/>
      <c r="H29" s="514" t="s">
        <v>252</v>
      </c>
      <c r="I29" s="514"/>
      <c r="J29" s="514">
        <v>2022</v>
      </c>
      <c r="K29" s="684"/>
      <c r="L29" s="685"/>
      <c r="M29" s="686"/>
      <c r="N29" s="685"/>
      <c r="O29" s="686"/>
      <c r="P29" s="686"/>
      <c r="Q29" s="689"/>
      <c r="R29" s="689"/>
      <c r="S29" s="227" t="s">
        <v>253</v>
      </c>
      <c r="T29" s="692"/>
      <c r="U29" s="216">
        <v>1</v>
      </c>
      <c r="V29" s="708"/>
      <c r="W29" s="731"/>
      <c r="X29" s="750"/>
      <c r="Y29" s="217"/>
      <c r="Z29" s="217"/>
      <c r="AA29" s="217"/>
      <c r="AB29" s="217" t="s">
        <v>254</v>
      </c>
      <c r="AC29" s="217" t="s">
        <v>254</v>
      </c>
      <c r="AD29" s="217" t="s">
        <v>254</v>
      </c>
      <c r="AF29">
        <f t="shared" si="0"/>
        <v>1</v>
      </c>
    </row>
    <row r="30" spans="1:32" ht="15.75" customHeight="1" x14ac:dyDescent="0.25">
      <c r="A30" s="514" t="str">
        <f t="shared" si="1"/>
        <v>CE007</v>
      </c>
      <c r="B30" s="514" t="s">
        <v>222</v>
      </c>
      <c r="C30" s="514" t="s">
        <v>107</v>
      </c>
      <c r="D30" s="512" t="s">
        <v>168</v>
      </c>
      <c r="E30" s="514" t="s">
        <v>255</v>
      </c>
      <c r="F30" s="593"/>
      <c r="G30" s="514" t="s">
        <v>204</v>
      </c>
      <c r="H30" s="514" t="s">
        <v>256</v>
      </c>
      <c r="I30" s="514"/>
      <c r="J30" s="514"/>
      <c r="K30" s="684"/>
      <c r="L30" s="685"/>
      <c r="M30" s="686"/>
      <c r="N30" s="685"/>
      <c r="O30" s="686"/>
      <c r="P30" s="686"/>
      <c r="Q30" s="689"/>
      <c r="R30" s="689"/>
      <c r="S30" s="227"/>
      <c r="T30" s="692"/>
      <c r="U30" s="216">
        <v>1</v>
      </c>
      <c r="V30" s="708"/>
      <c r="W30" s="731"/>
      <c r="X30" s="750"/>
      <c r="Y30" s="217"/>
      <c r="Z30" s="217"/>
      <c r="AA30" s="217"/>
      <c r="AB30" s="217"/>
      <c r="AC30" s="217"/>
      <c r="AD30" s="217"/>
      <c r="AF30">
        <f t="shared" si="0"/>
        <v>1</v>
      </c>
    </row>
    <row r="31" spans="1:32" ht="15.75" customHeight="1" x14ac:dyDescent="0.25">
      <c r="A31" s="514" t="str">
        <f t="shared" si="1"/>
        <v>CE007</v>
      </c>
      <c r="B31" s="514" t="s">
        <v>222</v>
      </c>
      <c r="C31" s="514" t="s">
        <v>107</v>
      </c>
      <c r="D31" s="512" t="s">
        <v>170</v>
      </c>
      <c r="E31" s="514" t="s">
        <v>257</v>
      </c>
      <c r="F31" s="593"/>
      <c r="G31" s="514"/>
      <c r="H31" s="514" t="s">
        <v>258</v>
      </c>
      <c r="I31" s="514"/>
      <c r="J31" s="514"/>
      <c r="K31" s="684"/>
      <c r="L31" s="685"/>
      <c r="M31" s="686"/>
      <c r="N31" s="685"/>
      <c r="O31" s="686"/>
      <c r="P31" s="686"/>
      <c r="Q31" s="689"/>
      <c r="R31" s="689"/>
      <c r="S31" s="227"/>
      <c r="T31" s="692"/>
      <c r="U31" s="216"/>
      <c r="V31" s="708"/>
      <c r="W31" s="731"/>
      <c r="X31" s="750"/>
      <c r="Y31" s="217"/>
      <c r="Z31" s="217"/>
      <c r="AA31" s="217"/>
      <c r="AB31" s="217"/>
      <c r="AC31" s="217"/>
      <c r="AD31" s="217"/>
    </row>
    <row r="32" spans="1:32" ht="15.75" customHeight="1" x14ac:dyDescent="0.25">
      <c r="A32" s="514" t="str">
        <f t="shared" si="1"/>
        <v>CE007</v>
      </c>
      <c r="B32" s="514" t="s">
        <v>222</v>
      </c>
      <c r="C32" s="514" t="s">
        <v>107</v>
      </c>
      <c r="D32" s="512" t="s">
        <v>186</v>
      </c>
      <c r="E32" s="514" t="s">
        <v>259</v>
      </c>
      <c r="F32" s="593" t="s">
        <v>155</v>
      </c>
      <c r="G32" s="514"/>
      <c r="H32" s="514"/>
      <c r="I32" s="514"/>
      <c r="J32" s="514"/>
      <c r="K32" s="684"/>
      <c r="L32" s="685"/>
      <c r="M32" s="686"/>
      <c r="N32" s="685"/>
      <c r="O32" s="686"/>
      <c r="P32" s="686"/>
      <c r="Q32" s="690"/>
      <c r="R32" s="690"/>
      <c r="S32" s="227"/>
      <c r="T32" s="692"/>
      <c r="U32" s="216">
        <v>1</v>
      </c>
      <c r="V32" s="708"/>
      <c r="W32" s="731"/>
      <c r="X32" s="750"/>
      <c r="Y32" s="217"/>
      <c r="Z32" s="217"/>
      <c r="AA32" s="217"/>
      <c r="AB32" s="217"/>
      <c r="AC32" s="217"/>
      <c r="AD32" s="217"/>
      <c r="AF32">
        <f t="shared" si="0"/>
        <v>1</v>
      </c>
    </row>
    <row r="33" spans="1:32" ht="15.75" customHeight="1" x14ac:dyDescent="0.25">
      <c r="A33" s="53" t="str">
        <f t="shared" si="1"/>
        <v>CE008</v>
      </c>
      <c r="B33" s="53" t="s">
        <v>222</v>
      </c>
      <c r="C33" s="53" t="s">
        <v>260</v>
      </c>
      <c r="D33" s="522" t="s">
        <v>151</v>
      </c>
      <c r="E33" s="53" t="s">
        <v>261</v>
      </c>
      <c r="F33" s="589"/>
      <c r="G33" s="53" t="s">
        <v>123</v>
      </c>
      <c r="H33" s="53" t="s">
        <v>262</v>
      </c>
      <c r="I33" s="53"/>
      <c r="J33" s="53"/>
      <c r="K33" s="705" t="s">
        <v>263</v>
      </c>
      <c r="L33" s="706" t="s">
        <v>154</v>
      </c>
      <c r="M33" s="707" t="s">
        <v>155</v>
      </c>
      <c r="N33" s="706" t="s">
        <v>264</v>
      </c>
      <c r="O33" s="707" t="s">
        <v>155</v>
      </c>
      <c r="P33" s="707"/>
      <c r="Q33" s="701"/>
      <c r="R33" s="701" t="s">
        <v>155</v>
      </c>
      <c r="S33" s="719" t="s">
        <v>265</v>
      </c>
      <c r="T33" s="724" t="s">
        <v>266</v>
      </c>
      <c r="U33" s="218">
        <v>1</v>
      </c>
      <c r="V33" s="708"/>
      <c r="W33" s="491" t="s">
        <v>159</v>
      </c>
      <c r="X33" s="744" t="s">
        <v>267</v>
      </c>
      <c r="Y33" s="217"/>
      <c r="Z33" s="217"/>
      <c r="AA33" s="217"/>
      <c r="AB33" s="217" t="s">
        <v>268</v>
      </c>
      <c r="AC33" s="217" t="s">
        <v>268</v>
      </c>
      <c r="AD33" s="217" t="s">
        <v>164</v>
      </c>
      <c r="AF33">
        <f t="shared" si="0"/>
        <v>0</v>
      </c>
    </row>
    <row r="34" spans="1:32" ht="15.75" customHeight="1" x14ac:dyDescent="0.25">
      <c r="A34" s="525" t="str">
        <f t="shared" si="1"/>
        <v>CE008</v>
      </c>
      <c r="B34" s="525" t="s">
        <v>222</v>
      </c>
      <c r="C34" s="525" t="s">
        <v>260</v>
      </c>
      <c r="D34" s="523" t="s">
        <v>165</v>
      </c>
      <c r="E34" s="525" t="s">
        <v>269</v>
      </c>
      <c r="F34" s="590"/>
      <c r="G34" s="525"/>
      <c r="H34" s="525" t="s">
        <v>270</v>
      </c>
      <c r="I34" s="525"/>
      <c r="J34" s="525"/>
      <c r="K34" s="705"/>
      <c r="L34" s="706" t="s">
        <v>154</v>
      </c>
      <c r="M34" s="707"/>
      <c r="N34" s="706"/>
      <c r="O34" s="707"/>
      <c r="P34" s="707"/>
      <c r="Q34" s="737"/>
      <c r="R34" s="737"/>
      <c r="S34" s="740"/>
      <c r="T34" s="725"/>
      <c r="U34" s="218">
        <v>1</v>
      </c>
      <c r="V34" s="708"/>
      <c r="W34" s="491" t="s">
        <v>159</v>
      </c>
      <c r="X34" s="745"/>
      <c r="Y34" s="217"/>
      <c r="Z34" s="217"/>
      <c r="AA34" s="217"/>
      <c r="AB34" s="217" t="s">
        <v>271</v>
      </c>
      <c r="AC34" s="217" t="s">
        <v>271</v>
      </c>
      <c r="AD34" s="217" t="s">
        <v>271</v>
      </c>
      <c r="AF34">
        <f t="shared" si="0"/>
        <v>0</v>
      </c>
    </row>
    <row r="35" spans="1:32" ht="15.75" customHeight="1" x14ac:dyDescent="0.25">
      <c r="A35" s="525" t="str">
        <f t="shared" si="1"/>
        <v>CE008</v>
      </c>
      <c r="B35" s="525" t="s">
        <v>222</v>
      </c>
      <c r="C35" s="525" t="s">
        <v>260</v>
      </c>
      <c r="D35" s="523" t="s">
        <v>168</v>
      </c>
      <c r="E35" s="525" t="s">
        <v>272</v>
      </c>
      <c r="F35" s="590"/>
      <c r="G35" s="525"/>
      <c r="H35" s="525" t="s">
        <v>273</v>
      </c>
      <c r="I35" s="525"/>
      <c r="J35" s="525"/>
      <c r="K35" s="747"/>
      <c r="L35" s="715"/>
      <c r="M35" s="701"/>
      <c r="N35" s="715"/>
      <c r="O35" s="701"/>
      <c r="P35" s="701"/>
      <c r="Q35" s="737"/>
      <c r="R35" s="737"/>
      <c r="S35" s="740"/>
      <c r="T35" s="725"/>
      <c r="U35" s="218">
        <v>1</v>
      </c>
      <c r="V35" s="713"/>
      <c r="W35" s="491" t="s">
        <v>159</v>
      </c>
      <c r="X35" s="745"/>
      <c r="Y35" s="217"/>
      <c r="Z35" s="217"/>
      <c r="AA35" s="217"/>
      <c r="AB35" s="217"/>
      <c r="AC35" s="217"/>
      <c r="AD35" s="217"/>
      <c r="AF35">
        <f t="shared" si="0"/>
        <v>0</v>
      </c>
    </row>
    <row r="36" spans="1:32" ht="15.75" customHeight="1" x14ac:dyDescent="0.25">
      <c r="A36" s="525" t="str">
        <f t="shared" si="1"/>
        <v>CE008</v>
      </c>
      <c r="B36" s="525" t="s">
        <v>222</v>
      </c>
      <c r="C36" s="525" t="s">
        <v>260</v>
      </c>
      <c r="D36" s="523" t="s">
        <v>170</v>
      </c>
      <c r="E36" s="525" t="s">
        <v>274</v>
      </c>
      <c r="F36" s="590" t="s">
        <v>155</v>
      </c>
      <c r="G36" s="525"/>
      <c r="H36" s="525" t="s">
        <v>275</v>
      </c>
      <c r="I36" s="525">
        <v>2030</v>
      </c>
      <c r="J36" s="525"/>
      <c r="K36" s="747"/>
      <c r="L36" s="715"/>
      <c r="M36" s="701"/>
      <c r="N36" s="715"/>
      <c r="O36" s="701"/>
      <c r="P36" s="701"/>
      <c r="Q36" s="737"/>
      <c r="R36" s="737"/>
      <c r="S36" s="740"/>
      <c r="T36" s="725"/>
      <c r="U36" s="218">
        <v>1</v>
      </c>
      <c r="V36" s="713"/>
      <c r="W36" s="491" t="s">
        <v>159</v>
      </c>
      <c r="X36" s="745"/>
      <c r="Y36" s="217"/>
      <c r="Z36" s="217"/>
      <c r="AA36" s="217"/>
      <c r="AB36" s="217"/>
      <c r="AC36" s="217"/>
      <c r="AD36" s="217"/>
      <c r="AF36">
        <f t="shared" si="0"/>
        <v>0</v>
      </c>
    </row>
    <row r="37" spans="1:32" ht="15.75" customHeight="1" x14ac:dyDescent="0.25">
      <c r="A37" s="525" t="str">
        <f t="shared" si="1"/>
        <v>CE008</v>
      </c>
      <c r="B37" s="525" t="s">
        <v>222</v>
      </c>
      <c r="C37" s="525" t="s">
        <v>260</v>
      </c>
      <c r="D37" s="523" t="s">
        <v>186</v>
      </c>
      <c r="E37" s="525"/>
      <c r="F37" s="590"/>
      <c r="G37" s="525"/>
      <c r="H37" s="525" t="s">
        <v>276</v>
      </c>
      <c r="I37" s="525"/>
      <c r="J37" s="525"/>
      <c r="K37" s="747"/>
      <c r="L37" s="715"/>
      <c r="M37" s="701"/>
      <c r="N37" s="715"/>
      <c r="O37" s="701"/>
      <c r="P37" s="701"/>
      <c r="Q37" s="702"/>
      <c r="R37" s="702"/>
      <c r="S37" s="720"/>
      <c r="T37" s="725"/>
      <c r="U37" s="218">
        <v>1</v>
      </c>
      <c r="V37" s="713"/>
      <c r="W37" s="491" t="s">
        <v>159</v>
      </c>
      <c r="X37" s="746"/>
      <c r="Y37" s="217"/>
      <c r="Z37" s="217"/>
      <c r="AA37" s="217"/>
      <c r="AB37" s="217"/>
      <c r="AC37" s="217"/>
      <c r="AD37" s="217"/>
      <c r="AF37">
        <f t="shared" si="0"/>
        <v>0</v>
      </c>
    </row>
    <row r="38" spans="1:32" ht="15.75" customHeight="1" x14ac:dyDescent="0.25">
      <c r="A38" s="57" t="str">
        <f t="shared" si="1"/>
        <v>CE009</v>
      </c>
      <c r="B38" s="57" t="s">
        <v>277</v>
      </c>
      <c r="C38" s="57" t="s">
        <v>278</v>
      </c>
      <c r="D38" s="518" t="s">
        <v>151</v>
      </c>
      <c r="E38" s="57" t="s">
        <v>279</v>
      </c>
      <c r="F38" s="592"/>
      <c r="G38" s="57" t="s">
        <v>123</v>
      </c>
      <c r="H38" s="57" t="s">
        <v>279</v>
      </c>
      <c r="I38" s="57"/>
      <c r="J38" s="57"/>
      <c r="K38" s="64" t="s">
        <v>280</v>
      </c>
      <c r="L38" s="476" t="s">
        <v>154</v>
      </c>
      <c r="M38" s="477" t="s">
        <v>155</v>
      </c>
      <c r="N38" s="476"/>
      <c r="O38" s="477"/>
      <c r="P38" s="477"/>
      <c r="Q38" s="477"/>
      <c r="R38" s="477" t="s">
        <v>155</v>
      </c>
      <c r="S38" s="226"/>
      <c r="T38" s="230" t="s">
        <v>19</v>
      </c>
      <c r="U38" s="216">
        <v>1</v>
      </c>
      <c r="V38" s="490"/>
      <c r="W38" s="41" t="s">
        <v>159</v>
      </c>
      <c r="X38" s="231" t="s">
        <v>281</v>
      </c>
      <c r="Y38" s="217"/>
      <c r="Z38" s="217"/>
      <c r="AA38" s="217"/>
      <c r="AB38" s="217" t="s">
        <v>282</v>
      </c>
      <c r="AC38" s="217" t="s">
        <v>282</v>
      </c>
      <c r="AD38" s="217" t="s">
        <v>164</v>
      </c>
      <c r="AF38">
        <f t="shared" si="0"/>
        <v>1</v>
      </c>
    </row>
    <row r="39" spans="1:32" ht="15.75" customHeight="1" x14ac:dyDescent="0.25">
      <c r="A39" s="53" t="str">
        <f t="shared" si="1"/>
        <v>CE010</v>
      </c>
      <c r="B39" s="53" t="s">
        <v>277</v>
      </c>
      <c r="C39" s="53" t="s">
        <v>283</v>
      </c>
      <c r="D39" s="522" t="s">
        <v>151</v>
      </c>
      <c r="E39" s="53" t="s">
        <v>279</v>
      </c>
      <c r="F39" s="589"/>
      <c r="G39" s="53" t="s">
        <v>123</v>
      </c>
      <c r="H39" s="53" t="s">
        <v>279</v>
      </c>
      <c r="I39" s="53"/>
      <c r="J39" s="53"/>
      <c r="K39" s="67" t="s">
        <v>284</v>
      </c>
      <c r="L39" s="488" t="s">
        <v>154</v>
      </c>
      <c r="M39" s="489" t="s">
        <v>155</v>
      </c>
      <c r="N39" s="488"/>
      <c r="O39" s="489"/>
      <c r="P39" s="489"/>
      <c r="Q39" s="489"/>
      <c r="R39" s="489" t="s">
        <v>155</v>
      </c>
      <c r="S39" s="223"/>
      <c r="T39" s="232" t="s">
        <v>19</v>
      </c>
      <c r="U39" s="218">
        <v>1</v>
      </c>
      <c r="V39" s="490"/>
      <c r="W39" s="41" t="s">
        <v>159</v>
      </c>
      <c r="X39" s="231" t="s">
        <v>281</v>
      </c>
      <c r="Y39" s="217"/>
      <c r="Z39" s="217"/>
      <c r="AA39" s="217"/>
      <c r="AB39" s="217" t="s">
        <v>285</v>
      </c>
      <c r="AC39" s="217" t="s">
        <v>285</v>
      </c>
      <c r="AD39" s="217" t="s">
        <v>164</v>
      </c>
      <c r="AF39">
        <f t="shared" si="0"/>
        <v>0</v>
      </c>
    </row>
    <row r="40" spans="1:32" ht="15.75" customHeight="1" x14ac:dyDescent="0.25">
      <c r="A40" s="57" t="str">
        <f t="shared" si="1"/>
        <v>CE011</v>
      </c>
      <c r="B40" s="57" t="s">
        <v>286</v>
      </c>
      <c r="C40" s="57" t="s">
        <v>286</v>
      </c>
      <c r="D40" s="518" t="s">
        <v>151</v>
      </c>
      <c r="E40" s="57" t="s">
        <v>287</v>
      </c>
      <c r="F40" s="592"/>
      <c r="G40" s="57" t="s">
        <v>123</v>
      </c>
      <c r="H40" s="57" t="s">
        <v>288</v>
      </c>
      <c r="I40" s="57"/>
      <c r="J40" s="57"/>
      <c r="K40" s="684" t="s">
        <v>289</v>
      </c>
      <c r="L40" s="685" t="s">
        <v>154</v>
      </c>
      <c r="M40" s="686" t="s">
        <v>155</v>
      </c>
      <c r="N40" s="685"/>
      <c r="O40" s="686"/>
      <c r="P40" s="686"/>
      <c r="Q40" s="688"/>
      <c r="R40" s="688" t="s">
        <v>155</v>
      </c>
      <c r="S40" s="226"/>
      <c r="T40" s="691" t="s">
        <v>290</v>
      </c>
      <c r="U40" s="216">
        <v>1</v>
      </c>
      <c r="V40" s="708"/>
      <c r="W40" s="709" t="s">
        <v>159</v>
      </c>
      <c r="X40" s="231" t="s">
        <v>281</v>
      </c>
      <c r="Y40" s="217"/>
      <c r="Z40" s="217"/>
      <c r="AA40" s="217"/>
      <c r="AB40" s="217" t="s">
        <v>291</v>
      </c>
      <c r="AC40" s="217" t="s">
        <v>291</v>
      </c>
      <c r="AD40" s="217" t="s">
        <v>164</v>
      </c>
      <c r="AF40">
        <f t="shared" si="0"/>
        <v>1</v>
      </c>
    </row>
    <row r="41" spans="1:32" ht="15.75" customHeight="1" x14ac:dyDescent="0.25">
      <c r="A41" s="515" t="str">
        <f t="shared" si="1"/>
        <v>CE011</v>
      </c>
      <c r="B41" s="515" t="s">
        <v>286</v>
      </c>
      <c r="C41" s="515" t="s">
        <v>286</v>
      </c>
      <c r="D41" s="513" t="s">
        <v>165</v>
      </c>
      <c r="E41" s="515" t="s">
        <v>292</v>
      </c>
      <c r="F41" s="50"/>
      <c r="G41" s="515"/>
      <c r="H41" s="515" t="s">
        <v>293</v>
      </c>
      <c r="I41" s="515"/>
      <c r="J41" s="515"/>
      <c r="K41" s="684"/>
      <c r="L41" s="685" t="s">
        <v>154</v>
      </c>
      <c r="M41" s="686"/>
      <c r="N41" s="685"/>
      <c r="O41" s="686"/>
      <c r="P41" s="686"/>
      <c r="Q41" s="690"/>
      <c r="R41" s="690"/>
      <c r="S41" s="228"/>
      <c r="T41" s="739"/>
      <c r="U41" s="216">
        <v>1</v>
      </c>
      <c r="V41" s="708"/>
      <c r="W41" s="710"/>
      <c r="X41" s="231" t="s">
        <v>281</v>
      </c>
      <c r="Y41" s="217"/>
      <c r="Z41" s="217"/>
      <c r="AA41" s="217"/>
      <c r="AB41" s="217" t="s">
        <v>294</v>
      </c>
      <c r="AC41" s="217" t="s">
        <v>294</v>
      </c>
      <c r="AD41" s="217" t="s">
        <v>164</v>
      </c>
      <c r="AF41">
        <f t="shared" si="0"/>
        <v>1</v>
      </c>
    </row>
    <row r="42" spans="1:32" ht="15.75" customHeight="1" x14ac:dyDescent="0.25">
      <c r="A42" s="53" t="str">
        <f t="shared" si="1"/>
        <v>CE012</v>
      </c>
      <c r="B42" s="53" t="s">
        <v>295</v>
      </c>
      <c r="C42" s="53" t="s">
        <v>23</v>
      </c>
      <c r="D42" s="522" t="s">
        <v>151</v>
      </c>
      <c r="E42" s="53" t="s">
        <v>296</v>
      </c>
      <c r="F42" s="589"/>
      <c r="G42" s="53" t="s">
        <v>123</v>
      </c>
      <c r="H42" s="53" t="s">
        <v>296</v>
      </c>
      <c r="I42" s="53"/>
      <c r="J42" s="53"/>
      <c r="K42" s="705" t="s">
        <v>297</v>
      </c>
      <c r="L42" s="706" t="s">
        <v>298</v>
      </c>
      <c r="M42" s="707" t="s">
        <v>155</v>
      </c>
      <c r="N42" s="706" t="s">
        <v>299</v>
      </c>
      <c r="O42" s="707" t="s">
        <v>155</v>
      </c>
      <c r="P42" s="707" t="s">
        <v>155</v>
      </c>
      <c r="Q42" s="701" t="s">
        <v>155</v>
      </c>
      <c r="R42" s="701" t="s">
        <v>155</v>
      </c>
      <c r="S42" s="223"/>
      <c r="T42" s="724" t="s">
        <v>300</v>
      </c>
      <c r="U42" s="218">
        <v>1</v>
      </c>
      <c r="V42" s="708"/>
      <c r="W42" s="709" t="s">
        <v>159</v>
      </c>
      <c r="X42" s="711" t="s">
        <v>301</v>
      </c>
      <c r="Y42" s="217" t="s">
        <v>302</v>
      </c>
      <c r="Z42" s="217" t="s">
        <v>302</v>
      </c>
      <c r="AA42" s="233" t="s">
        <v>303</v>
      </c>
      <c r="AB42" s="217" t="s">
        <v>304</v>
      </c>
      <c r="AC42" s="217" t="s">
        <v>304</v>
      </c>
      <c r="AD42" s="217" t="s">
        <v>164</v>
      </c>
      <c r="AF42">
        <f t="shared" si="0"/>
        <v>0</v>
      </c>
    </row>
    <row r="43" spans="1:32" ht="15.75" customHeight="1" x14ac:dyDescent="0.25">
      <c r="A43" s="525" t="str">
        <f t="shared" si="1"/>
        <v>CE012</v>
      </c>
      <c r="B43" s="525" t="s">
        <v>295</v>
      </c>
      <c r="C43" s="525" t="s">
        <v>23</v>
      </c>
      <c r="D43" s="523" t="s">
        <v>165</v>
      </c>
      <c r="E43" s="525" t="s">
        <v>305</v>
      </c>
      <c r="F43" s="590"/>
      <c r="G43" s="525"/>
      <c r="H43" s="525" t="s">
        <v>305</v>
      </c>
      <c r="I43" s="525"/>
      <c r="J43" s="525"/>
      <c r="K43" s="705"/>
      <c r="L43" s="706"/>
      <c r="M43" s="707"/>
      <c r="N43" s="706"/>
      <c r="O43" s="707"/>
      <c r="P43" s="707"/>
      <c r="Q43" s="737"/>
      <c r="R43" s="737"/>
      <c r="S43" s="225"/>
      <c r="T43" s="738"/>
      <c r="U43" s="218">
        <v>1</v>
      </c>
      <c r="V43" s="708"/>
      <c r="W43" s="731"/>
      <c r="X43" s="735"/>
      <c r="Y43" s="217" t="s">
        <v>306</v>
      </c>
      <c r="Z43" s="217" t="s">
        <v>307</v>
      </c>
      <c r="AA43" s="233" t="s">
        <v>303</v>
      </c>
      <c r="AB43" s="217" t="s">
        <v>308</v>
      </c>
      <c r="AC43" s="217" t="s">
        <v>309</v>
      </c>
      <c r="AD43" s="217" t="s">
        <v>309</v>
      </c>
      <c r="AF43">
        <f t="shared" si="0"/>
        <v>0</v>
      </c>
    </row>
    <row r="44" spans="1:32" ht="15.75" customHeight="1" x14ac:dyDescent="0.25">
      <c r="A44" s="525" t="str">
        <f t="shared" si="1"/>
        <v>CE012</v>
      </c>
      <c r="B44" s="525" t="s">
        <v>295</v>
      </c>
      <c r="C44" s="525" t="s">
        <v>23</v>
      </c>
      <c r="D44" s="523" t="s">
        <v>168</v>
      </c>
      <c r="E44" s="525" t="s">
        <v>310</v>
      </c>
      <c r="F44" s="590"/>
      <c r="G44" s="525"/>
      <c r="H44" s="525" t="s">
        <v>310</v>
      </c>
      <c r="I44" s="525"/>
      <c r="J44" s="525"/>
      <c r="K44" s="705"/>
      <c r="L44" s="706"/>
      <c r="M44" s="707"/>
      <c r="N44" s="706"/>
      <c r="O44" s="707"/>
      <c r="P44" s="707"/>
      <c r="Q44" s="737"/>
      <c r="R44" s="737"/>
      <c r="S44" s="225" t="s">
        <v>311</v>
      </c>
      <c r="T44" s="725"/>
      <c r="U44" s="218">
        <v>1</v>
      </c>
      <c r="V44" s="708"/>
      <c r="W44" s="731"/>
      <c r="X44" s="735"/>
      <c r="Y44" s="217" t="s">
        <v>312</v>
      </c>
      <c r="Z44" s="217" t="s">
        <v>312</v>
      </c>
      <c r="AA44" s="233" t="s">
        <v>303</v>
      </c>
      <c r="AB44" s="217" t="s">
        <v>313</v>
      </c>
      <c r="AC44" s="217" t="s">
        <v>313</v>
      </c>
      <c r="AD44" s="217" t="s">
        <v>313</v>
      </c>
      <c r="AF44">
        <f t="shared" si="0"/>
        <v>0</v>
      </c>
    </row>
    <row r="45" spans="1:32" ht="15.75" customHeight="1" x14ac:dyDescent="0.25">
      <c r="A45" s="525" t="str">
        <f t="shared" si="1"/>
        <v>CE012</v>
      </c>
      <c r="B45" s="525" t="s">
        <v>295</v>
      </c>
      <c r="C45" s="525" t="s">
        <v>23</v>
      </c>
      <c r="D45" s="523" t="s">
        <v>170</v>
      </c>
      <c r="E45" s="525" t="s">
        <v>314</v>
      </c>
      <c r="F45" s="590"/>
      <c r="G45" s="525"/>
      <c r="H45" s="525" t="s">
        <v>314</v>
      </c>
      <c r="I45" s="525"/>
      <c r="J45" s="525"/>
      <c r="K45" s="705"/>
      <c r="L45" s="706"/>
      <c r="M45" s="707"/>
      <c r="N45" s="706"/>
      <c r="O45" s="707"/>
      <c r="P45" s="707"/>
      <c r="Q45" s="737"/>
      <c r="R45" s="737"/>
      <c r="S45" s="225"/>
      <c r="T45" s="725"/>
      <c r="U45" s="218"/>
      <c r="V45" s="708"/>
      <c r="W45" s="731"/>
      <c r="X45" s="735"/>
      <c r="Y45" s="217"/>
      <c r="Z45" s="217"/>
      <c r="AA45" s="233"/>
      <c r="AB45" s="217"/>
      <c r="AC45" s="217"/>
      <c r="AD45" s="217"/>
    </row>
    <row r="46" spans="1:32" ht="15.75" customHeight="1" x14ac:dyDescent="0.25">
      <c r="A46" s="525" t="str">
        <f t="shared" si="1"/>
        <v>CE012</v>
      </c>
      <c r="B46" s="525" t="s">
        <v>295</v>
      </c>
      <c r="C46" s="525" t="s">
        <v>23</v>
      </c>
      <c r="D46" s="523" t="s">
        <v>186</v>
      </c>
      <c r="E46" s="525" t="s">
        <v>315</v>
      </c>
      <c r="F46" s="590" t="s">
        <v>155</v>
      </c>
      <c r="G46" s="525"/>
      <c r="H46" s="525" t="s">
        <v>314</v>
      </c>
      <c r="I46" s="525"/>
      <c r="J46" s="525"/>
      <c r="K46" s="705"/>
      <c r="L46" s="706"/>
      <c r="M46" s="707"/>
      <c r="N46" s="706"/>
      <c r="O46" s="707"/>
      <c r="P46" s="707"/>
      <c r="Q46" s="702"/>
      <c r="R46" s="702"/>
      <c r="S46" s="225" t="s">
        <v>311</v>
      </c>
      <c r="T46" s="725"/>
      <c r="U46" s="218">
        <v>1</v>
      </c>
      <c r="V46" s="708"/>
      <c r="W46" s="710"/>
      <c r="X46" s="712"/>
      <c r="Y46" s="217" t="s">
        <v>316</v>
      </c>
      <c r="Z46" s="217" t="s">
        <v>316</v>
      </c>
      <c r="AA46" s="233" t="s">
        <v>303</v>
      </c>
      <c r="AB46" s="217" t="s">
        <v>317</v>
      </c>
      <c r="AC46" s="217" t="s">
        <v>317</v>
      </c>
      <c r="AD46" s="217" t="s">
        <v>317</v>
      </c>
      <c r="AF46">
        <f t="shared" si="0"/>
        <v>0</v>
      </c>
    </row>
    <row r="47" spans="1:32" ht="21.6" customHeight="1" x14ac:dyDescent="0.25">
      <c r="A47" s="57" t="str">
        <f t="shared" si="1"/>
        <v>CE013</v>
      </c>
      <c r="B47" s="57" t="s">
        <v>318</v>
      </c>
      <c r="C47" s="57" t="s">
        <v>319</v>
      </c>
      <c r="D47" s="518" t="s">
        <v>151</v>
      </c>
      <c r="E47" s="57" t="s">
        <v>320</v>
      </c>
      <c r="F47" s="592"/>
      <c r="G47" s="573" t="s">
        <v>123</v>
      </c>
      <c r="H47" s="57" t="s">
        <v>320</v>
      </c>
      <c r="I47" s="57"/>
      <c r="J47" s="57">
        <v>2019</v>
      </c>
      <c r="K47" s="684" t="s">
        <v>321</v>
      </c>
      <c r="L47" s="685" t="s">
        <v>322</v>
      </c>
      <c r="M47" s="688" t="s">
        <v>155</v>
      </c>
      <c r="N47" s="685" t="s">
        <v>323</v>
      </c>
      <c r="O47" s="686"/>
      <c r="P47" s="686" t="s">
        <v>155</v>
      </c>
      <c r="Q47" s="688" t="s">
        <v>155</v>
      </c>
      <c r="R47" s="688"/>
      <c r="S47" s="721" t="s">
        <v>324</v>
      </c>
      <c r="T47" s="723" t="s">
        <v>325</v>
      </c>
      <c r="U47" s="216">
        <v>1</v>
      </c>
      <c r="V47" s="708"/>
      <c r="W47" s="709" t="s">
        <v>159</v>
      </c>
      <c r="X47" s="711" t="s">
        <v>326</v>
      </c>
      <c r="Y47" s="217"/>
      <c r="Z47" s="217"/>
      <c r="AA47" s="217"/>
      <c r="AB47" s="217" t="s">
        <v>327</v>
      </c>
      <c r="AC47" s="217" t="s">
        <v>328</v>
      </c>
      <c r="AD47" s="217" t="s">
        <v>328</v>
      </c>
      <c r="AF47">
        <f t="shared" si="0"/>
        <v>1</v>
      </c>
    </row>
    <row r="48" spans="1:32" ht="58.5" customHeight="1" x14ac:dyDescent="0.25">
      <c r="A48" s="514" t="str">
        <f t="shared" si="1"/>
        <v>CE013</v>
      </c>
      <c r="B48" s="514" t="s">
        <v>318</v>
      </c>
      <c r="C48" s="514" t="s">
        <v>319</v>
      </c>
      <c r="D48" s="512" t="s">
        <v>165</v>
      </c>
      <c r="E48" s="514" t="s">
        <v>329</v>
      </c>
      <c r="F48" s="593"/>
      <c r="G48" s="234" t="s">
        <v>330</v>
      </c>
      <c r="H48" s="514" t="s">
        <v>329</v>
      </c>
      <c r="I48" s="514">
        <v>2020</v>
      </c>
      <c r="J48" s="514"/>
      <c r="K48" s="684"/>
      <c r="L48" s="685"/>
      <c r="M48" s="689"/>
      <c r="N48" s="685"/>
      <c r="O48" s="686"/>
      <c r="P48" s="686"/>
      <c r="Q48" s="689"/>
      <c r="R48" s="689"/>
      <c r="S48" s="734"/>
      <c r="T48" s="692"/>
      <c r="U48" s="216">
        <v>1</v>
      </c>
      <c r="V48" s="708"/>
      <c r="W48" s="731"/>
      <c r="X48" s="735"/>
      <c r="Y48" s="217"/>
      <c r="Z48" s="217"/>
      <c r="AA48" s="217"/>
      <c r="AB48" s="217" t="s">
        <v>331</v>
      </c>
      <c r="AC48" s="217" t="s">
        <v>328</v>
      </c>
      <c r="AD48" s="217" t="s">
        <v>332</v>
      </c>
      <c r="AF48">
        <f t="shared" si="0"/>
        <v>1</v>
      </c>
    </row>
    <row r="49" spans="1:32" ht="15.75" customHeight="1" x14ac:dyDescent="0.25">
      <c r="A49" s="514" t="str">
        <f t="shared" si="1"/>
        <v>CE013</v>
      </c>
      <c r="B49" s="514" t="s">
        <v>318</v>
      </c>
      <c r="C49" s="514" t="s">
        <v>319</v>
      </c>
      <c r="D49" s="512" t="s">
        <v>168</v>
      </c>
      <c r="E49" s="514" t="s">
        <v>333</v>
      </c>
      <c r="F49" s="593"/>
      <c r="G49" s="514"/>
      <c r="H49" s="514" t="s">
        <v>333</v>
      </c>
      <c r="I49" s="514"/>
      <c r="J49" s="514"/>
      <c r="K49" s="684"/>
      <c r="L49" s="685"/>
      <c r="M49" s="689"/>
      <c r="N49" s="685"/>
      <c r="O49" s="686"/>
      <c r="P49" s="686"/>
      <c r="Q49" s="689"/>
      <c r="R49" s="689"/>
      <c r="S49" s="734"/>
      <c r="T49" s="692"/>
      <c r="U49" s="216">
        <v>1</v>
      </c>
      <c r="V49" s="708"/>
      <c r="W49" s="731"/>
      <c r="X49" s="735"/>
      <c r="Y49" s="217"/>
      <c r="Z49" s="217"/>
      <c r="AA49" s="217"/>
      <c r="AB49" s="217" t="s">
        <v>334</v>
      </c>
      <c r="AC49" s="217" t="s">
        <v>334</v>
      </c>
      <c r="AD49" s="217" t="s">
        <v>334</v>
      </c>
      <c r="AF49">
        <f t="shared" si="0"/>
        <v>1</v>
      </c>
    </row>
    <row r="50" spans="1:32" ht="15.75" customHeight="1" x14ac:dyDescent="0.25">
      <c r="A50" s="514" t="str">
        <f t="shared" si="1"/>
        <v>CE013</v>
      </c>
      <c r="B50" s="514" t="s">
        <v>318</v>
      </c>
      <c r="C50" s="514" t="s">
        <v>319</v>
      </c>
      <c r="D50" s="512" t="s">
        <v>170</v>
      </c>
      <c r="E50" s="514" t="s">
        <v>335</v>
      </c>
      <c r="F50" s="593"/>
      <c r="G50" s="514"/>
      <c r="H50" s="514" t="s">
        <v>335</v>
      </c>
      <c r="I50" s="514"/>
      <c r="J50" s="514">
        <v>2024</v>
      </c>
      <c r="K50" s="684"/>
      <c r="L50" s="685"/>
      <c r="M50" s="689"/>
      <c r="N50" s="685"/>
      <c r="O50" s="686"/>
      <c r="P50" s="686"/>
      <c r="Q50" s="689"/>
      <c r="R50" s="689"/>
      <c r="S50" s="734"/>
      <c r="T50" s="692"/>
      <c r="U50" s="216">
        <v>1</v>
      </c>
      <c r="V50" s="708"/>
      <c r="W50" s="731"/>
      <c r="X50" s="735"/>
      <c r="Y50" s="217"/>
      <c r="Z50" s="217"/>
      <c r="AA50" s="217"/>
      <c r="AB50" s="217" t="s">
        <v>336</v>
      </c>
      <c r="AC50" s="217" t="s">
        <v>336</v>
      </c>
      <c r="AD50" s="217" t="s">
        <v>337</v>
      </c>
      <c r="AF50">
        <f t="shared" si="0"/>
        <v>1</v>
      </c>
    </row>
    <row r="51" spans="1:32" ht="15.75" customHeight="1" x14ac:dyDescent="0.25">
      <c r="A51" s="514" t="str">
        <f t="shared" si="1"/>
        <v>CE013</v>
      </c>
      <c r="B51" s="514" t="s">
        <v>318</v>
      </c>
      <c r="C51" s="514" t="s">
        <v>319</v>
      </c>
      <c r="D51" s="512" t="s">
        <v>186</v>
      </c>
      <c r="E51" s="514" t="s">
        <v>338</v>
      </c>
      <c r="F51" s="593" t="s">
        <v>155</v>
      </c>
      <c r="G51" s="514"/>
      <c r="H51" s="514" t="s">
        <v>338</v>
      </c>
      <c r="I51" s="514">
        <v>2025</v>
      </c>
      <c r="J51" s="514">
        <v>2029</v>
      </c>
      <c r="K51" s="684"/>
      <c r="L51" s="685"/>
      <c r="M51" s="689"/>
      <c r="N51" s="685"/>
      <c r="O51" s="686"/>
      <c r="P51" s="686"/>
      <c r="Q51" s="689"/>
      <c r="R51" s="689"/>
      <c r="S51" s="734"/>
      <c r="T51" s="692"/>
      <c r="U51" s="216">
        <v>1</v>
      </c>
      <c r="V51" s="708"/>
      <c r="W51" s="731"/>
      <c r="X51" s="735"/>
      <c r="Y51" s="217"/>
      <c r="Z51" s="217"/>
      <c r="AA51" s="217"/>
      <c r="AB51" s="217" t="s">
        <v>336</v>
      </c>
      <c r="AC51" s="217" t="s">
        <v>336</v>
      </c>
      <c r="AD51" s="217" t="s">
        <v>337</v>
      </c>
      <c r="AF51">
        <f t="shared" si="0"/>
        <v>1</v>
      </c>
    </row>
    <row r="52" spans="1:32" ht="15.75" customHeight="1" x14ac:dyDescent="0.25">
      <c r="A52" s="515" t="str">
        <f t="shared" si="1"/>
        <v>CE013</v>
      </c>
      <c r="B52" s="515" t="s">
        <v>318</v>
      </c>
      <c r="C52" s="515" t="s">
        <v>319</v>
      </c>
      <c r="D52" s="513" t="s">
        <v>188</v>
      </c>
      <c r="E52" s="515" t="s">
        <v>339</v>
      </c>
      <c r="F52" s="50" t="s">
        <v>155</v>
      </c>
      <c r="G52" s="515"/>
      <c r="H52" s="515" t="s">
        <v>339</v>
      </c>
      <c r="I52" s="515">
        <v>2030</v>
      </c>
      <c r="J52" s="515"/>
      <c r="K52" s="684"/>
      <c r="L52" s="685"/>
      <c r="M52" s="690"/>
      <c r="N52" s="685"/>
      <c r="O52" s="686"/>
      <c r="P52" s="686"/>
      <c r="Q52" s="690"/>
      <c r="R52" s="690"/>
      <c r="S52" s="722"/>
      <c r="T52" s="739"/>
      <c r="U52" s="216">
        <v>1</v>
      </c>
      <c r="V52" s="708"/>
      <c r="W52" s="710"/>
      <c r="X52" s="712"/>
      <c r="Y52" s="217"/>
      <c r="Z52" s="217"/>
      <c r="AA52" s="217"/>
      <c r="AB52" s="217" t="s">
        <v>336</v>
      </c>
      <c r="AC52" s="217" t="s">
        <v>336</v>
      </c>
      <c r="AD52" s="217" t="s">
        <v>337</v>
      </c>
      <c r="AF52">
        <f t="shared" si="0"/>
        <v>1</v>
      </c>
    </row>
    <row r="53" spans="1:32" ht="15.75" customHeight="1" x14ac:dyDescent="0.25">
      <c r="A53" s="525" t="str">
        <f t="shared" si="1"/>
        <v>CE014</v>
      </c>
      <c r="B53" s="525" t="s">
        <v>318</v>
      </c>
      <c r="C53" s="525" t="s">
        <v>340</v>
      </c>
      <c r="D53" s="523" t="s">
        <v>151</v>
      </c>
      <c r="E53" s="525" t="s">
        <v>341</v>
      </c>
      <c r="F53" s="590"/>
      <c r="G53" s="525"/>
      <c r="H53" s="525" t="s">
        <v>341</v>
      </c>
      <c r="I53" s="525"/>
      <c r="J53" s="525"/>
      <c r="K53" s="719" t="s">
        <v>342</v>
      </c>
      <c r="L53" s="715" t="s">
        <v>343</v>
      </c>
      <c r="M53" s="701" t="s">
        <v>155</v>
      </c>
      <c r="N53" s="715" t="s">
        <v>323</v>
      </c>
      <c r="O53" s="701"/>
      <c r="P53" s="701" t="s">
        <v>155</v>
      </c>
      <c r="Q53" s="701"/>
      <c r="R53" s="701"/>
      <c r="S53" s="719" t="s">
        <v>344</v>
      </c>
      <c r="T53" s="742" t="s">
        <v>345</v>
      </c>
      <c r="U53" s="218">
        <v>1</v>
      </c>
      <c r="V53" s="713"/>
      <c r="W53" s="709" t="s">
        <v>159</v>
      </c>
      <c r="X53" s="711" t="s">
        <v>326</v>
      </c>
      <c r="Y53" s="217"/>
      <c r="Z53" s="217"/>
      <c r="AA53" s="217"/>
      <c r="AB53" s="217"/>
      <c r="AC53" s="217"/>
      <c r="AD53" s="217"/>
      <c r="AF53">
        <f t="shared" si="0"/>
        <v>0</v>
      </c>
    </row>
    <row r="54" spans="1:32" ht="15.75" customHeight="1" x14ac:dyDescent="0.25">
      <c r="A54" s="525" t="str">
        <f t="shared" si="1"/>
        <v>CE014</v>
      </c>
      <c r="B54" s="525" t="s">
        <v>318</v>
      </c>
      <c r="C54" s="525" t="s">
        <v>340</v>
      </c>
      <c r="D54" s="523" t="s">
        <v>168</v>
      </c>
      <c r="E54" s="525" t="s">
        <v>346</v>
      </c>
      <c r="F54" s="590"/>
      <c r="G54" s="525"/>
      <c r="H54" s="525" t="s">
        <v>346</v>
      </c>
      <c r="I54" s="525"/>
      <c r="J54" s="525"/>
      <c r="K54" s="740"/>
      <c r="L54" s="741"/>
      <c r="M54" s="737"/>
      <c r="N54" s="741"/>
      <c r="O54" s="737"/>
      <c r="P54" s="737"/>
      <c r="Q54" s="737"/>
      <c r="R54" s="737"/>
      <c r="S54" s="740"/>
      <c r="T54" s="742"/>
      <c r="U54" s="218">
        <v>1</v>
      </c>
      <c r="V54" s="743"/>
      <c r="W54" s="731"/>
      <c r="X54" s="735"/>
      <c r="Y54" s="217"/>
      <c r="Z54" s="217"/>
      <c r="AA54" s="217"/>
      <c r="AB54" s="217"/>
      <c r="AC54" s="217"/>
      <c r="AD54" s="217"/>
      <c r="AF54">
        <f t="shared" si="0"/>
        <v>0</v>
      </c>
    </row>
    <row r="55" spans="1:32" ht="15.75" customHeight="1" x14ac:dyDescent="0.25">
      <c r="A55" s="525" t="str">
        <f t="shared" si="1"/>
        <v>CE014</v>
      </c>
      <c r="B55" s="525" t="s">
        <v>318</v>
      </c>
      <c r="C55" s="525" t="s">
        <v>340</v>
      </c>
      <c r="D55" s="523" t="s">
        <v>170</v>
      </c>
      <c r="E55" s="525" t="s">
        <v>347</v>
      </c>
      <c r="F55" s="590"/>
      <c r="G55" s="525"/>
      <c r="H55" s="525" t="s">
        <v>347</v>
      </c>
      <c r="I55" s="525"/>
      <c r="J55" s="525">
        <v>2024</v>
      </c>
      <c r="K55" s="740"/>
      <c r="L55" s="741"/>
      <c r="M55" s="737"/>
      <c r="N55" s="741"/>
      <c r="O55" s="737"/>
      <c r="P55" s="737"/>
      <c r="Q55" s="737"/>
      <c r="R55" s="737"/>
      <c r="S55" s="740"/>
      <c r="T55" s="742"/>
      <c r="U55" s="218">
        <v>1</v>
      </c>
      <c r="V55" s="743"/>
      <c r="W55" s="731"/>
      <c r="X55" s="735"/>
      <c r="Y55" s="217"/>
      <c r="Z55" s="217"/>
      <c r="AA55" s="217"/>
      <c r="AB55" s="217"/>
      <c r="AC55" s="217"/>
      <c r="AD55" s="217"/>
      <c r="AF55">
        <f t="shared" si="0"/>
        <v>0</v>
      </c>
    </row>
    <row r="56" spans="1:32" ht="15.75" customHeight="1" x14ac:dyDescent="0.25">
      <c r="A56" s="525" t="str">
        <f t="shared" si="1"/>
        <v>CE014</v>
      </c>
      <c r="B56" s="525" t="s">
        <v>318</v>
      </c>
      <c r="C56" s="525" t="s">
        <v>340</v>
      </c>
      <c r="D56" s="523" t="s">
        <v>186</v>
      </c>
      <c r="E56" s="525" t="s">
        <v>348</v>
      </c>
      <c r="F56" s="590" t="s">
        <v>155</v>
      </c>
      <c r="G56" s="525"/>
      <c r="H56" s="525" t="s">
        <v>348</v>
      </c>
      <c r="I56" s="525">
        <v>2025</v>
      </c>
      <c r="J56" s="525">
        <v>2029</v>
      </c>
      <c r="K56" s="740"/>
      <c r="L56" s="741"/>
      <c r="M56" s="737"/>
      <c r="N56" s="741"/>
      <c r="O56" s="737"/>
      <c r="P56" s="737"/>
      <c r="Q56" s="737"/>
      <c r="R56" s="737"/>
      <c r="S56" s="740"/>
      <c r="T56" s="742"/>
      <c r="U56" s="218">
        <v>1</v>
      </c>
      <c r="V56" s="743"/>
      <c r="W56" s="731"/>
      <c r="X56" s="735"/>
      <c r="Y56" s="217"/>
      <c r="Z56" s="217"/>
      <c r="AA56" s="217"/>
      <c r="AB56" s="217"/>
      <c r="AC56" s="217"/>
      <c r="AD56" s="217"/>
      <c r="AF56">
        <f t="shared" si="0"/>
        <v>0</v>
      </c>
    </row>
    <row r="57" spans="1:32" ht="15.75" customHeight="1" x14ac:dyDescent="0.25">
      <c r="A57" s="525" t="str">
        <f t="shared" si="1"/>
        <v>CE014</v>
      </c>
      <c r="B57" s="525" t="s">
        <v>318</v>
      </c>
      <c r="C57" s="525" t="s">
        <v>340</v>
      </c>
      <c r="D57" s="523" t="s">
        <v>188</v>
      </c>
      <c r="E57" s="525" t="s">
        <v>349</v>
      </c>
      <c r="F57" s="590" t="s">
        <v>155</v>
      </c>
      <c r="G57" s="525"/>
      <c r="H57" s="525" t="s">
        <v>349</v>
      </c>
      <c r="I57" s="525">
        <v>2030</v>
      </c>
      <c r="J57" s="525"/>
      <c r="K57" s="720"/>
      <c r="L57" s="716"/>
      <c r="M57" s="702"/>
      <c r="N57" s="716"/>
      <c r="O57" s="702"/>
      <c r="P57" s="702"/>
      <c r="Q57" s="702"/>
      <c r="R57" s="702"/>
      <c r="S57" s="720"/>
      <c r="T57" s="742"/>
      <c r="U57" s="218">
        <v>1</v>
      </c>
      <c r="V57" s="714"/>
      <c r="W57" s="710"/>
      <c r="X57" s="712"/>
      <c r="Y57" s="217"/>
      <c r="Z57" s="217"/>
      <c r="AA57" s="217"/>
      <c r="AB57" s="217"/>
      <c r="AC57" s="217"/>
      <c r="AD57" s="217"/>
      <c r="AF57">
        <f t="shared" si="0"/>
        <v>0</v>
      </c>
    </row>
    <row r="58" spans="1:32" ht="15.75" customHeight="1" x14ac:dyDescent="0.25">
      <c r="A58" s="57" t="str">
        <f t="shared" si="1"/>
        <v>CE015</v>
      </c>
      <c r="B58" s="57" t="s">
        <v>318</v>
      </c>
      <c r="C58" s="57" t="s">
        <v>350</v>
      </c>
      <c r="D58" s="518" t="s">
        <v>151</v>
      </c>
      <c r="E58" s="57" t="s">
        <v>351</v>
      </c>
      <c r="F58" s="592"/>
      <c r="G58" s="57" t="s">
        <v>123</v>
      </c>
      <c r="H58" s="57" t="s">
        <v>351</v>
      </c>
      <c r="I58" s="57"/>
      <c r="J58" s="57"/>
      <c r="K58" s="687" t="s">
        <v>352</v>
      </c>
      <c r="L58" s="685" t="s">
        <v>353</v>
      </c>
      <c r="M58" s="688" t="s">
        <v>155</v>
      </c>
      <c r="N58" s="685" t="s">
        <v>323</v>
      </c>
      <c r="O58" s="686"/>
      <c r="P58" s="686" t="s">
        <v>155</v>
      </c>
      <c r="Q58" s="688" t="s">
        <v>155</v>
      </c>
      <c r="R58" s="688"/>
      <c r="S58" s="721" t="s">
        <v>354</v>
      </c>
      <c r="T58" s="730" t="s">
        <v>355</v>
      </c>
      <c r="U58" s="216">
        <v>1</v>
      </c>
      <c r="V58" s="708"/>
      <c r="W58" s="709" t="s">
        <v>159</v>
      </c>
      <c r="X58" s="711" t="s">
        <v>356</v>
      </c>
      <c r="Y58" s="217"/>
      <c r="Z58" s="217"/>
      <c r="AA58" s="217"/>
      <c r="AB58" s="217" t="s">
        <v>357</v>
      </c>
      <c r="AC58" s="217" t="s">
        <v>358</v>
      </c>
      <c r="AD58" s="217" t="s">
        <v>358</v>
      </c>
      <c r="AF58">
        <f t="shared" si="0"/>
        <v>1</v>
      </c>
    </row>
    <row r="59" spans="1:32" ht="15.75" customHeight="1" x14ac:dyDescent="0.25">
      <c r="A59" s="514" t="str">
        <f t="shared" si="1"/>
        <v>CE015</v>
      </c>
      <c r="B59" s="514" t="s">
        <v>318</v>
      </c>
      <c r="C59" s="514" t="s">
        <v>350</v>
      </c>
      <c r="D59" s="512" t="s">
        <v>165</v>
      </c>
      <c r="E59" s="514" t="s">
        <v>359</v>
      </c>
      <c r="F59" s="593"/>
      <c r="G59" s="514"/>
      <c r="H59" s="514" t="s">
        <v>359</v>
      </c>
      <c r="I59" s="514"/>
      <c r="J59" s="514"/>
      <c r="K59" s="687"/>
      <c r="L59" s="685"/>
      <c r="M59" s="689"/>
      <c r="N59" s="685"/>
      <c r="O59" s="686"/>
      <c r="P59" s="686"/>
      <c r="Q59" s="689"/>
      <c r="R59" s="689"/>
      <c r="S59" s="734"/>
      <c r="T59" s="696"/>
      <c r="U59" s="216">
        <v>1</v>
      </c>
      <c r="V59" s="708"/>
      <c r="W59" s="731"/>
      <c r="X59" s="735"/>
      <c r="Y59" s="217"/>
      <c r="Z59" s="217"/>
      <c r="AA59" s="217"/>
      <c r="AB59" s="217" t="s">
        <v>357</v>
      </c>
      <c r="AC59" s="217" t="s">
        <v>360</v>
      </c>
      <c r="AD59" s="217" t="s">
        <v>360</v>
      </c>
      <c r="AF59">
        <f t="shared" si="0"/>
        <v>1</v>
      </c>
    </row>
    <row r="60" spans="1:32" ht="15.75" customHeight="1" x14ac:dyDescent="0.25">
      <c r="A60" s="514" t="str">
        <f t="shared" si="1"/>
        <v>CE015</v>
      </c>
      <c r="B60" s="514" t="s">
        <v>318</v>
      </c>
      <c r="C60" s="514" t="s">
        <v>350</v>
      </c>
      <c r="D60" s="512" t="s">
        <v>168</v>
      </c>
      <c r="E60" s="514" t="s">
        <v>361</v>
      </c>
      <c r="F60" s="593"/>
      <c r="G60" s="514"/>
      <c r="H60" s="514" t="s">
        <v>361</v>
      </c>
      <c r="I60" s="514"/>
      <c r="J60" s="514">
        <v>2023</v>
      </c>
      <c r="K60" s="687"/>
      <c r="L60" s="685"/>
      <c r="M60" s="689"/>
      <c r="N60" s="685"/>
      <c r="O60" s="686"/>
      <c r="P60" s="686"/>
      <c r="Q60" s="689"/>
      <c r="R60" s="689"/>
      <c r="S60" s="734"/>
      <c r="T60" s="696"/>
      <c r="U60" s="216">
        <v>1</v>
      </c>
      <c r="V60" s="708"/>
      <c r="W60" s="731"/>
      <c r="X60" s="735"/>
      <c r="Y60" s="217"/>
      <c r="Z60" s="217"/>
      <c r="AA60" s="217"/>
      <c r="AB60" s="217" t="s">
        <v>357</v>
      </c>
      <c r="AC60" s="217" t="s">
        <v>357</v>
      </c>
      <c r="AD60" s="217" t="s">
        <v>337</v>
      </c>
      <c r="AF60">
        <f t="shared" si="0"/>
        <v>1</v>
      </c>
    </row>
    <row r="61" spans="1:32" ht="15.75" customHeight="1" x14ac:dyDescent="0.25">
      <c r="A61" s="514" t="str">
        <f t="shared" si="1"/>
        <v>CE015</v>
      </c>
      <c r="B61" s="514" t="s">
        <v>318</v>
      </c>
      <c r="C61" s="514" t="s">
        <v>350</v>
      </c>
      <c r="D61" s="512" t="s">
        <v>170</v>
      </c>
      <c r="E61" s="514" t="s">
        <v>362</v>
      </c>
      <c r="F61" s="593" t="s">
        <v>155</v>
      </c>
      <c r="G61" s="514"/>
      <c r="H61" s="514" t="s">
        <v>362</v>
      </c>
      <c r="I61" s="514">
        <v>2024</v>
      </c>
      <c r="J61" s="514">
        <v>2029</v>
      </c>
      <c r="K61" s="687"/>
      <c r="L61" s="685"/>
      <c r="M61" s="689"/>
      <c r="N61" s="685"/>
      <c r="O61" s="686"/>
      <c r="P61" s="686"/>
      <c r="Q61" s="689"/>
      <c r="R61" s="689"/>
      <c r="S61" s="734"/>
      <c r="T61" s="696"/>
      <c r="U61" s="216">
        <v>1</v>
      </c>
      <c r="V61" s="708"/>
      <c r="W61" s="731"/>
      <c r="X61" s="735"/>
      <c r="Y61" s="217"/>
      <c r="Z61" s="217"/>
      <c r="AA61" s="217"/>
      <c r="AB61" s="217" t="s">
        <v>357</v>
      </c>
      <c r="AC61" s="217" t="s">
        <v>357</v>
      </c>
      <c r="AD61" s="217" t="s">
        <v>337</v>
      </c>
      <c r="AF61">
        <f t="shared" si="0"/>
        <v>1</v>
      </c>
    </row>
    <row r="62" spans="1:32" s="61" customFormat="1" ht="15.75" customHeight="1" x14ac:dyDescent="0.25">
      <c r="A62" s="515" t="str">
        <f t="shared" si="1"/>
        <v>CE015</v>
      </c>
      <c r="B62" s="515" t="s">
        <v>318</v>
      </c>
      <c r="C62" s="515" t="s">
        <v>350</v>
      </c>
      <c r="D62" s="513" t="s">
        <v>186</v>
      </c>
      <c r="E62" s="515" t="s">
        <v>363</v>
      </c>
      <c r="F62" s="50" t="s">
        <v>155</v>
      </c>
      <c r="G62" s="515"/>
      <c r="H62" s="515" t="s">
        <v>363</v>
      </c>
      <c r="I62" s="515">
        <v>2030</v>
      </c>
      <c r="J62" s="515"/>
      <c r="K62" s="687"/>
      <c r="L62" s="685"/>
      <c r="M62" s="689"/>
      <c r="N62" s="685"/>
      <c r="O62" s="686"/>
      <c r="P62" s="686"/>
      <c r="Q62" s="690"/>
      <c r="R62" s="690"/>
      <c r="S62" s="722"/>
      <c r="T62" s="696"/>
      <c r="U62" s="216">
        <v>1</v>
      </c>
      <c r="V62" s="708"/>
      <c r="W62" s="710"/>
      <c r="X62" s="735"/>
      <c r="Y62" s="217"/>
      <c r="Z62" s="217"/>
      <c r="AA62" s="217"/>
      <c r="AB62" s="217"/>
      <c r="AC62" s="217"/>
      <c r="AD62" s="217"/>
      <c r="AF62">
        <f t="shared" si="0"/>
        <v>1</v>
      </c>
    </row>
    <row r="63" spans="1:32" ht="15" customHeight="1" x14ac:dyDescent="0.25">
      <c r="A63" s="525" t="str">
        <f t="shared" si="1"/>
        <v>CE016</v>
      </c>
      <c r="B63" s="525" t="s">
        <v>318</v>
      </c>
      <c r="C63" s="525" t="s">
        <v>364</v>
      </c>
      <c r="D63" s="523" t="s">
        <v>151</v>
      </c>
      <c r="E63" s="525" t="s">
        <v>365</v>
      </c>
      <c r="F63" s="590"/>
      <c r="G63" s="525" t="s">
        <v>123</v>
      </c>
      <c r="H63" s="525" t="s">
        <v>365</v>
      </c>
      <c r="I63" s="525"/>
      <c r="J63" s="525"/>
      <c r="K63" s="736" t="s">
        <v>366</v>
      </c>
      <c r="L63" s="706" t="s">
        <v>353</v>
      </c>
      <c r="M63" s="707" t="s">
        <v>155</v>
      </c>
      <c r="N63" s="706" t="s">
        <v>323</v>
      </c>
      <c r="O63" s="707"/>
      <c r="P63" s="707" t="s">
        <v>155</v>
      </c>
      <c r="Q63" s="701" t="s">
        <v>155</v>
      </c>
      <c r="R63" s="701"/>
      <c r="S63" s="527" t="s">
        <v>367</v>
      </c>
      <c r="T63" s="724" t="s">
        <v>368</v>
      </c>
      <c r="U63" s="235">
        <v>1</v>
      </c>
      <c r="V63" s="708"/>
      <c r="W63" s="709" t="s">
        <v>159</v>
      </c>
      <c r="X63" s="732" t="s">
        <v>369</v>
      </c>
      <c r="Y63" s="224"/>
      <c r="Z63" s="224"/>
      <c r="AA63" s="224"/>
      <c r="AB63" s="224" t="s">
        <v>370</v>
      </c>
      <c r="AC63" s="224" t="s">
        <v>360</v>
      </c>
      <c r="AD63" s="224" t="s">
        <v>370</v>
      </c>
      <c r="AF63">
        <f t="shared" si="0"/>
        <v>0</v>
      </c>
    </row>
    <row r="64" spans="1:32" ht="15.75" customHeight="1" x14ac:dyDescent="0.25">
      <c r="A64" s="525" t="str">
        <f t="shared" si="1"/>
        <v>CE016</v>
      </c>
      <c r="B64" s="525" t="s">
        <v>318</v>
      </c>
      <c r="C64" s="525" t="s">
        <v>364</v>
      </c>
      <c r="D64" s="523" t="s">
        <v>165</v>
      </c>
      <c r="E64" s="525" t="s">
        <v>371</v>
      </c>
      <c r="F64" s="590"/>
      <c r="G64" s="525"/>
      <c r="H64" s="525" t="s">
        <v>371</v>
      </c>
      <c r="I64" s="525"/>
      <c r="J64" s="525"/>
      <c r="K64" s="736"/>
      <c r="L64" s="706"/>
      <c r="M64" s="707"/>
      <c r="N64" s="706"/>
      <c r="O64" s="707"/>
      <c r="P64" s="707"/>
      <c r="Q64" s="737"/>
      <c r="R64" s="737"/>
      <c r="S64" s="740" t="s">
        <v>324</v>
      </c>
      <c r="T64" s="725"/>
      <c r="U64" s="218">
        <v>1</v>
      </c>
      <c r="V64" s="708"/>
      <c r="W64" s="731"/>
      <c r="X64" s="733"/>
      <c r="Y64" s="217"/>
      <c r="Z64" s="217"/>
      <c r="AA64" s="217"/>
      <c r="AB64" s="217" t="s">
        <v>372</v>
      </c>
      <c r="AC64" s="217" t="s">
        <v>373</v>
      </c>
      <c r="AD64" s="217" t="s">
        <v>372</v>
      </c>
      <c r="AF64">
        <f t="shared" si="0"/>
        <v>0</v>
      </c>
    </row>
    <row r="65" spans="1:32" ht="15.75" customHeight="1" x14ac:dyDescent="0.25">
      <c r="A65" s="525" t="str">
        <f t="shared" si="1"/>
        <v>CE016</v>
      </c>
      <c r="B65" s="525" t="s">
        <v>318</v>
      </c>
      <c r="C65" s="525" t="s">
        <v>364</v>
      </c>
      <c r="D65" s="523" t="s">
        <v>168</v>
      </c>
      <c r="E65" s="525" t="s">
        <v>374</v>
      </c>
      <c r="F65" s="590"/>
      <c r="G65" s="525"/>
      <c r="H65" s="525" t="s">
        <v>374</v>
      </c>
      <c r="I65" s="525"/>
      <c r="J65" s="525"/>
      <c r="K65" s="736"/>
      <c r="L65" s="706"/>
      <c r="M65" s="707"/>
      <c r="N65" s="706"/>
      <c r="O65" s="707"/>
      <c r="P65" s="707"/>
      <c r="Q65" s="737"/>
      <c r="R65" s="737"/>
      <c r="S65" s="740"/>
      <c r="T65" s="725"/>
      <c r="U65" s="218">
        <v>1</v>
      </c>
      <c r="V65" s="708"/>
      <c r="W65" s="731"/>
      <c r="X65" s="733"/>
      <c r="Y65" s="217"/>
      <c r="Z65" s="217"/>
      <c r="AA65" s="217"/>
      <c r="AB65" s="217" t="s">
        <v>375</v>
      </c>
      <c r="AC65" s="217" t="s">
        <v>375</v>
      </c>
      <c r="AD65" s="217" t="s">
        <v>375</v>
      </c>
      <c r="AF65">
        <f t="shared" si="0"/>
        <v>0</v>
      </c>
    </row>
    <row r="66" spans="1:32" ht="15.75" customHeight="1" x14ac:dyDescent="0.25">
      <c r="A66" s="525" t="str">
        <f t="shared" si="1"/>
        <v>CE016</v>
      </c>
      <c r="B66" s="525" t="s">
        <v>318</v>
      </c>
      <c r="C66" s="525" t="s">
        <v>364</v>
      </c>
      <c r="D66" s="523" t="s">
        <v>170</v>
      </c>
      <c r="E66" s="525" t="s">
        <v>376</v>
      </c>
      <c r="F66" s="590"/>
      <c r="G66" s="525"/>
      <c r="H66" s="525" t="s">
        <v>376</v>
      </c>
      <c r="I66" s="525"/>
      <c r="J66" s="525">
        <v>2024</v>
      </c>
      <c r="K66" s="736"/>
      <c r="L66" s="706"/>
      <c r="M66" s="707"/>
      <c r="N66" s="706"/>
      <c r="O66" s="707"/>
      <c r="P66" s="707"/>
      <c r="Q66" s="737"/>
      <c r="R66" s="737"/>
      <c r="S66" s="740"/>
      <c r="T66" s="725"/>
      <c r="U66" s="218">
        <v>1</v>
      </c>
      <c r="V66" s="708"/>
      <c r="W66" s="731"/>
      <c r="X66" s="733"/>
      <c r="Y66" s="217"/>
      <c r="Z66" s="217"/>
      <c r="AA66" s="217"/>
      <c r="AB66" s="217" t="s">
        <v>377</v>
      </c>
      <c r="AC66" s="217" t="s">
        <v>377</v>
      </c>
      <c r="AD66" s="217" t="s">
        <v>377</v>
      </c>
      <c r="AF66">
        <f t="shared" si="0"/>
        <v>0</v>
      </c>
    </row>
    <row r="67" spans="1:32" ht="15.75" customHeight="1" x14ac:dyDescent="0.25">
      <c r="A67" s="525" t="str">
        <f t="shared" si="1"/>
        <v>CE016</v>
      </c>
      <c r="B67" s="525" t="s">
        <v>318</v>
      </c>
      <c r="C67" s="525" t="s">
        <v>364</v>
      </c>
      <c r="D67" s="523" t="s">
        <v>186</v>
      </c>
      <c r="E67" s="525" t="s">
        <v>378</v>
      </c>
      <c r="F67" s="590" t="s">
        <v>155</v>
      </c>
      <c r="G67" s="525"/>
      <c r="H67" s="525" t="s">
        <v>378</v>
      </c>
      <c r="I67" s="525">
        <v>2025</v>
      </c>
      <c r="J67" s="525">
        <v>2029</v>
      </c>
      <c r="K67" s="736"/>
      <c r="L67" s="706"/>
      <c r="M67" s="707"/>
      <c r="N67" s="706"/>
      <c r="O67" s="707"/>
      <c r="P67" s="707"/>
      <c r="Q67" s="737"/>
      <c r="R67" s="737"/>
      <c r="S67" s="740"/>
      <c r="T67" s="725"/>
      <c r="U67" s="218">
        <v>1</v>
      </c>
      <c r="V67" s="708"/>
      <c r="W67" s="731"/>
      <c r="X67" s="733"/>
      <c r="Y67" s="217"/>
      <c r="Z67" s="217"/>
      <c r="AA67" s="217"/>
      <c r="AB67" s="217" t="s">
        <v>379</v>
      </c>
      <c r="AC67" s="217" t="s">
        <v>360</v>
      </c>
      <c r="AD67" s="217" t="s">
        <v>337</v>
      </c>
      <c r="AF67">
        <f t="shared" si="0"/>
        <v>0</v>
      </c>
    </row>
    <row r="68" spans="1:32" ht="15.75" customHeight="1" x14ac:dyDescent="0.25">
      <c r="A68" s="525" t="str">
        <f t="shared" ref="A68:A131" si="2">IF(C68=C67,A67,REPLACE(A67,LEN(A67)-LEN((RIGHT(A67,3)*1+1)*1)+1,LEN((RIGHT(A67,3)*1+1)*1),RIGHT(A67,3)*1+1))</f>
        <v>CE016</v>
      </c>
      <c r="B68" s="525" t="s">
        <v>318</v>
      </c>
      <c r="C68" s="525" t="s">
        <v>364</v>
      </c>
      <c r="D68" s="523" t="s">
        <v>188</v>
      </c>
      <c r="E68" s="525" t="s">
        <v>380</v>
      </c>
      <c r="F68" s="590" t="s">
        <v>155</v>
      </c>
      <c r="G68" s="525"/>
      <c r="H68" s="525" t="s">
        <v>380</v>
      </c>
      <c r="I68" s="525">
        <v>2030</v>
      </c>
      <c r="J68" s="525"/>
      <c r="K68" s="736"/>
      <c r="L68" s="706"/>
      <c r="M68" s="707"/>
      <c r="N68" s="706"/>
      <c r="O68" s="707"/>
      <c r="P68" s="707"/>
      <c r="Q68" s="702"/>
      <c r="R68" s="702"/>
      <c r="S68" s="740"/>
      <c r="T68" s="725"/>
      <c r="U68" s="218">
        <v>1</v>
      </c>
      <c r="V68" s="708"/>
      <c r="W68" s="710"/>
      <c r="X68" s="733"/>
      <c r="Y68" s="222"/>
      <c r="Z68" s="222"/>
      <c r="AA68" s="222"/>
      <c r="AB68" s="222" t="s">
        <v>381</v>
      </c>
      <c r="AC68" s="222" t="s">
        <v>360</v>
      </c>
      <c r="AD68" s="222" t="s">
        <v>337</v>
      </c>
      <c r="AF68">
        <f t="shared" si="0"/>
        <v>0</v>
      </c>
    </row>
    <row r="69" spans="1:32" ht="15.75" customHeight="1" x14ac:dyDescent="0.25">
      <c r="A69" s="57" t="str">
        <f t="shared" si="2"/>
        <v>CE017</v>
      </c>
      <c r="B69" s="57" t="s">
        <v>382</v>
      </c>
      <c r="C69" s="57" t="s">
        <v>319</v>
      </c>
      <c r="D69" s="518" t="s">
        <v>151</v>
      </c>
      <c r="E69" s="57" t="s">
        <v>320</v>
      </c>
      <c r="F69" s="592"/>
      <c r="G69" s="573" t="s">
        <v>123</v>
      </c>
      <c r="H69" s="57" t="s">
        <v>320</v>
      </c>
      <c r="I69" s="57"/>
      <c r="J69" s="57">
        <v>2019</v>
      </c>
      <c r="K69" s="684" t="s">
        <v>321</v>
      </c>
      <c r="L69" s="685" t="s">
        <v>322</v>
      </c>
      <c r="M69" s="686" t="s">
        <v>155</v>
      </c>
      <c r="N69" s="685" t="s">
        <v>383</v>
      </c>
      <c r="O69" s="686"/>
      <c r="P69" s="686" t="s">
        <v>155</v>
      </c>
      <c r="Q69" s="688"/>
      <c r="R69" s="688"/>
      <c r="S69" s="721" t="s">
        <v>324</v>
      </c>
      <c r="T69" s="723" t="s">
        <v>325</v>
      </c>
      <c r="U69" s="216">
        <v>1</v>
      </c>
      <c r="V69" s="708"/>
      <c r="W69" s="709" t="s">
        <v>159</v>
      </c>
      <c r="X69" s="711" t="s">
        <v>326</v>
      </c>
      <c r="Y69" s="217"/>
      <c r="Z69" s="217"/>
      <c r="AA69" s="217"/>
      <c r="AB69" s="217" t="s">
        <v>327</v>
      </c>
      <c r="AC69" s="217" t="s">
        <v>328</v>
      </c>
      <c r="AD69" s="217" t="s">
        <v>328</v>
      </c>
      <c r="AF69">
        <f t="shared" si="0"/>
        <v>1</v>
      </c>
    </row>
    <row r="70" spans="1:32" ht="58.5" customHeight="1" x14ac:dyDescent="0.25">
      <c r="A70" s="514" t="str">
        <f t="shared" si="2"/>
        <v>CE017</v>
      </c>
      <c r="B70" s="514" t="s">
        <v>382</v>
      </c>
      <c r="C70" s="514" t="s">
        <v>319</v>
      </c>
      <c r="D70" s="512" t="s">
        <v>165</v>
      </c>
      <c r="E70" s="514" t="s">
        <v>329</v>
      </c>
      <c r="F70" s="593"/>
      <c r="G70" s="234" t="s">
        <v>330</v>
      </c>
      <c r="H70" s="514" t="s">
        <v>329</v>
      </c>
      <c r="I70" s="514">
        <v>2020</v>
      </c>
      <c r="J70" s="514"/>
      <c r="K70" s="684"/>
      <c r="L70" s="685"/>
      <c r="M70" s="686"/>
      <c r="N70" s="685"/>
      <c r="O70" s="686"/>
      <c r="P70" s="686"/>
      <c r="Q70" s="689"/>
      <c r="R70" s="689"/>
      <c r="S70" s="734"/>
      <c r="T70" s="692"/>
      <c r="U70" s="216">
        <v>1</v>
      </c>
      <c r="V70" s="708"/>
      <c r="W70" s="731"/>
      <c r="X70" s="735"/>
      <c r="Y70" s="217"/>
      <c r="Z70" s="217"/>
      <c r="AA70" s="217"/>
      <c r="AB70" s="217" t="s">
        <v>331</v>
      </c>
      <c r="AC70" s="217" t="s">
        <v>328</v>
      </c>
      <c r="AD70" s="217" t="s">
        <v>332</v>
      </c>
      <c r="AF70">
        <f t="shared" ref="AF70:AF131" si="3">IF(ISODD(RIGHT(A70,2)),1,0)</f>
        <v>1</v>
      </c>
    </row>
    <row r="71" spans="1:32" ht="15.75" customHeight="1" x14ac:dyDescent="0.25">
      <c r="A71" s="514" t="str">
        <f t="shared" si="2"/>
        <v>CE017</v>
      </c>
      <c r="B71" s="514" t="s">
        <v>382</v>
      </c>
      <c r="C71" s="514" t="s">
        <v>319</v>
      </c>
      <c r="D71" s="512" t="s">
        <v>168</v>
      </c>
      <c r="E71" s="514" t="s">
        <v>333</v>
      </c>
      <c r="F71" s="593"/>
      <c r="G71" s="514"/>
      <c r="H71" s="514" t="s">
        <v>333</v>
      </c>
      <c r="I71" s="514"/>
      <c r="J71" s="514"/>
      <c r="K71" s="684"/>
      <c r="L71" s="685"/>
      <c r="M71" s="686"/>
      <c r="N71" s="685"/>
      <c r="O71" s="686"/>
      <c r="P71" s="686"/>
      <c r="Q71" s="689"/>
      <c r="R71" s="689"/>
      <c r="S71" s="734"/>
      <c r="T71" s="692"/>
      <c r="U71" s="216">
        <v>1</v>
      </c>
      <c r="V71" s="708"/>
      <c r="W71" s="731"/>
      <c r="X71" s="735"/>
      <c r="Y71" s="217"/>
      <c r="Z71" s="217"/>
      <c r="AA71" s="217"/>
      <c r="AB71" s="217" t="s">
        <v>334</v>
      </c>
      <c r="AC71" s="217" t="s">
        <v>334</v>
      </c>
      <c r="AD71" s="217" t="s">
        <v>334</v>
      </c>
      <c r="AF71">
        <f t="shared" si="3"/>
        <v>1</v>
      </c>
    </row>
    <row r="72" spans="1:32" ht="15.75" customHeight="1" x14ac:dyDescent="0.25">
      <c r="A72" s="514" t="str">
        <f t="shared" si="2"/>
        <v>CE017</v>
      </c>
      <c r="B72" s="514" t="s">
        <v>382</v>
      </c>
      <c r="C72" s="514" t="s">
        <v>319</v>
      </c>
      <c r="D72" s="512" t="s">
        <v>170</v>
      </c>
      <c r="E72" s="514" t="s">
        <v>335</v>
      </c>
      <c r="F72" s="593"/>
      <c r="G72" s="514"/>
      <c r="H72" s="514" t="s">
        <v>335</v>
      </c>
      <c r="I72" s="514"/>
      <c r="J72" s="514">
        <v>2024</v>
      </c>
      <c r="K72" s="684"/>
      <c r="L72" s="685"/>
      <c r="M72" s="686"/>
      <c r="N72" s="685"/>
      <c r="O72" s="686"/>
      <c r="P72" s="686"/>
      <c r="Q72" s="689"/>
      <c r="R72" s="689"/>
      <c r="S72" s="734"/>
      <c r="T72" s="692"/>
      <c r="U72" s="216">
        <v>1</v>
      </c>
      <c r="V72" s="708"/>
      <c r="W72" s="731"/>
      <c r="X72" s="735"/>
      <c r="Y72" s="217"/>
      <c r="Z72" s="217"/>
      <c r="AA72" s="217"/>
      <c r="AB72" s="217" t="s">
        <v>336</v>
      </c>
      <c r="AC72" s="217" t="s">
        <v>336</v>
      </c>
      <c r="AD72" s="217" t="s">
        <v>337</v>
      </c>
      <c r="AF72">
        <f t="shared" si="3"/>
        <v>1</v>
      </c>
    </row>
    <row r="73" spans="1:32" ht="15.75" customHeight="1" x14ac:dyDescent="0.25">
      <c r="A73" s="514" t="str">
        <f t="shared" si="2"/>
        <v>CE017</v>
      </c>
      <c r="B73" s="514" t="s">
        <v>382</v>
      </c>
      <c r="C73" s="514" t="s">
        <v>319</v>
      </c>
      <c r="D73" s="512" t="s">
        <v>186</v>
      </c>
      <c r="E73" s="514" t="s">
        <v>338</v>
      </c>
      <c r="F73" s="593" t="s">
        <v>155</v>
      </c>
      <c r="G73" s="514"/>
      <c r="H73" s="514" t="s">
        <v>338</v>
      </c>
      <c r="I73" s="514">
        <v>2025</v>
      </c>
      <c r="J73" s="514">
        <v>2029</v>
      </c>
      <c r="K73" s="684"/>
      <c r="L73" s="685"/>
      <c r="M73" s="686"/>
      <c r="N73" s="685"/>
      <c r="O73" s="686"/>
      <c r="P73" s="686"/>
      <c r="Q73" s="689"/>
      <c r="R73" s="689"/>
      <c r="S73" s="734"/>
      <c r="T73" s="692"/>
      <c r="U73" s="216">
        <v>1</v>
      </c>
      <c r="V73" s="708"/>
      <c r="W73" s="731"/>
      <c r="X73" s="735"/>
      <c r="Y73" s="217"/>
      <c r="Z73" s="217"/>
      <c r="AA73" s="217"/>
      <c r="AB73" s="217" t="s">
        <v>336</v>
      </c>
      <c r="AC73" s="217" t="s">
        <v>336</v>
      </c>
      <c r="AD73" s="217" t="s">
        <v>337</v>
      </c>
      <c r="AF73">
        <f t="shared" si="3"/>
        <v>1</v>
      </c>
    </row>
    <row r="74" spans="1:32" ht="15.75" customHeight="1" x14ac:dyDescent="0.25">
      <c r="A74" s="515" t="str">
        <f t="shared" si="2"/>
        <v>CE017</v>
      </c>
      <c r="B74" s="515" t="s">
        <v>382</v>
      </c>
      <c r="C74" s="515" t="s">
        <v>319</v>
      </c>
      <c r="D74" s="513" t="s">
        <v>188</v>
      </c>
      <c r="E74" s="515" t="s">
        <v>339</v>
      </c>
      <c r="F74" s="50" t="s">
        <v>155</v>
      </c>
      <c r="G74" s="515"/>
      <c r="H74" s="515" t="s">
        <v>339</v>
      </c>
      <c r="I74" s="515">
        <v>2030</v>
      </c>
      <c r="J74" s="515"/>
      <c r="K74" s="684"/>
      <c r="L74" s="685"/>
      <c r="M74" s="686"/>
      <c r="N74" s="685"/>
      <c r="O74" s="686"/>
      <c r="P74" s="686"/>
      <c r="Q74" s="690"/>
      <c r="R74" s="690"/>
      <c r="S74" s="722"/>
      <c r="T74" s="739"/>
      <c r="U74" s="216">
        <v>1</v>
      </c>
      <c r="V74" s="708"/>
      <c r="W74" s="710"/>
      <c r="X74" s="712"/>
      <c r="Y74" s="217"/>
      <c r="Z74" s="217"/>
      <c r="AA74" s="217"/>
      <c r="AB74" s="217" t="s">
        <v>336</v>
      </c>
      <c r="AC74" s="217" t="s">
        <v>336</v>
      </c>
      <c r="AD74" s="217" t="s">
        <v>337</v>
      </c>
      <c r="AF74">
        <f t="shared" si="3"/>
        <v>1</v>
      </c>
    </row>
    <row r="75" spans="1:32" ht="15.75" customHeight="1" x14ac:dyDescent="0.25">
      <c r="A75" s="525" t="str">
        <f t="shared" si="2"/>
        <v>CE018</v>
      </c>
      <c r="B75" s="525" t="s">
        <v>382</v>
      </c>
      <c r="C75" s="525" t="s">
        <v>350</v>
      </c>
      <c r="D75" s="523" t="s">
        <v>151</v>
      </c>
      <c r="E75" s="525" t="s">
        <v>351</v>
      </c>
      <c r="F75" s="590"/>
      <c r="G75" s="525" t="s">
        <v>123</v>
      </c>
      <c r="H75" s="525" t="s">
        <v>351</v>
      </c>
      <c r="I75" s="525"/>
      <c r="J75" s="525"/>
      <c r="K75" s="736" t="s">
        <v>384</v>
      </c>
      <c r="L75" s="706" t="s">
        <v>353</v>
      </c>
      <c r="M75" s="707" t="s">
        <v>155</v>
      </c>
      <c r="N75" s="706" t="s">
        <v>383</v>
      </c>
      <c r="O75" s="707"/>
      <c r="P75" s="707" t="s">
        <v>155</v>
      </c>
      <c r="Q75" s="701"/>
      <c r="R75" s="701"/>
      <c r="S75" s="225"/>
      <c r="T75" s="738" t="s">
        <v>355</v>
      </c>
      <c r="U75" s="218">
        <v>1</v>
      </c>
      <c r="V75" s="708"/>
      <c r="W75" s="709" t="s">
        <v>159</v>
      </c>
      <c r="X75" s="711" t="s">
        <v>356</v>
      </c>
      <c r="Y75" s="217"/>
      <c r="Z75" s="217"/>
      <c r="AA75" s="217"/>
      <c r="AB75" s="217" t="s">
        <v>357</v>
      </c>
      <c r="AC75" s="217" t="s">
        <v>358</v>
      </c>
      <c r="AD75" s="217" t="s">
        <v>358</v>
      </c>
      <c r="AF75">
        <f t="shared" si="3"/>
        <v>0</v>
      </c>
    </row>
    <row r="76" spans="1:32" ht="15.75" customHeight="1" x14ac:dyDescent="0.25">
      <c r="A76" s="525" t="str">
        <f t="shared" si="2"/>
        <v>CE018</v>
      </c>
      <c r="B76" s="525" t="s">
        <v>382</v>
      </c>
      <c r="C76" s="525" t="s">
        <v>350</v>
      </c>
      <c r="D76" s="523" t="s">
        <v>165</v>
      </c>
      <c r="E76" s="525" t="s">
        <v>385</v>
      </c>
      <c r="F76" s="590"/>
      <c r="G76" s="525"/>
      <c r="H76" s="525" t="s">
        <v>385</v>
      </c>
      <c r="I76" s="525"/>
      <c r="J76" s="525"/>
      <c r="K76" s="736"/>
      <c r="L76" s="706"/>
      <c r="M76" s="707"/>
      <c r="N76" s="706"/>
      <c r="O76" s="707"/>
      <c r="P76" s="707"/>
      <c r="Q76" s="737"/>
      <c r="R76" s="737"/>
      <c r="S76" s="225"/>
      <c r="T76" s="725"/>
      <c r="U76" s="218">
        <v>1</v>
      </c>
      <c r="V76" s="708"/>
      <c r="W76" s="731"/>
      <c r="X76" s="735"/>
      <c r="Y76" s="217"/>
      <c r="Z76" s="217"/>
      <c r="AA76" s="217"/>
      <c r="AB76" s="217" t="s">
        <v>357</v>
      </c>
      <c r="AC76" s="217" t="s">
        <v>360</v>
      </c>
      <c r="AD76" s="217" t="s">
        <v>360</v>
      </c>
      <c r="AF76">
        <f t="shared" si="3"/>
        <v>0</v>
      </c>
    </row>
    <row r="77" spans="1:32" ht="15.75" customHeight="1" x14ac:dyDescent="0.25">
      <c r="A77" s="525" t="str">
        <f t="shared" si="2"/>
        <v>CE018</v>
      </c>
      <c r="B77" s="525" t="s">
        <v>382</v>
      </c>
      <c r="C77" s="525" t="s">
        <v>350</v>
      </c>
      <c r="D77" s="523" t="s">
        <v>168</v>
      </c>
      <c r="E77" s="525" t="s">
        <v>361</v>
      </c>
      <c r="F77" s="590"/>
      <c r="G77" s="525"/>
      <c r="H77" s="525" t="s">
        <v>361</v>
      </c>
      <c r="I77" s="525"/>
      <c r="J77" s="525">
        <v>2024</v>
      </c>
      <c r="K77" s="736"/>
      <c r="L77" s="706"/>
      <c r="M77" s="707"/>
      <c r="N77" s="706"/>
      <c r="O77" s="707"/>
      <c r="P77" s="707"/>
      <c r="Q77" s="737"/>
      <c r="R77" s="737"/>
      <c r="S77" s="225"/>
      <c r="T77" s="725"/>
      <c r="U77" s="218">
        <v>1</v>
      </c>
      <c r="V77" s="708"/>
      <c r="W77" s="731"/>
      <c r="X77" s="735"/>
      <c r="Y77" s="217"/>
      <c r="Z77" s="217"/>
      <c r="AA77" s="217"/>
      <c r="AB77" s="217"/>
      <c r="AC77" s="217"/>
      <c r="AD77" s="217"/>
      <c r="AF77">
        <f t="shared" si="3"/>
        <v>0</v>
      </c>
    </row>
    <row r="78" spans="1:32" ht="15.75" customHeight="1" x14ac:dyDescent="0.25">
      <c r="A78" s="525" t="str">
        <f t="shared" si="2"/>
        <v>CE018</v>
      </c>
      <c r="B78" s="525" t="s">
        <v>382</v>
      </c>
      <c r="C78" s="525" t="s">
        <v>350</v>
      </c>
      <c r="D78" s="523" t="s">
        <v>170</v>
      </c>
      <c r="E78" s="525" t="s">
        <v>362</v>
      </c>
      <c r="F78" s="590" t="s">
        <v>155</v>
      </c>
      <c r="G78" s="525"/>
      <c r="H78" s="525" t="s">
        <v>362</v>
      </c>
      <c r="I78" s="525">
        <v>2025</v>
      </c>
      <c r="J78" s="525">
        <v>2029</v>
      </c>
      <c r="K78" s="736"/>
      <c r="L78" s="706"/>
      <c r="M78" s="707"/>
      <c r="N78" s="706"/>
      <c r="O78" s="707"/>
      <c r="P78" s="707"/>
      <c r="Q78" s="737"/>
      <c r="R78" s="737"/>
      <c r="S78" s="225"/>
      <c r="T78" s="725"/>
      <c r="U78" s="218">
        <v>1</v>
      </c>
      <c r="V78" s="708"/>
      <c r="W78" s="731"/>
      <c r="X78" s="735"/>
      <c r="Y78" s="217"/>
      <c r="Z78" s="217"/>
      <c r="AA78" s="217"/>
      <c r="AB78" s="217" t="s">
        <v>357</v>
      </c>
      <c r="AC78" s="217" t="s">
        <v>357</v>
      </c>
      <c r="AD78" s="217" t="s">
        <v>357</v>
      </c>
      <c r="AF78">
        <f t="shared" si="3"/>
        <v>0</v>
      </c>
    </row>
    <row r="79" spans="1:32" ht="15.75" customHeight="1" x14ac:dyDescent="0.25">
      <c r="A79" s="525" t="str">
        <f t="shared" si="2"/>
        <v>CE018</v>
      </c>
      <c r="B79" s="525" t="s">
        <v>382</v>
      </c>
      <c r="C79" s="525" t="s">
        <v>350</v>
      </c>
      <c r="D79" s="523" t="s">
        <v>186</v>
      </c>
      <c r="E79" s="525" t="s">
        <v>363</v>
      </c>
      <c r="F79" s="590" t="s">
        <v>155</v>
      </c>
      <c r="G79" s="525"/>
      <c r="H79" s="525" t="s">
        <v>363</v>
      </c>
      <c r="I79" s="525">
        <v>2030</v>
      </c>
      <c r="J79" s="525"/>
      <c r="K79" s="736"/>
      <c r="L79" s="706"/>
      <c r="M79" s="707"/>
      <c r="N79" s="706"/>
      <c r="O79" s="707"/>
      <c r="P79" s="707"/>
      <c r="Q79" s="702"/>
      <c r="R79" s="702"/>
      <c r="S79" s="225"/>
      <c r="T79" s="725"/>
      <c r="U79" s="218">
        <v>1</v>
      </c>
      <c r="V79" s="708"/>
      <c r="W79" s="710"/>
      <c r="X79" s="735"/>
      <c r="Y79" s="217"/>
      <c r="Z79" s="217"/>
      <c r="AA79" s="217"/>
      <c r="AB79" s="217" t="s">
        <v>357</v>
      </c>
      <c r="AC79" s="217" t="s">
        <v>357</v>
      </c>
      <c r="AD79" s="217" t="s">
        <v>337</v>
      </c>
      <c r="AF79">
        <f t="shared" si="3"/>
        <v>0</v>
      </c>
    </row>
    <row r="80" spans="1:32" ht="15.75" customHeight="1" x14ac:dyDescent="0.25">
      <c r="A80" s="57" t="str">
        <f t="shared" si="2"/>
        <v>CE019</v>
      </c>
      <c r="B80" s="57" t="s">
        <v>382</v>
      </c>
      <c r="C80" s="57" t="s">
        <v>386</v>
      </c>
      <c r="D80" s="518" t="s">
        <v>151</v>
      </c>
      <c r="E80" s="57" t="s">
        <v>365</v>
      </c>
      <c r="F80" s="592"/>
      <c r="G80" s="57" t="s">
        <v>123</v>
      </c>
      <c r="H80" s="57" t="s">
        <v>365</v>
      </c>
      <c r="I80" s="57"/>
      <c r="J80" s="57"/>
      <c r="K80" s="687" t="s">
        <v>387</v>
      </c>
      <c r="L80" s="685" t="s">
        <v>112</v>
      </c>
      <c r="M80" s="686" t="s">
        <v>155</v>
      </c>
      <c r="N80" s="685" t="s">
        <v>383</v>
      </c>
      <c r="O80" s="686"/>
      <c r="P80" s="686" t="s">
        <v>155</v>
      </c>
      <c r="Q80" s="688" t="s">
        <v>155</v>
      </c>
      <c r="R80" s="688"/>
      <c r="S80" s="226" t="s">
        <v>367</v>
      </c>
      <c r="T80" s="695" t="s">
        <v>368</v>
      </c>
      <c r="U80" s="216">
        <v>1</v>
      </c>
      <c r="V80" s="708"/>
      <c r="W80" s="709" t="s">
        <v>159</v>
      </c>
      <c r="X80" s="732" t="s">
        <v>388</v>
      </c>
      <c r="Y80" s="217"/>
      <c r="Z80" s="217"/>
      <c r="AA80" s="217"/>
      <c r="AB80" s="217" t="s">
        <v>370</v>
      </c>
      <c r="AC80" s="217" t="s">
        <v>360</v>
      </c>
      <c r="AD80" s="217" t="s">
        <v>370</v>
      </c>
      <c r="AF80">
        <f t="shared" si="3"/>
        <v>1</v>
      </c>
    </row>
    <row r="81" spans="1:32" ht="15.75" customHeight="1" x14ac:dyDescent="0.25">
      <c r="A81" s="514" t="str">
        <f t="shared" si="2"/>
        <v>CE019</v>
      </c>
      <c r="B81" s="514" t="s">
        <v>382</v>
      </c>
      <c r="C81" s="514" t="s">
        <v>386</v>
      </c>
      <c r="D81" s="512" t="s">
        <v>165</v>
      </c>
      <c r="E81" s="514" t="s">
        <v>371</v>
      </c>
      <c r="F81" s="593"/>
      <c r="G81" s="514"/>
      <c r="H81" s="514" t="s">
        <v>371</v>
      </c>
      <c r="I81" s="514"/>
      <c r="J81" s="514"/>
      <c r="K81" s="687"/>
      <c r="L81" s="685"/>
      <c r="M81" s="686"/>
      <c r="N81" s="685"/>
      <c r="O81" s="686"/>
      <c r="P81" s="686"/>
      <c r="Q81" s="689"/>
      <c r="R81" s="689"/>
      <c r="S81" s="227"/>
      <c r="T81" s="730"/>
      <c r="U81" s="216"/>
      <c r="V81" s="708"/>
      <c r="W81" s="731"/>
      <c r="X81" s="733"/>
      <c r="Y81" s="217"/>
      <c r="Z81" s="217"/>
      <c r="AA81" s="217"/>
      <c r="AB81" s="217"/>
      <c r="AC81" s="217"/>
      <c r="AD81" s="217"/>
    </row>
    <row r="82" spans="1:32" ht="15.75" customHeight="1" x14ac:dyDescent="0.25">
      <c r="A82" s="514" t="str">
        <f t="shared" si="2"/>
        <v>CE019</v>
      </c>
      <c r="B82" s="514" t="s">
        <v>382</v>
      </c>
      <c r="C82" s="514" t="s">
        <v>386</v>
      </c>
      <c r="D82" s="512" t="s">
        <v>168</v>
      </c>
      <c r="E82" s="514" t="s">
        <v>389</v>
      </c>
      <c r="F82" s="593"/>
      <c r="G82" s="514"/>
      <c r="H82" s="514" t="s">
        <v>389</v>
      </c>
      <c r="I82" s="514"/>
      <c r="J82" s="514">
        <v>2024</v>
      </c>
      <c r="K82" s="687"/>
      <c r="L82" s="685"/>
      <c r="M82" s="686"/>
      <c r="N82" s="685"/>
      <c r="O82" s="686"/>
      <c r="P82" s="686"/>
      <c r="Q82" s="689"/>
      <c r="R82" s="689"/>
      <c r="S82" s="227"/>
      <c r="T82" s="696"/>
      <c r="U82" s="216">
        <v>1</v>
      </c>
      <c r="V82" s="708"/>
      <c r="W82" s="731"/>
      <c r="X82" s="733"/>
      <c r="Y82" s="217"/>
      <c r="Z82" s="217"/>
      <c r="AA82" s="217"/>
      <c r="AB82" s="217" t="s">
        <v>390</v>
      </c>
      <c r="AC82" s="217" t="s">
        <v>360</v>
      </c>
      <c r="AD82" s="217" t="s">
        <v>390</v>
      </c>
      <c r="AF82">
        <f t="shared" si="3"/>
        <v>1</v>
      </c>
    </row>
    <row r="83" spans="1:32" ht="15.75" customHeight="1" x14ac:dyDescent="0.25">
      <c r="A83" s="514" t="str">
        <f t="shared" si="2"/>
        <v>CE019</v>
      </c>
      <c r="B83" s="514" t="s">
        <v>382</v>
      </c>
      <c r="C83" s="514" t="s">
        <v>386</v>
      </c>
      <c r="D83" s="512" t="s">
        <v>170</v>
      </c>
      <c r="E83" s="514" t="s">
        <v>391</v>
      </c>
      <c r="F83" s="593" t="s">
        <v>155</v>
      </c>
      <c r="G83" s="514"/>
      <c r="H83" s="514" t="s">
        <v>391</v>
      </c>
      <c r="I83" s="514">
        <v>2025</v>
      </c>
      <c r="J83" s="514">
        <v>2029</v>
      </c>
      <c r="K83" s="687"/>
      <c r="L83" s="685"/>
      <c r="M83" s="686"/>
      <c r="N83" s="685"/>
      <c r="O83" s="686"/>
      <c r="P83" s="686"/>
      <c r="Q83" s="689"/>
      <c r="R83" s="689"/>
      <c r="S83" s="734" t="s">
        <v>324</v>
      </c>
      <c r="T83" s="696"/>
      <c r="U83" s="216">
        <v>1</v>
      </c>
      <c r="V83" s="708"/>
      <c r="W83" s="731"/>
      <c r="X83" s="733"/>
      <c r="Y83" s="217"/>
      <c r="Z83" s="217"/>
      <c r="AA83" s="217"/>
      <c r="AB83" s="217" t="s">
        <v>372</v>
      </c>
      <c r="AC83" s="217" t="s">
        <v>373</v>
      </c>
      <c r="AD83" s="217" t="s">
        <v>372</v>
      </c>
      <c r="AF83">
        <f t="shared" si="3"/>
        <v>1</v>
      </c>
    </row>
    <row r="84" spans="1:32" ht="15.75" customHeight="1" x14ac:dyDescent="0.25">
      <c r="A84" s="514" t="str">
        <f t="shared" si="2"/>
        <v>CE019</v>
      </c>
      <c r="B84" s="514" t="s">
        <v>382</v>
      </c>
      <c r="C84" s="514" t="s">
        <v>386</v>
      </c>
      <c r="D84" s="512" t="s">
        <v>188</v>
      </c>
      <c r="E84" s="514" t="s">
        <v>392</v>
      </c>
      <c r="F84" s="593" t="s">
        <v>155</v>
      </c>
      <c r="G84" s="514"/>
      <c r="H84" s="514" t="s">
        <v>392</v>
      </c>
      <c r="I84" s="514">
        <v>2030</v>
      </c>
      <c r="J84" s="514"/>
      <c r="K84" s="687"/>
      <c r="L84" s="685"/>
      <c r="M84" s="686"/>
      <c r="N84" s="685"/>
      <c r="O84" s="686"/>
      <c r="P84" s="686"/>
      <c r="Q84" s="690"/>
      <c r="R84" s="690"/>
      <c r="S84" s="734"/>
      <c r="T84" s="696"/>
      <c r="U84" s="216">
        <v>1</v>
      </c>
      <c r="V84" s="708"/>
      <c r="W84" s="710"/>
      <c r="X84" s="733"/>
      <c r="Y84" s="217"/>
      <c r="Z84" s="217"/>
      <c r="AA84" s="217"/>
      <c r="AB84" s="217"/>
      <c r="AC84" s="217"/>
      <c r="AD84" s="217"/>
      <c r="AF84">
        <f t="shared" si="3"/>
        <v>1</v>
      </c>
    </row>
    <row r="85" spans="1:32" ht="15.75" customHeight="1" x14ac:dyDescent="0.25">
      <c r="A85" s="53" t="str">
        <f t="shared" si="2"/>
        <v>CE020</v>
      </c>
      <c r="B85" s="53" t="s">
        <v>393</v>
      </c>
      <c r="C85" s="53" t="s">
        <v>394</v>
      </c>
      <c r="D85" s="53" t="s">
        <v>151</v>
      </c>
      <c r="E85" s="53" t="s">
        <v>395</v>
      </c>
      <c r="F85" s="589"/>
      <c r="G85" s="53" t="s">
        <v>123</v>
      </c>
      <c r="H85" s="53" t="s">
        <v>395</v>
      </c>
      <c r="I85" s="53"/>
      <c r="J85" s="53">
        <v>2019</v>
      </c>
      <c r="K85" s="719" t="s">
        <v>396</v>
      </c>
      <c r="L85" s="715" t="s">
        <v>154</v>
      </c>
      <c r="M85" s="701" t="s">
        <v>155</v>
      </c>
      <c r="N85" s="715"/>
      <c r="O85" s="701"/>
      <c r="P85" s="701"/>
      <c r="Q85" s="701"/>
      <c r="R85" s="701"/>
      <c r="S85" s="719" t="s">
        <v>397</v>
      </c>
      <c r="T85" s="728" t="s">
        <v>398</v>
      </c>
      <c r="U85" s="218">
        <v>1</v>
      </c>
      <c r="V85" s="713"/>
      <c r="W85" s="709" t="s">
        <v>399</v>
      </c>
      <c r="X85" s="231" t="s">
        <v>400</v>
      </c>
      <c r="Y85" s="217" t="s">
        <v>401</v>
      </c>
      <c r="Z85" s="217" t="s">
        <v>401</v>
      </c>
      <c r="AA85" s="217" t="s">
        <v>401</v>
      </c>
      <c r="AB85" s="217" t="s">
        <v>402</v>
      </c>
      <c r="AC85" s="217" t="s">
        <v>402</v>
      </c>
      <c r="AD85" s="217" t="s">
        <v>402</v>
      </c>
      <c r="AF85">
        <f t="shared" si="3"/>
        <v>0</v>
      </c>
    </row>
    <row r="86" spans="1:32" ht="15.75" customHeight="1" x14ac:dyDescent="0.25">
      <c r="A86" s="526" t="str">
        <f t="shared" si="2"/>
        <v>CE020</v>
      </c>
      <c r="B86" s="525" t="s">
        <v>393</v>
      </c>
      <c r="C86" s="525" t="s">
        <v>394</v>
      </c>
      <c r="D86" s="525" t="s">
        <v>165</v>
      </c>
      <c r="E86" s="525" t="s">
        <v>403</v>
      </c>
      <c r="F86" s="590"/>
      <c r="G86" s="525"/>
      <c r="H86" s="525" t="s">
        <v>403</v>
      </c>
      <c r="I86" s="525">
        <v>2020</v>
      </c>
      <c r="J86" s="525"/>
      <c r="K86" s="720"/>
      <c r="L86" s="716"/>
      <c r="M86" s="702"/>
      <c r="N86" s="716"/>
      <c r="O86" s="702"/>
      <c r="P86" s="702"/>
      <c r="Q86" s="702"/>
      <c r="R86" s="702"/>
      <c r="S86" s="720"/>
      <c r="T86" s="729"/>
      <c r="U86" s="218">
        <v>1</v>
      </c>
      <c r="V86" s="714"/>
      <c r="W86" s="710"/>
      <c r="X86" s="231" t="s">
        <v>400</v>
      </c>
      <c r="Y86" s="217" t="s">
        <v>401</v>
      </c>
      <c r="Z86" s="217" t="s">
        <v>401</v>
      </c>
      <c r="AA86" s="217" t="s">
        <v>401</v>
      </c>
      <c r="AB86" s="217"/>
      <c r="AC86" s="217"/>
      <c r="AD86" s="217"/>
      <c r="AF86">
        <f t="shared" si="3"/>
        <v>0</v>
      </c>
    </row>
    <row r="87" spans="1:32" ht="15.75" customHeight="1" x14ac:dyDescent="0.25">
      <c r="A87" s="57" t="str">
        <f t="shared" si="2"/>
        <v>CE021</v>
      </c>
      <c r="B87" s="57" t="s">
        <v>393</v>
      </c>
      <c r="C87" s="57" t="s">
        <v>404</v>
      </c>
      <c r="D87" s="518" t="s">
        <v>151</v>
      </c>
      <c r="E87" s="57" t="s">
        <v>395</v>
      </c>
      <c r="F87" s="592"/>
      <c r="G87" s="57" t="s">
        <v>123</v>
      </c>
      <c r="H87" s="57" t="s">
        <v>395</v>
      </c>
      <c r="I87" s="57">
        <v>2017</v>
      </c>
      <c r="J87" s="57"/>
      <c r="K87" s="684" t="s">
        <v>405</v>
      </c>
      <c r="L87" s="685" t="s">
        <v>406</v>
      </c>
      <c r="M87" s="688" t="s">
        <v>155</v>
      </c>
      <c r="N87" s="726" t="s">
        <v>407</v>
      </c>
      <c r="O87" s="688" t="s">
        <v>155</v>
      </c>
      <c r="P87" s="688" t="s">
        <v>155</v>
      </c>
      <c r="Q87" s="688"/>
      <c r="R87" s="688"/>
      <c r="S87" s="226" t="s">
        <v>408</v>
      </c>
      <c r="T87" s="723" t="s">
        <v>409</v>
      </c>
      <c r="U87" s="216">
        <v>1</v>
      </c>
      <c r="V87" s="713"/>
      <c r="W87" s="41" t="s">
        <v>399</v>
      </c>
      <c r="X87" s="231" t="s">
        <v>400</v>
      </c>
      <c r="Y87" s="217"/>
      <c r="Z87" s="217"/>
      <c r="AA87" s="217"/>
      <c r="AB87" s="217" t="s">
        <v>410</v>
      </c>
      <c r="AC87" s="217" t="s">
        <v>410</v>
      </c>
      <c r="AD87" s="217" t="s">
        <v>410</v>
      </c>
      <c r="AF87">
        <f t="shared" si="3"/>
        <v>1</v>
      </c>
    </row>
    <row r="88" spans="1:32" ht="15.75" customHeight="1" x14ac:dyDescent="0.25">
      <c r="A88" s="514" t="str">
        <f t="shared" si="2"/>
        <v>CE021</v>
      </c>
      <c r="B88" s="514" t="s">
        <v>393</v>
      </c>
      <c r="C88" s="514" t="s">
        <v>404</v>
      </c>
      <c r="D88" s="512" t="s">
        <v>165</v>
      </c>
      <c r="E88" s="514" t="s">
        <v>411</v>
      </c>
      <c r="F88" s="593"/>
      <c r="G88" s="514"/>
      <c r="H88" s="514" t="s">
        <v>412</v>
      </c>
      <c r="I88" s="514"/>
      <c r="J88" s="514"/>
      <c r="K88" s="684"/>
      <c r="L88" s="685" t="s">
        <v>154</v>
      </c>
      <c r="M88" s="690"/>
      <c r="N88" s="727"/>
      <c r="O88" s="690"/>
      <c r="P88" s="690"/>
      <c r="Q88" s="690"/>
      <c r="R88" s="690"/>
      <c r="S88" s="227"/>
      <c r="T88" s="692"/>
      <c r="U88" s="216">
        <v>1</v>
      </c>
      <c r="V88" s="714"/>
      <c r="W88" s="41" t="s">
        <v>159</v>
      </c>
      <c r="X88" s="231" t="s">
        <v>413</v>
      </c>
      <c r="Y88" s="217"/>
      <c r="Z88" s="217"/>
      <c r="AA88" s="217"/>
      <c r="AB88" s="217" t="s">
        <v>414</v>
      </c>
      <c r="AC88" s="217" t="s">
        <v>414</v>
      </c>
      <c r="AD88" s="217" t="s">
        <v>414</v>
      </c>
      <c r="AF88">
        <f t="shared" si="3"/>
        <v>1</v>
      </c>
    </row>
    <row r="89" spans="1:32" ht="15.75" customHeight="1" x14ac:dyDescent="0.25">
      <c r="A89" s="53" t="str">
        <f t="shared" si="2"/>
        <v>CE022</v>
      </c>
      <c r="B89" s="53" t="s">
        <v>393</v>
      </c>
      <c r="C89" s="53" t="s">
        <v>415</v>
      </c>
      <c r="D89" s="522" t="s">
        <v>151</v>
      </c>
      <c r="E89" s="53" t="s">
        <v>395</v>
      </c>
      <c r="F89" s="589"/>
      <c r="G89" s="53" t="s">
        <v>123</v>
      </c>
      <c r="H89" s="53" t="s">
        <v>395</v>
      </c>
      <c r="I89" s="53">
        <v>2017</v>
      </c>
      <c r="J89" s="53"/>
      <c r="K89" s="487" t="s">
        <v>416</v>
      </c>
      <c r="L89" s="496" t="s">
        <v>154</v>
      </c>
      <c r="M89" s="485" t="s">
        <v>155</v>
      </c>
      <c r="N89" s="496" t="s">
        <v>417</v>
      </c>
      <c r="O89" s="485"/>
      <c r="P89" s="485"/>
      <c r="Q89" s="485"/>
      <c r="R89" s="485"/>
      <c r="S89" s="223" t="s">
        <v>408</v>
      </c>
      <c r="T89" s="503" t="s">
        <v>409</v>
      </c>
      <c r="U89" s="218">
        <v>1</v>
      </c>
      <c r="V89" s="495"/>
      <c r="W89" s="41" t="s">
        <v>399</v>
      </c>
      <c r="X89" s="231" t="s">
        <v>400</v>
      </c>
      <c r="Y89" s="217" t="s">
        <v>401</v>
      </c>
      <c r="Z89" s="217" t="s">
        <v>401</v>
      </c>
      <c r="AA89" s="217" t="s">
        <v>401</v>
      </c>
      <c r="AB89" s="217" t="s">
        <v>418</v>
      </c>
      <c r="AC89" s="217" t="s">
        <v>418</v>
      </c>
      <c r="AD89" s="217" t="s">
        <v>418</v>
      </c>
      <c r="AF89">
        <f t="shared" si="3"/>
        <v>0</v>
      </c>
    </row>
    <row r="90" spans="1:32" ht="15.75" customHeight="1" x14ac:dyDescent="0.25">
      <c r="A90" s="57" t="str">
        <f t="shared" si="2"/>
        <v>CE023</v>
      </c>
      <c r="B90" s="57" t="s">
        <v>393</v>
      </c>
      <c r="C90" s="57" t="s">
        <v>419</v>
      </c>
      <c r="D90" s="518" t="s">
        <v>151</v>
      </c>
      <c r="E90" s="57" t="s">
        <v>395</v>
      </c>
      <c r="F90" s="592"/>
      <c r="G90" s="57" t="s">
        <v>123</v>
      </c>
      <c r="H90" s="57" t="s">
        <v>395</v>
      </c>
      <c r="I90" s="57">
        <v>2017</v>
      </c>
      <c r="J90" s="57"/>
      <c r="K90" s="475" t="s">
        <v>420</v>
      </c>
      <c r="L90" s="476" t="s">
        <v>154</v>
      </c>
      <c r="M90" s="479" t="s">
        <v>155</v>
      </c>
      <c r="N90" s="476" t="s">
        <v>417</v>
      </c>
      <c r="O90" s="477"/>
      <c r="P90" s="477"/>
      <c r="Q90" s="479"/>
      <c r="R90" s="479"/>
      <c r="S90" s="226" t="s">
        <v>408</v>
      </c>
      <c r="T90" s="500" t="s">
        <v>409</v>
      </c>
      <c r="U90" s="216">
        <v>1</v>
      </c>
      <c r="V90" s="490"/>
      <c r="W90" s="41" t="s">
        <v>399</v>
      </c>
      <c r="X90" s="231" t="s">
        <v>400</v>
      </c>
      <c r="Y90" s="217" t="s">
        <v>401</v>
      </c>
      <c r="Z90" s="217" t="s">
        <v>401</v>
      </c>
      <c r="AA90" s="217" t="s">
        <v>401</v>
      </c>
      <c r="AB90" s="217" t="s">
        <v>421</v>
      </c>
      <c r="AC90" s="217" t="s">
        <v>421</v>
      </c>
      <c r="AD90" s="217" t="s">
        <v>421</v>
      </c>
      <c r="AF90">
        <f t="shared" si="3"/>
        <v>1</v>
      </c>
    </row>
    <row r="91" spans="1:32" ht="15.75" customHeight="1" x14ac:dyDescent="0.25">
      <c r="A91" s="53" t="str">
        <f t="shared" si="2"/>
        <v>CE024</v>
      </c>
      <c r="B91" s="53" t="s">
        <v>393</v>
      </c>
      <c r="C91" s="53" t="s">
        <v>422</v>
      </c>
      <c r="D91" s="522" t="s">
        <v>151</v>
      </c>
      <c r="E91" s="53" t="s">
        <v>395</v>
      </c>
      <c r="F91" s="589"/>
      <c r="G91" s="53" t="s">
        <v>123</v>
      </c>
      <c r="H91" s="53" t="s">
        <v>395</v>
      </c>
      <c r="I91" s="53">
        <v>2018</v>
      </c>
      <c r="J91" s="53"/>
      <c r="K91" s="705" t="s">
        <v>423</v>
      </c>
      <c r="L91" s="706" t="s">
        <v>154</v>
      </c>
      <c r="M91" s="701" t="s">
        <v>155</v>
      </c>
      <c r="N91" s="706" t="s">
        <v>424</v>
      </c>
      <c r="O91" s="707"/>
      <c r="P91" s="707"/>
      <c r="Q91" s="701"/>
      <c r="R91" s="701"/>
      <c r="S91" s="223" t="s">
        <v>425</v>
      </c>
      <c r="T91" s="724" t="s">
        <v>426</v>
      </c>
      <c r="U91" s="218">
        <v>1</v>
      </c>
      <c r="V91" s="708"/>
      <c r="W91" s="709" t="s">
        <v>399</v>
      </c>
      <c r="X91" s="711" t="s">
        <v>400</v>
      </c>
      <c r="Y91" s="217" t="s">
        <v>401</v>
      </c>
      <c r="Z91" s="217" t="s">
        <v>401</v>
      </c>
      <c r="AA91" s="217" t="s">
        <v>401</v>
      </c>
      <c r="AB91" s="217" t="s">
        <v>427</v>
      </c>
      <c r="AC91" s="217" t="s">
        <v>427</v>
      </c>
      <c r="AD91" s="217" t="s">
        <v>427</v>
      </c>
      <c r="AF91">
        <f t="shared" si="3"/>
        <v>0</v>
      </c>
    </row>
    <row r="92" spans="1:32" ht="15.75" customHeight="1" x14ac:dyDescent="0.25">
      <c r="A92" s="525" t="str">
        <f t="shared" si="2"/>
        <v>CE024</v>
      </c>
      <c r="B92" s="525" t="s">
        <v>393</v>
      </c>
      <c r="C92" s="525" t="s">
        <v>422</v>
      </c>
      <c r="D92" s="523" t="s">
        <v>165</v>
      </c>
      <c r="E92" s="525" t="s">
        <v>428</v>
      </c>
      <c r="F92" s="590"/>
      <c r="G92" s="525"/>
      <c r="H92" s="525" t="s">
        <v>412</v>
      </c>
      <c r="I92" s="525"/>
      <c r="J92" s="525"/>
      <c r="K92" s="705"/>
      <c r="L92" s="706" t="s">
        <v>154</v>
      </c>
      <c r="M92" s="702"/>
      <c r="N92" s="706"/>
      <c r="O92" s="707"/>
      <c r="P92" s="707"/>
      <c r="Q92" s="702"/>
      <c r="R92" s="702"/>
      <c r="S92" s="225" t="s">
        <v>429</v>
      </c>
      <c r="T92" s="725"/>
      <c r="U92" s="218">
        <v>1</v>
      </c>
      <c r="V92" s="708"/>
      <c r="W92" s="710"/>
      <c r="X92" s="712"/>
      <c r="Y92" s="217" t="s">
        <v>401</v>
      </c>
      <c r="Z92" s="217" t="s">
        <v>401</v>
      </c>
      <c r="AA92" s="217" t="s">
        <v>401</v>
      </c>
      <c r="AB92" s="217" t="s">
        <v>430</v>
      </c>
      <c r="AC92" s="217" t="s">
        <v>431</v>
      </c>
      <c r="AD92" s="217" t="s">
        <v>412</v>
      </c>
      <c r="AF92">
        <f t="shared" si="3"/>
        <v>0</v>
      </c>
    </row>
    <row r="93" spans="1:32" ht="15.75" customHeight="1" x14ac:dyDescent="0.25">
      <c r="A93" s="57" t="str">
        <f t="shared" si="2"/>
        <v>CE025</v>
      </c>
      <c r="B93" s="57" t="s">
        <v>393</v>
      </c>
      <c r="C93" s="57" t="s">
        <v>432</v>
      </c>
      <c r="D93" s="518" t="s">
        <v>151</v>
      </c>
      <c r="E93" s="57" t="s">
        <v>279</v>
      </c>
      <c r="F93" s="592"/>
      <c r="G93" s="57" t="s">
        <v>123</v>
      </c>
      <c r="H93" s="57" t="s">
        <v>279</v>
      </c>
      <c r="I93" s="57"/>
      <c r="J93" s="57"/>
      <c r="K93" s="687" t="s">
        <v>433</v>
      </c>
      <c r="L93" s="685" t="s">
        <v>154</v>
      </c>
      <c r="M93" s="688" t="s">
        <v>155</v>
      </c>
      <c r="N93" s="685"/>
      <c r="O93" s="686" t="s">
        <v>155</v>
      </c>
      <c r="P93" s="686"/>
      <c r="Q93" s="688"/>
      <c r="R93" s="688"/>
      <c r="S93" s="721"/>
      <c r="T93" s="723" t="s">
        <v>434</v>
      </c>
      <c r="U93" s="216">
        <v>1</v>
      </c>
      <c r="V93" s="708"/>
      <c r="W93" s="709" t="s">
        <v>399</v>
      </c>
      <c r="X93" s="711" t="s">
        <v>400</v>
      </c>
      <c r="Y93" s="217" t="s">
        <v>401</v>
      </c>
      <c r="Z93" s="217" t="s">
        <v>401</v>
      </c>
      <c r="AA93" s="217" t="s">
        <v>401</v>
      </c>
      <c r="AB93" s="217" t="s">
        <v>435</v>
      </c>
      <c r="AC93" s="217" t="s">
        <v>435</v>
      </c>
      <c r="AD93" s="217" t="s">
        <v>435</v>
      </c>
      <c r="AF93">
        <f t="shared" si="3"/>
        <v>1</v>
      </c>
    </row>
    <row r="94" spans="1:32" ht="15.75" customHeight="1" x14ac:dyDescent="0.25">
      <c r="A94" s="514" t="str">
        <f t="shared" si="2"/>
        <v>CE025</v>
      </c>
      <c r="B94" s="514" t="s">
        <v>393</v>
      </c>
      <c r="C94" s="514" t="s">
        <v>432</v>
      </c>
      <c r="D94" s="512" t="s">
        <v>165</v>
      </c>
      <c r="E94" s="514" t="s">
        <v>436</v>
      </c>
      <c r="F94" s="593"/>
      <c r="G94" s="514"/>
      <c r="H94" s="514" t="s">
        <v>412</v>
      </c>
      <c r="I94" s="514"/>
      <c r="J94" s="514"/>
      <c r="K94" s="687"/>
      <c r="L94" s="685" t="s">
        <v>154</v>
      </c>
      <c r="M94" s="690"/>
      <c r="N94" s="685"/>
      <c r="O94" s="686"/>
      <c r="P94" s="686"/>
      <c r="Q94" s="690"/>
      <c r="R94" s="690"/>
      <c r="S94" s="722"/>
      <c r="T94" s="692"/>
      <c r="U94" s="216">
        <v>1</v>
      </c>
      <c r="V94" s="708"/>
      <c r="W94" s="710"/>
      <c r="X94" s="712"/>
      <c r="Y94" s="217" t="s">
        <v>401</v>
      </c>
      <c r="Z94" s="217" t="s">
        <v>401</v>
      </c>
      <c r="AA94" s="217" t="s">
        <v>401</v>
      </c>
      <c r="AB94" s="217" t="s">
        <v>437</v>
      </c>
      <c r="AC94" s="217" t="s">
        <v>437</v>
      </c>
      <c r="AD94" s="217" t="s">
        <v>437</v>
      </c>
      <c r="AF94">
        <f t="shared" si="3"/>
        <v>1</v>
      </c>
    </row>
    <row r="95" spans="1:32" ht="15.75" customHeight="1" x14ac:dyDescent="0.25">
      <c r="A95" s="53" t="str">
        <f t="shared" si="2"/>
        <v>CE026</v>
      </c>
      <c r="B95" s="53" t="s">
        <v>438</v>
      </c>
      <c r="C95" s="53" t="s">
        <v>439</v>
      </c>
      <c r="D95" s="522" t="s">
        <v>151</v>
      </c>
      <c r="E95" s="53" t="s">
        <v>279</v>
      </c>
      <c r="F95" s="589"/>
      <c r="G95" s="53" t="s">
        <v>123</v>
      </c>
      <c r="H95" s="53" t="s">
        <v>279</v>
      </c>
      <c r="I95" s="53"/>
      <c r="J95" s="53"/>
      <c r="K95" s="705" t="s">
        <v>440</v>
      </c>
      <c r="L95" s="706" t="s">
        <v>441</v>
      </c>
      <c r="M95" s="701" t="s">
        <v>155</v>
      </c>
      <c r="N95" s="706" t="s">
        <v>442</v>
      </c>
      <c r="O95" s="707" t="s">
        <v>155</v>
      </c>
      <c r="P95" s="707"/>
      <c r="Q95" s="701"/>
      <c r="R95" s="701"/>
      <c r="S95" s="719" t="s">
        <v>443</v>
      </c>
      <c r="T95" s="703" t="s">
        <v>19</v>
      </c>
      <c r="U95" s="218">
        <v>1</v>
      </c>
      <c r="V95" s="708"/>
      <c r="W95" s="709" t="s">
        <v>159</v>
      </c>
      <c r="X95" s="717" t="s">
        <v>444</v>
      </c>
      <c r="Y95" s="217"/>
      <c r="Z95" s="217"/>
      <c r="AA95" s="217"/>
      <c r="AB95" s="217" t="s">
        <v>445</v>
      </c>
      <c r="AC95" s="217" t="s">
        <v>446</v>
      </c>
      <c r="AD95" s="217" t="s">
        <v>446</v>
      </c>
      <c r="AF95">
        <f t="shared" si="3"/>
        <v>0</v>
      </c>
    </row>
    <row r="96" spans="1:32" ht="15.75" customHeight="1" x14ac:dyDescent="0.25">
      <c r="A96" s="525" t="str">
        <f t="shared" si="2"/>
        <v>CE026</v>
      </c>
      <c r="B96" s="525" t="s">
        <v>438</v>
      </c>
      <c r="C96" s="525" t="s">
        <v>439</v>
      </c>
      <c r="D96" s="523" t="s">
        <v>165</v>
      </c>
      <c r="E96" s="525" t="s">
        <v>447</v>
      </c>
      <c r="F96" s="590"/>
      <c r="G96" s="525"/>
      <c r="H96" s="525" t="s">
        <v>412</v>
      </c>
      <c r="I96" s="525"/>
      <c r="J96" s="525"/>
      <c r="K96" s="705"/>
      <c r="L96" s="706"/>
      <c r="M96" s="702"/>
      <c r="N96" s="706"/>
      <c r="O96" s="707"/>
      <c r="P96" s="707"/>
      <c r="Q96" s="702"/>
      <c r="R96" s="702"/>
      <c r="S96" s="720"/>
      <c r="T96" s="704"/>
      <c r="U96" s="218">
        <v>1</v>
      </c>
      <c r="V96" s="708"/>
      <c r="W96" s="710"/>
      <c r="X96" s="718"/>
      <c r="Y96" s="217"/>
      <c r="Z96" s="217"/>
      <c r="AA96" s="217"/>
      <c r="AB96" s="217" t="s">
        <v>445</v>
      </c>
      <c r="AC96" s="217" t="s">
        <v>446</v>
      </c>
      <c r="AD96" s="217" t="s">
        <v>446</v>
      </c>
      <c r="AF96">
        <f t="shared" si="3"/>
        <v>0</v>
      </c>
    </row>
    <row r="97" spans="1:32" ht="15.75" customHeight="1" x14ac:dyDescent="0.25">
      <c r="A97" s="57" t="str">
        <f t="shared" si="2"/>
        <v>CE027</v>
      </c>
      <c r="B97" s="57" t="s">
        <v>438</v>
      </c>
      <c r="C97" s="57" t="s">
        <v>448</v>
      </c>
      <c r="D97" s="518" t="s">
        <v>151</v>
      </c>
      <c r="E97" s="57" t="s">
        <v>279</v>
      </c>
      <c r="F97" s="592"/>
      <c r="G97" s="57" t="s">
        <v>123</v>
      </c>
      <c r="H97" s="57" t="s">
        <v>279</v>
      </c>
      <c r="I97" s="57"/>
      <c r="J97" s="57"/>
      <c r="K97" s="684" t="s">
        <v>449</v>
      </c>
      <c r="L97" s="685" t="s">
        <v>450</v>
      </c>
      <c r="M97" s="686"/>
      <c r="N97" s="685" t="s">
        <v>451</v>
      </c>
      <c r="O97" s="686" t="s">
        <v>155</v>
      </c>
      <c r="P97" s="686"/>
      <c r="Q97" s="688"/>
      <c r="R97" s="688"/>
      <c r="S97" s="226"/>
      <c r="T97" s="691" t="s">
        <v>19</v>
      </c>
      <c r="U97" s="216">
        <v>1</v>
      </c>
      <c r="V97" s="708"/>
      <c r="W97" s="709" t="s">
        <v>159</v>
      </c>
      <c r="X97" s="711" t="s">
        <v>413</v>
      </c>
      <c r="Y97" s="217" t="s">
        <v>452</v>
      </c>
      <c r="Z97" s="217" t="s">
        <v>452</v>
      </c>
      <c r="AA97" s="217" t="s">
        <v>452</v>
      </c>
      <c r="AB97" s="217" t="s">
        <v>453</v>
      </c>
      <c r="AC97" s="217" t="s">
        <v>454</v>
      </c>
      <c r="AD97" s="217" t="s">
        <v>454</v>
      </c>
      <c r="AF97">
        <f t="shared" si="3"/>
        <v>1</v>
      </c>
    </row>
    <row r="98" spans="1:32" ht="15.75" customHeight="1" x14ac:dyDescent="0.25">
      <c r="A98" s="514" t="str">
        <f t="shared" si="2"/>
        <v>CE027</v>
      </c>
      <c r="B98" s="514" t="s">
        <v>438</v>
      </c>
      <c r="C98" s="514" t="s">
        <v>448</v>
      </c>
      <c r="D98" s="512" t="s">
        <v>165</v>
      </c>
      <c r="E98" s="514" t="s">
        <v>428</v>
      </c>
      <c r="F98" s="593"/>
      <c r="G98" s="514"/>
      <c r="H98" s="514" t="s">
        <v>412</v>
      </c>
      <c r="I98" s="514"/>
      <c r="J98" s="514"/>
      <c r="K98" s="684"/>
      <c r="L98" s="685"/>
      <c r="M98" s="686"/>
      <c r="N98" s="685"/>
      <c r="O98" s="686"/>
      <c r="P98" s="686"/>
      <c r="Q98" s="690"/>
      <c r="R98" s="690"/>
      <c r="S98" s="227"/>
      <c r="T98" s="692"/>
      <c r="U98" s="216">
        <v>1</v>
      </c>
      <c r="V98" s="708"/>
      <c r="W98" s="710"/>
      <c r="X98" s="712"/>
      <c r="Y98" s="217"/>
      <c r="Z98" s="217"/>
      <c r="AA98" s="217"/>
      <c r="AB98" s="217" t="s">
        <v>453</v>
      </c>
      <c r="AC98" s="217" t="s">
        <v>454</v>
      </c>
      <c r="AD98" s="217" t="s">
        <v>454</v>
      </c>
      <c r="AF98">
        <f t="shared" si="3"/>
        <v>1</v>
      </c>
    </row>
    <row r="99" spans="1:32" ht="15.75" customHeight="1" x14ac:dyDescent="0.25">
      <c r="A99" s="53" t="str">
        <f t="shared" si="2"/>
        <v>CE028</v>
      </c>
      <c r="B99" s="53" t="s">
        <v>438</v>
      </c>
      <c r="C99" s="53" t="s">
        <v>455</v>
      </c>
      <c r="D99" s="522" t="s">
        <v>151</v>
      </c>
      <c r="E99" s="53" t="s">
        <v>279</v>
      </c>
      <c r="F99" s="589"/>
      <c r="G99" s="53" t="s">
        <v>123</v>
      </c>
      <c r="H99" s="53" t="s">
        <v>279</v>
      </c>
      <c r="I99" s="53"/>
      <c r="J99" s="53"/>
      <c r="K99" s="705" t="s">
        <v>440</v>
      </c>
      <c r="L99" s="706" t="s">
        <v>154</v>
      </c>
      <c r="M99" s="707"/>
      <c r="N99" s="715" t="s">
        <v>456</v>
      </c>
      <c r="O99" s="701" t="s">
        <v>155</v>
      </c>
      <c r="P99" s="701"/>
      <c r="Q99" s="701"/>
      <c r="R99" s="701"/>
      <c r="S99" s="223"/>
      <c r="T99" s="703" t="s">
        <v>19</v>
      </c>
      <c r="U99" s="218">
        <v>1</v>
      </c>
      <c r="V99" s="713"/>
      <c r="W99" s="709" t="s">
        <v>237</v>
      </c>
      <c r="X99" s="711" t="s">
        <v>457</v>
      </c>
      <c r="Y99" s="217"/>
      <c r="Z99" s="217"/>
      <c r="AA99" s="217"/>
      <c r="AB99" s="217" t="s">
        <v>458</v>
      </c>
      <c r="AC99" s="217" t="s">
        <v>458</v>
      </c>
      <c r="AD99" s="217" t="s">
        <v>458</v>
      </c>
      <c r="AF99">
        <f t="shared" si="3"/>
        <v>0</v>
      </c>
    </row>
    <row r="100" spans="1:32" ht="15.75" customHeight="1" x14ac:dyDescent="0.25">
      <c r="A100" s="525" t="str">
        <f t="shared" si="2"/>
        <v>CE028</v>
      </c>
      <c r="B100" s="525" t="s">
        <v>438</v>
      </c>
      <c r="C100" s="525" t="s">
        <v>455</v>
      </c>
      <c r="D100" s="523" t="s">
        <v>165</v>
      </c>
      <c r="E100" s="525"/>
      <c r="F100" s="590"/>
      <c r="G100" s="525"/>
      <c r="H100" s="525" t="s">
        <v>412</v>
      </c>
      <c r="I100" s="525"/>
      <c r="J100" s="525"/>
      <c r="K100" s="705"/>
      <c r="L100" s="706" t="s">
        <v>154</v>
      </c>
      <c r="M100" s="707"/>
      <c r="N100" s="716"/>
      <c r="O100" s="702"/>
      <c r="P100" s="702"/>
      <c r="Q100" s="702"/>
      <c r="R100" s="702"/>
      <c r="S100" s="225"/>
      <c r="T100" s="704"/>
      <c r="U100" s="218">
        <v>1</v>
      </c>
      <c r="V100" s="714"/>
      <c r="W100" s="710"/>
      <c r="X100" s="712"/>
      <c r="Y100" s="217"/>
      <c r="Z100" s="217"/>
      <c r="AA100" s="217"/>
      <c r="AB100" s="217" t="s">
        <v>458</v>
      </c>
      <c r="AC100" s="217" t="s">
        <v>458</v>
      </c>
      <c r="AD100" s="217" t="s">
        <v>412</v>
      </c>
      <c r="AF100">
        <f t="shared" si="3"/>
        <v>0</v>
      </c>
    </row>
    <row r="101" spans="1:32" ht="15.75" customHeight="1" x14ac:dyDescent="0.25">
      <c r="A101" s="57" t="str">
        <f t="shared" si="2"/>
        <v>CE029</v>
      </c>
      <c r="B101" s="57" t="s">
        <v>438</v>
      </c>
      <c r="C101" s="57" t="s">
        <v>459</v>
      </c>
      <c r="D101" s="518" t="s">
        <v>151</v>
      </c>
      <c r="E101" s="57" t="s">
        <v>279</v>
      </c>
      <c r="F101" s="592"/>
      <c r="G101" s="57" t="s">
        <v>123</v>
      </c>
      <c r="H101" s="57" t="s">
        <v>279</v>
      </c>
      <c r="I101" s="57"/>
      <c r="J101" s="57"/>
      <c r="K101" s="684" t="s">
        <v>449</v>
      </c>
      <c r="L101" s="685" t="s">
        <v>460</v>
      </c>
      <c r="M101" s="686"/>
      <c r="N101" s="685" t="s">
        <v>461</v>
      </c>
      <c r="O101" s="686" t="s">
        <v>155</v>
      </c>
      <c r="P101" s="686"/>
      <c r="Q101" s="688"/>
      <c r="R101" s="688"/>
      <c r="S101" s="226"/>
      <c r="T101" s="691" t="s">
        <v>462</v>
      </c>
      <c r="U101" s="216">
        <v>1</v>
      </c>
      <c r="V101" s="708"/>
      <c r="W101" s="709" t="s">
        <v>159</v>
      </c>
      <c r="X101" s="711" t="s">
        <v>413</v>
      </c>
      <c r="Y101" s="217" t="s">
        <v>463</v>
      </c>
      <c r="Z101" s="217" t="s">
        <v>463</v>
      </c>
      <c r="AA101" s="217" t="s">
        <v>463</v>
      </c>
      <c r="AB101" s="217" t="s">
        <v>464</v>
      </c>
      <c r="AC101" s="217" t="s">
        <v>465</v>
      </c>
      <c r="AD101" s="217" t="s">
        <v>465</v>
      </c>
      <c r="AF101">
        <f t="shared" si="3"/>
        <v>1</v>
      </c>
    </row>
    <row r="102" spans="1:32" ht="15.75" customHeight="1" x14ac:dyDescent="0.25">
      <c r="A102" s="514" t="str">
        <f t="shared" si="2"/>
        <v>CE029</v>
      </c>
      <c r="B102" s="514" t="s">
        <v>438</v>
      </c>
      <c r="C102" s="514" t="s">
        <v>459</v>
      </c>
      <c r="D102" s="512" t="s">
        <v>165</v>
      </c>
      <c r="E102" s="514" t="s">
        <v>466</v>
      </c>
      <c r="F102" s="593"/>
      <c r="G102" s="514"/>
      <c r="H102" s="514" t="s">
        <v>412</v>
      </c>
      <c r="I102" s="514"/>
      <c r="J102" s="514"/>
      <c r="K102" s="684"/>
      <c r="L102" s="685"/>
      <c r="M102" s="686"/>
      <c r="N102" s="685"/>
      <c r="O102" s="686"/>
      <c r="P102" s="686"/>
      <c r="Q102" s="690"/>
      <c r="R102" s="690"/>
      <c r="S102" s="227"/>
      <c r="T102" s="692"/>
      <c r="U102" s="216">
        <v>1</v>
      </c>
      <c r="V102" s="708"/>
      <c r="W102" s="710"/>
      <c r="X102" s="712"/>
      <c r="Y102" s="217"/>
      <c r="Z102" s="217"/>
      <c r="AA102" s="217"/>
      <c r="AB102" s="217" t="s">
        <v>464</v>
      </c>
      <c r="AC102" s="217" t="s">
        <v>465</v>
      </c>
      <c r="AD102" s="217" t="s">
        <v>465</v>
      </c>
      <c r="AF102">
        <f t="shared" si="3"/>
        <v>1</v>
      </c>
    </row>
    <row r="103" spans="1:32" ht="15.75" customHeight="1" x14ac:dyDescent="0.25">
      <c r="A103" s="53" t="str">
        <f t="shared" si="2"/>
        <v>CE030</v>
      </c>
      <c r="B103" s="53" t="s">
        <v>438</v>
      </c>
      <c r="C103" s="53" t="s">
        <v>467</v>
      </c>
      <c r="D103" s="522" t="s">
        <v>151</v>
      </c>
      <c r="E103" s="53" t="s">
        <v>279</v>
      </c>
      <c r="F103" s="589"/>
      <c r="G103" s="53" t="s">
        <v>123</v>
      </c>
      <c r="H103" s="53" t="s">
        <v>279</v>
      </c>
      <c r="I103" s="53"/>
      <c r="J103" s="53"/>
      <c r="K103" s="705" t="s">
        <v>440</v>
      </c>
      <c r="L103" s="706" t="s">
        <v>468</v>
      </c>
      <c r="M103" s="707"/>
      <c r="N103" s="706" t="s">
        <v>469</v>
      </c>
      <c r="O103" s="707" t="s">
        <v>155</v>
      </c>
      <c r="P103" s="707"/>
      <c r="Q103" s="701"/>
      <c r="R103" s="701"/>
      <c r="S103" s="236"/>
      <c r="T103" s="703" t="s">
        <v>19</v>
      </c>
      <c r="U103" s="218">
        <v>1</v>
      </c>
      <c r="V103" s="708"/>
      <c r="W103" s="709" t="s">
        <v>159</v>
      </c>
      <c r="X103" s="711" t="s">
        <v>413</v>
      </c>
      <c r="Y103" s="217"/>
      <c r="Z103" s="217"/>
      <c r="AA103" s="217"/>
      <c r="AB103" s="217" t="s">
        <v>470</v>
      </c>
      <c r="AC103" s="217" t="s">
        <v>471</v>
      </c>
      <c r="AD103" s="217" t="s">
        <v>471</v>
      </c>
      <c r="AF103">
        <f t="shared" si="3"/>
        <v>0</v>
      </c>
    </row>
    <row r="104" spans="1:32" ht="15.75" customHeight="1" x14ac:dyDescent="0.25">
      <c r="A104" s="525" t="str">
        <f t="shared" si="2"/>
        <v>CE030</v>
      </c>
      <c r="B104" s="525" t="s">
        <v>438</v>
      </c>
      <c r="C104" s="525" t="s">
        <v>467</v>
      </c>
      <c r="D104" s="523" t="s">
        <v>165</v>
      </c>
      <c r="E104" s="525" t="s">
        <v>472</v>
      </c>
      <c r="F104" s="590"/>
      <c r="G104" s="525"/>
      <c r="H104" s="525" t="s">
        <v>412</v>
      </c>
      <c r="I104" s="525"/>
      <c r="J104" s="525"/>
      <c r="K104" s="705"/>
      <c r="L104" s="706"/>
      <c r="M104" s="707"/>
      <c r="N104" s="706"/>
      <c r="O104" s="707"/>
      <c r="P104" s="707"/>
      <c r="Q104" s="702"/>
      <c r="R104" s="702"/>
      <c r="S104" s="225"/>
      <c r="T104" s="704"/>
      <c r="U104" s="218">
        <v>1</v>
      </c>
      <c r="V104" s="708"/>
      <c r="W104" s="710"/>
      <c r="X104" s="712"/>
      <c r="Y104" s="217"/>
      <c r="Z104" s="217"/>
      <c r="AA104" s="217"/>
      <c r="AB104" s="217" t="s">
        <v>470</v>
      </c>
      <c r="AC104" s="217" t="s">
        <v>470</v>
      </c>
      <c r="AD104" s="217" t="s">
        <v>471</v>
      </c>
      <c r="AF104">
        <f t="shared" si="3"/>
        <v>0</v>
      </c>
    </row>
    <row r="105" spans="1:32" s="1" customFormat="1" ht="15.75" customHeight="1" x14ac:dyDescent="0.25">
      <c r="A105" s="57" t="str">
        <f t="shared" si="2"/>
        <v>CE031</v>
      </c>
      <c r="B105" s="57" t="s">
        <v>438</v>
      </c>
      <c r="C105" s="57" t="s">
        <v>473</v>
      </c>
      <c r="D105" s="518" t="s">
        <v>151</v>
      </c>
      <c r="E105" s="57" t="s">
        <v>279</v>
      </c>
      <c r="F105" s="592"/>
      <c r="G105" s="57" t="s">
        <v>123</v>
      </c>
      <c r="H105" s="57"/>
      <c r="I105" s="57"/>
      <c r="J105" s="57"/>
      <c r="K105" s="684" t="s">
        <v>440</v>
      </c>
      <c r="L105" s="685"/>
      <c r="M105" s="686"/>
      <c r="N105" s="685"/>
      <c r="O105" s="686" t="s">
        <v>155</v>
      </c>
      <c r="P105" s="686"/>
      <c r="Q105" s="688"/>
      <c r="R105" s="688"/>
      <c r="S105" s="237"/>
      <c r="T105" s="691"/>
      <c r="U105" s="216">
        <v>1</v>
      </c>
      <c r="V105" s="685"/>
      <c r="W105" s="693" t="s">
        <v>159</v>
      </c>
      <c r="X105" s="681" t="s">
        <v>413</v>
      </c>
      <c r="Y105" s="238"/>
      <c r="Z105" s="238"/>
      <c r="AA105" s="238"/>
      <c r="AB105" s="238" t="s">
        <v>470</v>
      </c>
      <c r="AC105" s="238" t="s">
        <v>471</v>
      </c>
      <c r="AD105" s="238" t="s">
        <v>471</v>
      </c>
      <c r="AF105" s="1">
        <f t="shared" si="3"/>
        <v>1</v>
      </c>
    </row>
    <row r="106" spans="1:32" s="1" customFormat="1" ht="15" customHeight="1" x14ac:dyDescent="0.25">
      <c r="A106" s="514" t="str">
        <f t="shared" si="2"/>
        <v>CE031</v>
      </c>
      <c r="B106" s="514" t="s">
        <v>438</v>
      </c>
      <c r="C106" s="514" t="s">
        <v>473</v>
      </c>
      <c r="D106" s="512" t="s">
        <v>165</v>
      </c>
      <c r="E106" s="514" t="s">
        <v>472</v>
      </c>
      <c r="F106" s="593"/>
      <c r="G106" s="514"/>
      <c r="H106" s="514"/>
      <c r="I106" s="514"/>
      <c r="J106" s="514"/>
      <c r="K106" s="684"/>
      <c r="L106" s="685"/>
      <c r="M106" s="686"/>
      <c r="N106" s="685"/>
      <c r="O106" s="686"/>
      <c r="P106" s="686"/>
      <c r="Q106" s="690"/>
      <c r="R106" s="690"/>
      <c r="S106" s="227"/>
      <c r="T106" s="692"/>
      <c r="U106" s="216">
        <v>1</v>
      </c>
      <c r="V106" s="685"/>
      <c r="W106" s="694"/>
      <c r="X106" s="683"/>
      <c r="Y106" s="238"/>
      <c r="Z106" s="238"/>
      <c r="AA106" s="238"/>
      <c r="AB106" s="238" t="s">
        <v>470</v>
      </c>
      <c r="AC106" s="238" t="s">
        <v>470</v>
      </c>
      <c r="AD106" s="238" t="s">
        <v>471</v>
      </c>
      <c r="AF106" s="1">
        <f t="shared" si="3"/>
        <v>1</v>
      </c>
    </row>
    <row r="107" spans="1:32" s="1" customFormat="1" ht="15.75" customHeight="1" x14ac:dyDescent="0.25">
      <c r="A107" s="53" t="str">
        <f t="shared" si="2"/>
        <v>CE032</v>
      </c>
      <c r="B107" s="53" t="s">
        <v>474</v>
      </c>
      <c r="C107" s="53" t="s">
        <v>475</v>
      </c>
      <c r="D107" s="522" t="s">
        <v>151</v>
      </c>
      <c r="E107" s="53" t="s">
        <v>279</v>
      </c>
      <c r="F107" s="589"/>
      <c r="G107" s="53" t="s">
        <v>123</v>
      </c>
      <c r="H107" s="53" t="s">
        <v>279</v>
      </c>
      <c r="I107" s="53"/>
      <c r="J107" s="53"/>
      <c r="K107" s="705" t="s">
        <v>476</v>
      </c>
      <c r="L107" s="706" t="s">
        <v>88</v>
      </c>
      <c r="M107" s="707"/>
      <c r="N107" s="706"/>
      <c r="O107" s="707" t="s">
        <v>155</v>
      </c>
      <c r="P107" s="707"/>
      <c r="Q107" s="701"/>
      <c r="R107" s="701"/>
      <c r="S107" s="223"/>
      <c r="T107" s="703" t="s">
        <v>19</v>
      </c>
      <c r="U107" s="216">
        <v>1</v>
      </c>
      <c r="V107" s="685"/>
      <c r="W107" s="693" t="s">
        <v>237</v>
      </c>
      <c r="X107" s="681" t="s">
        <v>477</v>
      </c>
      <c r="Y107" s="238"/>
      <c r="Z107" s="238"/>
      <c r="AA107" s="238"/>
      <c r="AB107" s="238" t="s">
        <v>478</v>
      </c>
      <c r="AC107" s="238" t="s">
        <v>479</v>
      </c>
      <c r="AD107" s="238" t="s">
        <v>478</v>
      </c>
      <c r="AF107" s="1">
        <f t="shared" si="3"/>
        <v>0</v>
      </c>
    </row>
    <row r="108" spans="1:32" s="1" customFormat="1" ht="15.75" customHeight="1" x14ac:dyDescent="0.25">
      <c r="A108" s="525" t="str">
        <f t="shared" si="2"/>
        <v>CE032</v>
      </c>
      <c r="B108" s="525" t="s">
        <v>474</v>
      </c>
      <c r="C108" s="525" t="s">
        <v>475</v>
      </c>
      <c r="D108" s="523" t="s">
        <v>165</v>
      </c>
      <c r="E108" s="525" t="s">
        <v>480</v>
      </c>
      <c r="F108" s="590"/>
      <c r="G108" s="525"/>
      <c r="H108" s="525" t="s">
        <v>412</v>
      </c>
      <c r="I108" s="525"/>
      <c r="J108" s="525"/>
      <c r="K108" s="705"/>
      <c r="L108" s="706"/>
      <c r="M108" s="707"/>
      <c r="N108" s="706"/>
      <c r="O108" s="707"/>
      <c r="P108" s="707"/>
      <c r="Q108" s="702"/>
      <c r="R108" s="702"/>
      <c r="S108" s="225"/>
      <c r="T108" s="704"/>
      <c r="U108" s="216">
        <v>1</v>
      </c>
      <c r="V108" s="685"/>
      <c r="W108" s="694"/>
      <c r="X108" s="683"/>
      <c r="Y108" s="238"/>
      <c r="Z108" s="238"/>
      <c r="AA108" s="238"/>
      <c r="AB108" s="238" t="s">
        <v>478</v>
      </c>
      <c r="AC108" s="238" t="s">
        <v>478</v>
      </c>
      <c r="AD108" s="238" t="s">
        <v>478</v>
      </c>
      <c r="AF108" s="1">
        <f t="shared" si="3"/>
        <v>0</v>
      </c>
    </row>
    <row r="109" spans="1:32" s="1" customFormat="1" ht="15.75" customHeight="1" x14ac:dyDescent="0.25">
      <c r="A109" s="57" t="str">
        <f t="shared" si="2"/>
        <v>CE033</v>
      </c>
      <c r="B109" s="57" t="s">
        <v>474</v>
      </c>
      <c r="C109" s="57" t="s">
        <v>89</v>
      </c>
      <c r="D109" s="518" t="s">
        <v>151</v>
      </c>
      <c r="E109" s="57" t="s">
        <v>279</v>
      </c>
      <c r="F109" s="592"/>
      <c r="G109" s="57" t="s">
        <v>123</v>
      </c>
      <c r="H109" s="57" t="s">
        <v>279</v>
      </c>
      <c r="I109" s="57"/>
      <c r="J109" s="57"/>
      <c r="K109" s="684" t="s">
        <v>481</v>
      </c>
      <c r="L109" s="685" t="s">
        <v>88</v>
      </c>
      <c r="M109" s="686"/>
      <c r="N109" s="685"/>
      <c r="O109" s="686" t="s">
        <v>155</v>
      </c>
      <c r="P109" s="686"/>
      <c r="Q109" s="688"/>
      <c r="R109" s="688"/>
      <c r="S109" s="226"/>
      <c r="T109" s="691" t="s">
        <v>19</v>
      </c>
      <c r="U109" s="216">
        <v>1</v>
      </c>
      <c r="V109" s="685"/>
      <c r="W109" s="693" t="s">
        <v>237</v>
      </c>
      <c r="X109" s="681" t="s">
        <v>477</v>
      </c>
      <c r="Y109" s="238"/>
      <c r="Z109" s="238"/>
      <c r="AA109" s="238"/>
      <c r="AB109" s="238" t="s">
        <v>482</v>
      </c>
      <c r="AC109" s="238" t="s">
        <v>479</v>
      </c>
      <c r="AD109" s="238" t="s">
        <v>482</v>
      </c>
      <c r="AF109" s="1">
        <f t="shared" si="3"/>
        <v>1</v>
      </c>
    </row>
    <row r="110" spans="1:32" s="1" customFormat="1" ht="15.75" customHeight="1" x14ac:dyDescent="0.25">
      <c r="A110" s="514" t="str">
        <f t="shared" si="2"/>
        <v>CE033</v>
      </c>
      <c r="B110" s="514" t="s">
        <v>474</v>
      </c>
      <c r="C110" s="514" t="s">
        <v>89</v>
      </c>
      <c r="D110" s="512" t="s">
        <v>165</v>
      </c>
      <c r="E110" s="514" t="s">
        <v>480</v>
      </c>
      <c r="F110" s="593"/>
      <c r="G110" s="514"/>
      <c r="H110" s="514" t="s">
        <v>412</v>
      </c>
      <c r="I110" s="514"/>
      <c r="J110" s="514"/>
      <c r="K110" s="684"/>
      <c r="L110" s="685"/>
      <c r="M110" s="686"/>
      <c r="N110" s="685"/>
      <c r="O110" s="686"/>
      <c r="P110" s="686"/>
      <c r="Q110" s="690"/>
      <c r="R110" s="690"/>
      <c r="S110" s="227"/>
      <c r="T110" s="692"/>
      <c r="U110" s="216">
        <v>1</v>
      </c>
      <c r="V110" s="685"/>
      <c r="W110" s="694"/>
      <c r="X110" s="683"/>
      <c r="Y110" s="238"/>
      <c r="Z110" s="238"/>
      <c r="AA110" s="238"/>
      <c r="AB110" s="238" t="s">
        <v>482</v>
      </c>
      <c r="AC110" s="238" t="s">
        <v>482</v>
      </c>
      <c r="AD110" s="238" t="s">
        <v>482</v>
      </c>
      <c r="AF110" s="1">
        <f t="shared" si="3"/>
        <v>1</v>
      </c>
    </row>
    <row r="111" spans="1:32" s="1" customFormat="1" ht="15.75" customHeight="1" x14ac:dyDescent="0.25">
      <c r="A111" s="53" t="str">
        <f t="shared" si="2"/>
        <v>CE034</v>
      </c>
      <c r="B111" s="53" t="s">
        <v>474</v>
      </c>
      <c r="C111" s="53" t="s">
        <v>483</v>
      </c>
      <c r="D111" s="522" t="s">
        <v>151</v>
      </c>
      <c r="E111" s="53" t="s">
        <v>279</v>
      </c>
      <c r="F111" s="589"/>
      <c r="G111" s="53" t="s">
        <v>123</v>
      </c>
      <c r="H111" s="53" t="s">
        <v>279</v>
      </c>
      <c r="I111" s="53"/>
      <c r="J111" s="53"/>
      <c r="K111" s="705" t="s">
        <v>484</v>
      </c>
      <c r="L111" s="706" t="s">
        <v>88</v>
      </c>
      <c r="M111" s="707"/>
      <c r="N111" s="706"/>
      <c r="O111" s="707" t="s">
        <v>155</v>
      </c>
      <c r="P111" s="707"/>
      <c r="Q111" s="701"/>
      <c r="R111" s="701"/>
      <c r="S111" s="223"/>
      <c r="T111" s="703" t="s">
        <v>19</v>
      </c>
      <c r="U111" s="216">
        <v>1</v>
      </c>
      <c r="V111" s="685"/>
      <c r="W111" s="693" t="s">
        <v>237</v>
      </c>
      <c r="X111" s="681" t="s">
        <v>477</v>
      </c>
      <c r="Y111" s="238"/>
      <c r="Z111" s="238"/>
      <c r="AA111" s="238"/>
      <c r="AB111" s="238" t="s">
        <v>485</v>
      </c>
      <c r="AC111" s="238" t="s">
        <v>479</v>
      </c>
      <c r="AD111" s="238" t="s">
        <v>485</v>
      </c>
      <c r="AF111" s="1">
        <f t="shared" si="3"/>
        <v>0</v>
      </c>
    </row>
    <row r="112" spans="1:32" s="1" customFormat="1" ht="15.75" customHeight="1" x14ac:dyDescent="0.25">
      <c r="A112" s="525" t="str">
        <f t="shared" si="2"/>
        <v>CE034</v>
      </c>
      <c r="B112" s="525" t="s">
        <v>474</v>
      </c>
      <c r="C112" s="525" t="s">
        <v>483</v>
      </c>
      <c r="D112" s="523" t="s">
        <v>165</v>
      </c>
      <c r="E112" s="525" t="s">
        <v>486</v>
      </c>
      <c r="F112" s="590"/>
      <c r="G112" s="525"/>
      <c r="H112" s="525" t="s">
        <v>412</v>
      </c>
      <c r="I112" s="525"/>
      <c r="J112" s="525"/>
      <c r="K112" s="705"/>
      <c r="L112" s="706"/>
      <c r="M112" s="707"/>
      <c r="N112" s="706"/>
      <c r="O112" s="707"/>
      <c r="P112" s="707"/>
      <c r="Q112" s="702"/>
      <c r="R112" s="702"/>
      <c r="S112" s="225"/>
      <c r="T112" s="704"/>
      <c r="U112" s="216">
        <v>1</v>
      </c>
      <c r="V112" s="685"/>
      <c r="W112" s="694"/>
      <c r="X112" s="683"/>
      <c r="Y112" s="238"/>
      <c r="Z112" s="238"/>
      <c r="AA112" s="238"/>
      <c r="AB112" s="238" t="s">
        <v>485</v>
      </c>
      <c r="AC112" s="238" t="s">
        <v>485</v>
      </c>
      <c r="AD112" s="238" t="s">
        <v>485</v>
      </c>
      <c r="AF112" s="1">
        <f t="shared" si="3"/>
        <v>0</v>
      </c>
    </row>
    <row r="113" spans="1:33" s="1" customFormat="1" ht="15.75" customHeight="1" x14ac:dyDescent="0.25">
      <c r="A113" s="57" t="str">
        <f t="shared" si="2"/>
        <v>CE035</v>
      </c>
      <c r="B113" s="57" t="s">
        <v>474</v>
      </c>
      <c r="C113" s="57" t="s">
        <v>487</v>
      </c>
      <c r="D113" s="518" t="s">
        <v>151</v>
      </c>
      <c r="E113" s="57" t="s">
        <v>279</v>
      </c>
      <c r="F113" s="592"/>
      <c r="G113" s="57" t="s">
        <v>123</v>
      </c>
      <c r="H113" s="57" t="s">
        <v>279</v>
      </c>
      <c r="I113" s="57"/>
      <c r="J113" s="57"/>
      <c r="K113" s="684" t="s">
        <v>488</v>
      </c>
      <c r="L113" s="685" t="s">
        <v>154</v>
      </c>
      <c r="M113" s="686"/>
      <c r="N113" s="685"/>
      <c r="O113" s="686"/>
      <c r="P113" s="686" t="s">
        <v>155</v>
      </c>
      <c r="Q113" s="688"/>
      <c r="R113" s="688"/>
      <c r="S113" s="226"/>
      <c r="T113" s="691" t="s">
        <v>19</v>
      </c>
      <c r="U113" s="216">
        <v>1</v>
      </c>
      <c r="V113" s="685"/>
      <c r="W113" s="693" t="s">
        <v>237</v>
      </c>
      <c r="X113" s="681" t="s">
        <v>477</v>
      </c>
      <c r="Y113" s="238"/>
      <c r="Z113" s="238"/>
      <c r="AA113" s="238"/>
      <c r="AB113" s="238" t="s">
        <v>478</v>
      </c>
      <c r="AC113" s="238" t="s">
        <v>479</v>
      </c>
      <c r="AD113" s="238" t="s">
        <v>478</v>
      </c>
      <c r="AF113" s="1">
        <f t="shared" si="3"/>
        <v>1</v>
      </c>
    </row>
    <row r="114" spans="1:33" s="1" customFormat="1" ht="15.75" customHeight="1" x14ac:dyDescent="0.25">
      <c r="A114" s="514" t="str">
        <f t="shared" si="2"/>
        <v>CE035</v>
      </c>
      <c r="B114" s="514" t="s">
        <v>474</v>
      </c>
      <c r="C114" s="514" t="s">
        <v>487</v>
      </c>
      <c r="D114" s="512" t="s">
        <v>165</v>
      </c>
      <c r="E114" s="514" t="s">
        <v>428</v>
      </c>
      <c r="F114" s="593"/>
      <c r="G114" s="514"/>
      <c r="H114" s="514" t="s">
        <v>412</v>
      </c>
      <c r="I114" s="514"/>
      <c r="J114" s="514"/>
      <c r="K114" s="684"/>
      <c r="L114" s="685" t="s">
        <v>154</v>
      </c>
      <c r="M114" s="686"/>
      <c r="N114" s="685"/>
      <c r="O114" s="686"/>
      <c r="P114" s="686"/>
      <c r="Q114" s="690"/>
      <c r="R114" s="690"/>
      <c r="S114" s="227"/>
      <c r="T114" s="692"/>
      <c r="U114" s="216">
        <v>1</v>
      </c>
      <c r="V114" s="685"/>
      <c r="W114" s="694"/>
      <c r="X114" s="683"/>
      <c r="Y114" s="238"/>
      <c r="Z114" s="238"/>
      <c r="AA114" s="238"/>
      <c r="AB114" s="238" t="s">
        <v>478</v>
      </c>
      <c r="AC114" s="238" t="s">
        <v>478</v>
      </c>
      <c r="AD114" s="238" t="s">
        <v>489</v>
      </c>
      <c r="AF114" s="1">
        <f t="shared" si="3"/>
        <v>1</v>
      </c>
    </row>
    <row r="115" spans="1:33" s="1" customFormat="1" ht="15.75" customHeight="1" x14ac:dyDescent="0.25">
      <c r="A115" s="53" t="str">
        <f t="shared" si="2"/>
        <v>CE036</v>
      </c>
      <c r="B115" s="53" t="s">
        <v>474</v>
      </c>
      <c r="C115" s="53" t="s">
        <v>490</v>
      </c>
      <c r="D115" s="522" t="s">
        <v>151</v>
      </c>
      <c r="E115" s="53" t="s">
        <v>279</v>
      </c>
      <c r="F115" s="589"/>
      <c r="G115" s="53" t="s">
        <v>123</v>
      </c>
      <c r="H115" s="53" t="s">
        <v>279</v>
      </c>
      <c r="I115" s="53"/>
      <c r="J115" s="53"/>
      <c r="K115" s="705" t="s">
        <v>491</v>
      </c>
      <c r="L115" s="706" t="s">
        <v>154</v>
      </c>
      <c r="M115" s="707"/>
      <c r="N115" s="706"/>
      <c r="O115" s="707"/>
      <c r="P115" s="707"/>
      <c r="Q115" s="701"/>
      <c r="R115" s="701"/>
      <c r="S115" s="223"/>
      <c r="T115" s="703" t="s">
        <v>19</v>
      </c>
      <c r="U115" s="216">
        <v>1</v>
      </c>
      <c r="V115" s="685"/>
      <c r="W115" s="693" t="s">
        <v>237</v>
      </c>
      <c r="X115" s="681" t="s">
        <v>477</v>
      </c>
      <c r="Y115" s="238"/>
      <c r="Z115" s="238"/>
      <c r="AA115" s="238"/>
      <c r="AB115" s="238" t="s">
        <v>492</v>
      </c>
      <c r="AC115" s="238" t="s">
        <v>479</v>
      </c>
      <c r="AD115" s="238" t="s">
        <v>492</v>
      </c>
      <c r="AF115" s="1">
        <f t="shared" si="3"/>
        <v>0</v>
      </c>
    </row>
    <row r="116" spans="1:33" s="1" customFormat="1" ht="15.75" customHeight="1" x14ac:dyDescent="0.25">
      <c r="A116" s="525" t="str">
        <f t="shared" si="2"/>
        <v>CE036</v>
      </c>
      <c r="B116" s="525" t="s">
        <v>474</v>
      </c>
      <c r="C116" s="525" t="s">
        <v>490</v>
      </c>
      <c r="D116" s="523" t="s">
        <v>165</v>
      </c>
      <c r="E116" s="525" t="s">
        <v>428</v>
      </c>
      <c r="F116" s="590"/>
      <c r="G116" s="525"/>
      <c r="H116" s="525" t="s">
        <v>412</v>
      </c>
      <c r="I116" s="525"/>
      <c r="J116" s="525"/>
      <c r="K116" s="705"/>
      <c r="L116" s="706" t="s">
        <v>154</v>
      </c>
      <c r="M116" s="707"/>
      <c r="N116" s="706"/>
      <c r="O116" s="707"/>
      <c r="P116" s="707"/>
      <c r="Q116" s="702"/>
      <c r="R116" s="702"/>
      <c r="S116" s="225"/>
      <c r="T116" s="704"/>
      <c r="U116" s="216">
        <v>1</v>
      </c>
      <c r="V116" s="685"/>
      <c r="W116" s="694"/>
      <c r="X116" s="683"/>
      <c r="Y116" s="238"/>
      <c r="Z116" s="238"/>
      <c r="AA116" s="238"/>
      <c r="AB116" s="238" t="s">
        <v>492</v>
      </c>
      <c r="AC116" s="238" t="s">
        <v>492</v>
      </c>
      <c r="AD116" s="238" t="s">
        <v>492</v>
      </c>
      <c r="AF116" s="1">
        <f t="shared" si="3"/>
        <v>0</v>
      </c>
    </row>
    <row r="117" spans="1:33" s="1" customFormat="1" ht="15.75" customHeight="1" x14ac:dyDescent="0.25">
      <c r="A117" s="57" t="str">
        <f t="shared" si="2"/>
        <v>CE037</v>
      </c>
      <c r="B117" s="57" t="s">
        <v>474</v>
      </c>
      <c r="C117" s="57" t="s">
        <v>493</v>
      </c>
      <c r="D117" s="518" t="s">
        <v>151</v>
      </c>
      <c r="E117" s="57" t="s">
        <v>279</v>
      </c>
      <c r="F117" s="592"/>
      <c r="G117" s="57" t="s">
        <v>123</v>
      </c>
      <c r="H117" s="57" t="s">
        <v>279</v>
      </c>
      <c r="I117" s="57"/>
      <c r="J117" s="57"/>
      <c r="K117" s="684" t="s">
        <v>494</v>
      </c>
      <c r="L117" s="685" t="s">
        <v>154</v>
      </c>
      <c r="M117" s="686"/>
      <c r="N117" s="685"/>
      <c r="O117" s="686"/>
      <c r="P117" s="686"/>
      <c r="Q117" s="688"/>
      <c r="R117" s="688"/>
      <c r="S117" s="226"/>
      <c r="T117" s="691" t="s">
        <v>19</v>
      </c>
      <c r="U117" s="216">
        <v>1</v>
      </c>
      <c r="V117" s="685"/>
      <c r="W117" s="693" t="s">
        <v>237</v>
      </c>
      <c r="X117" s="681" t="s">
        <v>477</v>
      </c>
      <c r="Y117" s="238"/>
      <c r="Z117" s="238"/>
      <c r="AA117" s="238"/>
      <c r="AB117" s="238" t="s">
        <v>478</v>
      </c>
      <c r="AC117" s="238" t="s">
        <v>479</v>
      </c>
      <c r="AD117" s="238" t="s">
        <v>478</v>
      </c>
      <c r="AF117" s="1">
        <f t="shared" si="3"/>
        <v>1</v>
      </c>
    </row>
    <row r="118" spans="1:33" s="1" customFormat="1" ht="15.75" customHeight="1" x14ac:dyDescent="0.25">
      <c r="A118" s="514" t="str">
        <f t="shared" si="2"/>
        <v>CE037</v>
      </c>
      <c r="B118" s="514" t="s">
        <v>474</v>
      </c>
      <c r="C118" s="514" t="s">
        <v>493</v>
      </c>
      <c r="D118" s="512" t="s">
        <v>165</v>
      </c>
      <c r="E118" s="514" t="s">
        <v>486</v>
      </c>
      <c r="F118" s="593"/>
      <c r="G118" s="514"/>
      <c r="H118" s="514" t="s">
        <v>412</v>
      </c>
      <c r="I118" s="514"/>
      <c r="J118" s="514"/>
      <c r="K118" s="684"/>
      <c r="L118" s="685" t="s">
        <v>154</v>
      </c>
      <c r="M118" s="686"/>
      <c r="N118" s="685"/>
      <c r="O118" s="686"/>
      <c r="P118" s="686"/>
      <c r="Q118" s="690"/>
      <c r="R118" s="690"/>
      <c r="S118" s="227"/>
      <c r="T118" s="692"/>
      <c r="U118" s="216">
        <v>1</v>
      </c>
      <c r="V118" s="685"/>
      <c r="W118" s="694"/>
      <c r="X118" s="683"/>
      <c r="Y118" s="238"/>
      <c r="Z118" s="238"/>
      <c r="AA118" s="238"/>
      <c r="AB118" s="238" t="s">
        <v>478</v>
      </c>
      <c r="AC118" s="238" t="s">
        <v>478</v>
      </c>
      <c r="AD118" s="238" t="s">
        <v>478</v>
      </c>
      <c r="AF118" s="1">
        <f t="shared" si="3"/>
        <v>1</v>
      </c>
    </row>
    <row r="119" spans="1:33" s="1" customFormat="1" ht="38.25" x14ac:dyDescent="0.25">
      <c r="A119" s="53" t="str">
        <f t="shared" si="2"/>
        <v>CE038</v>
      </c>
      <c r="B119" s="53" t="s">
        <v>495</v>
      </c>
      <c r="C119" s="53" t="s">
        <v>496</v>
      </c>
      <c r="D119" s="522" t="s">
        <v>151</v>
      </c>
      <c r="E119" s="53" t="s">
        <v>497</v>
      </c>
      <c r="F119" s="589"/>
      <c r="G119" s="53" t="s">
        <v>123</v>
      </c>
      <c r="H119" s="53" t="s">
        <v>497</v>
      </c>
      <c r="I119" s="53"/>
      <c r="J119" s="53"/>
      <c r="K119" s="506" t="s">
        <v>498</v>
      </c>
      <c r="L119" s="488" t="s">
        <v>154</v>
      </c>
      <c r="M119" s="489"/>
      <c r="N119" s="488"/>
      <c r="O119" s="489"/>
      <c r="P119" s="489"/>
      <c r="Q119" s="489"/>
      <c r="R119" s="489"/>
      <c r="S119" s="223"/>
      <c r="T119" s="503" t="s">
        <v>499</v>
      </c>
      <c r="U119" s="75">
        <v>1</v>
      </c>
      <c r="V119" s="476"/>
      <c r="W119" s="76" t="s">
        <v>159</v>
      </c>
      <c r="X119" s="239"/>
      <c r="Y119" s="238"/>
      <c r="Z119" s="238"/>
      <c r="AA119" s="238"/>
      <c r="AB119" s="238" t="s">
        <v>19</v>
      </c>
      <c r="AC119" s="238" t="s">
        <v>19</v>
      </c>
      <c r="AD119" s="238" t="s">
        <v>19</v>
      </c>
      <c r="AF119" s="1">
        <f t="shared" si="3"/>
        <v>0</v>
      </c>
    </row>
    <row r="120" spans="1:33" s="1" customFormat="1" ht="15.75" customHeight="1" x14ac:dyDescent="0.25">
      <c r="A120" s="57" t="str">
        <f t="shared" si="2"/>
        <v>CE039</v>
      </c>
      <c r="B120" s="57" t="s">
        <v>495</v>
      </c>
      <c r="C120" s="57" t="s">
        <v>500</v>
      </c>
      <c r="D120" s="518" t="s">
        <v>151</v>
      </c>
      <c r="E120" s="57" t="s">
        <v>279</v>
      </c>
      <c r="F120" s="592"/>
      <c r="G120" s="57" t="s">
        <v>123</v>
      </c>
      <c r="H120" s="57" t="s">
        <v>279</v>
      </c>
      <c r="I120" s="57"/>
      <c r="J120" s="57"/>
      <c r="K120" s="687" t="s">
        <v>501</v>
      </c>
      <c r="L120" s="685" t="s">
        <v>502</v>
      </c>
      <c r="M120" s="686"/>
      <c r="N120" s="685" t="s">
        <v>503</v>
      </c>
      <c r="O120" s="686"/>
      <c r="P120" s="686"/>
      <c r="Q120" s="688"/>
      <c r="R120" s="688"/>
      <c r="S120" s="226"/>
      <c r="T120" s="695" t="s">
        <v>504</v>
      </c>
      <c r="U120" s="216">
        <v>1</v>
      </c>
      <c r="V120" s="685"/>
      <c r="W120" s="693" t="s">
        <v>159</v>
      </c>
      <c r="X120" s="681" t="s">
        <v>413</v>
      </c>
      <c r="Y120" s="238"/>
      <c r="Z120" s="238"/>
      <c r="AA120" s="238"/>
      <c r="AB120" s="238" t="s">
        <v>505</v>
      </c>
      <c r="AC120" s="238" t="s">
        <v>506</v>
      </c>
      <c r="AD120" s="238" t="s">
        <v>506</v>
      </c>
      <c r="AF120" s="1">
        <f t="shared" si="3"/>
        <v>1</v>
      </c>
    </row>
    <row r="121" spans="1:33" s="1" customFormat="1" ht="15.75" customHeight="1" x14ac:dyDescent="0.25">
      <c r="A121" s="514" t="str">
        <f t="shared" si="2"/>
        <v>CE039</v>
      </c>
      <c r="B121" s="514" t="s">
        <v>495</v>
      </c>
      <c r="C121" s="514" t="s">
        <v>500</v>
      </c>
      <c r="D121" s="512" t="s">
        <v>165</v>
      </c>
      <c r="E121" s="514" t="s">
        <v>507</v>
      </c>
      <c r="F121" s="593"/>
      <c r="G121" s="514"/>
      <c r="H121" s="514" t="s">
        <v>508</v>
      </c>
      <c r="I121" s="514"/>
      <c r="J121" s="514"/>
      <c r="K121" s="687"/>
      <c r="L121" s="685" t="s">
        <v>154</v>
      </c>
      <c r="M121" s="686"/>
      <c r="N121" s="685"/>
      <c r="O121" s="686"/>
      <c r="P121" s="686"/>
      <c r="Q121" s="689"/>
      <c r="R121" s="689"/>
      <c r="S121" s="227"/>
      <c r="T121" s="696"/>
      <c r="U121" s="216">
        <v>1</v>
      </c>
      <c r="V121" s="685"/>
      <c r="W121" s="697"/>
      <c r="X121" s="682"/>
      <c r="Y121" s="238"/>
      <c r="Z121" s="238"/>
      <c r="AA121" s="238"/>
      <c r="AB121" s="238" t="s">
        <v>509</v>
      </c>
      <c r="AC121" s="238" t="s">
        <v>509</v>
      </c>
      <c r="AD121" s="238" t="s">
        <v>506</v>
      </c>
      <c r="AF121" s="1">
        <f t="shared" si="3"/>
        <v>1</v>
      </c>
    </row>
    <row r="122" spans="1:33" s="1" customFormat="1" ht="15.75" customHeight="1" x14ac:dyDescent="0.25">
      <c r="A122" s="514" t="str">
        <f t="shared" si="2"/>
        <v>CE039</v>
      </c>
      <c r="B122" s="514" t="s">
        <v>495</v>
      </c>
      <c r="C122" s="514" t="s">
        <v>500</v>
      </c>
      <c r="D122" s="512" t="s">
        <v>168</v>
      </c>
      <c r="E122" s="514" t="s">
        <v>510</v>
      </c>
      <c r="F122" s="593"/>
      <c r="G122" s="514"/>
      <c r="H122" s="514" t="s">
        <v>511</v>
      </c>
      <c r="I122" s="514"/>
      <c r="J122" s="514"/>
      <c r="K122" s="687"/>
      <c r="L122" s="685" t="s">
        <v>154</v>
      </c>
      <c r="M122" s="686"/>
      <c r="N122" s="685"/>
      <c r="O122" s="686"/>
      <c r="P122" s="686"/>
      <c r="Q122" s="690"/>
      <c r="R122" s="690"/>
      <c r="S122" s="227"/>
      <c r="T122" s="696"/>
      <c r="U122" s="216">
        <v>1</v>
      </c>
      <c r="V122" s="685"/>
      <c r="W122" s="694"/>
      <c r="X122" s="683"/>
      <c r="Y122" s="238"/>
      <c r="Z122" s="238"/>
      <c r="AA122" s="238"/>
      <c r="AB122" s="238" t="s">
        <v>512</v>
      </c>
      <c r="AC122" s="238" t="s">
        <v>512</v>
      </c>
      <c r="AD122" s="238" t="s">
        <v>513</v>
      </c>
      <c r="AF122" s="1">
        <f t="shared" si="3"/>
        <v>1</v>
      </c>
    </row>
    <row r="123" spans="1:33" s="1" customFormat="1" ht="15" customHeight="1" x14ac:dyDescent="0.25">
      <c r="A123" s="53" t="str">
        <f t="shared" si="2"/>
        <v>CE040</v>
      </c>
      <c r="B123" s="53" t="s">
        <v>495</v>
      </c>
      <c r="C123" s="53" t="s">
        <v>514</v>
      </c>
      <c r="D123" s="522" t="s">
        <v>151</v>
      </c>
      <c r="E123" s="53" t="s">
        <v>515</v>
      </c>
      <c r="F123" s="589"/>
      <c r="G123" s="53" t="s">
        <v>123</v>
      </c>
      <c r="H123" s="53" t="s">
        <v>515</v>
      </c>
      <c r="I123" s="53"/>
      <c r="J123" s="53"/>
      <c r="K123" s="705" t="s">
        <v>516</v>
      </c>
      <c r="L123" s="706" t="s">
        <v>154</v>
      </c>
      <c r="M123" s="707"/>
      <c r="N123" s="706"/>
      <c r="O123" s="707"/>
      <c r="P123" s="707"/>
      <c r="Q123" s="701"/>
      <c r="R123" s="701"/>
      <c r="S123" s="223"/>
      <c r="T123" s="703" t="s">
        <v>517</v>
      </c>
      <c r="U123" s="216">
        <v>1</v>
      </c>
      <c r="V123" s="685"/>
      <c r="W123" s="693" t="s">
        <v>237</v>
      </c>
      <c r="X123" s="681" t="s">
        <v>477</v>
      </c>
      <c r="Y123" s="238"/>
      <c r="Z123" s="238"/>
      <c r="AA123" s="238"/>
      <c r="AB123" s="238" t="s">
        <v>518</v>
      </c>
      <c r="AC123" s="238" t="s">
        <v>479</v>
      </c>
      <c r="AD123" s="238" t="s">
        <v>518</v>
      </c>
      <c r="AF123" s="1">
        <f t="shared" si="3"/>
        <v>0</v>
      </c>
    </row>
    <row r="124" spans="1:33" s="1" customFormat="1" x14ac:dyDescent="0.25">
      <c r="A124" s="525" t="str">
        <f t="shared" si="2"/>
        <v>CE040</v>
      </c>
      <c r="B124" s="525" t="s">
        <v>495</v>
      </c>
      <c r="C124" s="525" t="s">
        <v>514</v>
      </c>
      <c r="D124" s="523" t="s">
        <v>165</v>
      </c>
      <c r="E124" s="525" t="s">
        <v>519</v>
      </c>
      <c r="F124" s="590"/>
      <c r="G124" s="525"/>
      <c r="H124" s="525" t="s">
        <v>519</v>
      </c>
      <c r="I124" s="525"/>
      <c r="J124" s="525"/>
      <c r="K124" s="705"/>
      <c r="L124" s="706" t="s">
        <v>154</v>
      </c>
      <c r="M124" s="707"/>
      <c r="N124" s="706"/>
      <c r="O124" s="707"/>
      <c r="P124" s="707"/>
      <c r="Q124" s="702"/>
      <c r="R124" s="702"/>
      <c r="S124" s="225"/>
      <c r="T124" s="704"/>
      <c r="U124" s="216">
        <v>1</v>
      </c>
      <c r="V124" s="685"/>
      <c r="W124" s="694"/>
      <c r="X124" s="683"/>
      <c r="Y124" s="238"/>
      <c r="Z124" s="238"/>
      <c r="AA124" s="238"/>
      <c r="AB124" s="238" t="s">
        <v>518</v>
      </c>
      <c r="AC124" s="238" t="s">
        <v>518</v>
      </c>
      <c r="AD124" s="238" t="s">
        <v>518</v>
      </c>
      <c r="AF124" s="1">
        <f t="shared" si="3"/>
        <v>0</v>
      </c>
    </row>
    <row r="125" spans="1:33" s="1" customFormat="1" ht="15.75" customHeight="1" x14ac:dyDescent="0.25">
      <c r="A125" s="57" t="str">
        <f t="shared" si="2"/>
        <v>CE041</v>
      </c>
      <c r="B125" s="57" t="s">
        <v>495</v>
      </c>
      <c r="C125" s="57" t="s">
        <v>520</v>
      </c>
      <c r="D125" s="518" t="s">
        <v>151</v>
      </c>
      <c r="E125" s="57" t="s">
        <v>279</v>
      </c>
      <c r="F125" s="592"/>
      <c r="G125" s="57" t="s">
        <v>123</v>
      </c>
      <c r="H125" s="57" t="s">
        <v>19</v>
      </c>
      <c r="I125" s="57"/>
      <c r="J125" s="687"/>
      <c r="K125" s="685" t="s">
        <v>521</v>
      </c>
      <c r="L125" s="685" t="s">
        <v>522</v>
      </c>
      <c r="M125" s="686"/>
      <c r="N125" s="226"/>
      <c r="O125" s="57"/>
      <c r="P125" s="57"/>
      <c r="Q125" s="688" t="s">
        <v>155</v>
      </c>
      <c r="R125" s="688"/>
      <c r="S125" s="695"/>
      <c r="T125" s="693"/>
      <c r="U125" s="604"/>
      <c r="V125" s="698" t="s">
        <v>523</v>
      </c>
      <c r="X125" s="693" t="s">
        <v>159</v>
      </c>
      <c r="Y125" s="681" t="s">
        <v>524</v>
      </c>
      <c r="Z125" s="238"/>
      <c r="AA125" s="238"/>
      <c r="AB125" s="238"/>
      <c r="AC125" s="238" t="s">
        <v>525</v>
      </c>
      <c r="AD125" s="238" t="s">
        <v>525</v>
      </c>
      <c r="AE125" s="238" t="s">
        <v>525</v>
      </c>
      <c r="AG125" s="1">
        <f t="shared" ref="AG125:AG127" si="4">IF(ISODD(RIGHT(A125,3)),1,0)</f>
        <v>1</v>
      </c>
    </row>
    <row r="126" spans="1:33" s="1" customFormat="1" ht="15.75" customHeight="1" x14ac:dyDescent="0.25">
      <c r="A126" s="514" t="str">
        <f t="shared" si="2"/>
        <v>CE041</v>
      </c>
      <c r="B126" s="514" t="s">
        <v>495</v>
      </c>
      <c r="C126" s="514" t="s">
        <v>520</v>
      </c>
      <c r="D126" s="512" t="s">
        <v>165</v>
      </c>
      <c r="E126" s="514" t="s">
        <v>526</v>
      </c>
      <c r="F126" s="593"/>
      <c r="G126" s="514"/>
      <c r="H126" s="514" t="s">
        <v>19</v>
      </c>
      <c r="I126" s="514"/>
      <c r="J126" s="687"/>
      <c r="K126" s="685"/>
      <c r="L126" s="685"/>
      <c r="M126" s="686"/>
      <c r="N126" s="227"/>
      <c r="O126" s="514"/>
      <c r="P126" s="514"/>
      <c r="Q126" s="689"/>
      <c r="R126" s="689"/>
      <c r="S126" s="696"/>
      <c r="T126" s="697"/>
      <c r="U126" s="240"/>
      <c r="V126" s="699"/>
      <c r="X126" s="697"/>
      <c r="Y126" s="682"/>
      <c r="Z126" s="238"/>
      <c r="AA126" s="238"/>
      <c r="AB126" s="238"/>
      <c r="AC126" s="238"/>
      <c r="AD126" s="238"/>
      <c r="AE126" s="238"/>
    </row>
    <row r="127" spans="1:33" s="1" customFormat="1" ht="15.75" customHeight="1" x14ac:dyDescent="0.25">
      <c r="A127" s="514" t="str">
        <f t="shared" si="2"/>
        <v>CE041</v>
      </c>
      <c r="B127" s="514" t="s">
        <v>495</v>
      </c>
      <c r="C127" s="514" t="s">
        <v>520</v>
      </c>
      <c r="D127" s="512" t="s">
        <v>168</v>
      </c>
      <c r="E127" s="514" t="s">
        <v>527</v>
      </c>
      <c r="F127" s="593"/>
      <c r="G127" s="514"/>
      <c r="H127" s="514"/>
      <c r="I127" s="514"/>
      <c r="J127" s="687"/>
      <c r="K127" s="685"/>
      <c r="L127" s="685" t="s">
        <v>154</v>
      </c>
      <c r="M127" s="686"/>
      <c r="N127" s="227"/>
      <c r="O127" s="514"/>
      <c r="P127" s="514"/>
      <c r="Q127" s="690"/>
      <c r="R127" s="690"/>
      <c r="S127" s="696"/>
      <c r="T127" s="694"/>
      <c r="U127" s="240"/>
      <c r="V127" s="700"/>
      <c r="X127" s="694"/>
      <c r="Y127" s="683"/>
      <c r="Z127" s="238"/>
      <c r="AA127" s="238"/>
      <c r="AB127" s="238"/>
      <c r="AC127" s="238" t="s">
        <v>525</v>
      </c>
      <c r="AD127" s="238" t="s">
        <v>525</v>
      </c>
      <c r="AE127" s="238" t="s">
        <v>525</v>
      </c>
      <c r="AG127" s="1">
        <f t="shared" si="4"/>
        <v>1</v>
      </c>
    </row>
    <row r="128" spans="1:33" s="1" customFormat="1" ht="51" x14ac:dyDescent="0.25">
      <c r="A128" s="53" t="str">
        <f t="shared" si="2"/>
        <v>CE042</v>
      </c>
      <c r="B128" s="53" t="s">
        <v>528</v>
      </c>
      <c r="C128" s="53" t="s">
        <v>109</v>
      </c>
      <c r="D128" s="522" t="s">
        <v>151</v>
      </c>
      <c r="E128" s="53" t="s">
        <v>279</v>
      </c>
      <c r="F128" s="589"/>
      <c r="G128" s="53" t="s">
        <v>123</v>
      </c>
      <c r="H128" s="53" t="s">
        <v>279</v>
      </c>
      <c r="I128" s="53"/>
      <c r="J128" s="53"/>
      <c r="K128" s="506" t="s">
        <v>529</v>
      </c>
      <c r="L128" s="488" t="s">
        <v>530</v>
      </c>
      <c r="M128" s="489"/>
      <c r="N128" s="488"/>
      <c r="O128" s="489"/>
      <c r="P128" s="489"/>
      <c r="Q128" s="489"/>
      <c r="R128" s="489"/>
      <c r="S128" s="223"/>
      <c r="T128" s="503" t="s">
        <v>531</v>
      </c>
      <c r="U128" s="75">
        <v>1</v>
      </c>
      <c r="V128" s="476"/>
      <c r="W128" s="76" t="s">
        <v>159</v>
      </c>
      <c r="X128" s="239" t="s">
        <v>413</v>
      </c>
      <c r="Y128" s="238"/>
      <c r="Z128" s="238"/>
      <c r="AA128" s="238"/>
      <c r="AB128" s="238"/>
      <c r="AC128" s="238"/>
      <c r="AD128" s="238"/>
      <c r="AF128" s="1">
        <f t="shared" si="3"/>
        <v>0</v>
      </c>
    </row>
    <row r="129" spans="1:32" s="1" customFormat="1" ht="15.75" customHeight="1" x14ac:dyDescent="0.25">
      <c r="A129" s="57" t="str">
        <f t="shared" si="2"/>
        <v>CE043</v>
      </c>
      <c r="B129" s="57" t="s">
        <v>528</v>
      </c>
      <c r="C129" s="57" t="s">
        <v>532</v>
      </c>
      <c r="D129" s="518" t="s">
        <v>151</v>
      </c>
      <c r="E129" s="57" t="s">
        <v>279</v>
      </c>
      <c r="F129" s="592"/>
      <c r="G129" s="57" t="s">
        <v>123</v>
      </c>
      <c r="H129" s="57" t="s">
        <v>279</v>
      </c>
      <c r="I129" s="57"/>
      <c r="J129" s="57"/>
      <c r="K129" s="684" t="s">
        <v>533</v>
      </c>
      <c r="L129" s="685" t="s">
        <v>154</v>
      </c>
      <c r="M129" s="686"/>
      <c r="N129" s="685"/>
      <c r="O129" s="686"/>
      <c r="P129" s="686"/>
      <c r="Q129" s="688"/>
      <c r="R129" s="688"/>
      <c r="S129" s="226"/>
      <c r="T129" s="691" t="s">
        <v>534</v>
      </c>
      <c r="U129" s="216">
        <v>1</v>
      </c>
      <c r="V129" s="685"/>
      <c r="W129" s="693" t="s">
        <v>399</v>
      </c>
      <c r="X129" s="681" t="s">
        <v>535</v>
      </c>
      <c r="Y129" s="238"/>
      <c r="Z129" s="238"/>
      <c r="AA129" s="238"/>
      <c r="AB129" s="238"/>
      <c r="AC129" s="238"/>
      <c r="AD129" s="238"/>
      <c r="AF129" s="1">
        <f t="shared" si="3"/>
        <v>1</v>
      </c>
    </row>
    <row r="130" spans="1:32" s="1" customFormat="1" ht="15.75" customHeight="1" x14ac:dyDescent="0.25">
      <c r="A130" s="514" t="str">
        <f t="shared" si="2"/>
        <v>CE043</v>
      </c>
      <c r="B130" s="514" t="s">
        <v>528</v>
      </c>
      <c r="C130" s="514" t="s">
        <v>532</v>
      </c>
      <c r="D130" s="512" t="s">
        <v>165</v>
      </c>
      <c r="E130" s="514" t="s">
        <v>536</v>
      </c>
      <c r="F130" s="593"/>
      <c r="G130" s="514"/>
      <c r="H130" s="514" t="s">
        <v>412</v>
      </c>
      <c r="I130" s="514"/>
      <c r="J130" s="514"/>
      <c r="K130" s="684" t="s">
        <v>154</v>
      </c>
      <c r="L130" s="685" t="s">
        <v>154</v>
      </c>
      <c r="M130" s="686"/>
      <c r="N130" s="685"/>
      <c r="O130" s="686"/>
      <c r="P130" s="686"/>
      <c r="Q130" s="690"/>
      <c r="R130" s="690"/>
      <c r="S130" s="227"/>
      <c r="T130" s="692"/>
      <c r="U130" s="216">
        <v>1</v>
      </c>
      <c r="V130" s="685"/>
      <c r="W130" s="694" t="s">
        <v>399</v>
      </c>
      <c r="X130" s="683"/>
      <c r="Y130" s="238"/>
      <c r="Z130" s="238"/>
      <c r="AA130" s="238"/>
      <c r="AB130" s="238"/>
      <c r="AC130" s="238"/>
      <c r="AD130" s="238"/>
      <c r="AF130" s="1">
        <f t="shared" si="3"/>
        <v>1</v>
      </c>
    </row>
    <row r="131" spans="1:32" s="1" customFormat="1" x14ac:dyDescent="0.25">
      <c r="A131" s="80" t="str">
        <f t="shared" si="2"/>
        <v>CE044</v>
      </c>
      <c r="B131" s="80" t="s">
        <v>495</v>
      </c>
      <c r="C131" s="80" t="s">
        <v>495</v>
      </c>
      <c r="D131" s="68" t="s">
        <v>151</v>
      </c>
      <c r="E131" s="80" t="s">
        <v>279</v>
      </c>
      <c r="F131" s="54"/>
      <c r="G131" s="80" t="s">
        <v>123</v>
      </c>
      <c r="H131" s="80" t="s">
        <v>279</v>
      </c>
      <c r="I131" s="80"/>
      <c r="J131" s="80"/>
      <c r="K131" s="506" t="s">
        <v>537</v>
      </c>
      <c r="L131" s="488" t="s">
        <v>154</v>
      </c>
      <c r="M131" s="489" t="s">
        <v>155</v>
      </c>
      <c r="N131" s="488"/>
      <c r="O131" s="489"/>
      <c r="P131" s="489"/>
      <c r="Q131" s="489"/>
      <c r="R131" s="489"/>
      <c r="S131" s="241"/>
      <c r="T131" s="242" t="s">
        <v>19</v>
      </c>
      <c r="U131" s="75">
        <v>1</v>
      </c>
      <c r="V131" s="476"/>
      <c r="W131" s="76" t="s">
        <v>159</v>
      </c>
      <c r="X131" s="239"/>
      <c r="Y131" s="238"/>
      <c r="Z131" s="238"/>
      <c r="AA131" s="238"/>
      <c r="AB131" s="238" t="s">
        <v>19</v>
      </c>
      <c r="AC131" s="238" t="s">
        <v>19</v>
      </c>
      <c r="AD131" s="238" t="s">
        <v>19</v>
      </c>
      <c r="AF131" s="1">
        <f t="shared" si="3"/>
        <v>0</v>
      </c>
    </row>
    <row r="132" spans="1:32" x14ac:dyDescent="0.25">
      <c r="T132" s="15"/>
    </row>
    <row r="133" spans="1:32" x14ac:dyDescent="0.25">
      <c r="T133" s="15"/>
    </row>
    <row r="176" spans="5:6" x14ac:dyDescent="0.25">
      <c r="E176" s="14"/>
      <c r="F176" s="14"/>
    </row>
  </sheetData>
  <autoFilter ref="A1:AF131" xr:uid="{00000000-0009-0000-0000-000003000000}"/>
  <mergeCells count="446">
    <mergeCell ref="Q2:Q5"/>
    <mergeCell ref="R2:R5"/>
    <mergeCell ref="S2:S5"/>
    <mergeCell ref="T2:T5"/>
    <mergeCell ref="V2:V5"/>
    <mergeCell ref="X2:X5"/>
    <mergeCell ref="K2:K5"/>
    <mergeCell ref="L2:L5"/>
    <mergeCell ref="M2:M5"/>
    <mergeCell ref="N2:N5"/>
    <mergeCell ref="O2:O5"/>
    <mergeCell ref="P2:P5"/>
    <mergeCell ref="Q6:Q12"/>
    <mergeCell ref="R6:R12"/>
    <mergeCell ref="S6:S12"/>
    <mergeCell ref="T6:T12"/>
    <mergeCell ref="V6:V12"/>
    <mergeCell ref="X6:X12"/>
    <mergeCell ref="K6:K12"/>
    <mergeCell ref="L6:L12"/>
    <mergeCell ref="M6:M12"/>
    <mergeCell ref="N6:N12"/>
    <mergeCell ref="O6:O12"/>
    <mergeCell ref="P6:P12"/>
    <mergeCell ref="R13:R18"/>
    <mergeCell ref="S13:S18"/>
    <mergeCell ref="T13:T18"/>
    <mergeCell ref="V13:V18"/>
    <mergeCell ref="W13:W18"/>
    <mergeCell ref="X13:X18"/>
    <mergeCell ref="K13:K18"/>
    <mergeCell ref="M13:M18"/>
    <mergeCell ref="N13:N18"/>
    <mergeCell ref="O13:O18"/>
    <mergeCell ref="P13:P18"/>
    <mergeCell ref="Q13:Q18"/>
    <mergeCell ref="Q19:Q21"/>
    <mergeCell ref="R19:R21"/>
    <mergeCell ref="T19:T21"/>
    <mergeCell ref="V19:V21"/>
    <mergeCell ref="W19:W21"/>
    <mergeCell ref="X19:X21"/>
    <mergeCell ref="K19:K21"/>
    <mergeCell ref="L19:L21"/>
    <mergeCell ref="M19:M21"/>
    <mergeCell ref="N19:N21"/>
    <mergeCell ref="O19:O21"/>
    <mergeCell ref="P19:P21"/>
    <mergeCell ref="K25:K27"/>
    <mergeCell ref="L25:L27"/>
    <mergeCell ref="M25:M27"/>
    <mergeCell ref="N25:N27"/>
    <mergeCell ref="O25:O27"/>
    <mergeCell ref="K22:K24"/>
    <mergeCell ref="L22:L24"/>
    <mergeCell ref="N22:N24"/>
    <mergeCell ref="O22:O24"/>
    <mergeCell ref="P25:P27"/>
    <mergeCell ref="Q25:Q27"/>
    <mergeCell ref="R25:R27"/>
    <mergeCell ref="T25:T27"/>
    <mergeCell ref="V25:V27"/>
    <mergeCell ref="X25:X27"/>
    <mergeCell ref="R22:R24"/>
    <mergeCell ref="T22:T24"/>
    <mergeCell ref="V22:V24"/>
    <mergeCell ref="W22:W24"/>
    <mergeCell ref="X22:X24"/>
    <mergeCell ref="P22:P24"/>
    <mergeCell ref="Q22:Q24"/>
    <mergeCell ref="Q28:Q32"/>
    <mergeCell ref="R28:R32"/>
    <mergeCell ref="T28:T32"/>
    <mergeCell ref="V28:V32"/>
    <mergeCell ref="W28:W32"/>
    <mergeCell ref="X28:X32"/>
    <mergeCell ref="K28:K32"/>
    <mergeCell ref="L28:L32"/>
    <mergeCell ref="M28:M32"/>
    <mergeCell ref="N28:N32"/>
    <mergeCell ref="O28:O32"/>
    <mergeCell ref="P28:P32"/>
    <mergeCell ref="Q33:Q37"/>
    <mergeCell ref="R33:R37"/>
    <mergeCell ref="S33:S37"/>
    <mergeCell ref="T33:T37"/>
    <mergeCell ref="V33:V37"/>
    <mergeCell ref="X33:X37"/>
    <mergeCell ref="K33:K37"/>
    <mergeCell ref="L33:L37"/>
    <mergeCell ref="M33:M37"/>
    <mergeCell ref="N33:N37"/>
    <mergeCell ref="O33:O37"/>
    <mergeCell ref="P33:P37"/>
    <mergeCell ref="Q40:Q41"/>
    <mergeCell ref="R40:R41"/>
    <mergeCell ref="T40:T41"/>
    <mergeCell ref="V40:V41"/>
    <mergeCell ref="W40:W41"/>
    <mergeCell ref="K42:K46"/>
    <mergeCell ref="L42:L46"/>
    <mergeCell ref="M42:M46"/>
    <mergeCell ref="N42:N46"/>
    <mergeCell ref="O42:O46"/>
    <mergeCell ref="K40:K41"/>
    <mergeCell ref="L40:L41"/>
    <mergeCell ref="M40:M41"/>
    <mergeCell ref="N40:N41"/>
    <mergeCell ref="O40:O41"/>
    <mergeCell ref="P40:P41"/>
    <mergeCell ref="X42:X46"/>
    <mergeCell ref="K47:K52"/>
    <mergeCell ref="L47:L52"/>
    <mergeCell ref="M47:M52"/>
    <mergeCell ref="N47:N52"/>
    <mergeCell ref="O47:O52"/>
    <mergeCell ref="P47:P52"/>
    <mergeCell ref="Q47:Q52"/>
    <mergeCell ref="R47:R52"/>
    <mergeCell ref="S47:S52"/>
    <mergeCell ref="P42:P46"/>
    <mergeCell ref="Q42:Q46"/>
    <mergeCell ref="R42:R46"/>
    <mergeCell ref="T42:T46"/>
    <mergeCell ref="V42:V46"/>
    <mergeCell ref="W42:W46"/>
    <mergeCell ref="T47:T52"/>
    <mergeCell ref="V47:V52"/>
    <mergeCell ref="W47:W52"/>
    <mergeCell ref="X47:X52"/>
    <mergeCell ref="K53:K57"/>
    <mergeCell ref="L53:L57"/>
    <mergeCell ref="M53:M57"/>
    <mergeCell ref="N53:N57"/>
    <mergeCell ref="O53:O57"/>
    <mergeCell ref="P53:P57"/>
    <mergeCell ref="X53:X57"/>
    <mergeCell ref="K58:K62"/>
    <mergeCell ref="L58:L62"/>
    <mergeCell ref="M58:M62"/>
    <mergeCell ref="N58:N62"/>
    <mergeCell ref="O58:O62"/>
    <mergeCell ref="P58:P62"/>
    <mergeCell ref="Q58:Q62"/>
    <mergeCell ref="R58:R62"/>
    <mergeCell ref="S58:S62"/>
    <mergeCell ref="Q53:Q57"/>
    <mergeCell ref="R53:R57"/>
    <mergeCell ref="S53:S57"/>
    <mergeCell ref="T53:T57"/>
    <mergeCell ref="V53:V57"/>
    <mergeCell ref="W53:W57"/>
    <mergeCell ref="W63:W68"/>
    <mergeCell ref="X63:X68"/>
    <mergeCell ref="S64:S68"/>
    <mergeCell ref="T58:T62"/>
    <mergeCell ref="V58:V62"/>
    <mergeCell ref="W58:W62"/>
    <mergeCell ref="X58:X62"/>
    <mergeCell ref="K63:K68"/>
    <mergeCell ref="L63:L68"/>
    <mergeCell ref="M63:M68"/>
    <mergeCell ref="N63:N68"/>
    <mergeCell ref="O63:O68"/>
    <mergeCell ref="P63:P68"/>
    <mergeCell ref="L69:L74"/>
    <mergeCell ref="M69:M74"/>
    <mergeCell ref="N69:N74"/>
    <mergeCell ref="O69:O74"/>
    <mergeCell ref="P69:P74"/>
    <mergeCell ref="Q63:Q68"/>
    <mergeCell ref="R63:R68"/>
    <mergeCell ref="T63:T68"/>
    <mergeCell ref="V63:V68"/>
    <mergeCell ref="K80:K84"/>
    <mergeCell ref="L80:L84"/>
    <mergeCell ref="M80:M84"/>
    <mergeCell ref="N80:N84"/>
    <mergeCell ref="O80:O84"/>
    <mergeCell ref="P80:P84"/>
    <mergeCell ref="Q80:Q84"/>
    <mergeCell ref="X69:X74"/>
    <mergeCell ref="K75:K79"/>
    <mergeCell ref="L75:L79"/>
    <mergeCell ref="M75:M79"/>
    <mergeCell ref="N75:N79"/>
    <mergeCell ref="O75:O79"/>
    <mergeCell ref="P75:P79"/>
    <mergeCell ref="Q75:Q79"/>
    <mergeCell ref="R75:R79"/>
    <mergeCell ref="T75:T79"/>
    <mergeCell ref="Q69:Q74"/>
    <mergeCell ref="R69:R74"/>
    <mergeCell ref="S69:S74"/>
    <mergeCell ref="T69:T74"/>
    <mergeCell ref="V69:V74"/>
    <mergeCell ref="W69:W74"/>
    <mergeCell ref="K69:K74"/>
    <mergeCell ref="R80:R84"/>
    <mergeCell ref="T80:T84"/>
    <mergeCell ref="V80:V84"/>
    <mergeCell ref="W80:W84"/>
    <mergeCell ref="X80:X84"/>
    <mergeCell ref="S83:S84"/>
    <mergeCell ref="V75:V79"/>
    <mergeCell ref="W75:W79"/>
    <mergeCell ref="X75:X79"/>
    <mergeCell ref="Q85:Q86"/>
    <mergeCell ref="R85:R86"/>
    <mergeCell ref="S85:S86"/>
    <mergeCell ref="T85:T86"/>
    <mergeCell ref="V85:V86"/>
    <mergeCell ref="W85:W86"/>
    <mergeCell ref="K85:K86"/>
    <mergeCell ref="L85:L86"/>
    <mergeCell ref="M85:M86"/>
    <mergeCell ref="N85:N86"/>
    <mergeCell ref="O85:O86"/>
    <mergeCell ref="P85:P86"/>
    <mergeCell ref="X91:X92"/>
    <mergeCell ref="Q87:Q88"/>
    <mergeCell ref="R87:R88"/>
    <mergeCell ref="T87:T88"/>
    <mergeCell ref="V87:V88"/>
    <mergeCell ref="K91:K92"/>
    <mergeCell ref="L91:L92"/>
    <mergeCell ref="M91:M92"/>
    <mergeCell ref="N91:N92"/>
    <mergeCell ref="O91:O92"/>
    <mergeCell ref="P91:P92"/>
    <mergeCell ref="K87:K88"/>
    <mergeCell ref="L87:L88"/>
    <mergeCell ref="M87:M88"/>
    <mergeCell ref="N87:N88"/>
    <mergeCell ref="O87:O88"/>
    <mergeCell ref="P87:P88"/>
    <mergeCell ref="M93:M94"/>
    <mergeCell ref="N93:N94"/>
    <mergeCell ref="O93:O94"/>
    <mergeCell ref="P93:P94"/>
    <mergeCell ref="Q91:Q92"/>
    <mergeCell ref="R91:R92"/>
    <mergeCell ref="T91:T92"/>
    <mergeCell ref="V91:V92"/>
    <mergeCell ref="W91:W92"/>
    <mergeCell ref="K97:K98"/>
    <mergeCell ref="L97:L98"/>
    <mergeCell ref="M97:M98"/>
    <mergeCell ref="N97:N98"/>
    <mergeCell ref="O97:O98"/>
    <mergeCell ref="P97:P98"/>
    <mergeCell ref="X93:X94"/>
    <mergeCell ref="K95:K96"/>
    <mergeCell ref="L95:L96"/>
    <mergeCell ref="M95:M96"/>
    <mergeCell ref="N95:N96"/>
    <mergeCell ref="O95:O96"/>
    <mergeCell ref="P95:P96"/>
    <mergeCell ref="Q95:Q96"/>
    <mergeCell ref="R95:R96"/>
    <mergeCell ref="S95:S96"/>
    <mergeCell ref="Q93:Q94"/>
    <mergeCell ref="R93:R94"/>
    <mergeCell ref="S93:S94"/>
    <mergeCell ref="T93:T94"/>
    <mergeCell ref="V93:V94"/>
    <mergeCell ref="W93:W94"/>
    <mergeCell ref="K93:K94"/>
    <mergeCell ref="L93:L94"/>
    <mergeCell ref="Q97:Q98"/>
    <mergeCell ref="R97:R98"/>
    <mergeCell ref="T97:T98"/>
    <mergeCell ref="V97:V98"/>
    <mergeCell ref="W97:W98"/>
    <mergeCell ref="X97:X98"/>
    <mergeCell ref="T95:T96"/>
    <mergeCell ref="V95:V96"/>
    <mergeCell ref="W95:W96"/>
    <mergeCell ref="X95:X96"/>
    <mergeCell ref="Q99:Q100"/>
    <mergeCell ref="R99:R100"/>
    <mergeCell ref="T99:T100"/>
    <mergeCell ref="V99:V100"/>
    <mergeCell ref="W99:W100"/>
    <mergeCell ref="X99:X100"/>
    <mergeCell ref="K99:K100"/>
    <mergeCell ref="L99:L100"/>
    <mergeCell ref="M99:M100"/>
    <mergeCell ref="N99:N100"/>
    <mergeCell ref="O99:O100"/>
    <mergeCell ref="P99:P100"/>
    <mergeCell ref="Q101:Q102"/>
    <mergeCell ref="R101:R102"/>
    <mergeCell ref="T101:T102"/>
    <mergeCell ref="V101:V102"/>
    <mergeCell ref="W101:W102"/>
    <mergeCell ref="X101:X102"/>
    <mergeCell ref="K101:K102"/>
    <mergeCell ref="L101:L102"/>
    <mergeCell ref="M101:M102"/>
    <mergeCell ref="N101:N102"/>
    <mergeCell ref="O101:O102"/>
    <mergeCell ref="P101:P102"/>
    <mergeCell ref="Q103:Q104"/>
    <mergeCell ref="R103:R104"/>
    <mergeCell ref="T103:T104"/>
    <mergeCell ref="V103:V104"/>
    <mergeCell ref="W103:W104"/>
    <mergeCell ref="X103:X104"/>
    <mergeCell ref="K103:K104"/>
    <mergeCell ref="L103:L104"/>
    <mergeCell ref="M103:M104"/>
    <mergeCell ref="N103:N104"/>
    <mergeCell ref="O103:O104"/>
    <mergeCell ref="P103:P104"/>
    <mergeCell ref="Q105:Q106"/>
    <mergeCell ref="R105:R106"/>
    <mergeCell ref="T105:T106"/>
    <mergeCell ref="V105:V106"/>
    <mergeCell ref="W105:W106"/>
    <mergeCell ref="X105:X106"/>
    <mergeCell ref="K105:K106"/>
    <mergeCell ref="L105:L106"/>
    <mergeCell ref="M105:M106"/>
    <mergeCell ref="N105:N106"/>
    <mergeCell ref="O105:O106"/>
    <mergeCell ref="P105:P106"/>
    <mergeCell ref="Q107:Q108"/>
    <mergeCell ref="R107:R108"/>
    <mergeCell ref="T107:T108"/>
    <mergeCell ref="V107:V108"/>
    <mergeCell ref="W107:W108"/>
    <mergeCell ref="X107:X108"/>
    <mergeCell ref="K107:K108"/>
    <mergeCell ref="L107:L108"/>
    <mergeCell ref="M107:M108"/>
    <mergeCell ref="N107:N108"/>
    <mergeCell ref="O107:O108"/>
    <mergeCell ref="P107:P108"/>
    <mergeCell ref="Q109:Q110"/>
    <mergeCell ref="R109:R110"/>
    <mergeCell ref="T109:T110"/>
    <mergeCell ref="V109:V110"/>
    <mergeCell ref="W109:W110"/>
    <mergeCell ref="X109:X110"/>
    <mergeCell ref="K109:K110"/>
    <mergeCell ref="L109:L110"/>
    <mergeCell ref="M109:M110"/>
    <mergeCell ref="N109:N110"/>
    <mergeCell ref="O109:O110"/>
    <mergeCell ref="P109:P110"/>
    <mergeCell ref="Q111:Q112"/>
    <mergeCell ref="R111:R112"/>
    <mergeCell ref="T111:T112"/>
    <mergeCell ref="V111:V112"/>
    <mergeCell ref="W111:W112"/>
    <mergeCell ref="X111:X112"/>
    <mergeCell ref="K111:K112"/>
    <mergeCell ref="L111:L112"/>
    <mergeCell ref="M111:M112"/>
    <mergeCell ref="N111:N112"/>
    <mergeCell ref="O111:O112"/>
    <mergeCell ref="P111:P112"/>
    <mergeCell ref="Q113:Q114"/>
    <mergeCell ref="R113:R114"/>
    <mergeCell ref="T113:T114"/>
    <mergeCell ref="V113:V114"/>
    <mergeCell ref="W113:W114"/>
    <mergeCell ref="X113:X114"/>
    <mergeCell ref="K113:K114"/>
    <mergeCell ref="L113:L114"/>
    <mergeCell ref="M113:M114"/>
    <mergeCell ref="N113:N114"/>
    <mergeCell ref="O113:O114"/>
    <mergeCell ref="P113:P114"/>
    <mergeCell ref="Q115:Q116"/>
    <mergeCell ref="R115:R116"/>
    <mergeCell ref="T115:T116"/>
    <mergeCell ref="V115:V116"/>
    <mergeCell ref="W115:W116"/>
    <mergeCell ref="X115:X116"/>
    <mergeCell ref="K115:K116"/>
    <mergeCell ref="L115:L116"/>
    <mergeCell ref="M115:M116"/>
    <mergeCell ref="N115:N116"/>
    <mergeCell ref="O115:O116"/>
    <mergeCell ref="P115:P116"/>
    <mergeCell ref="Q117:Q118"/>
    <mergeCell ref="R117:R118"/>
    <mergeCell ref="T117:T118"/>
    <mergeCell ref="V117:V118"/>
    <mergeCell ref="W117:W118"/>
    <mergeCell ref="X117:X118"/>
    <mergeCell ref="K117:K118"/>
    <mergeCell ref="L117:L118"/>
    <mergeCell ref="M117:M118"/>
    <mergeCell ref="N117:N118"/>
    <mergeCell ref="O117:O118"/>
    <mergeCell ref="P117:P118"/>
    <mergeCell ref="Q120:Q122"/>
    <mergeCell ref="R120:R122"/>
    <mergeCell ref="T120:T122"/>
    <mergeCell ref="V120:V122"/>
    <mergeCell ref="W120:W122"/>
    <mergeCell ref="X120:X122"/>
    <mergeCell ref="K120:K122"/>
    <mergeCell ref="L120:L122"/>
    <mergeCell ref="M120:M122"/>
    <mergeCell ref="N120:N122"/>
    <mergeCell ref="O120:O122"/>
    <mergeCell ref="P120:P122"/>
    <mergeCell ref="Q123:Q124"/>
    <mergeCell ref="R123:R124"/>
    <mergeCell ref="T123:T124"/>
    <mergeCell ref="V123:V124"/>
    <mergeCell ref="W123:W124"/>
    <mergeCell ref="X123:X124"/>
    <mergeCell ref="K123:K124"/>
    <mergeCell ref="L123:L124"/>
    <mergeCell ref="M123:M124"/>
    <mergeCell ref="N123:N124"/>
    <mergeCell ref="O123:O124"/>
    <mergeCell ref="P123:P124"/>
    <mergeCell ref="Y125:Y127"/>
    <mergeCell ref="K129:K130"/>
    <mergeCell ref="L129:L130"/>
    <mergeCell ref="M129:M130"/>
    <mergeCell ref="N129:N130"/>
    <mergeCell ref="O129:O130"/>
    <mergeCell ref="J125:J127"/>
    <mergeCell ref="K125:K127"/>
    <mergeCell ref="L125:L127"/>
    <mergeCell ref="M125:M127"/>
    <mergeCell ref="Q125:Q127"/>
    <mergeCell ref="R125:R127"/>
    <mergeCell ref="X129:X130"/>
    <mergeCell ref="P129:P130"/>
    <mergeCell ref="Q129:Q130"/>
    <mergeCell ref="R129:R130"/>
    <mergeCell ref="T129:T130"/>
    <mergeCell ref="V129:V130"/>
    <mergeCell ref="W129:W130"/>
    <mergeCell ref="S125:S127"/>
    <mergeCell ref="T125:T127"/>
    <mergeCell ref="V125:V127"/>
    <mergeCell ref="X125:X127"/>
  </mergeCells>
  <dataValidations count="1">
    <dataValidation type="list" allowBlank="1" showInputMessage="1" showErrorMessage="1" sqref="W99 W93 W87:W91 W95 W97 W105 W101 W42 W117 W33:W40 W123 W19 W22 W69 W2:W13 W119:W120 W107 W109 W111 W113 W115 W128:W131 W85 W80:W81 W63 W53 W47 W58 W75 W25:W28 W103" xr:uid="{BE682BBD-2DD9-4B37-8837-598886F3EC51}">
      <formula1>"Sufficiently Characterized, Update Recommended, Update Required, New Measure CharX, Recommend Removal"</formula1>
    </dataValidation>
  </dataValidations>
  <hyperlinks>
    <hyperlink ref="T2" r:id="rId1" xr:uid="{F286BF6E-4E6C-45E3-BFAD-FA465481DBF3}"/>
    <hyperlink ref="T6" r:id="rId2" xr:uid="{22726F22-B621-4A11-97C7-16C7D3040CCD}"/>
    <hyperlink ref="T28" r:id="rId3" display="https://www1.eere.energy.gov/buildings/appliance_standards/standards.aspx?productid=75" xr:uid="{8BD540BA-28CE-4D30-8E2E-33145BF9488F}"/>
    <hyperlink ref="T33" r:id="rId4" xr:uid="{7B20C7D5-117E-4D43-B674-54CFE3BAC75A}"/>
    <hyperlink ref="T47" r:id="rId5" display="http://www.appliance-standards.org/node/6810" xr:uid="{E730327C-4982-42A8-A753-52664F513B47}"/>
    <hyperlink ref="T75" r:id="rId6" xr:uid="{55555D8D-08DC-43EC-8135-225DAAE7E083}"/>
    <hyperlink ref="T42" r:id="rId7" xr:uid="{86E7C825-A6BE-40F9-AE6E-60CBDA9A8F9C}"/>
    <hyperlink ref="T85" r:id="rId8" xr:uid="{FC1B82C0-A0E0-4E96-9851-85A253F2FC3E}"/>
    <hyperlink ref="T87" r:id="rId9" xr:uid="{F3108AA3-CE02-41E4-A140-8FE03B231B2F}"/>
    <hyperlink ref="T89" r:id="rId10" xr:uid="{0A528476-0A15-4F63-91F6-29EF0866D1F6}"/>
    <hyperlink ref="T90" r:id="rId11" xr:uid="{26E413E4-5F64-4738-ACCC-CA6524206C18}"/>
    <hyperlink ref="T91" r:id="rId12" xr:uid="{1CCF6CC1-91E7-490C-B0D0-FDCB17E9E249}"/>
    <hyperlink ref="T93" r:id="rId13" xr:uid="{3CB0F207-4477-48A9-97C1-577764BE70F2}"/>
    <hyperlink ref="T119" r:id="rId14" xr:uid="{72232BD7-480E-433B-8D9A-22923621F20D}"/>
    <hyperlink ref="T58" r:id="rId15" xr:uid="{3219FD6D-2DD0-4F56-A11A-AF2BF12CAAC8}"/>
    <hyperlink ref="T19" r:id="rId16" xr:uid="{17C0295F-09D5-42EE-A27C-ADA43358F39A}"/>
    <hyperlink ref="T80" r:id="rId17" xr:uid="{CB1FD1C8-41C9-4022-94F5-8D17EC263AAB}"/>
    <hyperlink ref="T128" r:id="rId18" xr:uid="{E872117A-C83B-4424-8825-0FBE196412B4}"/>
    <hyperlink ref="T120" r:id="rId19" xr:uid="{37700822-B10C-4407-B9BD-6BECE942B69D}"/>
    <hyperlink ref="T25" r:id="rId20" xr:uid="{9EB7F155-8318-4E16-B562-25D0DE4F4E7C}"/>
    <hyperlink ref="T63" r:id="rId21" xr:uid="{38659E96-8C9F-4B27-92FF-7C0B0AA09330}"/>
    <hyperlink ref="T69" r:id="rId22" display="http://www.appliance-standards.org/node/6810" xr:uid="{5D553BF8-DC01-4A16-B417-26383C90B8AB}"/>
    <hyperlink ref="T22" r:id="rId23" xr:uid="{105061D4-71D5-4241-B2B0-1A40BCBB9D1F}"/>
    <hyperlink ref="T13" r:id="rId24" display="https://www1.eere.energy.gov/buildings/appliance_standards/standards.aspx?productid=75" xr:uid="{4113672C-616E-426F-89AD-16BC30F8A1FE}"/>
    <hyperlink ref="V125" r:id="rId25" xr:uid="{1141F4AA-26F4-4440-8F0D-17B8C42371CD}"/>
  </hyperlinks>
  <pageMargins left="0.7" right="0.7" top="0.75" bottom="0.75" header="0.3" footer="0.3"/>
  <pageSetup orientation="portrait" horizontalDpi="1200" verticalDpi="1200"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003A-18FE-4EDF-B8F4-F6C8E26E3C27}">
  <dimension ref="A1:Z181"/>
  <sheetViews>
    <sheetView zoomScale="70" zoomScaleNormal="70" workbookViewId="0">
      <pane xSplit="6" ySplit="1" topLeftCell="G2" activePane="bottomRight" state="frozen"/>
      <selection pane="topRight" activeCell="L304" sqref="L304"/>
      <selection pane="bottomLeft" activeCell="L304" sqref="L304"/>
      <selection pane="bottomRight" activeCell="L304" sqref="L304"/>
    </sheetView>
  </sheetViews>
  <sheetFormatPr defaultColWidth="9.140625" defaultRowHeight="15" x14ac:dyDescent="0.25"/>
  <cols>
    <col min="1" max="1" width="3.85546875" style="11" bestFit="1" customWidth="1"/>
    <col min="2" max="2" width="8.140625" style="11" bestFit="1" customWidth="1"/>
    <col min="3" max="3" width="8.140625" style="14" bestFit="1" customWidth="1"/>
    <col min="4" max="4" width="52.42578125" customWidth="1"/>
    <col min="5" max="5" width="17.5703125" customWidth="1"/>
    <col min="6" max="6" width="25.42578125" customWidth="1"/>
    <col min="7" max="7" width="12.42578125" style="7" customWidth="1"/>
    <col min="8" max="8" width="119.42578125" style="15" customWidth="1"/>
    <col min="9" max="9" width="20.85546875" style="274" customWidth="1"/>
    <col min="10" max="10" width="8.140625" style="275" customWidth="1"/>
    <col min="11" max="11" width="30.42578125" style="276" customWidth="1"/>
    <col min="12" max="14" width="30.42578125" style="275" customWidth="1"/>
    <col min="15" max="15" width="69.42578125" style="277" customWidth="1"/>
    <col min="16" max="16" width="11.5703125" style="275" customWidth="1"/>
    <col min="17" max="17" width="26.140625" bestFit="1" customWidth="1"/>
    <col min="18" max="18" width="72.42578125" style="278" customWidth="1"/>
    <col min="19" max="21" width="19.42578125" customWidth="1"/>
    <col min="22" max="22" width="16.85546875" style="11" customWidth="1"/>
    <col min="23" max="23" width="17.5703125" style="11" customWidth="1"/>
    <col min="24" max="24" width="12.5703125" style="11" customWidth="1"/>
    <col min="25" max="25" width="9.140625" style="248"/>
  </cols>
  <sheetData>
    <row r="1" spans="1:25" ht="30" x14ac:dyDescent="0.25">
      <c r="C1" s="245" t="s">
        <v>117</v>
      </c>
      <c r="D1" s="88" t="s">
        <v>538</v>
      </c>
      <c r="E1" s="246" t="s">
        <v>118</v>
      </c>
      <c r="F1" s="246" t="s">
        <v>119</v>
      </c>
      <c r="G1" s="207" t="s">
        <v>122</v>
      </c>
      <c r="H1" s="88" t="s">
        <v>539</v>
      </c>
      <c r="I1" s="88" t="s">
        <v>540</v>
      </c>
      <c r="J1" s="88" t="s">
        <v>129</v>
      </c>
      <c r="K1" s="88" t="s">
        <v>130</v>
      </c>
      <c r="L1" s="88" t="s">
        <v>131</v>
      </c>
      <c r="M1" s="88" t="s">
        <v>132</v>
      </c>
      <c r="N1" s="88" t="s">
        <v>133</v>
      </c>
      <c r="O1" s="247" t="s">
        <v>135</v>
      </c>
      <c r="P1" s="83" t="s">
        <v>138</v>
      </c>
      <c r="Q1" s="83" t="s">
        <v>541</v>
      </c>
      <c r="R1" s="83" t="s">
        <v>140</v>
      </c>
      <c r="S1" s="214" t="s">
        <v>542</v>
      </c>
      <c r="T1" s="214" t="s">
        <v>543</v>
      </c>
      <c r="U1" s="214" t="s">
        <v>544</v>
      </c>
      <c r="V1" s="215" t="s">
        <v>144</v>
      </c>
      <c r="W1" s="215" t="s">
        <v>145</v>
      </c>
      <c r="X1" s="215" t="s">
        <v>146</v>
      </c>
      <c r="Y1" s="248" t="s">
        <v>545</v>
      </c>
    </row>
    <row r="2" spans="1:25" ht="15" customHeight="1" x14ac:dyDescent="0.25">
      <c r="A2" s="11">
        <v>1</v>
      </c>
      <c r="B2" s="11" t="s">
        <v>51</v>
      </c>
      <c r="C2" s="761" t="str">
        <f>B2</f>
        <v>CM001</v>
      </c>
      <c r="D2" s="761" t="s">
        <v>52</v>
      </c>
      <c r="E2" s="514" t="s">
        <v>149</v>
      </c>
      <c r="F2" s="514" t="s">
        <v>546</v>
      </c>
      <c r="G2" s="90"/>
      <c r="H2" s="770" t="s">
        <v>547</v>
      </c>
      <c r="I2" s="689" t="s">
        <v>548</v>
      </c>
      <c r="J2" s="689"/>
      <c r="K2" s="767" t="s">
        <v>549</v>
      </c>
      <c r="L2" s="480" t="s">
        <v>155</v>
      </c>
      <c r="M2" s="480"/>
      <c r="N2" s="689"/>
      <c r="O2" s="227"/>
      <c r="P2" s="759"/>
      <c r="Q2" s="709" t="s">
        <v>237</v>
      </c>
      <c r="R2" s="711" t="s">
        <v>550</v>
      </c>
      <c r="S2" s="217"/>
      <c r="T2" s="217"/>
      <c r="U2" s="217"/>
      <c r="V2" s="249" t="s">
        <v>551</v>
      </c>
      <c r="W2" s="249" t="s">
        <v>551</v>
      </c>
      <c r="X2" s="249" t="s">
        <v>552</v>
      </c>
      <c r="Y2" s="248">
        <f>IF(ISODD(A2),1, 0)</f>
        <v>1</v>
      </c>
    </row>
    <row r="3" spans="1:25" x14ac:dyDescent="0.25">
      <c r="A3" s="11">
        <f>IF(D3="",A2,A2+1)</f>
        <v>1</v>
      </c>
      <c r="B3" s="11" t="str">
        <f>IF(A3=A2,B2,REPLACE(B2,LEN(B2)-LEN((RIGHT(B2,3)*1+1)*1)+1,LEN((RIGHT(B2,3)*1+1)*1),RIGHT(B2,3)*1+1))</f>
        <v>CM001</v>
      </c>
      <c r="C3" s="761"/>
      <c r="D3" s="761"/>
      <c r="E3" s="514" t="s">
        <v>277</v>
      </c>
      <c r="F3" s="514" t="s">
        <v>546</v>
      </c>
      <c r="G3" s="92"/>
      <c r="H3" s="770"/>
      <c r="I3" s="689" t="e">
        <v>#N/A</v>
      </c>
      <c r="J3" s="689"/>
      <c r="K3" s="767"/>
      <c r="L3" s="480"/>
      <c r="M3" s="480"/>
      <c r="N3" s="689"/>
      <c r="O3" s="227"/>
      <c r="P3" s="759"/>
      <c r="Q3" s="731"/>
      <c r="R3" s="735"/>
      <c r="S3" s="217"/>
      <c r="T3" s="217"/>
      <c r="U3" s="217"/>
      <c r="V3" s="249" t="s">
        <v>551</v>
      </c>
      <c r="W3" s="249" t="s">
        <v>551</v>
      </c>
      <c r="X3" s="249" t="s">
        <v>552</v>
      </c>
      <c r="Y3" s="248">
        <f t="shared" ref="Y3:Y70" si="0">IF(ISODD(A3),1, 0)</f>
        <v>1</v>
      </c>
    </row>
    <row r="4" spans="1:25" x14ac:dyDescent="0.25">
      <c r="A4" s="11">
        <f t="shared" ref="A4:A67" si="1">IF(D4="",A3,A3+1)</f>
        <v>1</v>
      </c>
      <c r="B4" s="11" t="str">
        <f t="shared" ref="B4:B67" si="2">IF(A4=A3,B3,REPLACE(B3,LEN(B3)-LEN((RIGHT(B3,3)*1+1)*1)+1,LEN((RIGHT(B3,3)*1+1)*1),RIGHT(B3,3)*1+1))</f>
        <v>CM001</v>
      </c>
      <c r="C4" s="761"/>
      <c r="D4" s="761"/>
      <c r="E4" s="514" t="s">
        <v>286</v>
      </c>
      <c r="F4" s="514" t="s">
        <v>546</v>
      </c>
      <c r="G4" s="94"/>
      <c r="H4" s="770"/>
      <c r="I4" s="689" t="e">
        <v>#N/A</v>
      </c>
      <c r="J4" s="689"/>
      <c r="K4" s="767"/>
      <c r="L4" s="480"/>
      <c r="M4" s="480"/>
      <c r="N4" s="689"/>
      <c r="O4" s="227"/>
      <c r="P4" s="759"/>
      <c r="Q4" s="710"/>
      <c r="R4" s="712"/>
      <c r="S4" s="217"/>
      <c r="T4" s="217"/>
      <c r="U4" s="217"/>
      <c r="V4" s="249" t="s">
        <v>551</v>
      </c>
      <c r="W4" s="249" t="s">
        <v>551</v>
      </c>
      <c r="X4" s="249" t="s">
        <v>552</v>
      </c>
      <c r="Y4" s="248">
        <f t="shared" si="0"/>
        <v>1</v>
      </c>
    </row>
    <row r="5" spans="1:25" ht="15" customHeight="1" x14ac:dyDescent="0.25">
      <c r="A5" s="11">
        <f t="shared" si="1"/>
        <v>2</v>
      </c>
      <c r="B5" s="11" t="str">
        <f t="shared" si="2"/>
        <v>CM002</v>
      </c>
      <c r="C5" s="772" t="str">
        <f>B5</f>
        <v>CM002</v>
      </c>
      <c r="D5" s="772" t="s">
        <v>553</v>
      </c>
      <c r="E5" s="53" t="s">
        <v>149</v>
      </c>
      <c r="F5" s="53" t="s">
        <v>546</v>
      </c>
      <c r="G5" s="96"/>
      <c r="H5" s="747" t="s">
        <v>554</v>
      </c>
      <c r="I5" s="701" t="s">
        <v>154</v>
      </c>
      <c r="J5" s="701"/>
      <c r="K5" s="715" t="s">
        <v>549</v>
      </c>
      <c r="L5" s="485"/>
      <c r="M5" s="485"/>
      <c r="N5" s="701"/>
      <c r="O5" s="223"/>
      <c r="P5" s="701"/>
      <c r="Q5" s="709" t="s">
        <v>159</v>
      </c>
      <c r="R5" s="711" t="s">
        <v>555</v>
      </c>
      <c r="S5" s="217"/>
      <c r="T5" s="217"/>
      <c r="U5" s="217"/>
      <c r="V5" s="249" t="s">
        <v>556</v>
      </c>
      <c r="W5" s="249" t="s">
        <v>556</v>
      </c>
      <c r="X5" s="249" t="s">
        <v>552</v>
      </c>
      <c r="Y5" s="248">
        <f t="shared" si="0"/>
        <v>0</v>
      </c>
    </row>
    <row r="6" spans="1:25" x14ac:dyDescent="0.25">
      <c r="A6" s="11">
        <f t="shared" si="1"/>
        <v>2</v>
      </c>
      <c r="B6" s="11" t="str">
        <f t="shared" si="2"/>
        <v>CM002</v>
      </c>
      <c r="C6" s="773"/>
      <c r="D6" s="773"/>
      <c r="E6" s="525" t="s">
        <v>277</v>
      </c>
      <c r="F6" s="525" t="s">
        <v>546</v>
      </c>
      <c r="G6" s="98"/>
      <c r="H6" s="774"/>
      <c r="I6" s="737" t="s">
        <v>154</v>
      </c>
      <c r="J6" s="737"/>
      <c r="K6" s="741"/>
      <c r="L6" s="507"/>
      <c r="M6" s="507"/>
      <c r="N6" s="737"/>
      <c r="O6" s="225"/>
      <c r="P6" s="737"/>
      <c r="Q6" s="731"/>
      <c r="R6" s="735"/>
      <c r="S6" s="217"/>
      <c r="T6" s="217"/>
      <c r="U6" s="217"/>
      <c r="V6" s="249" t="s">
        <v>556</v>
      </c>
      <c r="W6" s="249" t="s">
        <v>556</v>
      </c>
      <c r="X6" s="249" t="s">
        <v>552</v>
      </c>
      <c r="Y6" s="248">
        <f t="shared" si="0"/>
        <v>0</v>
      </c>
    </row>
    <row r="7" spans="1:25" x14ac:dyDescent="0.25">
      <c r="A7" s="11">
        <f t="shared" si="1"/>
        <v>2</v>
      </c>
      <c r="B7" s="11" t="str">
        <f t="shared" si="2"/>
        <v>CM002</v>
      </c>
      <c r="C7" s="773"/>
      <c r="D7" s="773"/>
      <c r="E7" s="525" t="s">
        <v>286</v>
      </c>
      <c r="F7" s="525" t="s">
        <v>546</v>
      </c>
      <c r="G7" s="100"/>
      <c r="H7" s="774"/>
      <c r="I7" s="737" t="s">
        <v>154</v>
      </c>
      <c r="J7" s="737"/>
      <c r="K7" s="741"/>
      <c r="L7" s="507"/>
      <c r="M7" s="507"/>
      <c r="N7" s="737"/>
      <c r="O7" s="225"/>
      <c r="P7" s="737"/>
      <c r="Q7" s="710"/>
      <c r="R7" s="712"/>
      <c r="S7" s="217"/>
      <c r="T7" s="217"/>
      <c r="U7" s="217"/>
      <c r="V7" s="249" t="s">
        <v>556</v>
      </c>
      <c r="W7" s="249" t="s">
        <v>556</v>
      </c>
      <c r="X7" s="249" t="s">
        <v>552</v>
      </c>
      <c r="Y7" s="248">
        <f t="shared" si="0"/>
        <v>0</v>
      </c>
    </row>
    <row r="8" spans="1:25" ht="15" customHeight="1" x14ac:dyDescent="0.25">
      <c r="A8" s="11">
        <f t="shared" si="1"/>
        <v>3</v>
      </c>
      <c r="B8" s="11" t="str">
        <f t="shared" si="2"/>
        <v>CM003</v>
      </c>
      <c r="C8" s="768" t="str">
        <f>B8</f>
        <v>CM003</v>
      </c>
      <c r="D8" s="768" t="s">
        <v>557</v>
      </c>
      <c r="E8" s="57" t="s">
        <v>149</v>
      </c>
      <c r="F8" s="57" t="s">
        <v>546</v>
      </c>
      <c r="G8" s="90"/>
      <c r="H8" s="769" t="s">
        <v>558</v>
      </c>
      <c r="I8" s="688" t="s">
        <v>154</v>
      </c>
      <c r="J8" s="688"/>
      <c r="K8" s="726" t="s">
        <v>549</v>
      </c>
      <c r="L8" s="479"/>
      <c r="M8" s="479"/>
      <c r="N8" s="688"/>
      <c r="O8" s="226"/>
      <c r="P8" s="758"/>
      <c r="Q8" s="709" t="s">
        <v>237</v>
      </c>
      <c r="R8" s="711" t="s">
        <v>559</v>
      </c>
      <c r="S8" s="217"/>
      <c r="T8" s="217"/>
      <c r="U8" s="217"/>
      <c r="V8" s="249" t="s">
        <v>560</v>
      </c>
      <c r="W8" s="249" t="s">
        <v>560</v>
      </c>
      <c r="X8" s="249" t="s">
        <v>552</v>
      </c>
      <c r="Y8" s="248">
        <f t="shared" si="0"/>
        <v>1</v>
      </c>
    </row>
    <row r="9" spans="1:25" x14ac:dyDescent="0.25">
      <c r="A9" s="11">
        <f t="shared" si="1"/>
        <v>3</v>
      </c>
      <c r="B9" s="11" t="str">
        <f t="shared" si="2"/>
        <v>CM003</v>
      </c>
      <c r="C9" s="761"/>
      <c r="D9" s="761"/>
      <c r="E9" s="514" t="s">
        <v>277</v>
      </c>
      <c r="F9" s="514" t="s">
        <v>546</v>
      </c>
      <c r="G9" s="92"/>
      <c r="H9" s="770"/>
      <c r="I9" s="689" t="s">
        <v>154</v>
      </c>
      <c r="J9" s="689"/>
      <c r="K9" s="767"/>
      <c r="L9" s="480"/>
      <c r="M9" s="480"/>
      <c r="N9" s="689"/>
      <c r="O9" s="227"/>
      <c r="P9" s="759"/>
      <c r="Q9" s="731"/>
      <c r="R9" s="735"/>
      <c r="S9" s="217"/>
      <c r="T9" s="217"/>
      <c r="U9" s="217"/>
      <c r="V9" s="249" t="s">
        <v>560</v>
      </c>
      <c r="W9" s="249" t="s">
        <v>560</v>
      </c>
      <c r="X9" s="249" t="s">
        <v>552</v>
      </c>
      <c r="Y9" s="248">
        <f t="shared" si="0"/>
        <v>1</v>
      </c>
    </row>
    <row r="10" spans="1:25" x14ac:dyDescent="0.25">
      <c r="A10" s="11">
        <f t="shared" si="1"/>
        <v>3</v>
      </c>
      <c r="B10" s="11" t="str">
        <f t="shared" si="2"/>
        <v>CM003</v>
      </c>
      <c r="C10" s="761"/>
      <c r="D10" s="761"/>
      <c r="E10" s="514" t="s">
        <v>286</v>
      </c>
      <c r="F10" s="514" t="s">
        <v>546</v>
      </c>
      <c r="G10" s="94"/>
      <c r="H10" s="770"/>
      <c r="I10" s="689" t="s">
        <v>154</v>
      </c>
      <c r="J10" s="689"/>
      <c r="K10" s="767"/>
      <c r="L10" s="480"/>
      <c r="M10" s="480"/>
      <c r="N10" s="689"/>
      <c r="O10" s="227"/>
      <c r="P10" s="759"/>
      <c r="Q10" s="710"/>
      <c r="R10" s="712"/>
      <c r="S10" s="217"/>
      <c r="T10" s="217"/>
      <c r="U10" s="217"/>
      <c r="V10" s="249" t="s">
        <v>560</v>
      </c>
      <c r="W10" s="249" t="s">
        <v>560</v>
      </c>
      <c r="X10" s="249" t="s">
        <v>552</v>
      </c>
      <c r="Y10" s="248">
        <f t="shared" si="0"/>
        <v>1</v>
      </c>
    </row>
    <row r="11" spans="1:25" ht="15" customHeight="1" x14ac:dyDescent="0.25">
      <c r="A11" s="11">
        <f t="shared" si="1"/>
        <v>4</v>
      </c>
      <c r="B11" s="11" t="str">
        <f t="shared" si="2"/>
        <v>CM004</v>
      </c>
      <c r="C11" s="772" t="str">
        <f>B11</f>
        <v>CM004</v>
      </c>
      <c r="D11" s="772" t="s">
        <v>54</v>
      </c>
      <c r="E11" s="53" t="s">
        <v>149</v>
      </c>
      <c r="F11" s="53" t="s">
        <v>546</v>
      </c>
      <c r="G11" s="96"/>
      <c r="H11" s="747" t="s">
        <v>547</v>
      </c>
      <c r="I11" s="701" t="s">
        <v>548</v>
      </c>
      <c r="J11" s="701"/>
      <c r="K11" s="715" t="s">
        <v>561</v>
      </c>
      <c r="L11" s="485"/>
      <c r="M11" s="485"/>
      <c r="N11" s="701"/>
      <c r="O11" s="223"/>
      <c r="P11" s="701"/>
      <c r="Q11" s="709" t="s">
        <v>237</v>
      </c>
      <c r="R11" s="711" t="s">
        <v>550</v>
      </c>
      <c r="S11" s="217"/>
      <c r="T11" s="217"/>
      <c r="U11" s="217"/>
      <c r="V11" s="249" t="s">
        <v>562</v>
      </c>
      <c r="W11" s="249" t="s">
        <v>562</v>
      </c>
      <c r="X11" s="249" t="s">
        <v>552</v>
      </c>
      <c r="Y11" s="248">
        <f t="shared" si="0"/>
        <v>0</v>
      </c>
    </row>
    <row r="12" spans="1:25" x14ac:dyDescent="0.25">
      <c r="A12" s="11">
        <f t="shared" si="1"/>
        <v>4</v>
      </c>
      <c r="B12" s="11" t="str">
        <f t="shared" si="2"/>
        <v>CM004</v>
      </c>
      <c r="C12" s="773"/>
      <c r="D12" s="773"/>
      <c r="E12" s="525" t="s">
        <v>277</v>
      </c>
      <c r="F12" s="525" t="s">
        <v>546</v>
      </c>
      <c r="G12" s="98"/>
      <c r="H12" s="774"/>
      <c r="I12" s="737" t="s">
        <v>154</v>
      </c>
      <c r="J12" s="737"/>
      <c r="K12" s="741"/>
      <c r="L12" s="507"/>
      <c r="M12" s="507"/>
      <c r="N12" s="737"/>
      <c r="O12" s="225"/>
      <c r="P12" s="737"/>
      <c r="Q12" s="731"/>
      <c r="R12" s="735"/>
      <c r="S12" s="217"/>
      <c r="T12" s="217"/>
      <c r="U12" s="217"/>
      <c r="V12" s="249" t="s">
        <v>562</v>
      </c>
      <c r="W12" s="249" t="s">
        <v>562</v>
      </c>
      <c r="X12" s="249" t="s">
        <v>552</v>
      </c>
      <c r="Y12" s="248">
        <f t="shared" si="0"/>
        <v>0</v>
      </c>
    </row>
    <row r="13" spans="1:25" x14ac:dyDescent="0.25">
      <c r="A13" s="11">
        <f t="shared" si="1"/>
        <v>4</v>
      </c>
      <c r="B13" s="11" t="str">
        <f t="shared" si="2"/>
        <v>CM004</v>
      </c>
      <c r="C13" s="773"/>
      <c r="D13" s="773"/>
      <c r="E13" s="525" t="s">
        <v>286</v>
      </c>
      <c r="F13" s="525" t="s">
        <v>546</v>
      </c>
      <c r="G13" s="100"/>
      <c r="H13" s="774"/>
      <c r="I13" s="737" t="s">
        <v>154</v>
      </c>
      <c r="J13" s="737"/>
      <c r="K13" s="741"/>
      <c r="L13" s="507"/>
      <c r="M13" s="507"/>
      <c r="N13" s="737"/>
      <c r="O13" s="225"/>
      <c r="P13" s="737"/>
      <c r="Q13" s="710"/>
      <c r="R13" s="712"/>
      <c r="S13" s="217"/>
      <c r="T13" s="217"/>
      <c r="U13" s="217"/>
      <c r="V13" s="249" t="s">
        <v>562</v>
      </c>
      <c r="W13" s="249" t="s">
        <v>562</v>
      </c>
      <c r="X13" s="249" t="s">
        <v>552</v>
      </c>
      <c r="Y13" s="248">
        <f t="shared" si="0"/>
        <v>0</v>
      </c>
    </row>
    <row r="14" spans="1:25" ht="15" customHeight="1" x14ac:dyDescent="0.25">
      <c r="A14" s="11">
        <f t="shared" si="1"/>
        <v>5</v>
      </c>
      <c r="B14" s="11" t="str">
        <f t="shared" si="2"/>
        <v>CM005</v>
      </c>
      <c r="C14" s="768" t="str">
        <f>B14</f>
        <v>CM005</v>
      </c>
      <c r="D14" s="768" t="s">
        <v>563</v>
      </c>
      <c r="E14" s="57" t="s">
        <v>149</v>
      </c>
      <c r="F14" s="57" t="s">
        <v>546</v>
      </c>
      <c r="G14" s="90"/>
      <c r="H14" s="769" t="s">
        <v>564</v>
      </c>
      <c r="I14" s="688" t="s">
        <v>154</v>
      </c>
      <c r="J14" s="688"/>
      <c r="K14" s="726" t="s">
        <v>549</v>
      </c>
      <c r="L14" s="479"/>
      <c r="M14" s="479"/>
      <c r="N14" s="688"/>
      <c r="O14" s="226"/>
      <c r="P14" s="758"/>
      <c r="Q14" s="709" t="s">
        <v>159</v>
      </c>
      <c r="R14" s="711" t="s">
        <v>565</v>
      </c>
      <c r="S14" s="217"/>
      <c r="T14" s="217"/>
      <c r="U14" s="217"/>
      <c r="V14" s="249" t="s">
        <v>566</v>
      </c>
      <c r="W14" s="249" t="s">
        <v>567</v>
      </c>
      <c r="X14" s="249" t="s">
        <v>552</v>
      </c>
      <c r="Y14" s="248">
        <f t="shared" si="0"/>
        <v>1</v>
      </c>
    </row>
    <row r="15" spans="1:25" x14ac:dyDescent="0.25">
      <c r="A15" s="11">
        <f t="shared" si="1"/>
        <v>5</v>
      </c>
      <c r="B15" s="11" t="str">
        <f t="shared" si="2"/>
        <v>CM005</v>
      </c>
      <c r="C15" s="761"/>
      <c r="D15" s="761"/>
      <c r="E15" s="514" t="s">
        <v>277</v>
      </c>
      <c r="F15" s="514" t="s">
        <v>546</v>
      </c>
      <c r="G15" s="92"/>
      <c r="H15" s="770"/>
      <c r="I15" s="689" t="s">
        <v>154</v>
      </c>
      <c r="J15" s="689"/>
      <c r="K15" s="767"/>
      <c r="L15" s="480"/>
      <c r="M15" s="480"/>
      <c r="N15" s="689"/>
      <c r="O15" s="227"/>
      <c r="P15" s="759"/>
      <c r="Q15" s="731"/>
      <c r="R15" s="735"/>
      <c r="S15" s="217"/>
      <c r="T15" s="217"/>
      <c r="U15" s="217"/>
      <c r="V15" s="249" t="s">
        <v>566</v>
      </c>
      <c r="W15" s="249" t="s">
        <v>567</v>
      </c>
      <c r="X15" s="249" t="s">
        <v>552</v>
      </c>
      <c r="Y15" s="248">
        <f t="shared" si="0"/>
        <v>1</v>
      </c>
    </row>
    <row r="16" spans="1:25" x14ac:dyDescent="0.25">
      <c r="A16" s="11">
        <f t="shared" si="1"/>
        <v>5</v>
      </c>
      <c r="B16" s="11" t="str">
        <f t="shared" si="2"/>
        <v>CM005</v>
      </c>
      <c r="C16" s="761"/>
      <c r="D16" s="761"/>
      <c r="E16" s="514" t="s">
        <v>286</v>
      </c>
      <c r="F16" s="514" t="s">
        <v>546</v>
      </c>
      <c r="G16" s="94"/>
      <c r="H16" s="770"/>
      <c r="I16" s="689" t="s">
        <v>154</v>
      </c>
      <c r="J16" s="689"/>
      <c r="K16" s="767"/>
      <c r="L16" s="480"/>
      <c r="M16" s="480"/>
      <c r="N16" s="689"/>
      <c r="O16" s="227"/>
      <c r="P16" s="759"/>
      <c r="Q16" s="710"/>
      <c r="R16" s="712"/>
      <c r="S16" s="217"/>
      <c r="T16" s="217"/>
      <c r="U16" s="217"/>
      <c r="V16" s="249" t="s">
        <v>566</v>
      </c>
      <c r="W16" s="249" t="s">
        <v>567</v>
      </c>
      <c r="X16" s="249" t="s">
        <v>552</v>
      </c>
      <c r="Y16" s="248">
        <f t="shared" si="0"/>
        <v>1</v>
      </c>
    </row>
    <row r="17" spans="1:25" ht="15" customHeight="1" x14ac:dyDescent="0.25">
      <c r="A17" s="11">
        <f t="shared" si="1"/>
        <v>6</v>
      </c>
      <c r="B17" s="11" t="str">
        <f t="shared" si="2"/>
        <v>CM006</v>
      </c>
      <c r="C17" s="772" t="str">
        <f>B17</f>
        <v>CM006</v>
      </c>
      <c r="D17" s="772" t="s">
        <v>56</v>
      </c>
      <c r="E17" s="53" t="s">
        <v>149</v>
      </c>
      <c r="F17" s="53" t="s">
        <v>546</v>
      </c>
      <c r="G17" s="96"/>
      <c r="H17" s="747" t="s">
        <v>568</v>
      </c>
      <c r="I17" s="701" t="s">
        <v>569</v>
      </c>
      <c r="J17" s="701"/>
      <c r="K17" s="715" t="s">
        <v>570</v>
      </c>
      <c r="L17" s="485"/>
      <c r="M17" s="485"/>
      <c r="N17" s="701"/>
      <c r="O17" s="223"/>
      <c r="P17" s="701"/>
      <c r="Q17" s="709" t="s">
        <v>237</v>
      </c>
      <c r="R17" s="711" t="s">
        <v>550</v>
      </c>
      <c r="S17" s="217"/>
      <c r="T17" s="217"/>
      <c r="U17" s="217"/>
      <c r="V17" s="249" t="s">
        <v>571</v>
      </c>
      <c r="W17" s="249" t="s">
        <v>571</v>
      </c>
      <c r="X17" s="249" t="s">
        <v>571</v>
      </c>
      <c r="Y17" s="248">
        <f t="shared" si="0"/>
        <v>0</v>
      </c>
    </row>
    <row r="18" spans="1:25" ht="15" customHeight="1" x14ac:dyDescent="0.25">
      <c r="A18" s="11">
        <f t="shared" si="1"/>
        <v>6</v>
      </c>
      <c r="B18" s="11" t="str">
        <f t="shared" si="2"/>
        <v>CM006</v>
      </c>
      <c r="C18" s="773"/>
      <c r="D18" s="773"/>
      <c r="E18" s="525" t="s">
        <v>277</v>
      </c>
      <c r="F18" s="525" t="s">
        <v>546</v>
      </c>
      <c r="G18" s="98"/>
      <c r="H18" s="774"/>
      <c r="I18" s="737" t="s">
        <v>572</v>
      </c>
      <c r="J18" s="737"/>
      <c r="K18" s="741"/>
      <c r="L18" s="507"/>
      <c r="M18" s="507"/>
      <c r="N18" s="737"/>
      <c r="O18" s="225"/>
      <c r="P18" s="737"/>
      <c r="Q18" s="731"/>
      <c r="R18" s="735"/>
      <c r="S18" s="217"/>
      <c r="T18" s="217"/>
      <c r="U18" s="217"/>
      <c r="V18" s="249" t="s">
        <v>571</v>
      </c>
      <c r="W18" s="249" t="s">
        <v>571</v>
      </c>
      <c r="X18" s="249" t="s">
        <v>573</v>
      </c>
      <c r="Y18" s="248">
        <f t="shared" si="0"/>
        <v>0</v>
      </c>
    </row>
    <row r="19" spans="1:25" ht="15" customHeight="1" x14ac:dyDescent="0.25">
      <c r="A19" s="11">
        <f t="shared" si="1"/>
        <v>6</v>
      </c>
      <c r="B19" s="11" t="str">
        <f t="shared" si="2"/>
        <v>CM006</v>
      </c>
      <c r="C19" s="773"/>
      <c r="D19" s="773"/>
      <c r="E19" s="525" t="s">
        <v>286</v>
      </c>
      <c r="F19" s="525" t="s">
        <v>546</v>
      </c>
      <c r="G19" s="100"/>
      <c r="H19" s="774"/>
      <c r="I19" s="737" t="s">
        <v>572</v>
      </c>
      <c r="J19" s="737"/>
      <c r="K19" s="741"/>
      <c r="L19" s="507"/>
      <c r="M19" s="507"/>
      <c r="N19" s="737"/>
      <c r="O19" s="225"/>
      <c r="P19" s="737"/>
      <c r="Q19" s="710"/>
      <c r="R19" s="712"/>
      <c r="S19" s="217"/>
      <c r="T19" s="217"/>
      <c r="U19" s="217"/>
      <c r="V19" s="249" t="s">
        <v>571</v>
      </c>
      <c r="W19" s="249" t="s">
        <v>571</v>
      </c>
      <c r="X19" s="249" t="s">
        <v>574</v>
      </c>
      <c r="Y19" s="248">
        <f t="shared" si="0"/>
        <v>0</v>
      </c>
    </row>
    <row r="20" spans="1:25" ht="15" customHeight="1" x14ac:dyDescent="0.25">
      <c r="A20" s="11">
        <f t="shared" si="1"/>
        <v>7</v>
      </c>
      <c r="B20" s="11" t="str">
        <f t="shared" si="2"/>
        <v>CM007</v>
      </c>
      <c r="C20" s="768" t="str">
        <f t="shared" ref="C20:C109" si="3">B20</f>
        <v>CM007</v>
      </c>
      <c r="D20" s="768" t="s">
        <v>575</v>
      </c>
      <c r="E20" s="57" t="s">
        <v>149</v>
      </c>
      <c r="F20" s="57" t="s">
        <v>150</v>
      </c>
      <c r="G20" s="90"/>
      <c r="H20" s="769" t="s">
        <v>576</v>
      </c>
      <c r="I20" s="688" t="s">
        <v>154</v>
      </c>
      <c r="J20" s="688"/>
      <c r="K20" s="726" t="s">
        <v>549</v>
      </c>
      <c r="L20" s="479"/>
      <c r="M20" s="479"/>
      <c r="N20" s="688"/>
      <c r="O20" s="226"/>
      <c r="P20" s="758"/>
      <c r="Q20" s="709" t="s">
        <v>159</v>
      </c>
      <c r="R20" s="711" t="s">
        <v>577</v>
      </c>
      <c r="S20" s="249" t="s">
        <v>578</v>
      </c>
      <c r="T20" s="249" t="s">
        <v>578</v>
      </c>
      <c r="U20" s="249" t="s">
        <v>579</v>
      </c>
      <c r="V20" s="249" t="s">
        <v>578</v>
      </c>
      <c r="W20" s="249" t="s">
        <v>578</v>
      </c>
      <c r="X20" s="249" t="s">
        <v>164</v>
      </c>
      <c r="Y20" s="248">
        <f t="shared" si="0"/>
        <v>1</v>
      </c>
    </row>
    <row r="21" spans="1:25" x14ac:dyDescent="0.25">
      <c r="A21" s="11">
        <f t="shared" si="1"/>
        <v>7</v>
      </c>
      <c r="B21" s="11" t="str">
        <f t="shared" si="2"/>
        <v>CM007</v>
      </c>
      <c r="C21" s="761" t="str">
        <f t="shared" si="3"/>
        <v>CM007</v>
      </c>
      <c r="D21" s="761"/>
      <c r="E21" s="514" t="s">
        <v>149</v>
      </c>
      <c r="F21" s="514" t="s">
        <v>173</v>
      </c>
      <c r="G21" s="94"/>
      <c r="H21" s="770"/>
      <c r="I21" s="689" t="s">
        <v>154</v>
      </c>
      <c r="J21" s="689"/>
      <c r="K21" s="767"/>
      <c r="L21" s="480"/>
      <c r="M21" s="480"/>
      <c r="N21" s="689"/>
      <c r="O21" s="227"/>
      <c r="P21" s="759"/>
      <c r="Q21" s="710"/>
      <c r="R21" s="712"/>
      <c r="S21" s="249" t="s">
        <v>578</v>
      </c>
      <c r="T21" s="249" t="s">
        <v>578</v>
      </c>
      <c r="U21" s="249" t="s">
        <v>579</v>
      </c>
      <c r="V21" s="249"/>
      <c r="W21" s="249"/>
      <c r="X21" s="249"/>
      <c r="Y21" s="248">
        <f t="shared" si="0"/>
        <v>1</v>
      </c>
    </row>
    <row r="22" spans="1:25" s="14" customFormat="1" ht="33" customHeight="1" x14ac:dyDescent="0.25">
      <c r="A22" s="250">
        <f t="shared" si="1"/>
        <v>8</v>
      </c>
      <c r="B22" s="250" t="str">
        <f t="shared" si="2"/>
        <v>CM008</v>
      </c>
      <c r="C22" s="772" t="str">
        <f t="shared" si="3"/>
        <v>CM008</v>
      </c>
      <c r="D22" s="772" t="s">
        <v>61</v>
      </c>
      <c r="E22" s="522" t="s">
        <v>149</v>
      </c>
      <c r="F22" s="522" t="s">
        <v>150</v>
      </c>
      <c r="G22" s="102"/>
      <c r="H22" s="798" t="s">
        <v>580</v>
      </c>
      <c r="I22" s="701" t="s">
        <v>581</v>
      </c>
      <c r="J22" s="701"/>
      <c r="K22" s="715" t="s">
        <v>582</v>
      </c>
      <c r="L22" s="485" t="s">
        <v>155</v>
      </c>
      <c r="M22" s="485"/>
      <c r="N22" s="701"/>
      <c r="O22" s="719" t="s">
        <v>583</v>
      </c>
      <c r="P22" s="701"/>
      <c r="Q22" s="709" t="s">
        <v>159</v>
      </c>
      <c r="R22" s="721" t="s">
        <v>584</v>
      </c>
      <c r="S22" s="251"/>
      <c r="T22" s="251"/>
      <c r="U22" s="251"/>
      <c r="V22" s="252" t="s">
        <v>585</v>
      </c>
      <c r="W22" s="252" t="s">
        <v>585</v>
      </c>
      <c r="X22" s="252" t="s">
        <v>164</v>
      </c>
      <c r="Y22" s="248">
        <f t="shared" si="0"/>
        <v>0</v>
      </c>
    </row>
    <row r="23" spans="1:25" s="14" customFormat="1" ht="33" customHeight="1" x14ac:dyDescent="0.25">
      <c r="A23" s="250">
        <f t="shared" si="1"/>
        <v>8</v>
      </c>
      <c r="B23" s="250" t="str">
        <f t="shared" si="2"/>
        <v>CM008</v>
      </c>
      <c r="C23" s="773" t="str">
        <f t="shared" si="3"/>
        <v>CM008</v>
      </c>
      <c r="D23" s="773"/>
      <c r="E23" s="523" t="s">
        <v>149</v>
      </c>
      <c r="F23" s="523" t="s">
        <v>173</v>
      </c>
      <c r="G23" s="104"/>
      <c r="H23" s="802"/>
      <c r="I23" s="737" t="s">
        <v>154</v>
      </c>
      <c r="J23" s="737"/>
      <c r="K23" s="716"/>
      <c r="L23" s="486"/>
      <c r="M23" s="486"/>
      <c r="N23" s="737"/>
      <c r="O23" s="720"/>
      <c r="P23" s="737"/>
      <c r="Q23" s="710"/>
      <c r="R23" s="722"/>
      <c r="S23" s="251"/>
      <c r="T23" s="251"/>
      <c r="U23" s="251"/>
      <c r="V23" s="252"/>
      <c r="W23" s="252"/>
      <c r="X23" s="252"/>
      <c r="Y23" s="248">
        <f t="shared" si="0"/>
        <v>0</v>
      </c>
    </row>
    <row r="24" spans="1:25" ht="15" customHeight="1" x14ac:dyDescent="0.25">
      <c r="A24" s="250">
        <f t="shared" si="1"/>
        <v>9</v>
      </c>
      <c r="B24" s="250" t="str">
        <f t="shared" si="2"/>
        <v>CM009</v>
      </c>
      <c r="C24" s="768" t="str">
        <f>B24</f>
        <v>CM009</v>
      </c>
      <c r="D24" s="768" t="s">
        <v>586</v>
      </c>
      <c r="E24" s="57" t="s">
        <v>149</v>
      </c>
      <c r="F24" s="57" t="s">
        <v>150</v>
      </c>
      <c r="G24" s="90"/>
      <c r="H24" s="769" t="s">
        <v>587</v>
      </c>
      <c r="I24" s="688" t="s">
        <v>154</v>
      </c>
      <c r="J24" s="688"/>
      <c r="K24" s="726" t="s">
        <v>588</v>
      </c>
      <c r="L24" s="479" t="s">
        <v>155</v>
      </c>
      <c r="M24" s="479"/>
      <c r="N24" s="688"/>
      <c r="O24" s="226"/>
      <c r="P24" s="758"/>
      <c r="Q24" s="709" t="s">
        <v>159</v>
      </c>
      <c r="R24" s="800"/>
      <c r="S24" s="217"/>
      <c r="T24" s="217"/>
      <c r="U24" s="217"/>
      <c r="V24" s="249" t="s">
        <v>589</v>
      </c>
      <c r="W24" s="249" t="s">
        <v>589</v>
      </c>
      <c r="X24" s="249" t="s">
        <v>590</v>
      </c>
      <c r="Y24" s="248">
        <f t="shared" si="0"/>
        <v>1</v>
      </c>
    </row>
    <row r="25" spans="1:25" x14ac:dyDescent="0.25">
      <c r="A25" s="250">
        <f t="shared" si="1"/>
        <v>9</v>
      </c>
      <c r="B25" s="250" t="str">
        <f t="shared" si="2"/>
        <v>CM009</v>
      </c>
      <c r="C25" s="761" t="str">
        <f t="shared" ref="C25:C26" si="4">B25</f>
        <v>CM009</v>
      </c>
      <c r="D25" s="761"/>
      <c r="E25" s="514" t="s">
        <v>149</v>
      </c>
      <c r="F25" s="514" t="s">
        <v>173</v>
      </c>
      <c r="G25" s="94"/>
      <c r="H25" s="770"/>
      <c r="I25" s="689" t="s">
        <v>154</v>
      </c>
      <c r="J25" s="689"/>
      <c r="K25" s="767"/>
      <c r="L25" s="480"/>
      <c r="M25" s="480"/>
      <c r="N25" s="689"/>
      <c r="O25" s="227"/>
      <c r="P25" s="759"/>
      <c r="Q25" s="710"/>
      <c r="R25" s="801"/>
      <c r="S25" s="217"/>
      <c r="T25" s="217"/>
      <c r="U25" s="217"/>
      <c r="V25" s="249"/>
      <c r="W25" s="249"/>
      <c r="X25" s="249"/>
      <c r="Y25" s="248">
        <f t="shared" si="0"/>
        <v>1</v>
      </c>
    </row>
    <row r="26" spans="1:25" s="1" customFormat="1" ht="51" x14ac:dyDescent="0.25">
      <c r="A26" s="11">
        <f t="shared" si="1"/>
        <v>10</v>
      </c>
      <c r="B26" s="11" t="str">
        <f t="shared" si="2"/>
        <v>CM010</v>
      </c>
      <c r="C26" s="522" t="str">
        <f t="shared" si="4"/>
        <v>CM010</v>
      </c>
      <c r="D26" s="522" t="s">
        <v>591</v>
      </c>
      <c r="E26" s="53" t="s">
        <v>149</v>
      </c>
      <c r="F26" s="53" t="s">
        <v>108</v>
      </c>
      <c r="G26" s="566"/>
      <c r="H26" s="498" t="s">
        <v>592</v>
      </c>
      <c r="I26" s="485" t="s">
        <v>154</v>
      </c>
      <c r="J26" s="485"/>
      <c r="K26" s="496" t="s">
        <v>593</v>
      </c>
      <c r="L26" s="485"/>
      <c r="M26" s="485"/>
      <c r="N26" s="485"/>
      <c r="O26" s="223"/>
      <c r="P26" s="253">
        <v>1</v>
      </c>
      <c r="Q26" s="41" t="s">
        <v>159</v>
      </c>
      <c r="R26" s="254" t="s">
        <v>594</v>
      </c>
      <c r="S26" s="164"/>
      <c r="T26" s="164"/>
      <c r="U26" s="164"/>
      <c r="V26" s="164" t="s">
        <v>595</v>
      </c>
      <c r="W26" s="164" t="s">
        <v>595</v>
      </c>
      <c r="X26" s="164" t="s">
        <v>596</v>
      </c>
      <c r="Y26" s="248">
        <f t="shared" ref="Y26" si="5">IF(ISODD(RIGHT(A26,3)),1,0)</f>
        <v>0</v>
      </c>
    </row>
    <row r="27" spans="1:25" ht="30" x14ac:dyDescent="0.25">
      <c r="A27" s="250">
        <f t="shared" si="1"/>
        <v>11</v>
      </c>
      <c r="B27" s="250" t="str">
        <f t="shared" si="2"/>
        <v>CM011</v>
      </c>
      <c r="C27" s="63" t="str">
        <f>B27</f>
        <v>CM011</v>
      </c>
      <c r="D27" s="594" t="s">
        <v>63</v>
      </c>
      <c r="E27" s="210" t="s">
        <v>149</v>
      </c>
      <c r="F27" s="210" t="s">
        <v>173</v>
      </c>
      <c r="G27" s="109"/>
      <c r="H27" s="475" t="s">
        <v>597</v>
      </c>
      <c r="I27" s="477" t="s">
        <v>581</v>
      </c>
      <c r="J27" s="477"/>
      <c r="K27" s="476" t="s">
        <v>582</v>
      </c>
      <c r="L27" s="477" t="s">
        <v>155</v>
      </c>
      <c r="M27" s="477"/>
      <c r="N27" s="477"/>
      <c r="O27" s="255" t="s">
        <v>598</v>
      </c>
      <c r="P27" s="66"/>
      <c r="Q27" s="41" t="s">
        <v>159</v>
      </c>
      <c r="R27" s="256" t="s">
        <v>599</v>
      </c>
      <c r="S27" s="217"/>
      <c r="T27" s="217"/>
      <c r="U27" s="217"/>
      <c r="V27" s="249"/>
      <c r="W27" s="249"/>
      <c r="X27" s="249"/>
      <c r="Y27" s="248">
        <f t="shared" si="0"/>
        <v>1</v>
      </c>
    </row>
    <row r="28" spans="1:25" ht="76.5" x14ac:dyDescent="0.25">
      <c r="A28" s="250">
        <f t="shared" si="1"/>
        <v>12</v>
      </c>
      <c r="B28" s="250" t="str">
        <f t="shared" si="2"/>
        <v>CM012</v>
      </c>
      <c r="C28" s="522" t="str">
        <f>B28</f>
        <v>CM012</v>
      </c>
      <c r="D28" s="528" t="s">
        <v>600</v>
      </c>
      <c r="E28" s="80" t="s">
        <v>149</v>
      </c>
      <c r="F28" s="53" t="s">
        <v>173</v>
      </c>
      <c r="G28" s="566"/>
      <c r="H28" s="498" t="s">
        <v>601</v>
      </c>
      <c r="I28" s="485" t="s">
        <v>154</v>
      </c>
      <c r="J28" s="485"/>
      <c r="K28" s="496"/>
      <c r="L28" s="485"/>
      <c r="M28" s="485"/>
      <c r="N28" s="485"/>
      <c r="O28" s="257" t="s">
        <v>602</v>
      </c>
      <c r="P28" s="485"/>
      <c r="Q28" s="209" t="s">
        <v>159</v>
      </c>
      <c r="R28" s="258" t="s">
        <v>603</v>
      </c>
      <c r="S28" s="521" t="s">
        <v>604</v>
      </c>
      <c r="T28" s="521" t="s">
        <v>605</v>
      </c>
      <c r="U28" s="521" t="s">
        <v>606</v>
      </c>
      <c r="V28" s="249" t="s">
        <v>578</v>
      </c>
      <c r="W28" s="249" t="s">
        <v>578</v>
      </c>
      <c r="X28" s="249" t="s">
        <v>164</v>
      </c>
      <c r="Y28" s="248">
        <f t="shared" si="0"/>
        <v>0</v>
      </c>
    </row>
    <row r="29" spans="1:25" ht="15" customHeight="1" x14ac:dyDescent="0.25">
      <c r="A29" s="250">
        <f t="shared" si="1"/>
        <v>13</v>
      </c>
      <c r="B29" s="250" t="str">
        <f t="shared" si="2"/>
        <v>CM013</v>
      </c>
      <c r="C29" s="768" t="str">
        <f>B29</f>
        <v>CM013</v>
      </c>
      <c r="D29" s="768" t="s">
        <v>96</v>
      </c>
      <c r="E29" s="57" t="s">
        <v>149</v>
      </c>
      <c r="F29" s="57" t="s">
        <v>108</v>
      </c>
      <c r="G29" s="90"/>
      <c r="H29" s="769" t="s">
        <v>607</v>
      </c>
      <c r="I29" s="688" t="s">
        <v>95</v>
      </c>
      <c r="J29" s="688"/>
      <c r="K29" s="726" t="s">
        <v>608</v>
      </c>
      <c r="L29" s="479"/>
      <c r="M29" s="479"/>
      <c r="N29" s="688" t="s">
        <v>155</v>
      </c>
      <c r="O29" s="226"/>
      <c r="P29" s="758"/>
      <c r="Q29" s="709" t="s">
        <v>159</v>
      </c>
      <c r="R29" s="711" t="s">
        <v>609</v>
      </c>
      <c r="S29" s="217"/>
      <c r="T29" s="217"/>
      <c r="U29" s="217"/>
      <c r="V29" s="249" t="s">
        <v>610</v>
      </c>
      <c r="W29" s="249" t="s">
        <v>610</v>
      </c>
      <c r="X29" s="249" t="s">
        <v>164</v>
      </c>
      <c r="Y29" s="248">
        <f t="shared" si="0"/>
        <v>1</v>
      </c>
    </row>
    <row r="30" spans="1:25" x14ac:dyDescent="0.25">
      <c r="A30" s="250">
        <f t="shared" si="1"/>
        <v>13</v>
      </c>
      <c r="B30" s="250" t="str">
        <f t="shared" si="2"/>
        <v>CM013</v>
      </c>
      <c r="C30" s="761" t="str">
        <f t="shared" si="3"/>
        <v>CM013</v>
      </c>
      <c r="D30" s="761"/>
      <c r="E30" s="514" t="s">
        <v>149</v>
      </c>
      <c r="F30" s="514" t="s">
        <v>150</v>
      </c>
      <c r="G30" s="92"/>
      <c r="H30" s="770"/>
      <c r="I30" s="689"/>
      <c r="J30" s="689"/>
      <c r="K30" s="767"/>
      <c r="L30" s="480"/>
      <c r="M30" s="480"/>
      <c r="N30" s="689"/>
      <c r="O30" s="227"/>
      <c r="P30" s="759"/>
      <c r="Q30" s="731"/>
      <c r="R30" s="735"/>
      <c r="S30" s="217"/>
      <c r="T30" s="217"/>
      <c r="U30" s="217"/>
      <c r="V30" s="249"/>
      <c r="W30" s="249"/>
      <c r="X30" s="249"/>
      <c r="Y30" s="248">
        <f t="shared" si="0"/>
        <v>1</v>
      </c>
    </row>
    <row r="31" spans="1:25" x14ac:dyDescent="0.25">
      <c r="A31" s="250">
        <f t="shared" si="1"/>
        <v>13</v>
      </c>
      <c r="B31" s="250" t="str">
        <f t="shared" si="2"/>
        <v>CM013</v>
      </c>
      <c r="C31" s="761" t="str">
        <f t="shared" si="3"/>
        <v>CM013</v>
      </c>
      <c r="D31" s="761"/>
      <c r="E31" s="515" t="s">
        <v>149</v>
      </c>
      <c r="F31" s="514" t="s">
        <v>173</v>
      </c>
      <c r="G31" s="94"/>
      <c r="H31" s="770"/>
      <c r="I31" s="689"/>
      <c r="J31" s="689"/>
      <c r="K31" s="767"/>
      <c r="L31" s="480"/>
      <c r="M31" s="480"/>
      <c r="N31" s="689"/>
      <c r="O31" s="227"/>
      <c r="P31" s="759"/>
      <c r="Q31" s="710"/>
      <c r="R31" s="712"/>
      <c r="S31" s="217"/>
      <c r="T31" s="217"/>
      <c r="U31" s="217"/>
      <c r="V31" s="249"/>
      <c r="W31" s="249"/>
      <c r="X31" s="249"/>
      <c r="Y31" s="248">
        <f t="shared" si="0"/>
        <v>1</v>
      </c>
    </row>
    <row r="32" spans="1:25" ht="25.5" x14ac:dyDescent="0.25">
      <c r="A32" s="250">
        <f t="shared" si="1"/>
        <v>14</v>
      </c>
      <c r="B32" s="250" t="str">
        <f t="shared" si="2"/>
        <v>CM014</v>
      </c>
      <c r="C32" s="528" t="str">
        <f t="shared" si="3"/>
        <v>CM014</v>
      </c>
      <c r="D32" s="528" t="s">
        <v>611</v>
      </c>
      <c r="E32" s="526" t="s">
        <v>149</v>
      </c>
      <c r="F32" s="80" t="s">
        <v>546</v>
      </c>
      <c r="G32" s="112"/>
      <c r="H32" s="487" t="s">
        <v>612</v>
      </c>
      <c r="I32" s="489" t="s">
        <v>154</v>
      </c>
      <c r="J32" s="489"/>
      <c r="K32" s="488"/>
      <c r="L32" s="489"/>
      <c r="M32" s="489"/>
      <c r="N32" s="489"/>
      <c r="O32" s="241" t="s">
        <v>598</v>
      </c>
      <c r="P32" s="507"/>
      <c r="Q32" s="492" t="s">
        <v>159</v>
      </c>
      <c r="R32" s="494" t="s">
        <v>613</v>
      </c>
      <c r="S32" s="217"/>
      <c r="T32" s="217"/>
      <c r="U32" s="217"/>
      <c r="V32" s="249"/>
      <c r="W32" s="249"/>
      <c r="X32" s="249"/>
      <c r="Y32" s="248">
        <f t="shared" si="0"/>
        <v>0</v>
      </c>
    </row>
    <row r="33" spans="1:25" ht="38.25" x14ac:dyDescent="0.25">
      <c r="A33" s="250">
        <f t="shared" si="1"/>
        <v>15</v>
      </c>
      <c r="B33" s="250" t="str">
        <f t="shared" si="2"/>
        <v>CM015</v>
      </c>
      <c r="C33" s="518" t="str">
        <f t="shared" si="3"/>
        <v>CM015</v>
      </c>
      <c r="D33" s="518" t="s">
        <v>614</v>
      </c>
      <c r="E33" s="210" t="s">
        <v>277</v>
      </c>
      <c r="F33" s="57" t="s">
        <v>546</v>
      </c>
      <c r="G33" s="111"/>
      <c r="H33" s="499" t="s">
        <v>615</v>
      </c>
      <c r="I33" s="479" t="s">
        <v>154</v>
      </c>
      <c r="J33" s="479"/>
      <c r="K33" s="501" t="s">
        <v>616</v>
      </c>
      <c r="L33" s="479" t="s">
        <v>155</v>
      </c>
      <c r="M33" s="479"/>
      <c r="N33" s="479"/>
      <c r="O33" s="255"/>
      <c r="P33" s="510"/>
      <c r="Q33" s="41" t="s">
        <v>237</v>
      </c>
      <c r="R33" s="256" t="s">
        <v>617</v>
      </c>
      <c r="S33" s="217"/>
      <c r="T33" s="217"/>
      <c r="U33" s="217"/>
      <c r="V33" s="249" t="s">
        <v>618</v>
      </c>
      <c r="W33" s="249" t="s">
        <v>618</v>
      </c>
      <c r="X33" s="249" t="s">
        <v>619</v>
      </c>
      <c r="Y33" s="248">
        <f t="shared" si="0"/>
        <v>1</v>
      </c>
    </row>
    <row r="34" spans="1:25" ht="63.75" x14ac:dyDescent="0.25">
      <c r="A34" s="11">
        <f t="shared" si="1"/>
        <v>16</v>
      </c>
      <c r="B34" s="11" t="str">
        <f t="shared" si="2"/>
        <v>CM016</v>
      </c>
      <c r="C34" s="551" t="str">
        <f>B34</f>
        <v>CM016</v>
      </c>
      <c r="D34" s="528" t="s">
        <v>66</v>
      </c>
      <c r="E34" s="528" t="s">
        <v>149</v>
      </c>
      <c r="F34" s="52" t="s">
        <v>546</v>
      </c>
      <c r="G34" s="566"/>
      <c r="H34" s="498" t="s">
        <v>620</v>
      </c>
      <c r="I34" s="485" t="s">
        <v>155</v>
      </c>
      <c r="J34" s="485"/>
      <c r="K34" s="496"/>
      <c r="L34" s="485"/>
      <c r="M34" s="485"/>
      <c r="N34" s="485"/>
      <c r="O34" s="223"/>
      <c r="P34" s="259"/>
      <c r="Q34" s="491"/>
      <c r="R34" s="260"/>
      <c r="S34" s="249"/>
      <c r="T34" s="249"/>
      <c r="U34" s="249"/>
      <c r="V34" s="249"/>
      <c r="W34" s="249"/>
      <c r="X34" s="249"/>
    </row>
    <row r="35" spans="1:25" ht="38.25" x14ac:dyDescent="0.25">
      <c r="A35" s="11">
        <f t="shared" si="1"/>
        <v>17</v>
      </c>
      <c r="B35" s="11" t="str">
        <f t="shared" si="2"/>
        <v>CM017</v>
      </c>
      <c r="C35" s="563" t="str">
        <f>B35</f>
        <v>CM017</v>
      </c>
      <c r="D35" s="532" t="s">
        <v>621</v>
      </c>
      <c r="E35" s="532" t="s">
        <v>622</v>
      </c>
      <c r="F35" s="40" t="s">
        <v>546</v>
      </c>
      <c r="G35" s="111"/>
      <c r="H35" s="499" t="s">
        <v>623</v>
      </c>
      <c r="I35" s="479" t="s">
        <v>155</v>
      </c>
      <c r="J35" s="479"/>
      <c r="K35" s="501"/>
      <c r="L35" s="479" t="s">
        <v>155</v>
      </c>
      <c r="M35" s="479"/>
      <c r="N35" s="479"/>
      <c r="O35" s="226"/>
      <c r="P35" s="259"/>
      <c r="Q35" s="491"/>
      <c r="R35" s="260"/>
      <c r="S35" s="249"/>
      <c r="T35" s="249"/>
      <c r="U35" s="249"/>
      <c r="V35" s="249"/>
      <c r="W35" s="249"/>
      <c r="X35" s="249"/>
    </row>
    <row r="36" spans="1:25" ht="38.25" x14ac:dyDescent="0.25">
      <c r="A36" s="11">
        <f t="shared" si="1"/>
        <v>18</v>
      </c>
      <c r="B36" s="11" t="str">
        <f t="shared" si="2"/>
        <v>CM018</v>
      </c>
      <c r="C36" s="551" t="str">
        <f>B36</f>
        <v>CM018</v>
      </c>
      <c r="D36" s="528" t="s">
        <v>624</v>
      </c>
      <c r="E36" s="528" t="s">
        <v>622</v>
      </c>
      <c r="F36" s="52" t="s">
        <v>546</v>
      </c>
      <c r="G36" s="566"/>
      <c r="H36" s="498" t="s">
        <v>625</v>
      </c>
      <c r="I36" s="485"/>
      <c r="J36" s="485"/>
      <c r="K36" s="496"/>
      <c r="L36" s="485" t="s">
        <v>155</v>
      </c>
      <c r="M36" s="485"/>
      <c r="N36" s="485"/>
      <c r="O36" s="223"/>
      <c r="P36" s="259"/>
      <c r="Q36" s="491"/>
      <c r="R36" s="260"/>
      <c r="S36" s="249"/>
      <c r="T36" s="249"/>
      <c r="U36" s="249"/>
      <c r="V36" s="249"/>
      <c r="W36" s="249"/>
      <c r="X36" s="249"/>
    </row>
    <row r="37" spans="1:25" ht="38.25" x14ac:dyDescent="0.25">
      <c r="A37" s="11">
        <f t="shared" si="1"/>
        <v>19</v>
      </c>
      <c r="B37" s="11" t="str">
        <f t="shared" si="2"/>
        <v>CM019</v>
      </c>
      <c r="C37" s="563" t="str">
        <f>B37</f>
        <v>CM019</v>
      </c>
      <c r="D37" s="532" t="s">
        <v>626</v>
      </c>
      <c r="E37" s="532" t="s">
        <v>622</v>
      </c>
      <c r="F37" s="40" t="s">
        <v>546</v>
      </c>
      <c r="G37" s="111"/>
      <c r="H37" s="499" t="s">
        <v>627</v>
      </c>
      <c r="I37" s="479"/>
      <c r="J37" s="479"/>
      <c r="K37" s="501"/>
      <c r="L37" s="479" t="s">
        <v>155</v>
      </c>
      <c r="M37" s="479"/>
      <c r="N37" s="479"/>
      <c r="O37" s="226"/>
      <c r="P37" s="259"/>
      <c r="Q37" s="491"/>
      <c r="R37" s="260"/>
      <c r="S37" s="249"/>
      <c r="T37" s="249"/>
      <c r="U37" s="249"/>
      <c r="V37" s="249"/>
      <c r="W37" s="249"/>
      <c r="X37" s="249"/>
    </row>
    <row r="38" spans="1:25" s="1" customFormat="1" ht="25.5" x14ac:dyDescent="0.25">
      <c r="A38" s="11">
        <f t="shared" si="1"/>
        <v>20</v>
      </c>
      <c r="B38" s="11" t="str">
        <f t="shared" si="2"/>
        <v>CM020</v>
      </c>
      <c r="C38" s="522" t="str">
        <f t="shared" si="3"/>
        <v>CM020</v>
      </c>
      <c r="D38" s="522" t="s">
        <v>628</v>
      </c>
      <c r="E38" s="53" t="s">
        <v>286</v>
      </c>
      <c r="F38" s="53" t="s">
        <v>286</v>
      </c>
      <c r="G38" s="112"/>
      <c r="H38" s="508" t="s">
        <v>629</v>
      </c>
      <c r="I38" s="485" t="s">
        <v>94</v>
      </c>
      <c r="J38" s="485"/>
      <c r="K38" s="496"/>
      <c r="L38" s="485"/>
      <c r="M38" s="485"/>
      <c r="N38" s="485"/>
      <c r="O38" s="223"/>
      <c r="P38" s="485"/>
      <c r="Q38" s="41" t="s">
        <v>159</v>
      </c>
      <c r="R38" s="260"/>
      <c r="S38" s="238"/>
      <c r="T38" s="238"/>
      <c r="U38" s="238"/>
      <c r="V38" s="164" t="s">
        <v>630</v>
      </c>
      <c r="W38" s="164" t="s">
        <v>630</v>
      </c>
      <c r="X38" s="164" t="s">
        <v>619</v>
      </c>
      <c r="Y38" s="248">
        <f t="shared" si="0"/>
        <v>0</v>
      </c>
    </row>
    <row r="39" spans="1:25" s="1" customFormat="1" ht="102" x14ac:dyDescent="0.25">
      <c r="A39" s="11">
        <f t="shared" si="1"/>
        <v>21</v>
      </c>
      <c r="B39" s="11" t="str">
        <f t="shared" si="2"/>
        <v>CM021</v>
      </c>
      <c r="C39" s="518" t="str">
        <f t="shared" si="3"/>
        <v>CM021</v>
      </c>
      <c r="D39" s="532" t="s">
        <v>631</v>
      </c>
      <c r="E39" s="57" t="s">
        <v>286</v>
      </c>
      <c r="F39" s="57" t="s">
        <v>286</v>
      </c>
      <c r="G39" s="568" t="s">
        <v>632</v>
      </c>
      <c r="H39" s="519" t="s">
        <v>633</v>
      </c>
      <c r="I39" s="479" t="s">
        <v>154</v>
      </c>
      <c r="J39" s="479"/>
      <c r="K39" s="501"/>
      <c r="L39" s="479"/>
      <c r="M39" s="479"/>
      <c r="N39" s="479"/>
      <c r="O39" s="226" t="s">
        <v>598</v>
      </c>
      <c r="P39" s="510"/>
      <c r="Q39" s="492" t="s">
        <v>159</v>
      </c>
      <c r="R39" s="260"/>
      <c r="S39" s="238"/>
      <c r="T39" s="238"/>
      <c r="U39" s="238"/>
      <c r="V39" s="164"/>
      <c r="W39" s="164"/>
      <c r="X39" s="164"/>
      <c r="Y39" s="248">
        <f t="shared" si="0"/>
        <v>1</v>
      </c>
    </row>
    <row r="40" spans="1:25" s="1" customFormat="1" ht="51" x14ac:dyDescent="0.25">
      <c r="A40" s="11">
        <f t="shared" si="1"/>
        <v>22</v>
      </c>
      <c r="B40" s="11" t="str">
        <f t="shared" si="2"/>
        <v>CM022</v>
      </c>
      <c r="C40" s="522" t="str">
        <f t="shared" si="3"/>
        <v>CM022</v>
      </c>
      <c r="D40" s="522" t="s">
        <v>634</v>
      </c>
      <c r="E40" s="53" t="s">
        <v>286</v>
      </c>
      <c r="F40" s="53" t="s">
        <v>286</v>
      </c>
      <c r="G40" s="112"/>
      <c r="H40" s="508" t="s">
        <v>635</v>
      </c>
      <c r="I40" s="485" t="s">
        <v>154</v>
      </c>
      <c r="J40" s="485"/>
      <c r="K40" s="496"/>
      <c r="L40" s="485"/>
      <c r="M40" s="485"/>
      <c r="N40" s="485"/>
      <c r="O40" s="223" t="s">
        <v>598</v>
      </c>
      <c r="P40" s="485"/>
      <c r="Q40" s="492" t="s">
        <v>159</v>
      </c>
      <c r="R40" s="260" t="s">
        <v>636</v>
      </c>
      <c r="S40" s="238"/>
      <c r="T40" s="238"/>
      <c r="U40" s="238"/>
      <c r="V40" s="164"/>
      <c r="W40" s="164"/>
      <c r="X40" s="164"/>
      <c r="Y40" s="248">
        <f t="shared" si="0"/>
        <v>0</v>
      </c>
    </row>
    <row r="41" spans="1:25" s="1" customFormat="1" ht="38.25" x14ac:dyDescent="0.25">
      <c r="A41" s="11">
        <f t="shared" si="1"/>
        <v>23</v>
      </c>
      <c r="B41" s="11" t="str">
        <f t="shared" si="2"/>
        <v>CM023</v>
      </c>
      <c r="C41" s="518" t="str">
        <f t="shared" si="3"/>
        <v>CM023</v>
      </c>
      <c r="D41" s="518" t="s">
        <v>637</v>
      </c>
      <c r="E41" s="57" t="s">
        <v>286</v>
      </c>
      <c r="F41" s="57" t="s">
        <v>286</v>
      </c>
      <c r="G41" s="118"/>
      <c r="H41" s="120" t="s">
        <v>638</v>
      </c>
      <c r="I41" s="479" t="s">
        <v>639</v>
      </c>
      <c r="J41" s="479"/>
      <c r="K41" s="501" t="s">
        <v>640</v>
      </c>
      <c r="L41" s="479" t="s">
        <v>155</v>
      </c>
      <c r="M41" s="479"/>
      <c r="N41" s="479"/>
      <c r="O41" s="226"/>
      <c r="P41" s="510"/>
      <c r="Q41" s="41" t="s">
        <v>237</v>
      </c>
      <c r="R41" s="256" t="s">
        <v>641</v>
      </c>
      <c r="S41" s="164" t="s">
        <v>642</v>
      </c>
      <c r="T41" s="238"/>
      <c r="U41" s="238"/>
      <c r="V41" s="164" t="s">
        <v>643</v>
      </c>
      <c r="W41" s="164" t="s">
        <v>643</v>
      </c>
      <c r="X41" s="164" t="s">
        <v>164</v>
      </c>
      <c r="Y41" s="248">
        <f t="shared" si="0"/>
        <v>1</v>
      </c>
    </row>
    <row r="42" spans="1:25" ht="38.25" x14ac:dyDescent="0.25">
      <c r="A42" s="11">
        <f t="shared" si="1"/>
        <v>24</v>
      </c>
      <c r="B42" s="11" t="str">
        <f t="shared" si="2"/>
        <v>CM024</v>
      </c>
      <c r="C42" s="522" t="str">
        <f>B42</f>
        <v>CM024</v>
      </c>
      <c r="D42" s="522" t="s">
        <v>644</v>
      </c>
      <c r="E42" s="53" t="s">
        <v>286</v>
      </c>
      <c r="F42" s="53" t="s">
        <v>286</v>
      </c>
      <c r="G42" s="112"/>
      <c r="H42" s="508" t="s">
        <v>645</v>
      </c>
      <c r="I42" s="485" t="s">
        <v>91</v>
      </c>
      <c r="J42" s="485"/>
      <c r="K42" s="496" t="s">
        <v>646</v>
      </c>
      <c r="L42" s="485" t="s">
        <v>155</v>
      </c>
      <c r="M42" s="485" t="s">
        <v>155</v>
      </c>
      <c r="N42" s="485" t="s">
        <v>155</v>
      </c>
      <c r="O42" s="223"/>
      <c r="P42" s="485"/>
      <c r="Q42" s="41" t="s">
        <v>159</v>
      </c>
      <c r="R42" s="260"/>
      <c r="S42" s="217"/>
      <c r="T42" s="217"/>
      <c r="U42" s="217"/>
      <c r="V42" s="249" t="s">
        <v>647</v>
      </c>
      <c r="W42" s="249" t="s">
        <v>647</v>
      </c>
      <c r="X42" s="249" t="s">
        <v>648</v>
      </c>
      <c r="Y42" s="248">
        <f t="shared" si="0"/>
        <v>0</v>
      </c>
    </row>
    <row r="43" spans="1:25" x14ac:dyDescent="0.25">
      <c r="A43" s="11">
        <f t="shared" si="1"/>
        <v>25</v>
      </c>
      <c r="B43" s="11" t="str">
        <f t="shared" si="2"/>
        <v>CM025</v>
      </c>
      <c r="C43" s="790" t="str">
        <f>B43</f>
        <v>CM025</v>
      </c>
      <c r="D43" s="790" t="s">
        <v>649</v>
      </c>
      <c r="E43" s="57" t="s">
        <v>149</v>
      </c>
      <c r="F43" s="790" t="s">
        <v>546</v>
      </c>
      <c r="G43" s="563"/>
      <c r="H43" s="721" t="s">
        <v>650</v>
      </c>
      <c r="I43" s="688" t="s">
        <v>91</v>
      </c>
      <c r="J43" s="688"/>
      <c r="K43" s="726"/>
      <c r="L43" s="479"/>
      <c r="M43" s="479"/>
      <c r="N43" s="688"/>
      <c r="O43" s="721" t="s">
        <v>598</v>
      </c>
      <c r="P43" s="510"/>
      <c r="Q43" s="261" t="s">
        <v>159</v>
      </c>
      <c r="R43" s="260" t="s">
        <v>651</v>
      </c>
      <c r="S43" s="217"/>
      <c r="T43" s="217"/>
      <c r="U43" s="217"/>
      <c r="V43" s="249"/>
      <c r="W43" s="249"/>
      <c r="X43" s="249"/>
      <c r="Y43" s="248">
        <f t="shared" si="0"/>
        <v>1</v>
      </c>
    </row>
    <row r="44" spans="1:25" x14ac:dyDescent="0.25">
      <c r="A44" s="11">
        <f t="shared" si="1"/>
        <v>25</v>
      </c>
      <c r="B44" s="11" t="str">
        <f t="shared" si="2"/>
        <v>CM025</v>
      </c>
      <c r="C44" s="791"/>
      <c r="D44" s="791"/>
      <c r="E44" s="514" t="s">
        <v>277</v>
      </c>
      <c r="F44" s="791"/>
      <c r="G44" s="564"/>
      <c r="H44" s="734"/>
      <c r="I44" s="689"/>
      <c r="J44" s="689"/>
      <c r="K44" s="767"/>
      <c r="L44" s="480"/>
      <c r="M44" s="480"/>
      <c r="N44" s="689"/>
      <c r="O44" s="734"/>
      <c r="P44" s="510"/>
      <c r="Q44" s="261" t="s">
        <v>159</v>
      </c>
      <c r="R44" s="260" t="s">
        <v>651</v>
      </c>
      <c r="S44" s="217"/>
      <c r="T44" s="217"/>
      <c r="U44" s="217"/>
      <c r="V44" s="249"/>
      <c r="W44" s="249"/>
      <c r="X44" s="249"/>
      <c r="Y44" s="248">
        <f t="shared" si="0"/>
        <v>1</v>
      </c>
    </row>
    <row r="45" spans="1:25" x14ac:dyDescent="0.25">
      <c r="A45" s="11">
        <f t="shared" si="1"/>
        <v>25</v>
      </c>
      <c r="B45" s="11" t="str">
        <f t="shared" si="2"/>
        <v>CM025</v>
      </c>
      <c r="C45" s="792"/>
      <c r="D45" s="792"/>
      <c r="E45" s="514" t="s">
        <v>286</v>
      </c>
      <c r="F45" s="792"/>
      <c r="G45" s="565"/>
      <c r="H45" s="722"/>
      <c r="I45" s="689"/>
      <c r="J45" s="689"/>
      <c r="K45" s="767"/>
      <c r="L45" s="480"/>
      <c r="M45" s="480"/>
      <c r="N45" s="689"/>
      <c r="O45" s="722"/>
      <c r="P45" s="510"/>
      <c r="Q45" s="261" t="s">
        <v>159</v>
      </c>
      <c r="R45" s="260" t="s">
        <v>651</v>
      </c>
      <c r="S45" s="217"/>
      <c r="T45" s="217"/>
      <c r="U45" s="217"/>
      <c r="V45" s="249"/>
      <c r="W45" s="249"/>
      <c r="X45" s="249"/>
      <c r="Y45" s="248">
        <f t="shared" si="0"/>
        <v>1</v>
      </c>
    </row>
    <row r="46" spans="1:25" ht="15" customHeight="1" x14ac:dyDescent="0.25">
      <c r="A46" s="11">
        <f t="shared" si="1"/>
        <v>26</v>
      </c>
      <c r="B46" s="11" t="str">
        <f t="shared" si="2"/>
        <v>CM026</v>
      </c>
      <c r="C46" s="772" t="str">
        <f>B46</f>
        <v>CM026</v>
      </c>
      <c r="D46" s="772" t="s">
        <v>652</v>
      </c>
      <c r="E46" s="53" t="s">
        <v>149</v>
      </c>
      <c r="F46" s="53" t="s">
        <v>546</v>
      </c>
      <c r="G46" s="96"/>
      <c r="H46" s="747" t="s">
        <v>653</v>
      </c>
      <c r="I46" s="701" t="s">
        <v>154</v>
      </c>
      <c r="J46" s="701"/>
      <c r="K46" s="715"/>
      <c r="L46" s="485"/>
      <c r="M46" s="485"/>
      <c r="N46" s="701"/>
      <c r="O46" s="223"/>
      <c r="P46" s="701"/>
      <c r="Q46" s="709" t="s">
        <v>159</v>
      </c>
      <c r="R46" s="260"/>
      <c r="S46" s="217"/>
      <c r="T46" s="217"/>
      <c r="U46" s="217"/>
      <c r="V46" s="249" t="s">
        <v>654</v>
      </c>
      <c r="W46" s="249" t="s">
        <v>654</v>
      </c>
      <c r="X46" s="249" t="s">
        <v>654</v>
      </c>
      <c r="Y46" s="248">
        <f t="shared" si="0"/>
        <v>0</v>
      </c>
    </row>
    <row r="47" spans="1:25" x14ac:dyDescent="0.25">
      <c r="A47" s="11">
        <f t="shared" si="1"/>
        <v>26</v>
      </c>
      <c r="B47" s="11" t="str">
        <f t="shared" si="2"/>
        <v>CM026</v>
      </c>
      <c r="C47" s="773" t="str">
        <f>B47</f>
        <v>CM026</v>
      </c>
      <c r="D47" s="773"/>
      <c r="E47" s="525" t="s">
        <v>277</v>
      </c>
      <c r="F47" s="525" t="s">
        <v>546</v>
      </c>
      <c r="G47" s="100"/>
      <c r="H47" s="774"/>
      <c r="I47" s="737" t="e">
        <v>#N/A</v>
      </c>
      <c r="J47" s="737"/>
      <c r="K47" s="741"/>
      <c r="L47" s="507"/>
      <c r="M47" s="507"/>
      <c r="N47" s="737"/>
      <c r="O47" s="225"/>
      <c r="P47" s="737"/>
      <c r="Q47" s="710"/>
      <c r="R47" s="260"/>
      <c r="S47" s="217"/>
      <c r="T47" s="217"/>
      <c r="U47" s="217"/>
      <c r="V47" s="249" t="s">
        <v>654</v>
      </c>
      <c r="W47" s="249" t="s">
        <v>654</v>
      </c>
      <c r="X47" s="249" t="s">
        <v>655</v>
      </c>
      <c r="Y47" s="248">
        <f t="shared" si="0"/>
        <v>0</v>
      </c>
    </row>
    <row r="48" spans="1:25" s="1" customFormat="1" ht="63.75" x14ac:dyDescent="0.25">
      <c r="A48" s="11">
        <f t="shared" si="1"/>
        <v>27</v>
      </c>
      <c r="B48" s="11" t="str">
        <f t="shared" si="2"/>
        <v>CM027</v>
      </c>
      <c r="C48" s="532" t="str">
        <f t="shared" si="3"/>
        <v>CM027</v>
      </c>
      <c r="D48" s="532" t="s">
        <v>50</v>
      </c>
      <c r="E48" s="532" t="s">
        <v>149</v>
      </c>
      <c r="F48" s="532" t="s">
        <v>108</v>
      </c>
      <c r="G48" s="109"/>
      <c r="H48" s="519" t="s">
        <v>656</v>
      </c>
      <c r="I48" s="479" t="s">
        <v>657</v>
      </c>
      <c r="J48" s="479"/>
      <c r="K48" s="501" t="s">
        <v>658</v>
      </c>
      <c r="L48" s="479" t="s">
        <v>155</v>
      </c>
      <c r="M48" s="479"/>
      <c r="N48" s="479" t="s">
        <v>155</v>
      </c>
      <c r="O48" s="499"/>
      <c r="P48" s="510"/>
      <c r="Q48" s="41" t="s">
        <v>159</v>
      </c>
      <c r="R48" s="260" t="s">
        <v>413</v>
      </c>
      <c r="S48" s="238"/>
      <c r="T48" s="238"/>
      <c r="U48" s="238"/>
      <c r="V48" s="164" t="s">
        <v>659</v>
      </c>
      <c r="W48" s="164" t="s">
        <v>659</v>
      </c>
      <c r="X48" s="164" t="s">
        <v>660</v>
      </c>
      <c r="Y48" s="248">
        <f t="shared" si="0"/>
        <v>1</v>
      </c>
    </row>
    <row r="49" spans="1:25" s="1" customFormat="1" ht="38.25" x14ac:dyDescent="0.25">
      <c r="A49" s="11">
        <f t="shared" si="1"/>
        <v>28</v>
      </c>
      <c r="B49" s="11" t="str">
        <f t="shared" si="2"/>
        <v>CM028</v>
      </c>
      <c r="C49" s="528" t="str">
        <f t="shared" si="3"/>
        <v>CM028</v>
      </c>
      <c r="D49" s="528" t="s">
        <v>661</v>
      </c>
      <c r="E49" s="528" t="s">
        <v>149</v>
      </c>
      <c r="F49" s="528" t="s">
        <v>108</v>
      </c>
      <c r="G49" s="112"/>
      <c r="H49" s="508" t="s">
        <v>662</v>
      </c>
      <c r="I49" s="485" t="s">
        <v>154</v>
      </c>
      <c r="J49" s="485"/>
      <c r="K49" s="496" t="s">
        <v>549</v>
      </c>
      <c r="L49" s="485"/>
      <c r="M49" s="485"/>
      <c r="N49" s="485"/>
      <c r="O49" s="498"/>
      <c r="P49" s="485"/>
      <c r="Q49" s="41" t="s">
        <v>159</v>
      </c>
      <c r="R49" s="260" t="s">
        <v>663</v>
      </c>
      <c r="S49" s="238"/>
      <c r="T49" s="238"/>
      <c r="U49" s="238"/>
      <c r="V49" s="164" t="s">
        <v>664</v>
      </c>
      <c r="W49" s="164" t="s">
        <v>664</v>
      </c>
      <c r="X49" s="164" t="s">
        <v>596</v>
      </c>
      <c r="Y49" s="248">
        <f t="shared" si="0"/>
        <v>0</v>
      </c>
    </row>
    <row r="50" spans="1:25" ht="15" customHeight="1" x14ac:dyDescent="0.25">
      <c r="A50" s="11">
        <f t="shared" si="1"/>
        <v>29</v>
      </c>
      <c r="B50" s="11" t="str">
        <f t="shared" si="2"/>
        <v>CM029</v>
      </c>
      <c r="C50" s="768" t="str">
        <f t="shared" si="3"/>
        <v>CM029</v>
      </c>
      <c r="D50" s="768" t="s">
        <v>665</v>
      </c>
      <c r="E50" s="57" t="s">
        <v>149</v>
      </c>
      <c r="F50" s="57" t="s">
        <v>666</v>
      </c>
      <c r="G50" s="563"/>
      <c r="H50" s="721" t="s">
        <v>667</v>
      </c>
      <c r="I50" s="688" t="s">
        <v>93</v>
      </c>
      <c r="J50" s="688"/>
      <c r="K50" s="726"/>
      <c r="L50" s="479"/>
      <c r="M50" s="479"/>
      <c r="N50" s="688"/>
      <c r="O50" s="226"/>
      <c r="P50" s="758"/>
      <c r="Q50" s="709" t="s">
        <v>159</v>
      </c>
      <c r="R50" s="711" t="s">
        <v>668</v>
      </c>
      <c r="S50" s="217"/>
      <c r="T50" s="217"/>
      <c r="U50" s="217"/>
      <c r="V50" s="249" t="s">
        <v>669</v>
      </c>
      <c r="W50" s="249" t="s">
        <v>669</v>
      </c>
      <c r="X50" s="249" t="s">
        <v>669</v>
      </c>
      <c r="Y50" s="248">
        <f t="shared" si="0"/>
        <v>1</v>
      </c>
    </row>
    <row r="51" spans="1:25" x14ac:dyDescent="0.25">
      <c r="A51" s="11">
        <f t="shared" si="1"/>
        <v>29</v>
      </c>
      <c r="B51" s="11" t="str">
        <f t="shared" si="2"/>
        <v>CM029</v>
      </c>
      <c r="C51" s="761" t="str">
        <f t="shared" si="3"/>
        <v>CM029</v>
      </c>
      <c r="D51" s="761"/>
      <c r="E51" s="514" t="s">
        <v>277</v>
      </c>
      <c r="F51" s="514" t="s">
        <v>283</v>
      </c>
      <c r="G51" s="565"/>
      <c r="H51" s="734"/>
      <c r="I51" s="689"/>
      <c r="J51" s="689"/>
      <c r="K51" s="767"/>
      <c r="L51" s="480"/>
      <c r="M51" s="480"/>
      <c r="N51" s="689"/>
      <c r="O51" s="227"/>
      <c r="P51" s="759"/>
      <c r="Q51" s="710"/>
      <c r="R51" s="712"/>
      <c r="S51" s="217"/>
      <c r="T51" s="217"/>
      <c r="U51" s="217"/>
      <c r="V51" s="249" t="s">
        <v>669</v>
      </c>
      <c r="W51" s="249" t="s">
        <v>669</v>
      </c>
      <c r="X51" s="249" t="s">
        <v>669</v>
      </c>
      <c r="Y51" s="248">
        <f t="shared" si="0"/>
        <v>1</v>
      </c>
    </row>
    <row r="52" spans="1:25" ht="15" customHeight="1" x14ac:dyDescent="0.25">
      <c r="A52" s="11">
        <f t="shared" si="1"/>
        <v>30</v>
      </c>
      <c r="B52" s="11" t="str">
        <f t="shared" si="2"/>
        <v>CM030</v>
      </c>
      <c r="C52" s="772" t="str">
        <f>B52</f>
        <v>CM030</v>
      </c>
      <c r="D52" s="772" t="s">
        <v>69</v>
      </c>
      <c r="E52" s="53" t="s">
        <v>149</v>
      </c>
      <c r="F52" s="53" t="s">
        <v>546</v>
      </c>
      <c r="G52" s="96"/>
      <c r="H52" s="747" t="s">
        <v>670</v>
      </c>
      <c r="I52" s="701" t="s">
        <v>671</v>
      </c>
      <c r="J52" s="701"/>
      <c r="K52" s="715" t="s">
        <v>672</v>
      </c>
      <c r="L52" s="485"/>
      <c r="M52" s="485"/>
      <c r="N52" s="701" t="s">
        <v>155</v>
      </c>
      <c r="O52" s="223"/>
      <c r="P52" s="701"/>
      <c r="Q52" s="709" t="s">
        <v>159</v>
      </c>
      <c r="R52" s="711" t="s">
        <v>673</v>
      </c>
      <c r="S52" s="217"/>
      <c r="T52" s="217"/>
      <c r="U52" s="217"/>
      <c r="V52" s="249" t="s">
        <v>674</v>
      </c>
      <c r="W52" s="249" t="s">
        <v>674</v>
      </c>
      <c r="X52" s="249" t="s">
        <v>674</v>
      </c>
      <c r="Y52" s="248">
        <f t="shared" si="0"/>
        <v>0</v>
      </c>
    </row>
    <row r="53" spans="1:25" x14ac:dyDescent="0.25">
      <c r="A53" s="11">
        <f t="shared" si="1"/>
        <v>30</v>
      </c>
      <c r="B53" s="11" t="str">
        <f t="shared" si="2"/>
        <v>CM030</v>
      </c>
      <c r="C53" s="773" t="str">
        <f>B53</f>
        <v>CM030</v>
      </c>
      <c r="D53" s="773"/>
      <c r="E53" s="525" t="s">
        <v>277</v>
      </c>
      <c r="F53" s="525" t="s">
        <v>546</v>
      </c>
      <c r="G53" s="98"/>
      <c r="H53" s="774"/>
      <c r="I53" s="737"/>
      <c r="J53" s="737"/>
      <c r="K53" s="741"/>
      <c r="L53" s="507"/>
      <c r="M53" s="507"/>
      <c r="N53" s="737"/>
      <c r="O53" s="225"/>
      <c r="P53" s="737"/>
      <c r="Q53" s="731"/>
      <c r="R53" s="735"/>
      <c r="S53" s="217"/>
      <c r="T53" s="217"/>
      <c r="U53" s="217"/>
      <c r="V53" s="249" t="s">
        <v>674</v>
      </c>
      <c r="W53" s="249" t="s">
        <v>674</v>
      </c>
      <c r="X53" s="249" t="s">
        <v>674</v>
      </c>
      <c r="Y53" s="248">
        <f t="shared" si="0"/>
        <v>0</v>
      </c>
    </row>
    <row r="54" spans="1:25" x14ac:dyDescent="0.25">
      <c r="A54" s="11">
        <f t="shared" si="1"/>
        <v>30</v>
      </c>
      <c r="B54" s="11" t="str">
        <f t="shared" si="2"/>
        <v>CM030</v>
      </c>
      <c r="C54" s="773" t="str">
        <f>B54</f>
        <v>CM030</v>
      </c>
      <c r="D54" s="773"/>
      <c r="E54" s="525" t="s">
        <v>286</v>
      </c>
      <c r="F54" s="525" t="s">
        <v>546</v>
      </c>
      <c r="G54" s="100"/>
      <c r="H54" s="774"/>
      <c r="I54" s="737"/>
      <c r="J54" s="737"/>
      <c r="K54" s="741"/>
      <c r="L54" s="507"/>
      <c r="M54" s="507"/>
      <c r="N54" s="737"/>
      <c r="O54" s="225"/>
      <c r="P54" s="737"/>
      <c r="Q54" s="710"/>
      <c r="R54" s="712"/>
      <c r="S54" s="217"/>
      <c r="T54" s="217"/>
      <c r="U54" s="217"/>
      <c r="V54" s="249" t="s">
        <v>674</v>
      </c>
      <c r="W54" s="249" t="s">
        <v>674</v>
      </c>
      <c r="X54" s="249" t="s">
        <v>674</v>
      </c>
      <c r="Y54" s="248">
        <f t="shared" si="0"/>
        <v>0</v>
      </c>
    </row>
    <row r="55" spans="1:25" s="1" customFormat="1" ht="25.5" x14ac:dyDescent="0.25">
      <c r="A55" s="11">
        <f t="shared" si="1"/>
        <v>31</v>
      </c>
      <c r="B55" s="11" t="str">
        <f t="shared" si="2"/>
        <v>CM031</v>
      </c>
      <c r="C55" s="518" t="str">
        <f t="shared" si="3"/>
        <v>CM031</v>
      </c>
      <c r="D55" s="518" t="s">
        <v>675</v>
      </c>
      <c r="E55" s="57" t="s">
        <v>295</v>
      </c>
      <c r="F55" s="57" t="s">
        <v>23</v>
      </c>
      <c r="G55" s="109"/>
      <c r="H55" s="519" t="s">
        <v>676</v>
      </c>
      <c r="I55" s="479" t="s">
        <v>154</v>
      </c>
      <c r="J55" s="479"/>
      <c r="K55" s="501" t="s">
        <v>677</v>
      </c>
      <c r="L55" s="479"/>
      <c r="M55" s="479" t="s">
        <v>155</v>
      </c>
      <c r="N55" s="479"/>
      <c r="O55" s="226"/>
      <c r="P55" s="510"/>
      <c r="Q55" s="41" t="s">
        <v>159</v>
      </c>
      <c r="R55" s="260" t="s">
        <v>678</v>
      </c>
      <c r="S55" s="238"/>
      <c r="T55" s="238"/>
      <c r="U55" s="238"/>
      <c r="V55" s="164" t="s">
        <v>679</v>
      </c>
      <c r="W55" s="164" t="s">
        <v>680</v>
      </c>
      <c r="X55" s="164" t="s">
        <v>680</v>
      </c>
      <c r="Y55" s="248">
        <f t="shared" si="0"/>
        <v>1</v>
      </c>
    </row>
    <row r="56" spans="1:25" s="1" customFormat="1" ht="45" x14ac:dyDescent="0.25">
      <c r="A56" s="11">
        <f t="shared" si="1"/>
        <v>32</v>
      </c>
      <c r="B56" s="11" t="str">
        <f t="shared" si="2"/>
        <v>CM032</v>
      </c>
      <c r="C56" s="522" t="str">
        <f t="shared" si="3"/>
        <v>CM032</v>
      </c>
      <c r="D56" s="522" t="s">
        <v>25</v>
      </c>
      <c r="E56" s="53" t="s">
        <v>295</v>
      </c>
      <c r="F56" s="53" t="s">
        <v>23</v>
      </c>
      <c r="G56" s="566"/>
      <c r="H56" s="498" t="s">
        <v>681</v>
      </c>
      <c r="I56" s="485" t="s">
        <v>682</v>
      </c>
      <c r="J56" s="485"/>
      <c r="K56" s="496"/>
      <c r="L56" s="485"/>
      <c r="M56" s="485" t="s">
        <v>155</v>
      </c>
      <c r="N56" s="485"/>
      <c r="O56" s="223"/>
      <c r="P56" s="485"/>
      <c r="Q56" s="41" t="s">
        <v>159</v>
      </c>
      <c r="R56" s="260" t="s">
        <v>413</v>
      </c>
      <c r="S56" s="238"/>
      <c r="T56" s="238"/>
      <c r="U56" s="238"/>
      <c r="V56" s="164" t="s">
        <v>683</v>
      </c>
      <c r="W56" s="164" t="s">
        <v>683</v>
      </c>
      <c r="X56" s="164" t="s">
        <v>683</v>
      </c>
      <c r="Y56" s="248">
        <f t="shared" si="0"/>
        <v>0</v>
      </c>
    </row>
    <row r="57" spans="1:25" s="1" customFormat="1" ht="30" x14ac:dyDescent="0.25">
      <c r="A57" s="11">
        <f t="shared" si="1"/>
        <v>33</v>
      </c>
      <c r="B57" s="11" t="str">
        <f t="shared" si="2"/>
        <v>CM033</v>
      </c>
      <c r="C57" s="518" t="str">
        <f t="shared" si="3"/>
        <v>CM033</v>
      </c>
      <c r="D57" s="518" t="s">
        <v>27</v>
      </c>
      <c r="E57" s="57" t="s">
        <v>295</v>
      </c>
      <c r="F57" s="57" t="s">
        <v>23</v>
      </c>
      <c r="G57" s="111"/>
      <c r="H57" s="499" t="s">
        <v>684</v>
      </c>
      <c r="I57" s="479" t="s">
        <v>685</v>
      </c>
      <c r="J57" s="479"/>
      <c r="K57" s="501"/>
      <c r="L57" s="479"/>
      <c r="M57" s="479"/>
      <c r="N57" s="479"/>
      <c r="O57" s="120" t="s">
        <v>686</v>
      </c>
      <c r="P57" s="510"/>
      <c r="Q57" s="41" t="s">
        <v>159</v>
      </c>
      <c r="R57" s="260" t="s">
        <v>413</v>
      </c>
      <c r="S57" s="238"/>
      <c r="T57" s="238"/>
      <c r="U57" s="238"/>
      <c r="V57" s="164"/>
      <c r="W57" s="164"/>
      <c r="X57" s="164"/>
      <c r="Y57" s="248">
        <f t="shared" si="0"/>
        <v>1</v>
      </c>
    </row>
    <row r="58" spans="1:25" s="1" customFormat="1" ht="22.5" customHeight="1" x14ac:dyDescent="0.25">
      <c r="A58" s="11">
        <f t="shared" si="1"/>
        <v>34</v>
      </c>
      <c r="B58" s="11" t="str">
        <f t="shared" si="2"/>
        <v>CM034</v>
      </c>
      <c r="C58" s="784" t="str">
        <f t="shared" si="3"/>
        <v>CM034</v>
      </c>
      <c r="D58" s="784" t="s">
        <v>58</v>
      </c>
      <c r="E58" s="522" t="s">
        <v>295</v>
      </c>
      <c r="F58" s="522" t="s">
        <v>23</v>
      </c>
      <c r="G58" s="102"/>
      <c r="H58" s="798" t="s">
        <v>687</v>
      </c>
      <c r="I58" s="701" t="s">
        <v>688</v>
      </c>
      <c r="J58" s="701"/>
      <c r="K58" s="715" t="s">
        <v>689</v>
      </c>
      <c r="L58" s="485"/>
      <c r="M58" s="485"/>
      <c r="N58" s="701"/>
      <c r="O58" s="719" t="s">
        <v>690</v>
      </c>
      <c r="P58" s="701"/>
      <c r="Q58" s="709" t="s">
        <v>159</v>
      </c>
      <c r="R58" s="711" t="s">
        <v>413</v>
      </c>
      <c r="S58" s="238"/>
      <c r="T58" s="238"/>
      <c r="U58" s="238"/>
      <c r="V58" s="164" t="s">
        <v>691</v>
      </c>
      <c r="W58" s="164" t="s">
        <v>691</v>
      </c>
      <c r="X58" s="164" t="s">
        <v>691</v>
      </c>
      <c r="Y58" s="248">
        <f t="shared" si="0"/>
        <v>0</v>
      </c>
    </row>
    <row r="59" spans="1:25" s="1" customFormat="1" ht="22.5" customHeight="1" x14ac:dyDescent="0.25">
      <c r="A59" s="11">
        <f t="shared" si="1"/>
        <v>34</v>
      </c>
      <c r="B59" s="11" t="str">
        <f t="shared" si="2"/>
        <v>CM034</v>
      </c>
      <c r="C59" s="786"/>
      <c r="D59" s="786"/>
      <c r="E59" s="524"/>
      <c r="F59" s="524"/>
      <c r="G59" s="104"/>
      <c r="H59" s="799"/>
      <c r="I59" s="702"/>
      <c r="J59" s="702"/>
      <c r="K59" s="716"/>
      <c r="L59" s="486"/>
      <c r="M59" s="486"/>
      <c r="N59" s="702"/>
      <c r="O59" s="720"/>
      <c r="P59" s="702"/>
      <c r="Q59" s="710"/>
      <c r="R59" s="712"/>
      <c r="S59" s="238"/>
      <c r="T59" s="238"/>
      <c r="U59" s="238"/>
      <c r="V59" s="164"/>
      <c r="W59" s="164"/>
      <c r="X59" s="164"/>
      <c r="Y59" s="248">
        <f t="shared" si="0"/>
        <v>0</v>
      </c>
    </row>
    <row r="60" spans="1:25" s="1" customFormat="1" ht="38.25" x14ac:dyDescent="0.25">
      <c r="A60" s="11">
        <f t="shared" si="1"/>
        <v>35</v>
      </c>
      <c r="B60" s="11" t="str">
        <f t="shared" si="2"/>
        <v>CM035</v>
      </c>
      <c r="C60" s="518" t="str">
        <f t="shared" si="3"/>
        <v>CM035</v>
      </c>
      <c r="D60" s="518" t="s">
        <v>692</v>
      </c>
      <c r="E60" s="57" t="s">
        <v>295</v>
      </c>
      <c r="F60" s="57" t="s">
        <v>23</v>
      </c>
      <c r="G60" s="109"/>
      <c r="H60" s="519" t="s">
        <v>693</v>
      </c>
      <c r="I60" s="479" t="s">
        <v>154</v>
      </c>
      <c r="J60" s="479"/>
      <c r="K60" s="501" t="s">
        <v>694</v>
      </c>
      <c r="L60" s="479" t="s">
        <v>155</v>
      </c>
      <c r="M60" s="479" t="s">
        <v>155</v>
      </c>
      <c r="N60" s="479"/>
      <c r="O60" s="226"/>
      <c r="P60" s="510"/>
      <c r="Q60" s="41" t="s">
        <v>159</v>
      </c>
      <c r="R60" s="256" t="s">
        <v>695</v>
      </c>
      <c r="S60" s="595" t="s">
        <v>696</v>
      </c>
      <c r="T60" s="595" t="s">
        <v>696</v>
      </c>
      <c r="U60" s="595" t="s">
        <v>579</v>
      </c>
      <c r="V60" s="164" t="s">
        <v>697</v>
      </c>
      <c r="W60" s="164" t="s">
        <v>697</v>
      </c>
      <c r="X60" s="164" t="s">
        <v>164</v>
      </c>
      <c r="Y60" s="248">
        <f t="shared" si="0"/>
        <v>1</v>
      </c>
    </row>
    <row r="61" spans="1:25" s="1" customFormat="1" ht="60" x14ac:dyDescent="0.25">
      <c r="A61" s="11">
        <f t="shared" si="1"/>
        <v>36</v>
      </c>
      <c r="B61" s="11" t="str">
        <f t="shared" si="2"/>
        <v>CM036</v>
      </c>
      <c r="C61" s="522" t="str">
        <f t="shared" si="3"/>
        <v>CM036</v>
      </c>
      <c r="D61" s="522" t="s">
        <v>17</v>
      </c>
      <c r="E61" s="53" t="s">
        <v>295</v>
      </c>
      <c r="F61" s="53" t="s">
        <v>23</v>
      </c>
      <c r="G61" s="112"/>
      <c r="H61" s="508" t="s">
        <v>698</v>
      </c>
      <c r="I61" s="485" t="s">
        <v>699</v>
      </c>
      <c r="J61" s="485"/>
      <c r="K61" s="496" t="s">
        <v>700</v>
      </c>
      <c r="L61" s="485" t="s">
        <v>155</v>
      </c>
      <c r="M61" s="485" t="s">
        <v>155</v>
      </c>
      <c r="N61" s="485"/>
      <c r="O61" s="223"/>
      <c r="P61" s="485"/>
      <c r="Q61" s="41" t="s">
        <v>159</v>
      </c>
      <c r="R61" s="260" t="s">
        <v>413</v>
      </c>
      <c r="S61" s="238"/>
      <c r="T61" s="238"/>
      <c r="U61" s="238"/>
      <c r="V61" s="164" t="s">
        <v>701</v>
      </c>
      <c r="W61" s="164" t="s">
        <v>701</v>
      </c>
      <c r="X61" s="164" t="s">
        <v>701</v>
      </c>
      <c r="Y61" s="248">
        <f t="shared" si="0"/>
        <v>0</v>
      </c>
    </row>
    <row r="62" spans="1:25" s="1" customFormat="1" ht="39" x14ac:dyDescent="0.25">
      <c r="A62" s="11">
        <f t="shared" si="1"/>
        <v>37</v>
      </c>
      <c r="B62" s="11" t="str">
        <f t="shared" si="2"/>
        <v>CM037</v>
      </c>
      <c r="C62" s="518" t="str">
        <f>B62</f>
        <v>CM037</v>
      </c>
      <c r="D62" s="518" t="s">
        <v>702</v>
      </c>
      <c r="E62" s="57" t="s">
        <v>295</v>
      </c>
      <c r="F62" s="57" t="s">
        <v>23</v>
      </c>
      <c r="G62" s="109"/>
      <c r="H62" s="519" t="s">
        <v>703</v>
      </c>
      <c r="I62" s="479" t="s">
        <v>154</v>
      </c>
      <c r="J62" s="479"/>
      <c r="K62" s="501"/>
      <c r="L62" s="479"/>
      <c r="M62" s="479"/>
      <c r="N62" s="479"/>
      <c r="O62" s="226"/>
      <c r="P62" s="510"/>
      <c r="Q62" s="41" t="s">
        <v>159</v>
      </c>
      <c r="R62" s="262" t="s">
        <v>704</v>
      </c>
      <c r="S62" s="167" t="s">
        <v>705</v>
      </c>
      <c r="T62" s="238"/>
      <c r="U62" s="217"/>
      <c r="V62" s="249" t="s">
        <v>706</v>
      </c>
      <c r="W62" s="249" t="s">
        <v>706</v>
      </c>
      <c r="X62" s="164" t="s">
        <v>706</v>
      </c>
      <c r="Y62" s="248">
        <f t="shared" si="0"/>
        <v>1</v>
      </c>
    </row>
    <row r="63" spans="1:25" s="1" customFormat="1" x14ac:dyDescent="0.25">
      <c r="A63" s="11">
        <f t="shared" si="1"/>
        <v>38</v>
      </c>
      <c r="B63" s="11" t="str">
        <f t="shared" si="2"/>
        <v>CM038</v>
      </c>
      <c r="C63" s="522" t="str">
        <f t="shared" ref="C63:C65" si="6">B63</f>
        <v>CM038</v>
      </c>
      <c r="D63" s="522" t="s">
        <v>707</v>
      </c>
      <c r="E63" s="53" t="s">
        <v>295</v>
      </c>
      <c r="F63" s="53" t="s">
        <v>23</v>
      </c>
      <c r="G63" s="112"/>
      <c r="H63" s="508" t="s">
        <v>708</v>
      </c>
      <c r="I63" s="485" t="s">
        <v>154</v>
      </c>
      <c r="J63" s="485" t="s">
        <v>155</v>
      </c>
      <c r="K63" s="496"/>
      <c r="L63" s="485"/>
      <c r="M63" s="485"/>
      <c r="N63" s="485"/>
      <c r="O63" s="223"/>
      <c r="P63" s="485"/>
      <c r="Q63" s="41" t="s">
        <v>237</v>
      </c>
      <c r="R63" s="260" t="s">
        <v>709</v>
      </c>
      <c r="S63" s="238"/>
      <c r="T63" s="238"/>
      <c r="U63" s="238"/>
      <c r="V63" s="164" t="s">
        <v>710</v>
      </c>
      <c r="W63" s="164" t="s">
        <v>710</v>
      </c>
      <c r="X63" s="164" t="s">
        <v>164</v>
      </c>
      <c r="Y63" s="248">
        <f t="shared" si="0"/>
        <v>0</v>
      </c>
    </row>
    <row r="64" spans="1:25" s="1" customFormat="1" ht="63.75" x14ac:dyDescent="0.25">
      <c r="A64" s="11">
        <f t="shared" si="1"/>
        <v>39</v>
      </c>
      <c r="B64" s="11" t="str">
        <f t="shared" si="2"/>
        <v>CM039</v>
      </c>
      <c r="C64" s="518" t="str">
        <f t="shared" si="6"/>
        <v>CM039</v>
      </c>
      <c r="D64" s="518" t="s">
        <v>711</v>
      </c>
      <c r="E64" s="57" t="s">
        <v>295</v>
      </c>
      <c r="F64" s="57" t="s">
        <v>23</v>
      </c>
      <c r="G64" s="568" t="s">
        <v>632</v>
      </c>
      <c r="H64" s="519" t="s">
        <v>712</v>
      </c>
      <c r="I64" s="479" t="s">
        <v>154</v>
      </c>
      <c r="J64" s="479"/>
      <c r="K64" s="501" t="s">
        <v>713</v>
      </c>
      <c r="L64" s="479" t="s">
        <v>155</v>
      </c>
      <c r="M64" s="479" t="s">
        <v>155</v>
      </c>
      <c r="N64" s="479"/>
      <c r="O64" s="226"/>
      <c r="P64" s="510"/>
      <c r="Q64" s="41" t="s">
        <v>237</v>
      </c>
      <c r="R64" s="260" t="s">
        <v>714</v>
      </c>
      <c r="S64" s="238"/>
      <c r="T64" s="238"/>
      <c r="U64" s="238"/>
      <c r="V64" s="164"/>
      <c r="W64" s="164"/>
      <c r="X64" s="164"/>
      <c r="Y64" s="248">
        <f t="shared" si="0"/>
        <v>1</v>
      </c>
    </row>
    <row r="65" spans="1:25" s="1" customFormat="1" ht="15" customHeight="1" x14ac:dyDescent="0.25">
      <c r="A65" s="11">
        <f t="shared" si="1"/>
        <v>40</v>
      </c>
      <c r="B65" s="11" t="str">
        <f t="shared" si="2"/>
        <v>CM040</v>
      </c>
      <c r="C65" s="784" t="str">
        <f t="shared" si="6"/>
        <v>CM040</v>
      </c>
      <c r="D65" s="784" t="s">
        <v>11</v>
      </c>
      <c r="E65" s="53" t="s">
        <v>295</v>
      </c>
      <c r="F65" s="53" t="s">
        <v>23</v>
      </c>
      <c r="G65" s="96"/>
      <c r="H65" s="747" t="s">
        <v>715</v>
      </c>
      <c r="I65" s="787" t="s">
        <v>530</v>
      </c>
      <c r="J65" s="787"/>
      <c r="K65" s="795"/>
      <c r="L65" s="529"/>
      <c r="M65" s="529"/>
      <c r="N65" s="787"/>
      <c r="O65" s="747" t="s">
        <v>716</v>
      </c>
      <c r="P65" s="787"/>
      <c r="Q65" s="709" t="s">
        <v>159</v>
      </c>
      <c r="R65" s="711" t="s">
        <v>413</v>
      </c>
      <c r="S65" s="238"/>
      <c r="T65" s="238"/>
      <c r="U65" s="238"/>
      <c r="V65" s="164"/>
      <c r="W65" s="164"/>
      <c r="X65" s="164"/>
      <c r="Y65" s="248">
        <f t="shared" si="0"/>
        <v>0</v>
      </c>
    </row>
    <row r="66" spans="1:25" s="1" customFormat="1" x14ac:dyDescent="0.25">
      <c r="A66" s="11">
        <f t="shared" si="1"/>
        <v>40</v>
      </c>
      <c r="B66" s="11" t="str">
        <f t="shared" si="2"/>
        <v>CM040</v>
      </c>
      <c r="C66" s="785"/>
      <c r="D66" s="785"/>
      <c r="E66" s="525" t="s">
        <v>528</v>
      </c>
      <c r="F66" s="525" t="s">
        <v>109</v>
      </c>
      <c r="G66" s="98"/>
      <c r="H66" s="774"/>
      <c r="I66" s="788"/>
      <c r="J66" s="788"/>
      <c r="K66" s="796"/>
      <c r="L66" s="530"/>
      <c r="M66" s="530"/>
      <c r="N66" s="788"/>
      <c r="O66" s="774"/>
      <c r="P66" s="788"/>
      <c r="Q66" s="731"/>
      <c r="R66" s="735"/>
      <c r="S66" s="238"/>
      <c r="T66" s="238"/>
      <c r="U66" s="238"/>
      <c r="V66" s="164"/>
      <c r="W66" s="164"/>
      <c r="X66" s="164"/>
      <c r="Y66" s="248">
        <f t="shared" si="0"/>
        <v>0</v>
      </c>
    </row>
    <row r="67" spans="1:25" s="1" customFormat="1" x14ac:dyDescent="0.25">
      <c r="A67" s="11">
        <f t="shared" si="1"/>
        <v>40</v>
      </c>
      <c r="B67" s="11" t="str">
        <f t="shared" si="2"/>
        <v>CM040</v>
      </c>
      <c r="C67" s="786"/>
      <c r="D67" s="786"/>
      <c r="E67" s="526" t="s">
        <v>528</v>
      </c>
      <c r="F67" s="526" t="s">
        <v>532</v>
      </c>
      <c r="G67" s="100"/>
      <c r="H67" s="780"/>
      <c r="I67" s="789"/>
      <c r="J67" s="789"/>
      <c r="K67" s="797"/>
      <c r="L67" s="531"/>
      <c r="M67" s="531"/>
      <c r="N67" s="789"/>
      <c r="O67" s="780"/>
      <c r="P67" s="789"/>
      <c r="Q67" s="710"/>
      <c r="R67" s="712"/>
      <c r="S67" s="238"/>
      <c r="T67" s="238"/>
      <c r="U67" s="238"/>
      <c r="V67" s="164"/>
      <c r="W67" s="164"/>
      <c r="X67" s="164"/>
      <c r="Y67" s="248">
        <f t="shared" si="0"/>
        <v>0</v>
      </c>
    </row>
    <row r="68" spans="1:25" s="1" customFormat="1" ht="60" customHeight="1" x14ac:dyDescent="0.25">
      <c r="A68" s="11">
        <f t="shared" ref="A68:A131" si="7">IF(D68="",A67,A67+1)</f>
        <v>41</v>
      </c>
      <c r="B68" s="11" t="str">
        <f t="shared" ref="B68:B131" si="8">IF(A68=A67,B67,REPLACE(B67,LEN(B67)-LEN((RIGHT(B67,3)*1+1)*1)+1,LEN((RIGHT(B67,3)*1+1)*1),RIGHT(B67,3)*1+1))</f>
        <v>CM041</v>
      </c>
      <c r="C68" s="768" t="str">
        <f>B68</f>
        <v>CM041</v>
      </c>
      <c r="D68" s="790" t="s">
        <v>717</v>
      </c>
      <c r="E68" s="57" t="s">
        <v>295</v>
      </c>
      <c r="F68" s="57" t="s">
        <v>23</v>
      </c>
      <c r="G68" s="793" t="s">
        <v>632</v>
      </c>
      <c r="H68" s="721" t="s">
        <v>718</v>
      </c>
      <c r="I68" s="688" t="s">
        <v>154</v>
      </c>
      <c r="J68" s="550"/>
      <c r="K68" s="501"/>
      <c r="L68" s="479"/>
      <c r="M68" s="479"/>
      <c r="N68" s="688"/>
      <c r="O68" s="721" t="s">
        <v>598</v>
      </c>
      <c r="P68" s="596"/>
      <c r="Q68" s="504" t="s">
        <v>159</v>
      </c>
      <c r="R68" s="711" t="s">
        <v>719</v>
      </c>
      <c r="S68" s="238"/>
      <c r="T68" s="238"/>
      <c r="U68" s="238"/>
      <c r="V68" s="164"/>
      <c r="W68" s="164"/>
      <c r="X68" s="164"/>
      <c r="Y68" s="248">
        <f t="shared" si="0"/>
        <v>1</v>
      </c>
    </row>
    <row r="69" spans="1:25" s="1" customFormat="1" ht="60" customHeight="1" x14ac:dyDescent="0.25">
      <c r="A69" s="11">
        <f t="shared" si="7"/>
        <v>41</v>
      </c>
      <c r="B69" s="11" t="str">
        <f t="shared" si="8"/>
        <v>CM041</v>
      </c>
      <c r="C69" s="761"/>
      <c r="D69" s="792"/>
      <c r="E69" s="515" t="s">
        <v>528</v>
      </c>
      <c r="F69" s="515" t="s">
        <v>532</v>
      </c>
      <c r="G69" s="794"/>
      <c r="H69" s="722"/>
      <c r="I69" s="690"/>
      <c r="J69" s="546"/>
      <c r="K69" s="502"/>
      <c r="L69" s="481"/>
      <c r="M69" s="481"/>
      <c r="N69" s="690"/>
      <c r="O69" s="722"/>
      <c r="P69" s="596"/>
      <c r="Q69" s="504" t="s">
        <v>159</v>
      </c>
      <c r="R69" s="712"/>
      <c r="S69" s="238"/>
      <c r="T69" s="238"/>
      <c r="U69" s="238"/>
      <c r="V69" s="164"/>
      <c r="W69" s="164"/>
      <c r="X69" s="164"/>
      <c r="Y69" s="248">
        <f t="shared" si="0"/>
        <v>1</v>
      </c>
    </row>
    <row r="70" spans="1:25" ht="22.5" customHeight="1" x14ac:dyDescent="0.25">
      <c r="A70" s="11">
        <f t="shared" si="7"/>
        <v>42</v>
      </c>
      <c r="B70" s="11" t="str">
        <f t="shared" si="8"/>
        <v>CM042</v>
      </c>
      <c r="C70" s="772" t="str">
        <f>B70</f>
        <v>CM042</v>
      </c>
      <c r="D70" s="772" t="s">
        <v>720</v>
      </c>
      <c r="E70" s="53" t="s">
        <v>318</v>
      </c>
      <c r="F70" s="53" t="s">
        <v>350</v>
      </c>
      <c r="G70" s="787" t="s">
        <v>632</v>
      </c>
      <c r="H70" s="719" t="s">
        <v>721</v>
      </c>
      <c r="I70" s="701" t="s">
        <v>113</v>
      </c>
      <c r="J70" s="701"/>
      <c r="K70" s="715" t="s">
        <v>722</v>
      </c>
      <c r="L70" s="485"/>
      <c r="M70" s="485"/>
      <c r="N70" s="701" t="s">
        <v>155</v>
      </c>
      <c r="O70" s="223"/>
      <c r="P70" s="701"/>
      <c r="Q70" s="709" t="s">
        <v>159</v>
      </c>
      <c r="R70" s="732" t="s">
        <v>723</v>
      </c>
      <c r="S70" s="217"/>
      <c r="T70" s="217"/>
      <c r="U70" s="217"/>
      <c r="V70" s="249" t="s">
        <v>724</v>
      </c>
      <c r="W70" s="249" t="s">
        <v>724</v>
      </c>
      <c r="X70" s="249" t="s">
        <v>724</v>
      </c>
      <c r="Y70" s="248">
        <f t="shared" si="0"/>
        <v>0</v>
      </c>
    </row>
    <row r="71" spans="1:25" ht="22.5" customHeight="1" x14ac:dyDescent="0.25">
      <c r="A71" s="11">
        <f t="shared" si="7"/>
        <v>42</v>
      </c>
      <c r="B71" s="11" t="str">
        <f t="shared" si="8"/>
        <v>CM042</v>
      </c>
      <c r="C71" s="773"/>
      <c r="D71" s="773"/>
      <c r="E71" s="525" t="s">
        <v>318</v>
      </c>
      <c r="F71" s="525" t="s">
        <v>364</v>
      </c>
      <c r="G71" s="789"/>
      <c r="H71" s="740"/>
      <c r="I71" s="737"/>
      <c r="J71" s="737"/>
      <c r="K71" s="741"/>
      <c r="L71" s="507"/>
      <c r="M71" s="507"/>
      <c r="N71" s="737"/>
      <c r="O71" s="225"/>
      <c r="P71" s="737"/>
      <c r="Q71" s="710"/>
      <c r="R71" s="733"/>
      <c r="S71" s="217"/>
      <c r="T71" s="217"/>
      <c r="U71" s="217"/>
      <c r="Y71" s="248">
        <f t="shared" ref="Y71:Y134" si="9">IF(ISODD(A71),1, 0)</f>
        <v>0</v>
      </c>
    </row>
    <row r="72" spans="1:25" ht="23.25" customHeight="1" x14ac:dyDescent="0.25">
      <c r="A72" s="11">
        <f t="shared" si="7"/>
        <v>43</v>
      </c>
      <c r="B72" s="11" t="str">
        <f t="shared" si="8"/>
        <v>CM043</v>
      </c>
      <c r="C72" s="768" t="str">
        <f>B72</f>
        <v>CM043</v>
      </c>
      <c r="D72" s="768" t="s">
        <v>725</v>
      </c>
      <c r="E72" s="57" t="s">
        <v>318</v>
      </c>
      <c r="F72" s="57" t="s">
        <v>350</v>
      </c>
      <c r="G72" s="793" t="s">
        <v>632</v>
      </c>
      <c r="H72" s="721" t="s">
        <v>726</v>
      </c>
      <c r="I72" s="688" t="s">
        <v>113</v>
      </c>
      <c r="J72" s="688"/>
      <c r="K72" s="726"/>
      <c r="L72" s="479"/>
      <c r="M72" s="479"/>
      <c r="N72" s="688" t="s">
        <v>155</v>
      </c>
      <c r="O72" s="226"/>
      <c r="P72" s="758"/>
      <c r="Q72" s="709" t="s">
        <v>159</v>
      </c>
      <c r="R72" s="732" t="s">
        <v>723</v>
      </c>
      <c r="S72" s="217"/>
      <c r="T72" s="217"/>
      <c r="U72" s="217"/>
      <c r="V72" s="249" t="s">
        <v>724</v>
      </c>
      <c r="W72" s="249" t="s">
        <v>724</v>
      </c>
      <c r="X72" s="249" t="s">
        <v>724</v>
      </c>
      <c r="Y72" s="248">
        <f t="shared" si="9"/>
        <v>1</v>
      </c>
    </row>
    <row r="73" spans="1:25" ht="23.25" customHeight="1" x14ac:dyDescent="0.25">
      <c r="A73" s="11">
        <f t="shared" si="7"/>
        <v>43</v>
      </c>
      <c r="B73" s="11" t="str">
        <f t="shared" si="8"/>
        <v>CM043</v>
      </c>
      <c r="C73" s="761"/>
      <c r="D73" s="761"/>
      <c r="E73" s="514" t="s">
        <v>318</v>
      </c>
      <c r="F73" s="514" t="s">
        <v>727</v>
      </c>
      <c r="G73" s="794"/>
      <c r="H73" s="734"/>
      <c r="I73" s="689"/>
      <c r="J73" s="689"/>
      <c r="K73" s="767"/>
      <c r="L73" s="480"/>
      <c r="M73" s="480"/>
      <c r="N73" s="689"/>
      <c r="O73" s="227"/>
      <c r="P73" s="759"/>
      <c r="Q73" s="710"/>
      <c r="R73" s="733"/>
      <c r="S73" s="217"/>
      <c r="T73" s="217"/>
      <c r="U73" s="217"/>
      <c r="Y73" s="248">
        <f t="shared" si="9"/>
        <v>1</v>
      </c>
    </row>
    <row r="74" spans="1:25" ht="25.5" x14ac:dyDescent="0.25">
      <c r="A74" s="11">
        <f t="shared" si="7"/>
        <v>44</v>
      </c>
      <c r="B74" s="11" t="str">
        <f t="shared" si="8"/>
        <v>CM044</v>
      </c>
      <c r="C74" s="522" t="str">
        <f>B74</f>
        <v>CM044</v>
      </c>
      <c r="D74" s="522" t="s">
        <v>728</v>
      </c>
      <c r="E74" s="53" t="s">
        <v>318</v>
      </c>
      <c r="F74" s="53" t="s">
        <v>546</v>
      </c>
      <c r="G74" s="542" t="s">
        <v>632</v>
      </c>
      <c r="H74" s="508" t="s">
        <v>729</v>
      </c>
      <c r="I74" s="485" t="s">
        <v>102</v>
      </c>
      <c r="J74" s="485"/>
      <c r="K74" s="496"/>
      <c r="L74" s="485"/>
      <c r="M74" s="485"/>
      <c r="N74" s="485"/>
      <c r="O74" s="223"/>
      <c r="P74" s="485"/>
      <c r="Q74" s="41" t="s">
        <v>159</v>
      </c>
      <c r="R74" s="260" t="s">
        <v>730</v>
      </c>
      <c r="S74" s="217"/>
      <c r="T74" s="217"/>
      <c r="U74" s="217"/>
      <c r="V74" s="249" t="s">
        <v>731</v>
      </c>
      <c r="W74" s="249" t="s">
        <v>731</v>
      </c>
      <c r="X74" s="249" t="s">
        <v>731</v>
      </c>
      <c r="Y74" s="248">
        <f t="shared" si="9"/>
        <v>0</v>
      </c>
    </row>
    <row r="75" spans="1:25" ht="63.75" x14ac:dyDescent="0.25">
      <c r="A75" s="11">
        <f t="shared" si="7"/>
        <v>45</v>
      </c>
      <c r="B75" s="11" t="str">
        <f t="shared" si="8"/>
        <v>CM045</v>
      </c>
      <c r="C75" s="518" t="str">
        <f t="shared" ref="C75:C76" si="10">B75</f>
        <v>CM045</v>
      </c>
      <c r="D75" s="518" t="s">
        <v>732</v>
      </c>
      <c r="E75" s="57" t="s">
        <v>318</v>
      </c>
      <c r="F75" s="57" t="s">
        <v>546</v>
      </c>
      <c r="G75" s="568" t="s">
        <v>632</v>
      </c>
      <c r="H75" s="519" t="s">
        <v>733</v>
      </c>
      <c r="I75" s="479" t="s">
        <v>154</v>
      </c>
      <c r="J75" s="479"/>
      <c r="K75" s="501"/>
      <c r="L75" s="479"/>
      <c r="M75" s="479"/>
      <c r="N75" s="479"/>
      <c r="O75" s="226" t="s">
        <v>598</v>
      </c>
      <c r="P75" s="510"/>
      <c r="Q75" s="41" t="s">
        <v>159</v>
      </c>
      <c r="R75" s="260" t="s">
        <v>734</v>
      </c>
      <c r="S75" s="781" t="s">
        <v>735</v>
      </c>
      <c r="T75" s="782"/>
      <c r="U75" s="783"/>
      <c r="V75" s="249"/>
      <c r="W75" s="249"/>
      <c r="X75" s="249"/>
      <c r="Y75" s="248">
        <f t="shared" si="9"/>
        <v>1</v>
      </c>
    </row>
    <row r="76" spans="1:25" ht="25.5" x14ac:dyDescent="0.25">
      <c r="A76" s="11">
        <f t="shared" si="7"/>
        <v>46</v>
      </c>
      <c r="B76" s="11" t="str">
        <f t="shared" si="8"/>
        <v>CM046</v>
      </c>
      <c r="C76" s="522" t="str">
        <f t="shared" si="10"/>
        <v>CM046</v>
      </c>
      <c r="D76" s="528" t="s">
        <v>736</v>
      </c>
      <c r="E76" s="528" t="s">
        <v>318</v>
      </c>
      <c r="F76" s="53" t="s">
        <v>546</v>
      </c>
      <c r="G76" s="112"/>
      <c r="H76" s="508" t="s">
        <v>737</v>
      </c>
      <c r="I76" s="485" t="s">
        <v>154</v>
      </c>
      <c r="J76" s="485"/>
      <c r="K76" s="496"/>
      <c r="L76" s="485"/>
      <c r="M76" s="485"/>
      <c r="N76" s="485"/>
      <c r="O76" s="498"/>
      <c r="P76" s="485"/>
      <c r="Q76" s="41" t="s">
        <v>159</v>
      </c>
      <c r="R76" s="260"/>
      <c r="S76" s="217"/>
      <c r="T76" s="217"/>
      <c r="U76" s="217"/>
      <c r="V76" s="249" t="s">
        <v>738</v>
      </c>
      <c r="W76" s="249" t="s">
        <v>738</v>
      </c>
      <c r="X76" s="249" t="s">
        <v>738</v>
      </c>
      <c r="Y76" s="248">
        <f t="shared" si="9"/>
        <v>0</v>
      </c>
    </row>
    <row r="77" spans="1:25" ht="51" x14ac:dyDescent="0.25">
      <c r="A77" s="11">
        <f t="shared" si="7"/>
        <v>47</v>
      </c>
      <c r="B77" s="11" t="str">
        <f t="shared" si="8"/>
        <v>CM047</v>
      </c>
      <c r="C77" s="532" t="str">
        <f>B77</f>
        <v>CM047</v>
      </c>
      <c r="D77" s="532" t="s">
        <v>739</v>
      </c>
      <c r="E77" s="532" t="s">
        <v>318</v>
      </c>
      <c r="F77" s="57" t="s">
        <v>350</v>
      </c>
      <c r="G77" s="109"/>
      <c r="H77" s="519" t="s">
        <v>740</v>
      </c>
      <c r="I77" s="479" t="s">
        <v>154</v>
      </c>
      <c r="J77" s="479"/>
      <c r="K77" s="501" t="s">
        <v>741</v>
      </c>
      <c r="L77" s="479"/>
      <c r="M77" s="479"/>
      <c r="N77" s="479"/>
      <c r="O77" s="499"/>
      <c r="P77" s="510"/>
      <c r="Q77" s="41" t="s">
        <v>159</v>
      </c>
      <c r="R77" s="260" t="s">
        <v>742</v>
      </c>
      <c r="S77" s="217"/>
      <c r="T77" s="217"/>
      <c r="U77" s="217"/>
      <c r="V77" s="249" t="s">
        <v>743</v>
      </c>
      <c r="W77" s="249" t="s">
        <v>743</v>
      </c>
      <c r="X77" s="249" t="s">
        <v>743</v>
      </c>
      <c r="Y77" s="248">
        <f t="shared" si="9"/>
        <v>1</v>
      </c>
    </row>
    <row r="78" spans="1:25" ht="30" x14ac:dyDescent="0.25">
      <c r="A78" s="11">
        <f t="shared" si="7"/>
        <v>48</v>
      </c>
      <c r="B78" s="11" t="str">
        <f t="shared" si="8"/>
        <v>CM048</v>
      </c>
      <c r="C78" s="528" t="str">
        <f>B78</f>
        <v>CM048</v>
      </c>
      <c r="D78" s="528" t="s">
        <v>744</v>
      </c>
      <c r="E78" s="528" t="s">
        <v>318</v>
      </c>
      <c r="F78" s="53" t="s">
        <v>350</v>
      </c>
      <c r="G78" s="112"/>
      <c r="H78" s="508" t="s">
        <v>745</v>
      </c>
      <c r="I78" s="485" t="s">
        <v>111</v>
      </c>
      <c r="J78" s="485"/>
      <c r="K78" s="496" t="s">
        <v>746</v>
      </c>
      <c r="L78" s="485"/>
      <c r="M78" s="485"/>
      <c r="N78" s="485"/>
      <c r="O78" s="498" t="s">
        <v>747</v>
      </c>
      <c r="P78" s="485"/>
      <c r="Q78" s="41" t="s">
        <v>159</v>
      </c>
      <c r="R78" s="260" t="s">
        <v>730</v>
      </c>
      <c r="S78" s="217"/>
      <c r="T78" s="217"/>
      <c r="U78" s="217"/>
      <c r="V78" s="249" t="s">
        <v>748</v>
      </c>
      <c r="W78" s="249" t="s">
        <v>748</v>
      </c>
      <c r="X78" s="249" t="s">
        <v>749</v>
      </c>
      <c r="Y78" s="248">
        <f t="shared" si="9"/>
        <v>0</v>
      </c>
    </row>
    <row r="79" spans="1:25" ht="45" x14ac:dyDescent="0.25">
      <c r="A79" s="11">
        <f t="shared" si="7"/>
        <v>49</v>
      </c>
      <c r="B79" s="11" t="str">
        <f t="shared" si="8"/>
        <v>CM049</v>
      </c>
      <c r="C79" s="518" t="str">
        <f>B79</f>
        <v>CM049</v>
      </c>
      <c r="D79" s="518" t="s">
        <v>750</v>
      </c>
      <c r="E79" s="57" t="s">
        <v>382</v>
      </c>
      <c r="F79" s="57" t="s">
        <v>546</v>
      </c>
      <c r="G79" s="111"/>
      <c r="H79" s="499" t="s">
        <v>751</v>
      </c>
      <c r="I79" s="479" t="s">
        <v>114</v>
      </c>
      <c r="J79" s="479"/>
      <c r="K79" s="501"/>
      <c r="L79" s="479"/>
      <c r="M79" s="479"/>
      <c r="N79" s="479"/>
      <c r="O79" s="226" t="s">
        <v>752</v>
      </c>
      <c r="P79" s="510"/>
      <c r="Q79" s="41" t="s">
        <v>159</v>
      </c>
      <c r="R79" s="260" t="s">
        <v>753</v>
      </c>
      <c r="S79" s="217"/>
      <c r="T79" s="217"/>
      <c r="U79" s="217"/>
      <c r="V79" s="249" t="s">
        <v>754</v>
      </c>
      <c r="W79" s="249" t="s">
        <v>754</v>
      </c>
      <c r="X79" s="249" t="s">
        <v>755</v>
      </c>
      <c r="Y79" s="248">
        <f t="shared" si="9"/>
        <v>1</v>
      </c>
    </row>
    <row r="80" spans="1:25" ht="25.5" x14ac:dyDescent="0.25">
      <c r="A80" s="11">
        <f t="shared" si="7"/>
        <v>50</v>
      </c>
      <c r="B80" s="11" t="str">
        <f t="shared" si="8"/>
        <v>CM050</v>
      </c>
      <c r="C80" s="528" t="str">
        <f t="shared" si="3"/>
        <v>CM050</v>
      </c>
      <c r="D80" s="528" t="s">
        <v>756</v>
      </c>
      <c r="E80" s="53" t="s">
        <v>382</v>
      </c>
      <c r="F80" s="53" t="s">
        <v>546</v>
      </c>
      <c r="G80" s="112"/>
      <c r="H80" s="508" t="s">
        <v>757</v>
      </c>
      <c r="I80" s="485" t="s">
        <v>154</v>
      </c>
      <c r="J80" s="485"/>
      <c r="K80" s="496" t="s">
        <v>758</v>
      </c>
      <c r="L80" s="485"/>
      <c r="M80" s="485"/>
      <c r="N80" s="485"/>
      <c r="O80" s="263"/>
      <c r="P80" s="485"/>
      <c r="Q80" s="41" t="s">
        <v>159</v>
      </c>
      <c r="R80" s="260" t="s">
        <v>759</v>
      </c>
      <c r="S80" s="217"/>
      <c r="T80" s="217"/>
      <c r="U80" s="217"/>
      <c r="V80" s="249" t="s">
        <v>760</v>
      </c>
      <c r="W80" s="249" t="s">
        <v>760</v>
      </c>
      <c r="X80" s="249" t="s">
        <v>760</v>
      </c>
      <c r="Y80" s="248">
        <f t="shared" si="9"/>
        <v>0</v>
      </c>
    </row>
    <row r="81" spans="1:25" ht="25.5" x14ac:dyDescent="0.25">
      <c r="A81" s="11">
        <f t="shared" si="7"/>
        <v>51</v>
      </c>
      <c r="B81" s="11" t="str">
        <f t="shared" si="8"/>
        <v>CM051</v>
      </c>
      <c r="C81" s="518" t="str">
        <f t="shared" si="3"/>
        <v>CM051</v>
      </c>
      <c r="D81" s="518" t="s">
        <v>761</v>
      </c>
      <c r="E81" s="57" t="s">
        <v>382</v>
      </c>
      <c r="F81" s="57" t="s">
        <v>546</v>
      </c>
      <c r="G81" s="109"/>
      <c r="H81" s="519" t="s">
        <v>762</v>
      </c>
      <c r="I81" s="479" t="s">
        <v>154</v>
      </c>
      <c r="J81" s="479"/>
      <c r="K81" s="501"/>
      <c r="L81" s="479"/>
      <c r="M81" s="479"/>
      <c r="N81" s="479"/>
      <c r="O81" s="226"/>
      <c r="P81" s="510"/>
      <c r="Q81" s="41" t="s">
        <v>159</v>
      </c>
      <c r="R81" s="260"/>
      <c r="S81" s="217"/>
      <c r="T81" s="217"/>
      <c r="U81" s="217"/>
      <c r="V81" s="249" t="s">
        <v>763</v>
      </c>
      <c r="W81" s="249" t="s">
        <v>764</v>
      </c>
      <c r="X81" s="249" t="s">
        <v>764</v>
      </c>
      <c r="Y81" s="248">
        <f t="shared" si="9"/>
        <v>1</v>
      </c>
    </row>
    <row r="82" spans="1:25" ht="51" x14ac:dyDescent="0.25">
      <c r="A82" s="11">
        <f t="shared" si="7"/>
        <v>52</v>
      </c>
      <c r="B82" s="11" t="str">
        <f t="shared" si="8"/>
        <v>CM052</v>
      </c>
      <c r="C82" s="522" t="str">
        <f t="shared" si="3"/>
        <v>CM052</v>
      </c>
      <c r="D82" s="522" t="s">
        <v>29</v>
      </c>
      <c r="E82" s="53" t="s">
        <v>393</v>
      </c>
      <c r="F82" s="53" t="s">
        <v>415</v>
      </c>
      <c r="G82" s="112"/>
      <c r="H82" s="508" t="s">
        <v>765</v>
      </c>
      <c r="I82" s="264" t="s">
        <v>766</v>
      </c>
      <c r="J82" s="264"/>
      <c r="K82" s="496" t="s">
        <v>767</v>
      </c>
      <c r="L82" s="485"/>
      <c r="M82" s="485"/>
      <c r="N82" s="264"/>
      <c r="O82" s="223" t="s">
        <v>768</v>
      </c>
      <c r="P82" s="264"/>
      <c r="Q82" s="41" t="s">
        <v>159</v>
      </c>
      <c r="R82" s="256" t="s">
        <v>769</v>
      </c>
      <c r="S82" s="217"/>
      <c r="T82" s="217"/>
      <c r="U82" s="217"/>
      <c r="V82" s="249" t="s">
        <v>770</v>
      </c>
      <c r="W82" s="249" t="s">
        <v>770</v>
      </c>
      <c r="X82" s="249" t="s">
        <v>770</v>
      </c>
      <c r="Y82" s="248">
        <f t="shared" si="9"/>
        <v>0</v>
      </c>
    </row>
    <row r="83" spans="1:25" ht="15" customHeight="1" x14ac:dyDescent="0.25">
      <c r="A83" s="11">
        <f t="shared" si="7"/>
        <v>53</v>
      </c>
      <c r="B83" s="11" t="str">
        <f t="shared" si="8"/>
        <v>CM053</v>
      </c>
      <c r="C83" s="768" t="str">
        <f t="shared" si="3"/>
        <v>CM053</v>
      </c>
      <c r="D83" s="768" t="s">
        <v>35</v>
      </c>
      <c r="E83" s="57" t="s">
        <v>393</v>
      </c>
      <c r="F83" s="57" t="s">
        <v>415</v>
      </c>
      <c r="G83" s="563"/>
      <c r="H83" s="721" t="s">
        <v>771</v>
      </c>
      <c r="I83" s="688" t="s">
        <v>772</v>
      </c>
      <c r="J83" s="688"/>
      <c r="K83" s="726" t="s">
        <v>549</v>
      </c>
      <c r="L83" s="479"/>
      <c r="M83" s="479"/>
      <c r="N83" s="688"/>
      <c r="O83" s="226"/>
      <c r="P83" s="758"/>
      <c r="Q83" s="709" t="s">
        <v>237</v>
      </c>
      <c r="R83" s="711" t="s">
        <v>773</v>
      </c>
      <c r="S83" s="217"/>
      <c r="T83" s="217"/>
      <c r="U83" s="217"/>
      <c r="V83" s="249" t="s">
        <v>774</v>
      </c>
      <c r="W83" s="249" t="s">
        <v>774</v>
      </c>
      <c r="X83" s="249" t="s">
        <v>775</v>
      </c>
      <c r="Y83" s="248">
        <f t="shared" si="9"/>
        <v>1</v>
      </c>
    </row>
    <row r="84" spans="1:25" x14ac:dyDescent="0.25">
      <c r="A84" s="11">
        <f t="shared" si="7"/>
        <v>53</v>
      </c>
      <c r="B84" s="11" t="str">
        <f t="shared" si="8"/>
        <v>CM053</v>
      </c>
      <c r="C84" s="761" t="str">
        <f t="shared" si="3"/>
        <v>CM053</v>
      </c>
      <c r="D84" s="761"/>
      <c r="E84" s="514" t="s">
        <v>393</v>
      </c>
      <c r="F84" s="514" t="s">
        <v>404</v>
      </c>
      <c r="G84" s="564"/>
      <c r="H84" s="734"/>
      <c r="I84" s="689" t="e">
        <v>#N/A</v>
      </c>
      <c r="J84" s="689"/>
      <c r="K84" s="767"/>
      <c r="L84" s="480"/>
      <c r="M84" s="480"/>
      <c r="N84" s="689"/>
      <c r="O84" s="227"/>
      <c r="P84" s="759"/>
      <c r="Q84" s="731"/>
      <c r="R84" s="735"/>
      <c r="S84" s="217"/>
      <c r="T84" s="217"/>
      <c r="U84" s="217"/>
      <c r="V84" s="249"/>
      <c r="W84" s="249"/>
      <c r="X84" s="249"/>
      <c r="Y84" s="248">
        <f t="shared" si="9"/>
        <v>1</v>
      </c>
    </row>
    <row r="85" spans="1:25" x14ac:dyDescent="0.25">
      <c r="A85" s="11">
        <f t="shared" si="7"/>
        <v>53</v>
      </c>
      <c r="B85" s="11" t="str">
        <f t="shared" si="8"/>
        <v>CM053</v>
      </c>
      <c r="C85" s="761" t="str">
        <f t="shared" si="3"/>
        <v>CM053</v>
      </c>
      <c r="D85" s="761"/>
      <c r="E85" s="514" t="s">
        <v>393</v>
      </c>
      <c r="F85" s="514" t="s">
        <v>394</v>
      </c>
      <c r="G85" s="565"/>
      <c r="H85" s="734"/>
      <c r="I85" s="689" t="e">
        <v>#N/A</v>
      </c>
      <c r="J85" s="689"/>
      <c r="K85" s="767"/>
      <c r="L85" s="480"/>
      <c r="M85" s="480"/>
      <c r="N85" s="689"/>
      <c r="O85" s="227"/>
      <c r="P85" s="759"/>
      <c r="Q85" s="710"/>
      <c r="R85" s="712"/>
      <c r="S85" s="217"/>
      <c r="T85" s="217"/>
      <c r="U85" s="217"/>
      <c r="V85" s="249"/>
      <c r="W85" s="249"/>
      <c r="X85" s="249"/>
      <c r="Y85" s="248">
        <f t="shared" si="9"/>
        <v>1</v>
      </c>
    </row>
    <row r="86" spans="1:25" ht="63.75" x14ac:dyDescent="0.25">
      <c r="A86" s="11">
        <f t="shared" si="7"/>
        <v>54</v>
      </c>
      <c r="B86" s="11" t="str">
        <f t="shared" si="8"/>
        <v>CM054</v>
      </c>
      <c r="C86" s="522" t="str">
        <f t="shared" si="3"/>
        <v>CM054</v>
      </c>
      <c r="D86" s="522" t="s">
        <v>43</v>
      </c>
      <c r="E86" s="53" t="s">
        <v>393</v>
      </c>
      <c r="F86" s="53" t="s">
        <v>546</v>
      </c>
      <c r="G86" s="112"/>
      <c r="H86" s="508" t="s">
        <v>776</v>
      </c>
      <c r="I86" s="485" t="s">
        <v>777</v>
      </c>
      <c r="J86" s="485"/>
      <c r="K86" s="496" t="s">
        <v>778</v>
      </c>
      <c r="L86" s="485"/>
      <c r="M86" s="485" t="s">
        <v>155</v>
      </c>
      <c r="N86" s="485"/>
      <c r="O86" s="223" t="s">
        <v>779</v>
      </c>
      <c r="P86" s="485"/>
      <c r="Q86" s="41" t="s">
        <v>237</v>
      </c>
      <c r="R86" s="260" t="s">
        <v>780</v>
      </c>
      <c r="S86" s="217"/>
      <c r="T86" s="217"/>
      <c r="U86" s="217"/>
      <c r="V86" s="249" t="s">
        <v>781</v>
      </c>
      <c r="W86" s="249" t="s">
        <v>781</v>
      </c>
      <c r="X86" s="249" t="s">
        <v>781</v>
      </c>
      <c r="Y86" s="248">
        <f t="shared" si="9"/>
        <v>0</v>
      </c>
    </row>
    <row r="87" spans="1:25" ht="45" x14ac:dyDescent="0.25">
      <c r="A87" s="11">
        <f t="shared" si="7"/>
        <v>55</v>
      </c>
      <c r="B87" s="11" t="str">
        <f t="shared" si="8"/>
        <v>CM055</v>
      </c>
      <c r="C87" s="518" t="str">
        <f t="shared" si="3"/>
        <v>CM055</v>
      </c>
      <c r="D87" s="518" t="s">
        <v>45</v>
      </c>
      <c r="E87" s="57" t="s">
        <v>393</v>
      </c>
      <c r="F87" s="57" t="s">
        <v>394</v>
      </c>
      <c r="G87" s="111"/>
      <c r="H87" s="499" t="s">
        <v>782</v>
      </c>
      <c r="I87" s="479" t="s">
        <v>783</v>
      </c>
      <c r="J87" s="479"/>
      <c r="K87" s="501" t="s">
        <v>784</v>
      </c>
      <c r="L87" s="479" t="s">
        <v>155</v>
      </c>
      <c r="M87" s="479"/>
      <c r="N87" s="479"/>
      <c r="O87" s="226"/>
      <c r="P87" s="510"/>
      <c r="Q87" s="41" t="s">
        <v>237</v>
      </c>
      <c r="R87" s="260" t="s">
        <v>780</v>
      </c>
      <c r="S87" s="217"/>
      <c r="T87" s="217"/>
      <c r="U87" s="217"/>
      <c r="V87" s="249" t="s">
        <v>785</v>
      </c>
      <c r="W87" s="249" t="s">
        <v>785</v>
      </c>
      <c r="X87" s="249" t="s">
        <v>785</v>
      </c>
      <c r="Y87" s="248">
        <f t="shared" si="9"/>
        <v>1</v>
      </c>
    </row>
    <row r="88" spans="1:25" ht="25.5" x14ac:dyDescent="0.25">
      <c r="A88" s="11">
        <f t="shared" si="7"/>
        <v>56</v>
      </c>
      <c r="B88" s="11" t="str">
        <f t="shared" si="8"/>
        <v>CM056</v>
      </c>
      <c r="C88" s="522" t="str">
        <f t="shared" si="3"/>
        <v>CM056</v>
      </c>
      <c r="D88" s="522" t="s">
        <v>786</v>
      </c>
      <c r="E88" s="53" t="s">
        <v>393</v>
      </c>
      <c r="F88" s="53" t="s">
        <v>546</v>
      </c>
      <c r="G88" s="112"/>
      <c r="H88" s="508" t="s">
        <v>787</v>
      </c>
      <c r="I88" s="485" t="s">
        <v>154</v>
      </c>
      <c r="J88" s="485" t="s">
        <v>155</v>
      </c>
      <c r="K88" s="496"/>
      <c r="L88" s="485"/>
      <c r="M88" s="485"/>
      <c r="N88" s="485"/>
      <c r="O88" s="223"/>
      <c r="P88" s="485"/>
      <c r="Q88" s="41" t="s">
        <v>237</v>
      </c>
      <c r="R88" s="256" t="s">
        <v>788</v>
      </c>
      <c r="S88" s="217"/>
      <c r="T88" s="217"/>
      <c r="U88" s="217"/>
      <c r="V88" s="249" t="s">
        <v>789</v>
      </c>
      <c r="W88" s="249" t="s">
        <v>790</v>
      </c>
      <c r="X88" s="249" t="s">
        <v>789</v>
      </c>
      <c r="Y88" s="248">
        <f t="shared" si="9"/>
        <v>0</v>
      </c>
    </row>
    <row r="89" spans="1:25" ht="25.5" x14ac:dyDescent="0.25">
      <c r="A89" s="11">
        <f t="shared" si="7"/>
        <v>57</v>
      </c>
      <c r="B89" s="11" t="str">
        <f t="shared" si="8"/>
        <v>CM057</v>
      </c>
      <c r="C89" s="518" t="str">
        <f t="shared" si="3"/>
        <v>CM057</v>
      </c>
      <c r="D89" s="518" t="s">
        <v>791</v>
      </c>
      <c r="E89" s="57" t="s">
        <v>393</v>
      </c>
      <c r="F89" s="57" t="s">
        <v>546</v>
      </c>
      <c r="G89" s="109"/>
      <c r="H89" s="519" t="s">
        <v>792</v>
      </c>
      <c r="I89" s="479" t="s">
        <v>154</v>
      </c>
      <c r="J89" s="479" t="s">
        <v>155</v>
      </c>
      <c r="K89" s="501" t="s">
        <v>549</v>
      </c>
      <c r="L89" s="479" t="s">
        <v>155</v>
      </c>
      <c r="M89" s="479"/>
      <c r="N89" s="479"/>
      <c r="O89" s="226"/>
      <c r="P89" s="510"/>
      <c r="Q89" s="41" t="s">
        <v>159</v>
      </c>
      <c r="R89" s="256" t="s">
        <v>793</v>
      </c>
      <c r="S89" s="217"/>
      <c r="T89" s="217"/>
      <c r="U89" s="217"/>
      <c r="V89" s="249" t="s">
        <v>794</v>
      </c>
      <c r="W89" s="249" t="s">
        <v>794</v>
      </c>
      <c r="X89" s="249" t="s">
        <v>790</v>
      </c>
      <c r="Y89" s="248">
        <f t="shared" si="9"/>
        <v>1</v>
      </c>
    </row>
    <row r="90" spans="1:25" ht="51" x14ac:dyDescent="0.25">
      <c r="A90" s="11">
        <f t="shared" si="7"/>
        <v>58</v>
      </c>
      <c r="B90" s="11" t="str">
        <f t="shared" si="8"/>
        <v>CM058</v>
      </c>
      <c r="C90" s="522" t="str">
        <f t="shared" si="3"/>
        <v>CM058</v>
      </c>
      <c r="D90" s="522" t="s">
        <v>37</v>
      </c>
      <c r="E90" s="53" t="s">
        <v>393</v>
      </c>
      <c r="F90" s="53" t="s">
        <v>546</v>
      </c>
      <c r="G90" s="566"/>
      <c r="H90" s="498" t="s">
        <v>795</v>
      </c>
      <c r="I90" s="485" t="s">
        <v>796</v>
      </c>
      <c r="J90" s="485"/>
      <c r="K90" s="496"/>
      <c r="L90" s="485" t="s">
        <v>155</v>
      </c>
      <c r="M90" s="485"/>
      <c r="N90" s="485"/>
      <c r="O90" s="223" t="s">
        <v>598</v>
      </c>
      <c r="P90" s="485"/>
      <c r="Q90" s="41" t="s">
        <v>237</v>
      </c>
      <c r="R90" s="260"/>
      <c r="S90" s="217"/>
      <c r="T90" s="217"/>
      <c r="U90" s="217"/>
      <c r="V90" s="249"/>
      <c r="W90" s="249"/>
      <c r="X90" s="249"/>
      <c r="Y90" s="248">
        <f t="shared" si="9"/>
        <v>0</v>
      </c>
    </row>
    <row r="91" spans="1:25" ht="38.25" x14ac:dyDescent="0.25">
      <c r="A91" s="11">
        <f t="shared" si="7"/>
        <v>59</v>
      </c>
      <c r="B91" s="11" t="str">
        <f t="shared" si="8"/>
        <v>CM059</v>
      </c>
      <c r="C91" s="518" t="str">
        <f t="shared" si="3"/>
        <v>CM059</v>
      </c>
      <c r="D91" s="518" t="s">
        <v>797</v>
      </c>
      <c r="E91" s="57" t="s">
        <v>393</v>
      </c>
      <c r="F91" s="57" t="s">
        <v>546</v>
      </c>
      <c r="G91" s="111"/>
      <c r="H91" s="499" t="s">
        <v>798</v>
      </c>
      <c r="I91" s="479" t="s">
        <v>154</v>
      </c>
      <c r="J91" s="479"/>
      <c r="K91" s="501" t="s">
        <v>799</v>
      </c>
      <c r="L91" s="479"/>
      <c r="M91" s="479"/>
      <c r="N91" s="479"/>
      <c r="O91" s="226" t="s">
        <v>598</v>
      </c>
      <c r="P91" s="510"/>
      <c r="Q91" s="261" t="s">
        <v>159</v>
      </c>
      <c r="R91" s="265" t="s">
        <v>800</v>
      </c>
      <c r="S91" s="217"/>
      <c r="T91" s="217"/>
      <c r="U91" s="217"/>
      <c r="V91" s="249"/>
      <c r="W91" s="249"/>
      <c r="X91" s="249"/>
      <c r="Y91" s="248">
        <f t="shared" si="9"/>
        <v>1</v>
      </c>
    </row>
    <row r="92" spans="1:25" ht="51" x14ac:dyDescent="0.25">
      <c r="A92" s="11">
        <f t="shared" si="7"/>
        <v>60</v>
      </c>
      <c r="B92" s="11" t="str">
        <f t="shared" si="8"/>
        <v>CM060</v>
      </c>
      <c r="C92" s="522" t="str">
        <f t="shared" si="3"/>
        <v>CM060</v>
      </c>
      <c r="D92" s="528" t="s">
        <v>801</v>
      </c>
      <c r="E92" s="53" t="s">
        <v>393</v>
      </c>
      <c r="F92" s="53" t="s">
        <v>546</v>
      </c>
      <c r="G92" s="566"/>
      <c r="H92" s="498" t="s">
        <v>802</v>
      </c>
      <c r="I92" s="485" t="s">
        <v>154</v>
      </c>
      <c r="J92" s="485"/>
      <c r="K92" s="496" t="s">
        <v>803</v>
      </c>
      <c r="L92" s="485"/>
      <c r="M92" s="485"/>
      <c r="N92" s="485"/>
      <c r="O92" s="223" t="s">
        <v>598</v>
      </c>
      <c r="P92" s="485"/>
      <c r="Q92" s="261" t="s">
        <v>159</v>
      </c>
      <c r="R92" s="265" t="s">
        <v>800</v>
      </c>
      <c r="S92" s="217"/>
      <c r="T92" s="217"/>
      <c r="U92" s="217"/>
      <c r="V92" s="249"/>
      <c r="W92" s="249"/>
      <c r="X92" s="249"/>
      <c r="Y92" s="248">
        <f t="shared" si="9"/>
        <v>0</v>
      </c>
    </row>
    <row r="93" spans="1:25" ht="15" customHeight="1" x14ac:dyDescent="0.25">
      <c r="A93" s="11">
        <f t="shared" si="7"/>
        <v>61</v>
      </c>
      <c r="B93" s="11" t="str">
        <f t="shared" si="8"/>
        <v>CM061</v>
      </c>
      <c r="C93" s="790" t="str">
        <f>B93</f>
        <v>CM061</v>
      </c>
      <c r="D93" s="790" t="s">
        <v>39</v>
      </c>
      <c r="E93" s="57" t="s">
        <v>393</v>
      </c>
      <c r="F93" s="57" t="s">
        <v>415</v>
      </c>
      <c r="G93" s="563"/>
      <c r="H93" s="721" t="s">
        <v>804</v>
      </c>
      <c r="I93" s="688" t="s">
        <v>805</v>
      </c>
      <c r="J93" s="688"/>
      <c r="K93" s="726" t="s">
        <v>806</v>
      </c>
      <c r="L93" s="479" t="s">
        <v>155</v>
      </c>
      <c r="M93" s="479"/>
      <c r="N93" s="688"/>
      <c r="O93" s="721" t="s">
        <v>807</v>
      </c>
      <c r="P93" s="758"/>
      <c r="Q93" s="709" t="s">
        <v>237</v>
      </c>
      <c r="R93" s="711" t="s">
        <v>780</v>
      </c>
      <c r="S93" s="217"/>
      <c r="T93" s="217"/>
      <c r="U93" s="217"/>
      <c r="V93" s="249" t="s">
        <v>808</v>
      </c>
      <c r="W93" s="249" t="s">
        <v>808</v>
      </c>
      <c r="X93" s="249" t="s">
        <v>808</v>
      </c>
      <c r="Y93" s="248">
        <f t="shared" si="9"/>
        <v>1</v>
      </c>
    </row>
    <row r="94" spans="1:25" x14ac:dyDescent="0.25">
      <c r="A94" s="11">
        <f t="shared" si="7"/>
        <v>61</v>
      </c>
      <c r="B94" s="11" t="str">
        <f t="shared" si="8"/>
        <v>CM061</v>
      </c>
      <c r="C94" s="791"/>
      <c r="D94" s="791"/>
      <c r="E94" s="514" t="s">
        <v>393</v>
      </c>
      <c r="F94" s="514" t="s">
        <v>419</v>
      </c>
      <c r="G94" s="564"/>
      <c r="H94" s="734"/>
      <c r="I94" s="689"/>
      <c r="J94" s="689"/>
      <c r="K94" s="767"/>
      <c r="L94" s="480"/>
      <c r="M94" s="480"/>
      <c r="N94" s="689"/>
      <c r="O94" s="734"/>
      <c r="P94" s="759"/>
      <c r="Q94" s="710"/>
      <c r="R94" s="712"/>
      <c r="S94" s="217"/>
      <c r="T94" s="217"/>
      <c r="U94" s="217"/>
      <c r="V94" s="249"/>
      <c r="W94" s="249"/>
      <c r="X94" s="249"/>
      <c r="Y94" s="248">
        <f t="shared" si="9"/>
        <v>1</v>
      </c>
    </row>
    <row r="95" spans="1:25" ht="15" customHeight="1" x14ac:dyDescent="0.25">
      <c r="A95" s="11">
        <f t="shared" si="7"/>
        <v>61</v>
      </c>
      <c r="B95" s="11" t="str">
        <f t="shared" si="8"/>
        <v>CM061</v>
      </c>
      <c r="C95" s="792"/>
      <c r="D95" s="792"/>
      <c r="E95" s="514" t="s">
        <v>393</v>
      </c>
      <c r="F95" s="514" t="s">
        <v>394</v>
      </c>
      <c r="G95" s="565"/>
      <c r="H95" s="722"/>
      <c r="I95" s="480" t="s">
        <v>809</v>
      </c>
      <c r="J95" s="480"/>
      <c r="K95" s="727"/>
      <c r="L95" s="481"/>
      <c r="M95" s="481"/>
      <c r="N95" s="480"/>
      <c r="O95" s="516" t="s">
        <v>810</v>
      </c>
      <c r="P95" s="511"/>
      <c r="Q95" s="41" t="s">
        <v>237</v>
      </c>
      <c r="R95" s="260" t="s">
        <v>780</v>
      </c>
      <c r="S95" s="217"/>
      <c r="T95" s="217"/>
      <c r="U95" s="217"/>
      <c r="V95" s="249"/>
      <c r="W95" s="249"/>
      <c r="X95" s="249"/>
      <c r="Y95" s="248">
        <f t="shared" si="9"/>
        <v>1</v>
      </c>
    </row>
    <row r="96" spans="1:25" ht="15" customHeight="1" x14ac:dyDescent="0.25">
      <c r="A96" s="11">
        <f t="shared" si="7"/>
        <v>62</v>
      </c>
      <c r="B96" s="11" t="str">
        <f t="shared" si="8"/>
        <v>CM062</v>
      </c>
      <c r="C96" s="784" t="str">
        <f>B96</f>
        <v>CM062</v>
      </c>
      <c r="D96" s="784" t="s">
        <v>811</v>
      </c>
      <c r="E96" s="53" t="s">
        <v>393</v>
      </c>
      <c r="F96" s="53" t="s">
        <v>415</v>
      </c>
      <c r="G96" s="787" t="s">
        <v>632</v>
      </c>
      <c r="H96" s="719" t="s">
        <v>812</v>
      </c>
      <c r="I96" s="701" t="s">
        <v>154</v>
      </c>
      <c r="J96" s="701"/>
      <c r="K96" s="715" t="s">
        <v>689</v>
      </c>
      <c r="L96" s="485"/>
      <c r="M96" s="485"/>
      <c r="N96" s="701"/>
      <c r="O96" s="719" t="s">
        <v>598</v>
      </c>
      <c r="P96" s="701"/>
      <c r="Q96" s="709" t="s">
        <v>159</v>
      </c>
      <c r="R96" s="711" t="s">
        <v>813</v>
      </c>
      <c r="S96" s="217" t="s">
        <v>814</v>
      </c>
      <c r="T96" s="217" t="s">
        <v>814</v>
      </c>
      <c r="U96" s="217" t="s">
        <v>814</v>
      </c>
      <c r="V96" s="249"/>
      <c r="W96" s="249"/>
      <c r="X96" s="249"/>
      <c r="Y96" s="248">
        <f t="shared" si="9"/>
        <v>0</v>
      </c>
    </row>
    <row r="97" spans="1:25" x14ac:dyDescent="0.25">
      <c r="A97" s="11">
        <f t="shared" si="7"/>
        <v>62</v>
      </c>
      <c r="B97" s="11" t="str">
        <f t="shared" si="8"/>
        <v>CM062</v>
      </c>
      <c r="C97" s="785" t="str">
        <f>B97</f>
        <v>CM062</v>
      </c>
      <c r="D97" s="785"/>
      <c r="E97" s="525" t="s">
        <v>393</v>
      </c>
      <c r="F97" s="525" t="s">
        <v>419</v>
      </c>
      <c r="G97" s="788"/>
      <c r="H97" s="740"/>
      <c r="I97" s="737"/>
      <c r="J97" s="737"/>
      <c r="K97" s="741"/>
      <c r="L97" s="507"/>
      <c r="M97" s="507"/>
      <c r="N97" s="737"/>
      <c r="O97" s="740"/>
      <c r="P97" s="737"/>
      <c r="Q97" s="731"/>
      <c r="R97" s="735"/>
      <c r="S97" s="217"/>
      <c r="T97" s="217"/>
      <c r="U97" s="217"/>
      <c r="V97" s="249"/>
      <c r="W97" s="249"/>
      <c r="X97" s="249"/>
      <c r="Y97" s="248">
        <f t="shared" si="9"/>
        <v>0</v>
      </c>
    </row>
    <row r="98" spans="1:25" ht="15" customHeight="1" x14ac:dyDescent="0.25">
      <c r="A98" s="11">
        <f t="shared" si="7"/>
        <v>62</v>
      </c>
      <c r="B98" s="11" t="str">
        <f t="shared" si="8"/>
        <v>CM062</v>
      </c>
      <c r="C98" s="786"/>
      <c r="D98" s="786"/>
      <c r="E98" s="525" t="s">
        <v>393</v>
      </c>
      <c r="F98" s="525" t="s">
        <v>394</v>
      </c>
      <c r="G98" s="789"/>
      <c r="H98" s="720"/>
      <c r="I98" s="702"/>
      <c r="J98" s="702"/>
      <c r="K98" s="716"/>
      <c r="L98" s="486"/>
      <c r="M98" s="486"/>
      <c r="N98" s="702"/>
      <c r="O98" s="720"/>
      <c r="P98" s="702"/>
      <c r="Q98" s="710"/>
      <c r="R98" s="712"/>
      <c r="S98" s="217"/>
      <c r="T98" s="217"/>
      <c r="U98" s="217"/>
      <c r="V98" s="249"/>
      <c r="W98" s="249"/>
      <c r="X98" s="249"/>
      <c r="Y98" s="248">
        <f t="shared" si="9"/>
        <v>0</v>
      </c>
    </row>
    <row r="99" spans="1:25" ht="15" customHeight="1" x14ac:dyDescent="0.25">
      <c r="A99" s="11">
        <f t="shared" si="7"/>
        <v>63</v>
      </c>
      <c r="B99" s="11" t="str">
        <f t="shared" si="8"/>
        <v>CM063</v>
      </c>
      <c r="C99" s="768" t="str">
        <f t="shared" ref="C99:C104" si="11">B99</f>
        <v>CM063</v>
      </c>
      <c r="D99" s="768" t="s">
        <v>41</v>
      </c>
      <c r="E99" s="57" t="s">
        <v>393</v>
      </c>
      <c r="F99" s="57" t="s">
        <v>394</v>
      </c>
      <c r="G99" s="563"/>
      <c r="H99" s="721" t="s">
        <v>815</v>
      </c>
      <c r="I99" s="688" t="s">
        <v>816</v>
      </c>
      <c r="J99" s="688"/>
      <c r="K99" s="726" t="s">
        <v>817</v>
      </c>
      <c r="L99" s="479" t="s">
        <v>155</v>
      </c>
      <c r="M99" s="479"/>
      <c r="N99" s="688"/>
      <c r="O99" s="226"/>
      <c r="P99" s="758"/>
      <c r="Q99" s="709" t="s">
        <v>237</v>
      </c>
      <c r="R99" s="711" t="s">
        <v>818</v>
      </c>
      <c r="S99" s="217"/>
      <c r="T99" s="217"/>
      <c r="U99" s="217"/>
      <c r="V99" s="249" t="s">
        <v>808</v>
      </c>
      <c r="W99" s="249" t="s">
        <v>808</v>
      </c>
      <c r="X99" s="249" t="s">
        <v>808</v>
      </c>
      <c r="Y99" s="248">
        <f t="shared" si="9"/>
        <v>1</v>
      </c>
    </row>
    <row r="100" spans="1:25" x14ac:dyDescent="0.25">
      <c r="A100" s="11">
        <f t="shared" si="7"/>
        <v>63</v>
      </c>
      <c r="B100" s="11" t="str">
        <f t="shared" si="8"/>
        <v>CM063</v>
      </c>
      <c r="C100" s="761" t="str">
        <f t="shared" si="11"/>
        <v>CM063</v>
      </c>
      <c r="D100" s="761"/>
      <c r="E100" s="514" t="s">
        <v>393</v>
      </c>
      <c r="F100" s="514" t="s">
        <v>404</v>
      </c>
      <c r="G100" s="565"/>
      <c r="H100" s="734"/>
      <c r="I100" s="689"/>
      <c r="J100" s="689"/>
      <c r="K100" s="767"/>
      <c r="L100" s="480"/>
      <c r="M100" s="480"/>
      <c r="N100" s="689"/>
      <c r="O100" s="227"/>
      <c r="P100" s="759"/>
      <c r="Q100" s="710"/>
      <c r="R100" s="712"/>
      <c r="S100" s="217"/>
      <c r="T100" s="217"/>
      <c r="U100" s="217"/>
      <c r="V100" s="249"/>
      <c r="W100" s="249"/>
      <c r="X100" s="249"/>
      <c r="Y100" s="248">
        <f t="shared" si="9"/>
        <v>1</v>
      </c>
    </row>
    <row r="101" spans="1:25" ht="15" customHeight="1" x14ac:dyDescent="0.25">
      <c r="A101" s="11">
        <f t="shared" si="7"/>
        <v>64</v>
      </c>
      <c r="B101" s="11" t="str">
        <f t="shared" si="8"/>
        <v>CM064</v>
      </c>
      <c r="C101" s="772" t="str">
        <f t="shared" si="11"/>
        <v>CM064</v>
      </c>
      <c r="D101" s="772" t="s">
        <v>819</v>
      </c>
      <c r="E101" s="53" t="s">
        <v>393</v>
      </c>
      <c r="F101" s="53" t="s">
        <v>394</v>
      </c>
      <c r="G101" s="96"/>
      <c r="H101" s="747" t="s">
        <v>820</v>
      </c>
      <c r="I101" s="701" t="s">
        <v>154</v>
      </c>
      <c r="J101" s="701"/>
      <c r="K101" s="715"/>
      <c r="L101" s="485"/>
      <c r="M101" s="485"/>
      <c r="N101" s="701"/>
      <c r="O101" s="223"/>
      <c r="P101" s="701"/>
      <c r="Q101" s="709" t="s">
        <v>159</v>
      </c>
      <c r="R101" s="711" t="s">
        <v>821</v>
      </c>
      <c r="S101" s="217"/>
      <c r="T101" s="217"/>
      <c r="U101" s="217"/>
      <c r="V101" s="249" t="s">
        <v>822</v>
      </c>
      <c r="W101" s="249" t="s">
        <v>822</v>
      </c>
      <c r="X101" s="249" t="s">
        <v>822</v>
      </c>
      <c r="Y101" s="248">
        <f t="shared" si="9"/>
        <v>0</v>
      </c>
    </row>
    <row r="102" spans="1:25" x14ac:dyDescent="0.25">
      <c r="A102" s="11">
        <f t="shared" si="7"/>
        <v>64</v>
      </c>
      <c r="B102" s="11" t="str">
        <f t="shared" si="8"/>
        <v>CM064</v>
      </c>
      <c r="C102" s="773" t="str">
        <f t="shared" si="11"/>
        <v>CM064</v>
      </c>
      <c r="D102" s="773"/>
      <c r="E102" s="525" t="s">
        <v>393</v>
      </c>
      <c r="F102" s="525" t="s">
        <v>404</v>
      </c>
      <c r="G102" s="100"/>
      <c r="H102" s="774"/>
      <c r="I102" s="737" t="e">
        <v>#N/A</v>
      </c>
      <c r="J102" s="737"/>
      <c r="K102" s="741"/>
      <c r="L102" s="507"/>
      <c r="M102" s="507"/>
      <c r="N102" s="737"/>
      <c r="O102" s="225"/>
      <c r="P102" s="737"/>
      <c r="Q102" s="710"/>
      <c r="R102" s="712"/>
      <c r="S102" s="217"/>
      <c r="T102" s="217"/>
      <c r="U102" s="217"/>
      <c r="V102" s="249"/>
      <c r="W102" s="249"/>
      <c r="X102" s="249"/>
      <c r="Y102" s="248">
        <f t="shared" si="9"/>
        <v>0</v>
      </c>
    </row>
    <row r="103" spans="1:25" ht="25.5" x14ac:dyDescent="0.25">
      <c r="A103" s="11">
        <f t="shared" si="7"/>
        <v>65</v>
      </c>
      <c r="B103" s="11" t="str">
        <f t="shared" si="8"/>
        <v>CM065</v>
      </c>
      <c r="C103" s="518" t="str">
        <f t="shared" si="11"/>
        <v>CM065</v>
      </c>
      <c r="D103" s="518" t="s">
        <v>823</v>
      </c>
      <c r="E103" s="57" t="s">
        <v>393</v>
      </c>
      <c r="F103" s="57" t="s">
        <v>394</v>
      </c>
      <c r="G103" s="109"/>
      <c r="H103" s="519" t="s">
        <v>824</v>
      </c>
      <c r="I103" s="479" t="s">
        <v>154</v>
      </c>
      <c r="J103" s="479"/>
      <c r="K103" s="501" t="s">
        <v>825</v>
      </c>
      <c r="L103" s="479" t="s">
        <v>155</v>
      </c>
      <c r="M103" s="479"/>
      <c r="N103" s="479"/>
      <c r="O103" s="226" t="s">
        <v>598</v>
      </c>
      <c r="P103" s="266"/>
      <c r="Q103" s="491" t="s">
        <v>159</v>
      </c>
      <c r="R103" s="493"/>
      <c r="S103" s="217"/>
      <c r="T103" s="217"/>
      <c r="U103" s="217"/>
      <c r="V103" s="249" t="s">
        <v>822</v>
      </c>
      <c r="W103" s="249" t="s">
        <v>822</v>
      </c>
      <c r="X103" s="249" t="s">
        <v>822</v>
      </c>
      <c r="Y103" s="248">
        <f t="shared" si="9"/>
        <v>1</v>
      </c>
    </row>
    <row r="104" spans="1:25" x14ac:dyDescent="0.25">
      <c r="A104" s="11">
        <f t="shared" si="7"/>
        <v>66</v>
      </c>
      <c r="B104" s="11" t="str">
        <f t="shared" si="8"/>
        <v>CM066</v>
      </c>
      <c r="C104" s="522" t="str">
        <f t="shared" si="11"/>
        <v>CM066</v>
      </c>
      <c r="D104" s="522" t="s">
        <v>826</v>
      </c>
      <c r="E104" s="53" t="s">
        <v>393</v>
      </c>
      <c r="F104" s="53" t="s">
        <v>404</v>
      </c>
      <c r="G104" s="112"/>
      <c r="H104" s="508" t="s">
        <v>827</v>
      </c>
      <c r="I104" s="485" t="s">
        <v>154</v>
      </c>
      <c r="J104" s="485"/>
      <c r="K104" s="496" t="s">
        <v>828</v>
      </c>
      <c r="L104" s="485" t="s">
        <v>155</v>
      </c>
      <c r="M104" s="485"/>
      <c r="N104" s="485"/>
      <c r="O104" s="223" t="s">
        <v>598</v>
      </c>
      <c r="P104" s="267"/>
      <c r="Q104" s="491" t="s">
        <v>159</v>
      </c>
      <c r="R104" s="493"/>
      <c r="S104" s="217"/>
      <c r="T104" s="217"/>
      <c r="U104" s="217"/>
      <c r="V104" s="249" t="s">
        <v>822</v>
      </c>
      <c r="W104" s="249" t="s">
        <v>822</v>
      </c>
      <c r="X104" s="249" t="s">
        <v>822</v>
      </c>
      <c r="Y104" s="248">
        <f t="shared" si="9"/>
        <v>0</v>
      </c>
    </row>
    <row r="105" spans="1:25" ht="15" customHeight="1" x14ac:dyDescent="0.25">
      <c r="A105" s="11">
        <f t="shared" si="7"/>
        <v>67</v>
      </c>
      <c r="B105" s="11" t="str">
        <f t="shared" si="8"/>
        <v>CM067</v>
      </c>
      <c r="C105" s="768" t="str">
        <f t="shared" si="3"/>
        <v>CM067</v>
      </c>
      <c r="D105" s="768" t="s">
        <v>31</v>
      </c>
      <c r="E105" s="57" t="s">
        <v>393</v>
      </c>
      <c r="F105" s="57" t="s">
        <v>415</v>
      </c>
      <c r="G105" s="563"/>
      <c r="H105" s="721" t="s">
        <v>829</v>
      </c>
      <c r="I105" s="688" t="s">
        <v>830</v>
      </c>
      <c r="J105" s="688"/>
      <c r="K105" s="726" t="s">
        <v>831</v>
      </c>
      <c r="L105" s="479"/>
      <c r="M105" s="479" t="s">
        <v>155</v>
      </c>
      <c r="N105" s="688"/>
      <c r="O105" s="226"/>
      <c r="P105" s="758"/>
      <c r="Q105" s="709" t="s">
        <v>159</v>
      </c>
      <c r="R105" s="260" t="s">
        <v>832</v>
      </c>
      <c r="S105" s="217" t="s">
        <v>833</v>
      </c>
      <c r="T105" s="217" t="s">
        <v>833</v>
      </c>
      <c r="U105" s="217" t="s">
        <v>833</v>
      </c>
      <c r="V105" s="249" t="s">
        <v>834</v>
      </c>
      <c r="W105" s="249" t="s">
        <v>834</v>
      </c>
      <c r="X105" s="249" t="s">
        <v>834</v>
      </c>
      <c r="Y105" s="248">
        <f t="shared" si="9"/>
        <v>1</v>
      </c>
    </row>
    <row r="106" spans="1:25" x14ac:dyDescent="0.25">
      <c r="A106" s="11">
        <f t="shared" si="7"/>
        <v>67</v>
      </c>
      <c r="B106" s="11" t="str">
        <f t="shared" si="8"/>
        <v>CM067</v>
      </c>
      <c r="C106" s="761" t="str">
        <f t="shared" si="3"/>
        <v>CM067</v>
      </c>
      <c r="D106" s="761"/>
      <c r="E106" s="514" t="s">
        <v>393</v>
      </c>
      <c r="F106" s="514" t="s">
        <v>419</v>
      </c>
      <c r="G106" s="565"/>
      <c r="H106" s="734"/>
      <c r="I106" s="689"/>
      <c r="J106" s="689"/>
      <c r="K106" s="767"/>
      <c r="L106" s="480"/>
      <c r="M106" s="480"/>
      <c r="N106" s="689"/>
      <c r="O106" s="227"/>
      <c r="P106" s="759"/>
      <c r="Q106" s="710"/>
      <c r="R106" s="260" t="s">
        <v>832</v>
      </c>
      <c r="S106" s="217" t="s">
        <v>835</v>
      </c>
      <c r="T106" s="217" t="s">
        <v>835</v>
      </c>
      <c r="U106" s="217" t="s">
        <v>835</v>
      </c>
      <c r="V106" s="249"/>
      <c r="W106" s="249"/>
      <c r="X106" s="249"/>
      <c r="Y106" s="248">
        <f t="shared" si="9"/>
        <v>1</v>
      </c>
    </row>
    <row r="107" spans="1:25" ht="15" customHeight="1" x14ac:dyDescent="0.25">
      <c r="A107" s="11">
        <f t="shared" si="7"/>
        <v>68</v>
      </c>
      <c r="B107" s="11" t="str">
        <f t="shared" si="8"/>
        <v>CM068</v>
      </c>
      <c r="C107" s="772" t="str">
        <f t="shared" si="3"/>
        <v>CM068</v>
      </c>
      <c r="D107" s="772" t="s">
        <v>33</v>
      </c>
      <c r="E107" s="53" t="s">
        <v>393</v>
      </c>
      <c r="F107" s="53" t="s">
        <v>415</v>
      </c>
      <c r="G107" s="551"/>
      <c r="H107" s="719" t="s">
        <v>836</v>
      </c>
      <c r="I107" s="701" t="s">
        <v>837</v>
      </c>
      <c r="J107" s="701"/>
      <c r="K107" s="715" t="s">
        <v>838</v>
      </c>
      <c r="L107" s="485"/>
      <c r="M107" s="485"/>
      <c r="N107" s="701"/>
      <c r="O107" s="223"/>
      <c r="P107" s="701"/>
      <c r="Q107" s="709" t="s">
        <v>159</v>
      </c>
      <c r="R107" s="711" t="s">
        <v>413</v>
      </c>
      <c r="S107" s="217"/>
      <c r="T107" s="217"/>
      <c r="U107" s="217"/>
      <c r="V107" s="249" t="s">
        <v>839</v>
      </c>
      <c r="W107" s="249" t="s">
        <v>839</v>
      </c>
      <c r="X107" s="249" t="s">
        <v>839</v>
      </c>
      <c r="Y107" s="248">
        <f t="shared" si="9"/>
        <v>0</v>
      </c>
    </row>
    <row r="108" spans="1:25" x14ac:dyDescent="0.25">
      <c r="A108" s="11">
        <f t="shared" si="7"/>
        <v>68</v>
      </c>
      <c r="B108" s="11" t="str">
        <f t="shared" si="8"/>
        <v>CM068</v>
      </c>
      <c r="C108" s="773" t="str">
        <f t="shared" si="3"/>
        <v>CM068</v>
      </c>
      <c r="D108" s="773"/>
      <c r="E108" s="525" t="s">
        <v>393</v>
      </c>
      <c r="F108" s="525" t="s">
        <v>419</v>
      </c>
      <c r="G108" s="552"/>
      <c r="H108" s="740"/>
      <c r="I108" s="737"/>
      <c r="J108" s="737"/>
      <c r="K108" s="741"/>
      <c r="L108" s="507"/>
      <c r="M108" s="507"/>
      <c r="N108" s="737"/>
      <c r="O108" s="225"/>
      <c r="P108" s="737"/>
      <c r="Q108" s="710"/>
      <c r="R108" s="712"/>
      <c r="S108" s="217"/>
      <c r="T108" s="217"/>
      <c r="U108" s="217"/>
      <c r="V108" s="249"/>
      <c r="W108" s="249"/>
      <c r="X108" s="249"/>
      <c r="Y108" s="248">
        <f t="shared" si="9"/>
        <v>0</v>
      </c>
    </row>
    <row r="109" spans="1:25" ht="25.5" x14ac:dyDescent="0.25">
      <c r="A109" s="11">
        <f t="shared" si="7"/>
        <v>69</v>
      </c>
      <c r="B109" s="11" t="str">
        <f t="shared" si="8"/>
        <v>CM069</v>
      </c>
      <c r="C109" s="518" t="str">
        <f t="shared" si="3"/>
        <v>CM069</v>
      </c>
      <c r="D109" s="518" t="s">
        <v>840</v>
      </c>
      <c r="E109" s="57" t="s">
        <v>393</v>
      </c>
      <c r="F109" s="57" t="s">
        <v>419</v>
      </c>
      <c r="G109" s="111"/>
      <c r="H109" s="499" t="s">
        <v>841</v>
      </c>
      <c r="I109" s="479"/>
      <c r="J109" s="479"/>
      <c r="K109" s="501" t="s">
        <v>842</v>
      </c>
      <c r="L109" s="479" t="s">
        <v>155</v>
      </c>
      <c r="M109" s="479"/>
      <c r="N109" s="479"/>
      <c r="O109" s="226"/>
      <c r="P109" s="510"/>
      <c r="Q109" s="41" t="s">
        <v>237</v>
      </c>
      <c r="R109" s="256" t="s">
        <v>843</v>
      </c>
      <c r="S109" s="217"/>
      <c r="T109" s="217"/>
      <c r="U109" s="217"/>
      <c r="V109" s="249" t="s">
        <v>844</v>
      </c>
      <c r="W109" s="249" t="s">
        <v>844</v>
      </c>
      <c r="X109" s="249" t="s">
        <v>845</v>
      </c>
      <c r="Y109" s="248">
        <f t="shared" si="9"/>
        <v>1</v>
      </c>
    </row>
    <row r="110" spans="1:25" ht="76.5" x14ac:dyDescent="0.25">
      <c r="A110" s="11">
        <f t="shared" si="7"/>
        <v>70</v>
      </c>
      <c r="B110" s="11" t="str">
        <f t="shared" si="8"/>
        <v>CM070</v>
      </c>
      <c r="C110" s="522" t="str">
        <f>B110</f>
        <v>CM070</v>
      </c>
      <c r="D110" s="522" t="s">
        <v>846</v>
      </c>
      <c r="E110" s="53" t="s">
        <v>393</v>
      </c>
      <c r="F110" s="53" t="s">
        <v>432</v>
      </c>
      <c r="G110" s="112"/>
      <c r="H110" s="508" t="s">
        <v>847</v>
      </c>
      <c r="I110" s="485" t="s">
        <v>154</v>
      </c>
      <c r="J110" s="485"/>
      <c r="K110" s="496" t="s">
        <v>848</v>
      </c>
      <c r="L110" s="485" t="s">
        <v>155</v>
      </c>
      <c r="M110" s="485"/>
      <c r="N110" s="485"/>
      <c r="O110" s="223"/>
      <c r="P110" s="485"/>
      <c r="Q110" s="41" t="s">
        <v>159</v>
      </c>
      <c r="R110" s="256" t="s">
        <v>849</v>
      </c>
      <c r="S110" s="781" t="s">
        <v>850</v>
      </c>
      <c r="T110" s="782"/>
      <c r="U110" s="783"/>
      <c r="V110" s="249" t="s">
        <v>851</v>
      </c>
      <c r="W110" s="249" t="s">
        <v>851</v>
      </c>
      <c r="X110" s="249" t="s">
        <v>851</v>
      </c>
      <c r="Y110" s="248">
        <f t="shared" si="9"/>
        <v>0</v>
      </c>
    </row>
    <row r="111" spans="1:25" ht="51" x14ac:dyDescent="0.25">
      <c r="A111" s="11">
        <f t="shared" si="7"/>
        <v>71</v>
      </c>
      <c r="B111" s="11" t="str">
        <f t="shared" si="8"/>
        <v>CM071</v>
      </c>
      <c r="C111" s="518" t="str">
        <f t="shared" ref="C111" si="12">B111</f>
        <v>CM071</v>
      </c>
      <c r="D111" s="518" t="s">
        <v>852</v>
      </c>
      <c r="E111" s="57" t="s">
        <v>286</v>
      </c>
      <c r="F111" s="57" t="s">
        <v>286</v>
      </c>
      <c r="G111" s="109"/>
      <c r="H111" s="519" t="s">
        <v>853</v>
      </c>
      <c r="I111" s="479" t="s">
        <v>92</v>
      </c>
      <c r="J111" s="479"/>
      <c r="K111" s="501" t="s">
        <v>854</v>
      </c>
      <c r="L111" s="479"/>
      <c r="M111" s="479"/>
      <c r="N111" s="479"/>
      <c r="O111" s="226"/>
      <c r="P111" s="510"/>
      <c r="Q111" s="41" t="s">
        <v>159</v>
      </c>
      <c r="R111" s="260" t="s">
        <v>855</v>
      </c>
      <c r="S111" s="217"/>
      <c r="T111" s="217"/>
      <c r="U111" s="217"/>
      <c r="V111" s="249" t="s">
        <v>856</v>
      </c>
      <c r="W111" s="249" t="s">
        <v>856</v>
      </c>
      <c r="X111" s="249" t="s">
        <v>856</v>
      </c>
      <c r="Y111" s="248">
        <f t="shared" si="9"/>
        <v>1</v>
      </c>
    </row>
    <row r="112" spans="1:25" ht="15" customHeight="1" x14ac:dyDescent="0.25">
      <c r="A112" s="11">
        <f t="shared" si="7"/>
        <v>72</v>
      </c>
      <c r="B112" s="11" t="str">
        <f t="shared" si="8"/>
        <v>CM072</v>
      </c>
      <c r="C112" s="772" t="str">
        <f>B112</f>
        <v>CM072</v>
      </c>
      <c r="D112" s="772" t="s">
        <v>857</v>
      </c>
      <c r="E112" s="53" t="s">
        <v>149</v>
      </c>
      <c r="F112" s="53" t="s">
        <v>858</v>
      </c>
      <c r="G112" s="96"/>
      <c r="H112" s="747" t="s">
        <v>859</v>
      </c>
      <c r="I112" s="701" t="s">
        <v>154</v>
      </c>
      <c r="J112" s="701"/>
      <c r="K112" s="715" t="s">
        <v>860</v>
      </c>
      <c r="L112" s="485" t="s">
        <v>155</v>
      </c>
      <c r="M112" s="485"/>
      <c r="N112" s="701"/>
      <c r="O112" s="223"/>
      <c r="P112" s="701"/>
      <c r="Q112" s="709" t="s">
        <v>159</v>
      </c>
      <c r="R112" s="711" t="s">
        <v>861</v>
      </c>
      <c r="S112" s="217"/>
      <c r="T112" s="217"/>
      <c r="U112" s="217"/>
      <c r="V112" s="249" t="s">
        <v>862</v>
      </c>
      <c r="W112" s="249" t="s">
        <v>862</v>
      </c>
      <c r="X112" s="249" t="s">
        <v>164</v>
      </c>
      <c r="Y112" s="248">
        <f t="shared" si="9"/>
        <v>0</v>
      </c>
    </row>
    <row r="113" spans="1:25" x14ac:dyDescent="0.25">
      <c r="A113" s="11">
        <f t="shared" si="7"/>
        <v>72</v>
      </c>
      <c r="B113" s="11" t="str">
        <f t="shared" si="8"/>
        <v>CM072</v>
      </c>
      <c r="C113" s="773" t="str">
        <f>B113</f>
        <v>CM072</v>
      </c>
      <c r="D113" s="773"/>
      <c r="E113" s="525" t="s">
        <v>277</v>
      </c>
      <c r="F113" s="525" t="s">
        <v>858</v>
      </c>
      <c r="G113" s="100"/>
      <c r="H113" s="774"/>
      <c r="I113" s="737" t="e">
        <v>#N/A</v>
      </c>
      <c r="J113" s="737"/>
      <c r="K113" s="741"/>
      <c r="L113" s="507"/>
      <c r="M113" s="507"/>
      <c r="N113" s="737"/>
      <c r="O113" s="225"/>
      <c r="P113" s="737"/>
      <c r="Q113" s="710"/>
      <c r="R113" s="712"/>
      <c r="S113" s="217"/>
      <c r="T113" s="217"/>
      <c r="U113" s="217"/>
      <c r="V113" s="249" t="s">
        <v>862</v>
      </c>
      <c r="W113" s="249" t="s">
        <v>862</v>
      </c>
      <c r="X113" s="249" t="s">
        <v>164</v>
      </c>
      <c r="Y113" s="248">
        <f t="shared" si="9"/>
        <v>0</v>
      </c>
    </row>
    <row r="114" spans="1:25" ht="51" x14ac:dyDescent="0.25">
      <c r="A114" s="11">
        <f t="shared" si="7"/>
        <v>73</v>
      </c>
      <c r="B114" s="11" t="str">
        <f t="shared" si="8"/>
        <v>CM073</v>
      </c>
      <c r="C114" s="518" t="str">
        <f t="shared" ref="C114:C119" si="13">B114</f>
        <v>CM073</v>
      </c>
      <c r="D114" s="518" t="s">
        <v>47</v>
      </c>
      <c r="E114" s="57" t="s">
        <v>474</v>
      </c>
      <c r="F114" s="57" t="s">
        <v>546</v>
      </c>
      <c r="G114" s="109"/>
      <c r="H114" s="519" t="s">
        <v>863</v>
      </c>
      <c r="I114" s="479" t="s">
        <v>104</v>
      </c>
      <c r="J114" s="479"/>
      <c r="K114" s="501" t="s">
        <v>864</v>
      </c>
      <c r="L114" s="479" t="s">
        <v>155</v>
      </c>
      <c r="M114" s="479"/>
      <c r="N114" s="479"/>
      <c r="O114" s="226" t="s">
        <v>865</v>
      </c>
      <c r="P114" s="510"/>
      <c r="Q114" s="41" t="s">
        <v>237</v>
      </c>
      <c r="R114" s="256" t="s">
        <v>780</v>
      </c>
      <c r="S114" s="217"/>
      <c r="T114" s="217"/>
      <c r="U114" s="217"/>
      <c r="V114" s="249" t="s">
        <v>866</v>
      </c>
      <c r="W114" s="249" t="s">
        <v>866</v>
      </c>
      <c r="X114" s="249" t="s">
        <v>866</v>
      </c>
      <c r="Y114" s="248">
        <f t="shared" si="9"/>
        <v>1</v>
      </c>
    </row>
    <row r="115" spans="1:25" ht="63.75" x14ac:dyDescent="0.25">
      <c r="A115" s="11">
        <f t="shared" si="7"/>
        <v>74</v>
      </c>
      <c r="B115" s="11" t="str">
        <f t="shared" si="8"/>
        <v>CM074</v>
      </c>
      <c r="C115" s="522" t="str">
        <f t="shared" si="13"/>
        <v>CM074</v>
      </c>
      <c r="D115" s="522" t="s">
        <v>867</v>
      </c>
      <c r="E115" s="53" t="s">
        <v>474</v>
      </c>
      <c r="F115" s="53" t="s">
        <v>546</v>
      </c>
      <c r="G115" s="112"/>
      <c r="H115" s="508" t="s">
        <v>868</v>
      </c>
      <c r="I115" s="485" t="s">
        <v>869</v>
      </c>
      <c r="J115" s="485"/>
      <c r="K115" s="496" t="s">
        <v>870</v>
      </c>
      <c r="L115" s="485" t="s">
        <v>155</v>
      </c>
      <c r="M115" s="485"/>
      <c r="N115" s="485"/>
      <c r="O115" s="223" t="s">
        <v>598</v>
      </c>
      <c r="P115" s="485"/>
      <c r="Q115" s="41" t="s">
        <v>237</v>
      </c>
      <c r="R115" s="256" t="s">
        <v>871</v>
      </c>
      <c r="S115" s="217"/>
      <c r="T115" s="217"/>
      <c r="U115" s="217"/>
      <c r="V115" s="249"/>
      <c r="W115" s="249"/>
      <c r="X115" s="249"/>
      <c r="Y115" s="248">
        <f t="shared" si="9"/>
        <v>0</v>
      </c>
    </row>
    <row r="116" spans="1:25" ht="30" x14ac:dyDescent="0.25">
      <c r="A116" s="11">
        <f t="shared" si="7"/>
        <v>75</v>
      </c>
      <c r="B116" s="11" t="str">
        <f t="shared" si="8"/>
        <v>CM075</v>
      </c>
      <c r="C116" s="63" t="str">
        <f>B116</f>
        <v>CM075</v>
      </c>
      <c r="D116" s="63" t="s">
        <v>872</v>
      </c>
      <c r="E116" s="210" t="s">
        <v>474</v>
      </c>
      <c r="F116" s="210" t="s">
        <v>487</v>
      </c>
      <c r="G116" s="109"/>
      <c r="H116" s="475" t="s">
        <v>873</v>
      </c>
      <c r="I116" s="477" t="s">
        <v>90</v>
      </c>
      <c r="J116" s="477"/>
      <c r="K116" s="476"/>
      <c r="L116" s="477"/>
      <c r="M116" s="477" t="s">
        <v>155</v>
      </c>
      <c r="N116" s="477"/>
      <c r="O116" s="255"/>
      <c r="P116" s="66"/>
      <c r="Q116" s="41" t="s">
        <v>159</v>
      </c>
      <c r="R116" s="260"/>
      <c r="S116" s="217"/>
      <c r="T116" s="217"/>
      <c r="U116" s="217"/>
      <c r="V116" s="249" t="s">
        <v>874</v>
      </c>
      <c r="W116" s="249" t="s">
        <v>874</v>
      </c>
      <c r="X116" s="249" t="s">
        <v>874</v>
      </c>
      <c r="Y116" s="248">
        <f t="shared" si="9"/>
        <v>1</v>
      </c>
    </row>
    <row r="117" spans="1:25" ht="15" customHeight="1" x14ac:dyDescent="0.25">
      <c r="A117" s="11">
        <f t="shared" si="7"/>
        <v>76</v>
      </c>
      <c r="B117" s="11" t="str">
        <f t="shared" si="8"/>
        <v>CM076</v>
      </c>
      <c r="C117" s="772" t="str">
        <f t="shared" si="13"/>
        <v>CM076</v>
      </c>
      <c r="D117" s="772" t="s">
        <v>875</v>
      </c>
      <c r="E117" s="53" t="s">
        <v>149</v>
      </c>
      <c r="F117" s="53" t="s">
        <v>546</v>
      </c>
      <c r="G117" s="96"/>
      <c r="H117" s="747" t="s">
        <v>876</v>
      </c>
      <c r="I117" s="701" t="s">
        <v>90</v>
      </c>
      <c r="J117" s="701"/>
      <c r="K117" s="715"/>
      <c r="L117" s="485"/>
      <c r="M117" s="485" t="s">
        <v>155</v>
      </c>
      <c r="N117" s="701"/>
      <c r="O117" s="223"/>
      <c r="P117" s="701"/>
      <c r="Q117" s="709" t="s">
        <v>159</v>
      </c>
      <c r="R117" s="260"/>
      <c r="S117" s="217"/>
      <c r="T117" s="217"/>
      <c r="U117" s="217"/>
      <c r="V117" s="249" t="s">
        <v>874</v>
      </c>
      <c r="W117" s="249" t="s">
        <v>874</v>
      </c>
      <c r="X117" s="249" t="s">
        <v>874</v>
      </c>
      <c r="Y117" s="248">
        <f t="shared" si="9"/>
        <v>0</v>
      </c>
    </row>
    <row r="118" spans="1:25" x14ac:dyDescent="0.25">
      <c r="A118" s="11">
        <f t="shared" si="7"/>
        <v>76</v>
      </c>
      <c r="B118" s="11" t="str">
        <f t="shared" si="8"/>
        <v>CM076</v>
      </c>
      <c r="C118" s="773"/>
      <c r="D118" s="773"/>
      <c r="E118" s="525" t="s">
        <v>286</v>
      </c>
      <c r="F118" s="525" t="s">
        <v>546</v>
      </c>
      <c r="G118" s="98"/>
      <c r="H118" s="774"/>
      <c r="I118" s="737"/>
      <c r="J118" s="737"/>
      <c r="K118" s="741"/>
      <c r="L118" s="507"/>
      <c r="M118" s="507"/>
      <c r="N118" s="737"/>
      <c r="O118" s="225"/>
      <c r="P118" s="737"/>
      <c r="Q118" s="731"/>
      <c r="R118" s="260"/>
      <c r="S118" s="217"/>
      <c r="T118" s="217"/>
      <c r="U118" s="217"/>
      <c r="V118" s="249" t="s">
        <v>874</v>
      </c>
      <c r="W118" s="249" t="s">
        <v>874</v>
      </c>
      <c r="X118" s="249" t="s">
        <v>874</v>
      </c>
      <c r="Y118" s="248">
        <f t="shared" si="9"/>
        <v>0</v>
      </c>
    </row>
    <row r="119" spans="1:25" x14ac:dyDescent="0.25">
      <c r="A119" s="11">
        <f t="shared" si="7"/>
        <v>76</v>
      </c>
      <c r="B119" s="11" t="str">
        <f t="shared" si="8"/>
        <v>CM076</v>
      </c>
      <c r="C119" s="775" t="str">
        <f t="shared" si="13"/>
        <v>CM076</v>
      </c>
      <c r="D119" s="775"/>
      <c r="E119" s="526" t="s">
        <v>474</v>
      </c>
      <c r="F119" s="526" t="s">
        <v>487</v>
      </c>
      <c r="G119" s="100"/>
      <c r="H119" s="780"/>
      <c r="I119" s="702"/>
      <c r="J119" s="702"/>
      <c r="K119" s="716"/>
      <c r="L119" s="486"/>
      <c r="M119" s="486"/>
      <c r="N119" s="702"/>
      <c r="O119" s="229"/>
      <c r="P119" s="702"/>
      <c r="Q119" s="710"/>
      <c r="R119" s="260"/>
      <c r="S119" s="217"/>
      <c r="T119" s="217"/>
      <c r="U119" s="217"/>
      <c r="V119" s="249" t="s">
        <v>874</v>
      </c>
      <c r="W119" s="249" t="s">
        <v>874</v>
      </c>
      <c r="X119" s="249" t="s">
        <v>874</v>
      </c>
      <c r="Y119" s="248">
        <f t="shared" si="9"/>
        <v>0</v>
      </c>
    </row>
    <row r="120" spans="1:25" ht="30" x14ac:dyDescent="0.25">
      <c r="A120" s="11">
        <f t="shared" si="7"/>
        <v>77</v>
      </c>
      <c r="B120" s="11" t="str">
        <f t="shared" si="8"/>
        <v>CM077</v>
      </c>
      <c r="C120" s="512" t="str">
        <f>B120</f>
        <v>CM077</v>
      </c>
      <c r="D120" s="512" t="s">
        <v>877</v>
      </c>
      <c r="E120" s="514" t="s">
        <v>474</v>
      </c>
      <c r="F120" s="514" t="s">
        <v>487</v>
      </c>
      <c r="G120" s="568" t="s">
        <v>632</v>
      </c>
      <c r="H120" s="520" t="s">
        <v>878</v>
      </c>
      <c r="I120" s="480" t="s">
        <v>90</v>
      </c>
      <c r="J120" s="480"/>
      <c r="K120" s="517"/>
      <c r="L120" s="480"/>
      <c r="M120" s="480" t="s">
        <v>155</v>
      </c>
      <c r="N120" s="480"/>
      <c r="O120" s="227"/>
      <c r="P120" s="511"/>
      <c r="Q120" s="41" t="s">
        <v>159</v>
      </c>
      <c r="R120" s="260"/>
      <c r="S120" s="217"/>
      <c r="T120" s="217"/>
      <c r="U120" s="217"/>
      <c r="V120" s="249" t="s">
        <v>874</v>
      </c>
      <c r="W120" s="249" t="s">
        <v>874</v>
      </c>
      <c r="X120" s="249" t="s">
        <v>874</v>
      </c>
      <c r="Y120" s="248">
        <f t="shared" si="9"/>
        <v>1</v>
      </c>
    </row>
    <row r="121" spans="1:25" ht="30" x14ac:dyDescent="0.25">
      <c r="A121" s="11">
        <f t="shared" si="7"/>
        <v>78</v>
      </c>
      <c r="B121" s="11" t="str">
        <f t="shared" si="8"/>
        <v>CM078</v>
      </c>
      <c r="C121" s="68" t="str">
        <f>B121</f>
        <v>CM078</v>
      </c>
      <c r="D121" s="68" t="s">
        <v>879</v>
      </c>
      <c r="E121" s="80" t="s">
        <v>286</v>
      </c>
      <c r="F121" s="80" t="s">
        <v>286</v>
      </c>
      <c r="G121" s="542"/>
      <c r="H121" s="487" t="s">
        <v>880</v>
      </c>
      <c r="I121" s="489" t="s">
        <v>103</v>
      </c>
      <c r="J121" s="489"/>
      <c r="K121" s="488"/>
      <c r="L121" s="489"/>
      <c r="M121" s="489"/>
      <c r="N121" s="489"/>
      <c r="O121" s="241"/>
      <c r="P121" s="489"/>
      <c r="Q121" s="41" t="s">
        <v>159</v>
      </c>
      <c r="R121" s="260"/>
      <c r="S121" s="217"/>
      <c r="T121" s="217"/>
      <c r="U121" s="217"/>
      <c r="V121" s="249" t="s">
        <v>881</v>
      </c>
      <c r="W121" s="249" t="s">
        <v>881</v>
      </c>
      <c r="X121" s="249" t="s">
        <v>881</v>
      </c>
      <c r="Y121" s="248">
        <f t="shared" si="9"/>
        <v>0</v>
      </c>
    </row>
    <row r="122" spans="1:25" s="270" customFormat="1" ht="63.75" x14ac:dyDescent="0.25">
      <c r="A122" s="11">
        <f t="shared" si="7"/>
        <v>79</v>
      </c>
      <c r="B122" s="11" t="str">
        <f t="shared" si="8"/>
        <v>CM079</v>
      </c>
      <c r="C122" s="518" t="str">
        <f t="shared" ref="C122" si="14">B122</f>
        <v>CM079</v>
      </c>
      <c r="D122" s="518" t="s">
        <v>882</v>
      </c>
      <c r="E122" s="57" t="s">
        <v>393</v>
      </c>
      <c r="F122" s="57" t="s">
        <v>404</v>
      </c>
      <c r="G122" s="568" t="s">
        <v>632</v>
      </c>
      <c r="H122" s="499" t="s">
        <v>883</v>
      </c>
      <c r="I122" s="479" t="s">
        <v>154</v>
      </c>
      <c r="J122" s="479"/>
      <c r="K122" s="501" t="s">
        <v>884</v>
      </c>
      <c r="L122" s="479"/>
      <c r="M122" s="479"/>
      <c r="N122" s="479"/>
      <c r="O122" s="120" t="s">
        <v>885</v>
      </c>
      <c r="P122" s="266"/>
      <c r="Q122" s="209" t="s">
        <v>159</v>
      </c>
      <c r="R122" s="258" t="s">
        <v>886</v>
      </c>
      <c r="S122" s="268"/>
      <c r="T122" s="268"/>
      <c r="U122" s="268"/>
      <c r="V122" s="269"/>
      <c r="W122" s="269"/>
      <c r="X122" s="269"/>
      <c r="Y122" s="248">
        <f t="shared" si="9"/>
        <v>1</v>
      </c>
    </row>
    <row r="123" spans="1:25" x14ac:dyDescent="0.25">
      <c r="A123" s="11">
        <f t="shared" si="7"/>
        <v>80</v>
      </c>
      <c r="B123" s="11" t="str">
        <f t="shared" si="8"/>
        <v>CM080</v>
      </c>
      <c r="C123" s="68" t="str">
        <f>B123</f>
        <v>CM080</v>
      </c>
      <c r="D123" s="68" t="s">
        <v>887</v>
      </c>
      <c r="E123" s="80" t="s">
        <v>495</v>
      </c>
      <c r="F123" s="80" t="s">
        <v>500</v>
      </c>
      <c r="G123" s="112"/>
      <c r="H123" s="487" t="s">
        <v>888</v>
      </c>
      <c r="I123" s="489" t="s">
        <v>154</v>
      </c>
      <c r="J123" s="489"/>
      <c r="K123" s="488"/>
      <c r="L123" s="489"/>
      <c r="M123" s="489"/>
      <c r="N123" s="489"/>
      <c r="O123" s="241"/>
      <c r="P123" s="489"/>
      <c r="Q123" s="41" t="s">
        <v>159</v>
      </c>
      <c r="R123" s="260" t="s">
        <v>889</v>
      </c>
      <c r="S123" s="217" t="s">
        <v>890</v>
      </c>
      <c r="T123" s="217"/>
      <c r="U123" s="217"/>
      <c r="V123" s="249" t="s">
        <v>891</v>
      </c>
      <c r="W123" s="249" t="s">
        <v>891</v>
      </c>
      <c r="X123" s="249" t="s">
        <v>891</v>
      </c>
      <c r="Y123" s="248">
        <f t="shared" si="9"/>
        <v>0</v>
      </c>
    </row>
    <row r="124" spans="1:25" ht="51" x14ac:dyDescent="0.25">
      <c r="A124" s="11">
        <f t="shared" si="7"/>
        <v>81</v>
      </c>
      <c r="B124" s="11" t="str">
        <f t="shared" si="8"/>
        <v>CM081</v>
      </c>
      <c r="C124" s="63" t="str">
        <f t="shared" ref="C124:C125" si="15">B124</f>
        <v>CM081</v>
      </c>
      <c r="D124" s="63" t="s">
        <v>892</v>
      </c>
      <c r="E124" s="210" t="s">
        <v>495</v>
      </c>
      <c r="F124" s="210" t="s">
        <v>514</v>
      </c>
      <c r="G124" s="109"/>
      <c r="H124" s="475" t="s">
        <v>893</v>
      </c>
      <c r="I124" s="477" t="s">
        <v>154</v>
      </c>
      <c r="J124" s="477"/>
      <c r="K124" s="476" t="s">
        <v>894</v>
      </c>
      <c r="L124" s="477" t="s">
        <v>155</v>
      </c>
      <c r="M124" s="477"/>
      <c r="N124" s="477"/>
      <c r="O124" s="255" t="s">
        <v>598</v>
      </c>
      <c r="P124" s="66"/>
      <c r="Q124" s="41" t="s">
        <v>159</v>
      </c>
      <c r="R124" s="258" t="s">
        <v>895</v>
      </c>
      <c r="S124" s="217"/>
      <c r="T124" s="217"/>
      <c r="U124" s="217"/>
      <c r="V124" s="249"/>
      <c r="W124" s="249"/>
      <c r="X124" s="249"/>
      <c r="Y124" s="248">
        <f t="shared" si="9"/>
        <v>1</v>
      </c>
    </row>
    <row r="125" spans="1:25" ht="30" x14ac:dyDescent="0.25">
      <c r="A125" s="11">
        <f t="shared" si="7"/>
        <v>82</v>
      </c>
      <c r="B125" s="11" t="str">
        <f t="shared" si="8"/>
        <v>CM082</v>
      </c>
      <c r="C125" s="68" t="str">
        <f t="shared" si="15"/>
        <v>CM082</v>
      </c>
      <c r="D125" s="68" t="s">
        <v>896</v>
      </c>
      <c r="E125" s="80" t="s">
        <v>495</v>
      </c>
      <c r="F125" s="80" t="s">
        <v>546</v>
      </c>
      <c r="G125" s="112"/>
      <c r="H125" s="487" t="s">
        <v>897</v>
      </c>
      <c r="I125" s="489" t="s">
        <v>110</v>
      </c>
      <c r="J125" s="489"/>
      <c r="K125" s="488"/>
      <c r="L125" s="489"/>
      <c r="M125" s="489"/>
      <c r="N125" s="489"/>
      <c r="O125" s="241"/>
      <c r="P125" s="489"/>
      <c r="Q125" s="41" t="s">
        <v>159</v>
      </c>
      <c r="R125" s="260"/>
      <c r="S125" s="217"/>
      <c r="T125" s="217"/>
      <c r="U125" s="217"/>
      <c r="V125" s="249" t="s">
        <v>898</v>
      </c>
      <c r="W125" s="249" t="s">
        <v>898</v>
      </c>
      <c r="X125" s="249" t="s">
        <v>898</v>
      </c>
      <c r="Y125" s="248">
        <f t="shared" si="9"/>
        <v>0</v>
      </c>
    </row>
    <row r="126" spans="1:25" ht="63.75" x14ac:dyDescent="0.25">
      <c r="A126" s="11">
        <f t="shared" si="7"/>
        <v>83</v>
      </c>
      <c r="B126" s="11" t="str">
        <f t="shared" si="8"/>
        <v>CM083</v>
      </c>
      <c r="C126" s="518" t="str">
        <f>B126</f>
        <v>CM083</v>
      </c>
      <c r="D126" s="518" t="s">
        <v>899</v>
      </c>
      <c r="E126" s="57" t="s">
        <v>495</v>
      </c>
      <c r="F126" s="57" t="s">
        <v>546</v>
      </c>
      <c r="G126" s="568" t="s">
        <v>632</v>
      </c>
      <c r="H126" s="519" t="s">
        <v>900</v>
      </c>
      <c r="I126" s="479" t="s">
        <v>154</v>
      </c>
      <c r="J126" s="479"/>
      <c r="K126" s="501"/>
      <c r="L126" s="479"/>
      <c r="M126" s="479"/>
      <c r="N126" s="479"/>
      <c r="O126" s="226" t="s">
        <v>598</v>
      </c>
      <c r="P126" s="266"/>
      <c r="Q126" s="41" t="s">
        <v>159</v>
      </c>
      <c r="R126" s="509" t="s">
        <v>901</v>
      </c>
      <c r="S126" s="254" t="s">
        <v>902</v>
      </c>
      <c r="T126" s="254" t="s">
        <v>903</v>
      </c>
      <c r="U126" s="254" t="s">
        <v>904</v>
      </c>
      <c r="V126" s="249"/>
      <c r="W126" s="249"/>
      <c r="X126" s="249"/>
      <c r="Y126" s="248">
        <f t="shared" si="9"/>
        <v>1</v>
      </c>
    </row>
    <row r="127" spans="1:25" ht="15" customHeight="1" x14ac:dyDescent="0.25">
      <c r="A127" s="11">
        <f t="shared" si="7"/>
        <v>84</v>
      </c>
      <c r="B127" s="11" t="str">
        <f t="shared" si="8"/>
        <v>CM084</v>
      </c>
      <c r="C127" s="772" t="str">
        <f t="shared" ref="C127:C139" si="16">B127</f>
        <v>CM084</v>
      </c>
      <c r="D127" s="772" t="s">
        <v>905</v>
      </c>
      <c r="E127" s="53" t="s">
        <v>149</v>
      </c>
      <c r="F127" s="53" t="s">
        <v>546</v>
      </c>
      <c r="G127" s="551"/>
      <c r="H127" s="719" t="s">
        <v>906</v>
      </c>
      <c r="I127" s="701" t="s">
        <v>154</v>
      </c>
      <c r="J127" s="701"/>
      <c r="K127" s="715"/>
      <c r="L127" s="485"/>
      <c r="M127" s="485"/>
      <c r="N127" s="701" t="s">
        <v>155</v>
      </c>
      <c r="O127" s="223"/>
      <c r="P127" s="701"/>
      <c r="Q127" s="709" t="s">
        <v>237</v>
      </c>
      <c r="R127" s="711" t="s">
        <v>907</v>
      </c>
      <c r="S127" s="217"/>
      <c r="T127" s="217"/>
      <c r="U127" s="217"/>
      <c r="V127" s="249" t="s">
        <v>908</v>
      </c>
      <c r="W127" s="249" t="s">
        <v>908</v>
      </c>
      <c r="X127" s="249" t="s">
        <v>908</v>
      </c>
      <c r="Y127" s="248">
        <f t="shared" si="9"/>
        <v>0</v>
      </c>
    </row>
    <row r="128" spans="1:25" x14ac:dyDescent="0.25">
      <c r="A128" s="11">
        <f t="shared" si="7"/>
        <v>84</v>
      </c>
      <c r="B128" s="11" t="str">
        <f t="shared" si="8"/>
        <v>CM084</v>
      </c>
      <c r="C128" s="773" t="str">
        <f t="shared" si="16"/>
        <v>CM084</v>
      </c>
      <c r="D128" s="776"/>
      <c r="E128" s="525" t="s">
        <v>277</v>
      </c>
      <c r="F128" s="525" t="s">
        <v>546</v>
      </c>
      <c r="G128" s="153"/>
      <c r="H128" s="778"/>
      <c r="I128" s="737" t="e">
        <v>#N/A</v>
      </c>
      <c r="J128" s="737"/>
      <c r="K128" s="741"/>
      <c r="L128" s="507"/>
      <c r="M128" s="507"/>
      <c r="N128" s="737"/>
      <c r="O128" s="225"/>
      <c r="P128" s="737"/>
      <c r="Q128" s="731"/>
      <c r="R128" s="735"/>
      <c r="S128" s="217"/>
      <c r="T128" s="217"/>
      <c r="U128" s="217"/>
      <c r="V128" s="249" t="s">
        <v>908</v>
      </c>
      <c r="W128" s="249" t="s">
        <v>908</v>
      </c>
      <c r="X128" s="249" t="s">
        <v>908</v>
      </c>
      <c r="Y128" s="248">
        <f t="shared" si="9"/>
        <v>0</v>
      </c>
    </row>
    <row r="129" spans="1:25" x14ac:dyDescent="0.25">
      <c r="A129" s="11">
        <f t="shared" si="7"/>
        <v>84</v>
      </c>
      <c r="B129" s="11" t="str">
        <f t="shared" si="8"/>
        <v>CM084</v>
      </c>
      <c r="C129" s="773" t="str">
        <f t="shared" si="16"/>
        <v>CM084</v>
      </c>
      <c r="D129" s="776"/>
      <c r="E129" s="525" t="s">
        <v>286</v>
      </c>
      <c r="F129" s="525" t="s">
        <v>546</v>
      </c>
      <c r="G129" s="153"/>
      <c r="H129" s="778"/>
      <c r="I129" s="737" t="e">
        <v>#N/A</v>
      </c>
      <c r="J129" s="737"/>
      <c r="K129" s="741"/>
      <c r="L129" s="507"/>
      <c r="M129" s="507"/>
      <c r="N129" s="737"/>
      <c r="O129" s="225"/>
      <c r="P129" s="737"/>
      <c r="Q129" s="731"/>
      <c r="R129" s="735"/>
      <c r="S129" s="217"/>
      <c r="T129" s="217"/>
      <c r="U129" s="217"/>
      <c r="V129" s="249" t="s">
        <v>908</v>
      </c>
      <c r="W129" s="249" t="s">
        <v>908</v>
      </c>
      <c r="X129" s="249" t="s">
        <v>908</v>
      </c>
      <c r="Y129" s="248">
        <f t="shared" si="9"/>
        <v>0</v>
      </c>
    </row>
    <row r="130" spans="1:25" x14ac:dyDescent="0.25">
      <c r="A130" s="11">
        <f t="shared" si="7"/>
        <v>84</v>
      </c>
      <c r="B130" s="11" t="str">
        <f t="shared" si="8"/>
        <v>CM084</v>
      </c>
      <c r="C130" s="773" t="str">
        <f t="shared" si="16"/>
        <v>CM084</v>
      </c>
      <c r="D130" s="776"/>
      <c r="E130" s="525" t="s">
        <v>295</v>
      </c>
      <c r="F130" s="525" t="s">
        <v>546</v>
      </c>
      <c r="G130" s="153"/>
      <c r="H130" s="778"/>
      <c r="I130" s="737" t="e">
        <v>#N/A</v>
      </c>
      <c r="J130" s="737"/>
      <c r="K130" s="741"/>
      <c r="L130" s="507"/>
      <c r="M130" s="507"/>
      <c r="N130" s="737"/>
      <c r="O130" s="225"/>
      <c r="P130" s="737"/>
      <c r="Q130" s="731"/>
      <c r="R130" s="735"/>
      <c r="S130" s="217"/>
      <c r="T130" s="217"/>
      <c r="U130" s="217"/>
      <c r="V130" s="249" t="s">
        <v>908</v>
      </c>
      <c r="W130" s="249" t="s">
        <v>908</v>
      </c>
      <c r="X130" s="249" t="s">
        <v>908</v>
      </c>
      <c r="Y130" s="248">
        <f t="shared" si="9"/>
        <v>0</v>
      </c>
    </row>
    <row r="131" spans="1:25" x14ac:dyDescent="0.25">
      <c r="A131" s="11">
        <f t="shared" si="7"/>
        <v>84</v>
      </c>
      <c r="B131" s="11" t="str">
        <f t="shared" si="8"/>
        <v>CM084</v>
      </c>
      <c r="C131" s="773" t="str">
        <f t="shared" si="16"/>
        <v>CM084</v>
      </c>
      <c r="D131" s="776"/>
      <c r="E131" s="525" t="s">
        <v>318</v>
      </c>
      <c r="F131" s="525" t="s">
        <v>546</v>
      </c>
      <c r="G131" s="153"/>
      <c r="H131" s="778"/>
      <c r="I131" s="737" t="e">
        <v>#N/A</v>
      </c>
      <c r="J131" s="737"/>
      <c r="K131" s="741"/>
      <c r="L131" s="507"/>
      <c r="M131" s="507"/>
      <c r="N131" s="737"/>
      <c r="O131" s="225"/>
      <c r="P131" s="737"/>
      <c r="Q131" s="731"/>
      <c r="R131" s="735"/>
      <c r="S131" s="217"/>
      <c r="T131" s="217"/>
      <c r="U131" s="217"/>
      <c r="V131" s="249" t="s">
        <v>908</v>
      </c>
      <c r="W131" s="249" t="s">
        <v>908</v>
      </c>
      <c r="X131" s="249" t="s">
        <v>908</v>
      </c>
      <c r="Y131" s="248">
        <f t="shared" si="9"/>
        <v>0</v>
      </c>
    </row>
    <row r="132" spans="1:25" x14ac:dyDescent="0.25">
      <c r="A132" s="11">
        <f t="shared" ref="A132:A181" si="17">IF(D132="",A131,A131+1)</f>
        <v>84</v>
      </c>
      <c r="B132" s="11" t="str">
        <f t="shared" ref="B132:B181" si="18">IF(A132=A131,B131,REPLACE(B131,LEN(B131)-LEN((RIGHT(B131,3)*1+1)*1)+1,LEN((RIGHT(B131,3)*1+1)*1),RIGHT(B131,3)*1+1))</f>
        <v>CM084</v>
      </c>
      <c r="C132" s="775" t="str">
        <f t="shared" si="16"/>
        <v>CM084</v>
      </c>
      <c r="D132" s="777"/>
      <c r="E132" s="526" t="s">
        <v>382</v>
      </c>
      <c r="F132" s="526" t="s">
        <v>546</v>
      </c>
      <c r="G132" s="155"/>
      <c r="H132" s="779"/>
      <c r="I132" s="702" t="e">
        <v>#N/A</v>
      </c>
      <c r="J132" s="702"/>
      <c r="K132" s="716"/>
      <c r="L132" s="486"/>
      <c r="M132" s="486"/>
      <c r="N132" s="702"/>
      <c r="O132" s="229"/>
      <c r="P132" s="702"/>
      <c r="Q132" s="710"/>
      <c r="R132" s="712"/>
      <c r="S132" s="217"/>
      <c r="T132" s="217"/>
      <c r="U132" s="217"/>
      <c r="V132" s="249" t="s">
        <v>908</v>
      </c>
      <c r="W132" s="249" t="s">
        <v>908</v>
      </c>
      <c r="X132" s="249" t="s">
        <v>908</v>
      </c>
      <c r="Y132" s="248">
        <f t="shared" si="9"/>
        <v>0</v>
      </c>
    </row>
    <row r="133" spans="1:25" ht="15" customHeight="1" x14ac:dyDescent="0.25">
      <c r="A133" s="11">
        <f t="shared" si="17"/>
        <v>85</v>
      </c>
      <c r="B133" s="11" t="str">
        <f t="shared" si="18"/>
        <v>CM085</v>
      </c>
      <c r="C133" s="768" t="str">
        <f t="shared" si="16"/>
        <v>CM085</v>
      </c>
      <c r="D133" s="768" t="s">
        <v>101</v>
      </c>
      <c r="E133" s="57" t="s">
        <v>149</v>
      </c>
      <c r="F133" s="57" t="s">
        <v>546</v>
      </c>
      <c r="G133" s="563"/>
      <c r="H133" s="721" t="s">
        <v>909</v>
      </c>
      <c r="I133" s="688" t="s">
        <v>98</v>
      </c>
      <c r="J133" s="688"/>
      <c r="K133" s="726" t="s">
        <v>910</v>
      </c>
      <c r="L133" s="479"/>
      <c r="M133" s="479" t="s">
        <v>155</v>
      </c>
      <c r="N133" s="688" t="s">
        <v>155</v>
      </c>
      <c r="O133" s="226"/>
      <c r="P133" s="758"/>
      <c r="Q133" s="709" t="s">
        <v>237</v>
      </c>
      <c r="R133" s="711" t="s">
        <v>911</v>
      </c>
      <c r="S133" s="217"/>
      <c r="T133" s="217"/>
      <c r="U133" s="217"/>
      <c r="V133" s="249" t="s">
        <v>912</v>
      </c>
      <c r="W133" s="249" t="s">
        <v>874</v>
      </c>
      <c r="X133" s="249" t="s">
        <v>912</v>
      </c>
      <c r="Y133" s="248">
        <f t="shared" si="9"/>
        <v>1</v>
      </c>
    </row>
    <row r="134" spans="1:25" x14ac:dyDescent="0.25">
      <c r="A134" s="11">
        <f t="shared" si="17"/>
        <v>85</v>
      </c>
      <c r="B134" s="11" t="str">
        <f t="shared" si="18"/>
        <v>CM085</v>
      </c>
      <c r="C134" s="761" t="str">
        <f t="shared" si="16"/>
        <v>CM085</v>
      </c>
      <c r="D134" s="761"/>
      <c r="E134" s="514" t="s">
        <v>277</v>
      </c>
      <c r="F134" s="514" t="s">
        <v>546</v>
      </c>
      <c r="G134" s="564"/>
      <c r="H134" s="734"/>
      <c r="I134" s="689"/>
      <c r="J134" s="689"/>
      <c r="K134" s="767"/>
      <c r="L134" s="480"/>
      <c r="M134" s="480"/>
      <c r="N134" s="689"/>
      <c r="O134" s="227"/>
      <c r="P134" s="759"/>
      <c r="Q134" s="731"/>
      <c r="R134" s="735"/>
      <c r="S134" s="217"/>
      <c r="T134" s="217"/>
      <c r="U134" s="217"/>
      <c r="V134" s="249" t="s">
        <v>912</v>
      </c>
      <c r="W134" s="249" t="s">
        <v>874</v>
      </c>
      <c r="X134" s="249" t="s">
        <v>912</v>
      </c>
      <c r="Y134" s="248">
        <f t="shared" si="9"/>
        <v>1</v>
      </c>
    </row>
    <row r="135" spans="1:25" x14ac:dyDescent="0.25">
      <c r="A135" s="11">
        <f t="shared" si="17"/>
        <v>85</v>
      </c>
      <c r="B135" s="11" t="str">
        <f t="shared" si="18"/>
        <v>CM085</v>
      </c>
      <c r="C135" s="761" t="str">
        <f t="shared" si="16"/>
        <v>CM085</v>
      </c>
      <c r="D135" s="761"/>
      <c r="E135" s="514" t="s">
        <v>286</v>
      </c>
      <c r="F135" s="514" t="s">
        <v>546</v>
      </c>
      <c r="G135" s="564"/>
      <c r="H135" s="734"/>
      <c r="I135" s="689"/>
      <c r="J135" s="689"/>
      <c r="K135" s="767"/>
      <c r="L135" s="480"/>
      <c r="M135" s="480"/>
      <c r="N135" s="689"/>
      <c r="O135" s="227"/>
      <c r="P135" s="759"/>
      <c r="Q135" s="731"/>
      <c r="R135" s="735"/>
      <c r="S135" s="217"/>
      <c r="T135" s="217"/>
      <c r="U135" s="217"/>
      <c r="V135" s="249" t="s">
        <v>912</v>
      </c>
      <c r="W135" s="249" t="s">
        <v>874</v>
      </c>
      <c r="X135" s="249" t="s">
        <v>912</v>
      </c>
      <c r="Y135" s="248">
        <f t="shared" ref="Y135:Y160" si="19">IF(ISODD(A135),1, 0)</f>
        <v>1</v>
      </c>
    </row>
    <row r="136" spans="1:25" x14ac:dyDescent="0.25">
      <c r="A136" s="11">
        <f t="shared" si="17"/>
        <v>85</v>
      </c>
      <c r="B136" s="11" t="str">
        <f t="shared" si="18"/>
        <v>CM085</v>
      </c>
      <c r="C136" s="761" t="str">
        <f t="shared" si="16"/>
        <v>CM085</v>
      </c>
      <c r="D136" s="761"/>
      <c r="E136" s="514" t="s">
        <v>295</v>
      </c>
      <c r="F136" s="514" t="s">
        <v>546</v>
      </c>
      <c r="G136" s="564"/>
      <c r="H136" s="734"/>
      <c r="I136" s="689"/>
      <c r="J136" s="689"/>
      <c r="K136" s="767"/>
      <c r="L136" s="480"/>
      <c r="M136" s="480"/>
      <c r="N136" s="689"/>
      <c r="O136" s="227"/>
      <c r="P136" s="759"/>
      <c r="Q136" s="731"/>
      <c r="R136" s="735"/>
      <c r="S136" s="217"/>
      <c r="T136" s="217"/>
      <c r="U136" s="217"/>
      <c r="V136" s="249" t="s">
        <v>912</v>
      </c>
      <c r="W136" s="249" t="s">
        <v>874</v>
      </c>
      <c r="X136" s="249" t="s">
        <v>913</v>
      </c>
      <c r="Y136" s="248">
        <f t="shared" si="19"/>
        <v>1</v>
      </c>
    </row>
    <row r="137" spans="1:25" x14ac:dyDescent="0.25">
      <c r="A137" s="11">
        <f t="shared" si="17"/>
        <v>85</v>
      </c>
      <c r="B137" s="11" t="str">
        <f t="shared" si="18"/>
        <v>CM085</v>
      </c>
      <c r="C137" s="761" t="str">
        <f t="shared" si="16"/>
        <v>CM085</v>
      </c>
      <c r="D137" s="761"/>
      <c r="E137" s="514" t="s">
        <v>318</v>
      </c>
      <c r="F137" s="514" t="s">
        <v>546</v>
      </c>
      <c r="G137" s="564"/>
      <c r="H137" s="734"/>
      <c r="I137" s="689"/>
      <c r="J137" s="689"/>
      <c r="K137" s="767"/>
      <c r="L137" s="480"/>
      <c r="M137" s="480"/>
      <c r="N137" s="689"/>
      <c r="O137" s="227"/>
      <c r="P137" s="759"/>
      <c r="Q137" s="731"/>
      <c r="R137" s="735"/>
      <c r="S137" s="217"/>
      <c r="T137" s="217"/>
      <c r="U137" s="217"/>
      <c r="V137" s="249" t="s">
        <v>912</v>
      </c>
      <c r="W137" s="249" t="s">
        <v>874</v>
      </c>
      <c r="X137" s="249" t="s">
        <v>914</v>
      </c>
      <c r="Y137" s="248">
        <f t="shared" si="19"/>
        <v>1</v>
      </c>
    </row>
    <row r="138" spans="1:25" x14ac:dyDescent="0.25">
      <c r="A138" s="11">
        <f t="shared" si="17"/>
        <v>85</v>
      </c>
      <c r="B138" s="11" t="str">
        <f t="shared" si="18"/>
        <v>CM085</v>
      </c>
      <c r="C138" s="761" t="str">
        <f t="shared" si="16"/>
        <v>CM085</v>
      </c>
      <c r="D138" s="761"/>
      <c r="E138" s="514" t="s">
        <v>382</v>
      </c>
      <c r="F138" s="514" t="s">
        <v>546</v>
      </c>
      <c r="G138" s="564"/>
      <c r="H138" s="734"/>
      <c r="I138" s="689"/>
      <c r="J138" s="689"/>
      <c r="K138" s="767"/>
      <c r="L138" s="480"/>
      <c r="M138" s="480"/>
      <c r="N138" s="689"/>
      <c r="O138" s="227"/>
      <c r="P138" s="759"/>
      <c r="Q138" s="731"/>
      <c r="R138" s="735"/>
      <c r="S138" s="217"/>
      <c r="T138" s="217"/>
      <c r="U138" s="217"/>
      <c r="V138" s="249" t="s">
        <v>912</v>
      </c>
      <c r="W138" s="249" t="s">
        <v>874</v>
      </c>
      <c r="X138" s="249" t="s">
        <v>914</v>
      </c>
      <c r="Y138" s="248">
        <f t="shared" si="19"/>
        <v>1</v>
      </c>
    </row>
    <row r="139" spans="1:25" x14ac:dyDescent="0.25">
      <c r="A139" s="11">
        <f t="shared" si="17"/>
        <v>85</v>
      </c>
      <c r="B139" s="11" t="str">
        <f t="shared" si="18"/>
        <v>CM085</v>
      </c>
      <c r="C139" s="761" t="str">
        <f t="shared" si="16"/>
        <v>CM085</v>
      </c>
      <c r="D139" s="761"/>
      <c r="E139" s="514" t="s">
        <v>393</v>
      </c>
      <c r="F139" s="514" t="s">
        <v>546</v>
      </c>
      <c r="G139" s="564"/>
      <c r="H139" s="734"/>
      <c r="I139" s="689"/>
      <c r="J139" s="689"/>
      <c r="K139" s="767"/>
      <c r="L139" s="480"/>
      <c r="M139" s="480"/>
      <c r="N139" s="689"/>
      <c r="O139" s="227"/>
      <c r="P139" s="759"/>
      <c r="Q139" s="731"/>
      <c r="R139" s="735"/>
      <c r="S139" s="217"/>
      <c r="T139" s="217"/>
      <c r="U139" s="217"/>
      <c r="V139" s="249" t="s">
        <v>912</v>
      </c>
      <c r="W139" s="249" t="s">
        <v>874</v>
      </c>
      <c r="X139" s="249" t="s">
        <v>915</v>
      </c>
      <c r="Y139" s="248">
        <f t="shared" si="19"/>
        <v>1</v>
      </c>
    </row>
    <row r="140" spans="1:25" x14ac:dyDescent="0.25">
      <c r="A140" s="11">
        <f t="shared" si="17"/>
        <v>85</v>
      </c>
      <c r="B140" s="11" t="str">
        <f t="shared" si="18"/>
        <v>CM085</v>
      </c>
      <c r="C140" s="761"/>
      <c r="D140" s="761"/>
      <c r="E140" s="514" t="s">
        <v>474</v>
      </c>
      <c r="F140" s="514" t="s">
        <v>546</v>
      </c>
      <c r="G140" s="565"/>
      <c r="H140" s="734"/>
      <c r="I140" s="689"/>
      <c r="J140" s="689"/>
      <c r="K140" s="767"/>
      <c r="L140" s="480"/>
      <c r="M140" s="480"/>
      <c r="N140" s="689"/>
      <c r="O140" s="227"/>
      <c r="P140" s="759"/>
      <c r="Q140" s="710"/>
      <c r="R140" s="712"/>
      <c r="S140" s="217"/>
      <c r="T140" s="217"/>
      <c r="U140" s="217"/>
      <c r="V140" s="249" t="s">
        <v>912</v>
      </c>
      <c r="W140" s="249" t="s">
        <v>874</v>
      </c>
      <c r="X140" s="249" t="s">
        <v>916</v>
      </c>
      <c r="Y140" s="248">
        <f t="shared" si="19"/>
        <v>1</v>
      </c>
    </row>
    <row r="141" spans="1:25" ht="15" customHeight="1" x14ac:dyDescent="0.25">
      <c r="A141" s="11">
        <f t="shared" si="17"/>
        <v>86</v>
      </c>
      <c r="B141" s="11" t="str">
        <f t="shared" si="18"/>
        <v>CM086</v>
      </c>
      <c r="C141" s="772" t="str">
        <f t="shared" ref="C141:C161" si="20">B141</f>
        <v>CM086</v>
      </c>
      <c r="D141" s="772" t="s">
        <v>99</v>
      </c>
      <c r="E141" s="53" t="s">
        <v>149</v>
      </c>
      <c r="F141" s="53" t="s">
        <v>546</v>
      </c>
      <c r="G141" s="551"/>
      <c r="H141" s="719" t="s">
        <v>917</v>
      </c>
      <c r="I141" s="701" t="s">
        <v>98</v>
      </c>
      <c r="J141" s="701"/>
      <c r="K141" s="715" t="s">
        <v>910</v>
      </c>
      <c r="L141" s="485"/>
      <c r="M141" s="485"/>
      <c r="N141" s="701" t="s">
        <v>155</v>
      </c>
      <c r="O141" s="223"/>
      <c r="P141" s="701"/>
      <c r="Q141" s="771" t="s">
        <v>237</v>
      </c>
      <c r="R141" s="711" t="s">
        <v>918</v>
      </c>
      <c r="S141" s="217"/>
      <c r="T141" s="217"/>
      <c r="U141" s="217"/>
      <c r="V141" s="249" t="s">
        <v>919</v>
      </c>
      <c r="W141" s="249" t="s">
        <v>874</v>
      </c>
      <c r="X141" s="249" t="s">
        <v>919</v>
      </c>
      <c r="Y141" s="248">
        <f t="shared" si="19"/>
        <v>0</v>
      </c>
    </row>
    <row r="142" spans="1:25" x14ac:dyDescent="0.25">
      <c r="A142" s="11">
        <f t="shared" si="17"/>
        <v>86</v>
      </c>
      <c r="B142" s="11" t="str">
        <f t="shared" si="18"/>
        <v>CM086</v>
      </c>
      <c r="C142" s="773" t="str">
        <f t="shared" si="20"/>
        <v>CM086</v>
      </c>
      <c r="D142" s="773"/>
      <c r="E142" s="525" t="s">
        <v>277</v>
      </c>
      <c r="F142" s="525" t="s">
        <v>546</v>
      </c>
      <c r="G142" s="562"/>
      <c r="H142" s="740"/>
      <c r="I142" s="737"/>
      <c r="J142" s="737"/>
      <c r="K142" s="741"/>
      <c r="L142" s="507"/>
      <c r="M142" s="507"/>
      <c r="N142" s="737"/>
      <c r="O142" s="225"/>
      <c r="P142" s="737"/>
      <c r="Q142" s="771"/>
      <c r="R142" s="735"/>
      <c r="S142" s="217"/>
      <c r="T142" s="217"/>
      <c r="U142" s="217"/>
      <c r="V142" s="249" t="s">
        <v>919</v>
      </c>
      <c r="W142" s="249" t="s">
        <v>874</v>
      </c>
      <c r="X142" s="249" t="s">
        <v>919</v>
      </c>
      <c r="Y142" s="248">
        <f t="shared" si="19"/>
        <v>0</v>
      </c>
    </row>
    <row r="143" spans="1:25" x14ac:dyDescent="0.25">
      <c r="A143" s="11">
        <f t="shared" si="17"/>
        <v>86</v>
      </c>
      <c r="B143" s="11" t="str">
        <f t="shared" si="18"/>
        <v>CM086</v>
      </c>
      <c r="C143" s="773" t="str">
        <f t="shared" si="20"/>
        <v>CM086</v>
      </c>
      <c r="D143" s="773"/>
      <c r="E143" s="525" t="s">
        <v>286</v>
      </c>
      <c r="F143" s="525" t="s">
        <v>546</v>
      </c>
      <c r="G143" s="562"/>
      <c r="H143" s="740"/>
      <c r="I143" s="737"/>
      <c r="J143" s="737"/>
      <c r="K143" s="741"/>
      <c r="L143" s="507"/>
      <c r="M143" s="507"/>
      <c r="N143" s="737"/>
      <c r="O143" s="225"/>
      <c r="P143" s="737"/>
      <c r="Q143" s="771"/>
      <c r="R143" s="735"/>
      <c r="S143" s="217"/>
      <c r="T143" s="217"/>
      <c r="U143" s="217"/>
      <c r="V143" s="249" t="s">
        <v>919</v>
      </c>
      <c r="W143" s="249" t="s">
        <v>874</v>
      </c>
      <c r="X143" s="249" t="s">
        <v>919</v>
      </c>
      <c r="Y143" s="248">
        <f t="shared" si="19"/>
        <v>0</v>
      </c>
    </row>
    <row r="144" spans="1:25" x14ac:dyDescent="0.25">
      <c r="A144" s="11">
        <f t="shared" si="17"/>
        <v>86</v>
      </c>
      <c r="B144" s="11" t="str">
        <f t="shared" si="18"/>
        <v>CM086</v>
      </c>
      <c r="C144" s="773" t="str">
        <f t="shared" si="20"/>
        <v>CM086</v>
      </c>
      <c r="D144" s="773"/>
      <c r="E144" s="525" t="s">
        <v>295</v>
      </c>
      <c r="F144" s="525" t="s">
        <v>546</v>
      </c>
      <c r="G144" s="562"/>
      <c r="H144" s="740"/>
      <c r="I144" s="737"/>
      <c r="J144" s="737"/>
      <c r="K144" s="741"/>
      <c r="L144" s="507"/>
      <c r="M144" s="507"/>
      <c r="N144" s="737"/>
      <c r="O144" s="225"/>
      <c r="P144" s="737"/>
      <c r="Q144" s="771"/>
      <c r="R144" s="735"/>
      <c r="S144" s="217"/>
      <c r="T144" s="217"/>
      <c r="U144" s="217"/>
      <c r="V144" s="249" t="s">
        <v>919</v>
      </c>
      <c r="W144" s="249" t="s">
        <v>874</v>
      </c>
      <c r="X144" s="249" t="s">
        <v>920</v>
      </c>
      <c r="Y144" s="248">
        <f t="shared" si="19"/>
        <v>0</v>
      </c>
    </row>
    <row r="145" spans="1:26" x14ac:dyDescent="0.25">
      <c r="A145" s="11">
        <f t="shared" si="17"/>
        <v>86</v>
      </c>
      <c r="B145" s="11" t="str">
        <f t="shared" si="18"/>
        <v>CM086</v>
      </c>
      <c r="C145" s="773" t="str">
        <f t="shared" si="20"/>
        <v>CM086</v>
      </c>
      <c r="D145" s="773"/>
      <c r="E145" s="525" t="s">
        <v>318</v>
      </c>
      <c r="F145" s="525" t="s">
        <v>546</v>
      </c>
      <c r="G145" s="562"/>
      <c r="H145" s="740"/>
      <c r="I145" s="737"/>
      <c r="J145" s="737"/>
      <c r="K145" s="741"/>
      <c r="L145" s="507"/>
      <c r="M145" s="507"/>
      <c r="N145" s="737"/>
      <c r="O145" s="225"/>
      <c r="P145" s="737"/>
      <c r="Q145" s="771"/>
      <c r="R145" s="735"/>
      <c r="S145" s="217"/>
      <c r="T145" s="217"/>
      <c r="U145" s="217"/>
      <c r="V145" s="249" t="s">
        <v>919</v>
      </c>
      <c r="W145" s="249" t="s">
        <v>874</v>
      </c>
      <c r="X145" s="249" t="s">
        <v>921</v>
      </c>
      <c r="Y145" s="248">
        <f t="shared" si="19"/>
        <v>0</v>
      </c>
    </row>
    <row r="146" spans="1:26" x14ac:dyDescent="0.25">
      <c r="A146" s="11">
        <f t="shared" si="17"/>
        <v>86</v>
      </c>
      <c r="B146" s="11" t="str">
        <f t="shared" si="18"/>
        <v>CM086</v>
      </c>
      <c r="C146" s="773" t="str">
        <f t="shared" si="20"/>
        <v>CM086</v>
      </c>
      <c r="D146" s="773"/>
      <c r="E146" s="525" t="s">
        <v>382</v>
      </c>
      <c r="F146" s="525" t="s">
        <v>546</v>
      </c>
      <c r="G146" s="562"/>
      <c r="H146" s="740"/>
      <c r="I146" s="737"/>
      <c r="J146" s="737"/>
      <c r="K146" s="741"/>
      <c r="L146" s="507"/>
      <c r="M146" s="507"/>
      <c r="N146" s="737"/>
      <c r="O146" s="225"/>
      <c r="P146" s="737"/>
      <c r="Q146" s="771"/>
      <c r="R146" s="735"/>
      <c r="S146" s="217"/>
      <c r="T146" s="217"/>
      <c r="U146" s="217"/>
      <c r="V146" s="249" t="s">
        <v>919</v>
      </c>
      <c r="W146" s="249" t="s">
        <v>874</v>
      </c>
      <c r="X146" s="249" t="s">
        <v>921</v>
      </c>
      <c r="Y146" s="248">
        <f t="shared" si="19"/>
        <v>0</v>
      </c>
    </row>
    <row r="147" spans="1:26" x14ac:dyDescent="0.25">
      <c r="A147" s="11">
        <f t="shared" si="17"/>
        <v>86</v>
      </c>
      <c r="B147" s="11" t="str">
        <f t="shared" si="18"/>
        <v>CM086</v>
      </c>
      <c r="C147" s="775" t="str">
        <f t="shared" si="20"/>
        <v>CM086</v>
      </c>
      <c r="D147" s="775"/>
      <c r="E147" s="526" t="s">
        <v>393</v>
      </c>
      <c r="F147" s="526" t="s">
        <v>546</v>
      </c>
      <c r="G147" s="552"/>
      <c r="H147" s="720"/>
      <c r="I147" s="702"/>
      <c r="J147" s="702"/>
      <c r="K147" s="716"/>
      <c r="L147" s="486"/>
      <c r="M147" s="486"/>
      <c r="N147" s="702"/>
      <c r="O147" s="229"/>
      <c r="P147" s="702"/>
      <c r="Q147" s="771"/>
      <c r="R147" s="712"/>
      <c r="S147" s="217"/>
      <c r="T147" s="217"/>
      <c r="U147" s="217"/>
      <c r="V147" s="249" t="s">
        <v>919</v>
      </c>
      <c r="W147" s="249" t="s">
        <v>874</v>
      </c>
      <c r="X147" s="249" t="s">
        <v>922</v>
      </c>
      <c r="Y147" s="248">
        <f t="shared" si="19"/>
        <v>0</v>
      </c>
    </row>
    <row r="148" spans="1:26" ht="15" customHeight="1" x14ac:dyDescent="0.25">
      <c r="A148" s="11">
        <f t="shared" si="17"/>
        <v>87</v>
      </c>
      <c r="B148" s="11" t="str">
        <f t="shared" si="18"/>
        <v>CM087</v>
      </c>
      <c r="C148" s="761" t="str">
        <f t="shared" si="20"/>
        <v>CM087</v>
      </c>
      <c r="D148" s="761" t="s">
        <v>100</v>
      </c>
      <c r="E148" s="514" t="s">
        <v>149</v>
      </c>
      <c r="F148" s="514" t="s">
        <v>546</v>
      </c>
      <c r="G148" s="563"/>
      <c r="H148" s="734" t="s">
        <v>923</v>
      </c>
      <c r="I148" s="689" t="s">
        <v>98</v>
      </c>
      <c r="J148" s="689"/>
      <c r="K148" s="767" t="s">
        <v>924</v>
      </c>
      <c r="L148" s="480"/>
      <c r="M148" s="480"/>
      <c r="N148" s="689" t="s">
        <v>155</v>
      </c>
      <c r="O148" s="227"/>
      <c r="P148" s="759"/>
      <c r="Q148" s="771" t="s">
        <v>237</v>
      </c>
      <c r="R148" s="711" t="s">
        <v>918</v>
      </c>
      <c r="S148" s="217"/>
      <c r="T148" s="217"/>
      <c r="U148" s="217"/>
      <c r="V148" s="249" t="s">
        <v>925</v>
      </c>
      <c r="W148" s="249" t="s">
        <v>874</v>
      </c>
      <c r="X148" s="249" t="s">
        <v>925</v>
      </c>
      <c r="Y148" s="248">
        <f t="shared" si="19"/>
        <v>1</v>
      </c>
    </row>
    <row r="149" spans="1:26" x14ac:dyDescent="0.25">
      <c r="A149" s="11">
        <f t="shared" si="17"/>
        <v>87</v>
      </c>
      <c r="B149" s="11" t="str">
        <f t="shared" si="18"/>
        <v>CM087</v>
      </c>
      <c r="C149" s="761" t="str">
        <f t="shared" si="20"/>
        <v>CM087</v>
      </c>
      <c r="D149" s="763"/>
      <c r="E149" s="514" t="s">
        <v>277</v>
      </c>
      <c r="F149" s="514" t="s">
        <v>546</v>
      </c>
      <c r="G149" s="158"/>
      <c r="H149" s="765"/>
      <c r="I149" s="689"/>
      <c r="J149" s="689"/>
      <c r="K149" s="767"/>
      <c r="L149" s="480"/>
      <c r="M149" s="480"/>
      <c r="N149" s="689"/>
      <c r="O149" s="227"/>
      <c r="P149" s="759"/>
      <c r="Q149" s="771"/>
      <c r="R149" s="735"/>
      <c r="S149" s="217"/>
      <c r="T149" s="217"/>
      <c r="U149" s="217"/>
      <c r="V149" s="249" t="s">
        <v>925</v>
      </c>
      <c r="W149" s="249" t="s">
        <v>874</v>
      </c>
      <c r="X149" s="249" t="s">
        <v>925</v>
      </c>
      <c r="Y149" s="248">
        <f t="shared" si="19"/>
        <v>1</v>
      </c>
    </row>
    <row r="150" spans="1:26" x14ac:dyDescent="0.25">
      <c r="A150" s="11">
        <f t="shared" si="17"/>
        <v>87</v>
      </c>
      <c r="B150" s="11" t="str">
        <f t="shared" si="18"/>
        <v>CM087</v>
      </c>
      <c r="C150" s="761" t="str">
        <f t="shared" si="20"/>
        <v>CM087</v>
      </c>
      <c r="D150" s="763"/>
      <c r="E150" s="514" t="s">
        <v>286</v>
      </c>
      <c r="F150" s="514" t="s">
        <v>546</v>
      </c>
      <c r="G150" s="158"/>
      <c r="H150" s="765"/>
      <c r="I150" s="689"/>
      <c r="J150" s="689"/>
      <c r="K150" s="767"/>
      <c r="L150" s="480"/>
      <c r="M150" s="480"/>
      <c r="N150" s="689"/>
      <c r="O150" s="227"/>
      <c r="P150" s="759"/>
      <c r="Q150" s="771"/>
      <c r="R150" s="735"/>
      <c r="S150" s="217"/>
      <c r="T150" s="217"/>
      <c r="U150" s="217"/>
      <c r="V150" s="249" t="s">
        <v>925</v>
      </c>
      <c r="W150" s="249" t="s">
        <v>874</v>
      </c>
      <c r="X150" s="249" t="s">
        <v>925</v>
      </c>
      <c r="Y150" s="248">
        <f t="shared" si="19"/>
        <v>1</v>
      </c>
    </row>
    <row r="151" spans="1:26" x14ac:dyDescent="0.25">
      <c r="A151" s="11">
        <f t="shared" si="17"/>
        <v>87</v>
      </c>
      <c r="B151" s="11" t="str">
        <f t="shared" si="18"/>
        <v>CM087</v>
      </c>
      <c r="C151" s="761" t="str">
        <f t="shared" si="20"/>
        <v>CM087</v>
      </c>
      <c r="D151" s="763"/>
      <c r="E151" s="514" t="s">
        <v>295</v>
      </c>
      <c r="F151" s="514" t="s">
        <v>546</v>
      </c>
      <c r="G151" s="158"/>
      <c r="H151" s="765"/>
      <c r="I151" s="689"/>
      <c r="J151" s="689"/>
      <c r="K151" s="767"/>
      <c r="L151" s="480"/>
      <c r="M151" s="480"/>
      <c r="N151" s="689"/>
      <c r="O151" s="227"/>
      <c r="P151" s="759"/>
      <c r="Q151" s="771"/>
      <c r="R151" s="735"/>
      <c r="S151" s="217"/>
      <c r="T151" s="217"/>
      <c r="U151" s="217"/>
      <c r="V151" s="249" t="s">
        <v>925</v>
      </c>
      <c r="W151" s="249" t="s">
        <v>874</v>
      </c>
      <c r="X151" s="249" t="s">
        <v>926</v>
      </c>
      <c r="Y151" s="248">
        <f t="shared" si="19"/>
        <v>1</v>
      </c>
    </row>
    <row r="152" spans="1:26" x14ac:dyDescent="0.25">
      <c r="A152" s="11">
        <f t="shared" si="17"/>
        <v>87</v>
      </c>
      <c r="B152" s="11" t="str">
        <f t="shared" si="18"/>
        <v>CM087</v>
      </c>
      <c r="C152" s="761" t="str">
        <f t="shared" si="20"/>
        <v>CM087</v>
      </c>
      <c r="D152" s="763"/>
      <c r="E152" s="514" t="s">
        <v>318</v>
      </c>
      <c r="F152" s="514" t="s">
        <v>546</v>
      </c>
      <c r="G152" s="158"/>
      <c r="H152" s="765"/>
      <c r="I152" s="689"/>
      <c r="J152" s="689"/>
      <c r="K152" s="767"/>
      <c r="L152" s="480"/>
      <c r="M152" s="480"/>
      <c r="N152" s="689"/>
      <c r="O152" s="227"/>
      <c r="P152" s="759"/>
      <c r="Q152" s="771"/>
      <c r="R152" s="735"/>
      <c r="S152" s="217"/>
      <c r="T152" s="217"/>
      <c r="U152" s="217"/>
      <c r="V152" s="249" t="s">
        <v>925</v>
      </c>
      <c r="W152" s="249" t="s">
        <v>874</v>
      </c>
      <c r="X152" s="249" t="s">
        <v>927</v>
      </c>
      <c r="Y152" s="248">
        <f t="shared" si="19"/>
        <v>1</v>
      </c>
    </row>
    <row r="153" spans="1:26" x14ac:dyDescent="0.25">
      <c r="A153" s="11">
        <f t="shared" si="17"/>
        <v>87</v>
      </c>
      <c r="B153" s="11" t="str">
        <f t="shared" si="18"/>
        <v>CM087</v>
      </c>
      <c r="C153" s="761" t="str">
        <f t="shared" si="20"/>
        <v>CM087</v>
      </c>
      <c r="D153" s="763"/>
      <c r="E153" s="514" t="s">
        <v>382</v>
      </c>
      <c r="F153" s="514" t="s">
        <v>546</v>
      </c>
      <c r="G153" s="158"/>
      <c r="H153" s="765"/>
      <c r="I153" s="689"/>
      <c r="J153" s="689"/>
      <c r="K153" s="767"/>
      <c r="L153" s="480"/>
      <c r="M153" s="480"/>
      <c r="N153" s="689"/>
      <c r="O153" s="227"/>
      <c r="P153" s="759"/>
      <c r="Q153" s="771"/>
      <c r="R153" s="735"/>
      <c r="S153" s="217"/>
      <c r="T153" s="217"/>
      <c r="U153" s="217"/>
      <c r="V153" s="249" t="s">
        <v>925</v>
      </c>
      <c r="W153" s="249" t="s">
        <v>874</v>
      </c>
      <c r="X153" s="249" t="s">
        <v>927</v>
      </c>
      <c r="Y153" s="248">
        <f t="shared" si="19"/>
        <v>1</v>
      </c>
    </row>
    <row r="154" spans="1:26" x14ac:dyDescent="0.25">
      <c r="A154" s="11">
        <f t="shared" si="17"/>
        <v>87</v>
      </c>
      <c r="B154" s="11" t="str">
        <f t="shared" si="18"/>
        <v>CM087</v>
      </c>
      <c r="C154" s="762" t="str">
        <f t="shared" si="20"/>
        <v>CM087</v>
      </c>
      <c r="D154" s="764"/>
      <c r="E154" s="515" t="s">
        <v>393</v>
      </c>
      <c r="F154" s="515" t="s">
        <v>546</v>
      </c>
      <c r="G154" s="160"/>
      <c r="H154" s="766"/>
      <c r="I154" s="690"/>
      <c r="J154" s="690"/>
      <c r="K154" s="727"/>
      <c r="L154" s="481"/>
      <c r="M154" s="481"/>
      <c r="N154" s="690"/>
      <c r="O154" s="228"/>
      <c r="P154" s="760"/>
      <c r="Q154" s="771"/>
      <c r="R154" s="712"/>
      <c r="S154" s="217"/>
      <c r="T154" s="217"/>
      <c r="U154" s="217"/>
      <c r="V154" s="249" t="s">
        <v>925</v>
      </c>
      <c r="W154" s="249" t="s">
        <v>874</v>
      </c>
      <c r="X154" s="249" t="s">
        <v>928</v>
      </c>
      <c r="Y154" s="248">
        <f t="shared" si="19"/>
        <v>1</v>
      </c>
    </row>
    <row r="155" spans="1:26" ht="38.25" x14ac:dyDescent="0.25">
      <c r="A155" s="11">
        <f t="shared" si="17"/>
        <v>88</v>
      </c>
      <c r="B155" s="11" t="str">
        <f t="shared" si="18"/>
        <v>CM088</v>
      </c>
      <c r="C155" s="68" t="str">
        <f t="shared" si="20"/>
        <v>CM088</v>
      </c>
      <c r="D155" s="74" t="s">
        <v>929</v>
      </c>
      <c r="E155" s="80" t="s">
        <v>318</v>
      </c>
      <c r="F155" s="80" t="s">
        <v>546</v>
      </c>
      <c r="G155" s="112"/>
      <c r="H155" s="487" t="s">
        <v>930</v>
      </c>
      <c r="I155" s="489" t="s">
        <v>931</v>
      </c>
      <c r="J155" s="489"/>
      <c r="K155" s="488"/>
      <c r="L155" s="489"/>
      <c r="M155" s="489"/>
      <c r="N155" s="489" t="s">
        <v>155</v>
      </c>
      <c r="O155" s="241" t="s">
        <v>932</v>
      </c>
      <c r="P155" s="489"/>
      <c r="Q155" s="41" t="s">
        <v>159</v>
      </c>
      <c r="R155" s="258" t="s">
        <v>933</v>
      </c>
      <c r="S155" s="217"/>
      <c r="T155" s="217"/>
      <c r="U155" s="217"/>
      <c r="V155" s="249" t="s">
        <v>934</v>
      </c>
      <c r="W155" s="249" t="s">
        <v>934</v>
      </c>
      <c r="X155" s="249" t="s">
        <v>934</v>
      </c>
      <c r="Y155" s="248">
        <f t="shared" si="19"/>
        <v>0</v>
      </c>
    </row>
    <row r="156" spans="1:26" ht="63.75" x14ac:dyDescent="0.25">
      <c r="A156" s="11">
        <f t="shared" si="17"/>
        <v>89</v>
      </c>
      <c r="B156" s="11" t="str">
        <f t="shared" si="18"/>
        <v>CM089</v>
      </c>
      <c r="C156" s="63" t="str">
        <f t="shared" si="20"/>
        <v>CM089</v>
      </c>
      <c r="D156" s="594" t="s">
        <v>935</v>
      </c>
      <c r="E156" s="210" t="s">
        <v>393</v>
      </c>
      <c r="F156" s="210" t="s">
        <v>546</v>
      </c>
      <c r="G156" s="109"/>
      <c r="H156" s="475" t="s">
        <v>936</v>
      </c>
      <c r="I156" s="477" t="s">
        <v>931</v>
      </c>
      <c r="J156" s="477"/>
      <c r="K156" s="476"/>
      <c r="L156" s="477"/>
      <c r="M156" s="477"/>
      <c r="N156" s="477" t="s">
        <v>155</v>
      </c>
      <c r="O156" s="255" t="s">
        <v>937</v>
      </c>
      <c r="P156" s="66"/>
      <c r="Q156" s="41" t="s">
        <v>159</v>
      </c>
      <c r="R156" s="256" t="s">
        <v>938</v>
      </c>
      <c r="S156" s="217"/>
      <c r="T156" s="217"/>
      <c r="U156" s="217"/>
      <c r="V156" s="249" t="s">
        <v>934</v>
      </c>
      <c r="W156" s="249" t="s">
        <v>934</v>
      </c>
      <c r="X156" s="249" t="s">
        <v>934</v>
      </c>
      <c r="Y156" s="248">
        <f t="shared" si="19"/>
        <v>1</v>
      </c>
    </row>
    <row r="157" spans="1:26" ht="38.25" x14ac:dyDescent="0.25">
      <c r="A157" s="11">
        <f t="shared" si="17"/>
        <v>90</v>
      </c>
      <c r="B157" s="11" t="str">
        <f t="shared" si="18"/>
        <v>CM090</v>
      </c>
      <c r="C157" s="68" t="str">
        <f t="shared" si="20"/>
        <v>CM090</v>
      </c>
      <c r="D157" s="74" t="s">
        <v>939</v>
      </c>
      <c r="E157" s="80" t="s">
        <v>393</v>
      </c>
      <c r="F157" s="80" t="s">
        <v>546</v>
      </c>
      <c r="G157" s="112"/>
      <c r="H157" s="487" t="s">
        <v>940</v>
      </c>
      <c r="I157" s="489" t="s">
        <v>931</v>
      </c>
      <c r="J157" s="489"/>
      <c r="K157" s="488"/>
      <c r="L157" s="489"/>
      <c r="M157" s="489"/>
      <c r="N157" s="489" t="s">
        <v>155</v>
      </c>
      <c r="O157" s="241" t="s">
        <v>941</v>
      </c>
      <c r="P157" s="489"/>
      <c r="Q157" s="41" t="s">
        <v>159</v>
      </c>
      <c r="R157" s="256" t="s">
        <v>942</v>
      </c>
      <c r="S157" s="217"/>
      <c r="T157" s="217"/>
      <c r="U157" s="217"/>
      <c r="V157" s="249" t="s">
        <v>934</v>
      </c>
      <c r="W157" s="249" t="s">
        <v>934</v>
      </c>
      <c r="X157" s="249" t="s">
        <v>934</v>
      </c>
      <c r="Y157" s="248">
        <f t="shared" si="19"/>
        <v>0</v>
      </c>
    </row>
    <row r="158" spans="1:26" ht="76.5" x14ac:dyDescent="0.25">
      <c r="A158" s="11">
        <f t="shared" si="17"/>
        <v>91</v>
      </c>
      <c r="B158" s="11" t="str">
        <f t="shared" si="18"/>
        <v>CM091</v>
      </c>
      <c r="C158" s="63" t="str">
        <f t="shared" si="20"/>
        <v>CM091</v>
      </c>
      <c r="D158" s="594" t="s">
        <v>943</v>
      </c>
      <c r="E158" s="210" t="s">
        <v>393</v>
      </c>
      <c r="F158" s="210" t="s">
        <v>546</v>
      </c>
      <c r="G158" s="109"/>
      <c r="H158" s="475" t="s">
        <v>944</v>
      </c>
      <c r="I158" s="477" t="s">
        <v>931</v>
      </c>
      <c r="J158" s="477"/>
      <c r="K158" s="476"/>
      <c r="L158" s="477"/>
      <c r="M158" s="477"/>
      <c r="N158" s="477" t="s">
        <v>155</v>
      </c>
      <c r="O158" s="255" t="s">
        <v>945</v>
      </c>
      <c r="P158" s="66"/>
      <c r="Q158" s="41" t="s">
        <v>159</v>
      </c>
      <c r="R158" s="256" t="s">
        <v>946</v>
      </c>
      <c r="S158" s="217"/>
      <c r="T158" s="217"/>
      <c r="U158" s="217"/>
      <c r="V158" s="249" t="s">
        <v>934</v>
      </c>
      <c r="W158" s="249" t="s">
        <v>934</v>
      </c>
      <c r="X158" s="249" t="s">
        <v>934</v>
      </c>
      <c r="Y158" s="248">
        <f t="shared" si="19"/>
        <v>1</v>
      </c>
    </row>
    <row r="159" spans="1:26" ht="30" x14ac:dyDescent="0.25">
      <c r="A159" s="11">
        <f t="shared" si="17"/>
        <v>92</v>
      </c>
      <c r="B159" s="11" t="str">
        <f t="shared" si="18"/>
        <v>CM092</v>
      </c>
      <c r="C159" s="68" t="str">
        <f t="shared" si="20"/>
        <v>CM092</v>
      </c>
      <c r="D159" s="74" t="s">
        <v>947</v>
      </c>
      <c r="E159" s="80" t="s">
        <v>393</v>
      </c>
      <c r="F159" s="80" t="s">
        <v>546</v>
      </c>
      <c r="G159" s="566"/>
      <c r="H159" s="506" t="s">
        <v>948</v>
      </c>
      <c r="I159" s="489" t="s">
        <v>931</v>
      </c>
      <c r="J159" s="489"/>
      <c r="K159" s="488"/>
      <c r="L159" s="489"/>
      <c r="M159" s="489"/>
      <c r="N159" s="489" t="s">
        <v>155</v>
      </c>
      <c r="O159" s="241" t="s">
        <v>949</v>
      </c>
      <c r="P159" s="489"/>
      <c r="Q159" s="41" t="s">
        <v>159</v>
      </c>
      <c r="R159" s="256" t="s">
        <v>950</v>
      </c>
      <c r="S159" s="217" t="s">
        <v>951</v>
      </c>
      <c r="T159" s="217"/>
      <c r="U159" s="217"/>
      <c r="V159" s="249" t="s">
        <v>934</v>
      </c>
      <c r="W159" s="249" t="s">
        <v>934</v>
      </c>
      <c r="X159" s="249" t="s">
        <v>934</v>
      </c>
      <c r="Y159" s="248">
        <f t="shared" si="19"/>
        <v>0</v>
      </c>
    </row>
    <row r="160" spans="1:26" s="11" customFormat="1" ht="30" x14ac:dyDescent="0.25">
      <c r="A160" s="11">
        <f t="shared" si="17"/>
        <v>93</v>
      </c>
      <c r="B160" s="11" t="str">
        <f t="shared" si="18"/>
        <v>CM093</v>
      </c>
      <c r="C160" s="63" t="str">
        <f t="shared" si="20"/>
        <v>CM093</v>
      </c>
      <c r="D160" s="164" t="s">
        <v>952</v>
      </c>
      <c r="E160" s="164" t="s">
        <v>495</v>
      </c>
      <c r="F160" s="164" t="s">
        <v>546</v>
      </c>
      <c r="G160" s="165"/>
      <c r="H160" s="167" t="s">
        <v>953</v>
      </c>
      <c r="I160" s="271" t="s">
        <v>154</v>
      </c>
      <c r="J160" s="76"/>
      <c r="K160" s="272" t="s">
        <v>954</v>
      </c>
      <c r="L160" s="595"/>
      <c r="M160" s="595"/>
      <c r="N160" s="76"/>
      <c r="O160" s="164" t="s">
        <v>598</v>
      </c>
      <c r="Q160" s="41" t="s">
        <v>159</v>
      </c>
      <c r="R160" s="256" t="s">
        <v>955</v>
      </c>
      <c r="S160" s="260" t="s">
        <v>956</v>
      </c>
      <c r="T160" s="260"/>
      <c r="U160" s="260"/>
      <c r="V160" s="249"/>
      <c r="W160" s="249"/>
      <c r="X160" s="249"/>
      <c r="Y160" s="248">
        <f t="shared" si="19"/>
        <v>1</v>
      </c>
      <c r="Z160" s="11">
        <f>IF(ISODD(RIGHT(B160,3)),1,0)</f>
        <v>1</v>
      </c>
    </row>
    <row r="161" spans="1:25" ht="15" customHeight="1" x14ac:dyDescent="0.25">
      <c r="A161" s="11">
        <f t="shared" si="17"/>
        <v>94</v>
      </c>
      <c r="B161" s="11" t="str">
        <f t="shared" si="18"/>
        <v>CM094</v>
      </c>
      <c r="C161" s="772" t="str">
        <f t="shared" si="20"/>
        <v>CM094</v>
      </c>
      <c r="D161" s="772" t="s">
        <v>957</v>
      </c>
      <c r="E161" s="53" t="s">
        <v>438</v>
      </c>
      <c r="F161" s="53" t="s">
        <v>958</v>
      </c>
      <c r="G161" s="96"/>
      <c r="H161" s="747" t="s">
        <v>440</v>
      </c>
      <c r="I161" s="706" t="s">
        <v>154</v>
      </c>
      <c r="J161" s="707"/>
      <c r="K161" s="715" t="s">
        <v>456</v>
      </c>
      <c r="L161" s="701" t="s">
        <v>155</v>
      </c>
      <c r="M161" s="485" t="s">
        <v>155</v>
      </c>
      <c r="N161" s="707"/>
      <c r="O161" s="223"/>
      <c r="P161" s="701"/>
      <c r="Q161" s="709"/>
      <c r="R161" s="711"/>
      <c r="S161" s="217"/>
      <c r="T161" s="217"/>
      <c r="U161" s="217"/>
      <c r="V161" s="249"/>
      <c r="W161" s="249"/>
      <c r="X161" s="249"/>
    </row>
    <row r="162" spans="1:25" x14ac:dyDescent="0.25">
      <c r="A162" s="11">
        <f t="shared" si="17"/>
        <v>94</v>
      </c>
      <c r="B162" s="11" t="str">
        <f t="shared" si="18"/>
        <v>CM094</v>
      </c>
      <c r="C162" s="773"/>
      <c r="D162" s="773"/>
      <c r="E162" s="525" t="s">
        <v>295</v>
      </c>
      <c r="F162" s="525" t="s">
        <v>546</v>
      </c>
      <c r="G162" s="100"/>
      <c r="H162" s="774"/>
      <c r="I162" s="706" t="s">
        <v>154</v>
      </c>
      <c r="J162" s="707"/>
      <c r="K162" s="716"/>
      <c r="L162" s="737"/>
      <c r="M162" s="507"/>
      <c r="N162" s="707"/>
      <c r="O162" s="225"/>
      <c r="P162" s="737"/>
      <c r="Q162" s="710"/>
      <c r="R162" s="712"/>
      <c r="S162" s="217"/>
      <c r="T162" s="217"/>
      <c r="U162" s="217"/>
      <c r="V162" s="249"/>
      <c r="W162" s="249"/>
      <c r="X162" s="249"/>
    </row>
    <row r="163" spans="1:25" ht="51" x14ac:dyDescent="0.25">
      <c r="A163" s="11">
        <f t="shared" si="17"/>
        <v>95</v>
      </c>
      <c r="B163" s="11" t="str">
        <f t="shared" si="18"/>
        <v>CM095</v>
      </c>
      <c r="C163" s="563" t="str">
        <f t="shared" ref="C163:C164" si="21">B163</f>
        <v>CM095</v>
      </c>
      <c r="D163" s="532" t="s">
        <v>70</v>
      </c>
      <c r="E163" s="532" t="s">
        <v>495</v>
      </c>
      <c r="F163" s="40" t="s">
        <v>495</v>
      </c>
      <c r="G163" s="111"/>
      <c r="H163" s="499" t="s">
        <v>959</v>
      </c>
      <c r="I163" s="479" t="s">
        <v>960</v>
      </c>
      <c r="J163" s="479"/>
      <c r="K163" s="501"/>
      <c r="L163" s="479"/>
      <c r="M163" s="479"/>
      <c r="N163" s="479"/>
      <c r="O163" s="226" t="s">
        <v>961</v>
      </c>
      <c r="P163" s="273">
        <v>1</v>
      </c>
      <c r="Q163" s="491" t="s">
        <v>159</v>
      </c>
      <c r="R163" s="260" t="s">
        <v>413</v>
      </c>
      <c r="S163" s="249"/>
      <c r="T163" s="249"/>
      <c r="U163" s="249"/>
      <c r="V163" s="249" t="s">
        <v>962</v>
      </c>
      <c r="W163" s="249" t="s">
        <v>962</v>
      </c>
      <c r="X163" s="249" t="s">
        <v>962</v>
      </c>
      <c r="Y163" s="248">
        <f t="shared" ref="Y163:Y164" si="22">IF(ISODD(RIGHT(A163,3)),1,0)</f>
        <v>1</v>
      </c>
    </row>
    <row r="164" spans="1:25" ht="63.75" x14ac:dyDescent="0.25">
      <c r="A164" s="11">
        <f t="shared" si="17"/>
        <v>96</v>
      </c>
      <c r="B164" s="11" t="str">
        <f t="shared" si="18"/>
        <v>CM096</v>
      </c>
      <c r="C164" s="551" t="str">
        <f t="shared" si="21"/>
        <v>CM096</v>
      </c>
      <c r="D164" s="528" t="s">
        <v>116</v>
      </c>
      <c r="E164" s="528" t="s">
        <v>495</v>
      </c>
      <c r="F164" s="52" t="s">
        <v>495</v>
      </c>
      <c r="G164" s="542" t="s">
        <v>632</v>
      </c>
      <c r="H164" s="498" t="s">
        <v>963</v>
      </c>
      <c r="I164" s="485" t="s">
        <v>154</v>
      </c>
      <c r="J164" s="485"/>
      <c r="K164" s="496" t="s">
        <v>964</v>
      </c>
      <c r="L164" s="485"/>
      <c r="M164" s="485"/>
      <c r="N164" s="485"/>
      <c r="O164" s="223" t="s">
        <v>598</v>
      </c>
      <c r="P164" s="259">
        <v>1</v>
      </c>
      <c r="Q164" s="491" t="s">
        <v>159</v>
      </c>
      <c r="R164" s="260" t="s">
        <v>965</v>
      </c>
      <c r="S164" s="249" t="s">
        <v>966</v>
      </c>
      <c r="T164" s="249" t="s">
        <v>966</v>
      </c>
      <c r="U164" s="249" t="s">
        <v>966</v>
      </c>
      <c r="V164" s="249"/>
      <c r="W164" s="249"/>
      <c r="X164" s="249"/>
      <c r="Y164" s="248">
        <f t="shared" si="22"/>
        <v>0</v>
      </c>
    </row>
    <row r="165" spans="1:25" ht="15" customHeight="1" x14ac:dyDescent="0.25">
      <c r="A165" s="11">
        <f t="shared" si="17"/>
        <v>97</v>
      </c>
      <c r="B165" s="11" t="str">
        <f t="shared" si="18"/>
        <v>CM097</v>
      </c>
      <c r="C165" s="768" t="str">
        <f>B165</f>
        <v>CM097</v>
      </c>
      <c r="D165" s="768" t="s">
        <v>64</v>
      </c>
      <c r="E165" s="57" t="s">
        <v>495</v>
      </c>
      <c r="F165" s="57" t="s">
        <v>495</v>
      </c>
      <c r="G165" s="90"/>
      <c r="H165" s="769" t="s">
        <v>967</v>
      </c>
      <c r="I165" s="688" t="s">
        <v>155</v>
      </c>
      <c r="J165" s="688"/>
      <c r="K165" s="726"/>
      <c r="L165" s="479"/>
      <c r="M165" s="479"/>
      <c r="N165" s="688"/>
      <c r="O165" s="226"/>
      <c r="P165" s="758"/>
      <c r="Q165" s="709"/>
      <c r="R165" s="260"/>
      <c r="S165" s="217"/>
      <c r="T165" s="217"/>
      <c r="U165" s="217"/>
      <c r="V165" s="249"/>
      <c r="W165" s="249"/>
      <c r="X165" s="249"/>
    </row>
    <row r="166" spans="1:25" x14ac:dyDescent="0.25">
      <c r="A166" s="11">
        <f t="shared" si="17"/>
        <v>97</v>
      </c>
      <c r="B166" s="11" t="str">
        <f t="shared" si="18"/>
        <v>CM097</v>
      </c>
      <c r="C166" s="761"/>
      <c r="D166" s="761"/>
      <c r="E166" s="514" t="s">
        <v>149</v>
      </c>
      <c r="F166" s="514" t="s">
        <v>546</v>
      </c>
      <c r="G166" s="92"/>
      <c r="H166" s="770"/>
      <c r="I166" s="689"/>
      <c r="J166" s="689"/>
      <c r="K166" s="767"/>
      <c r="L166" s="480"/>
      <c r="M166" s="480"/>
      <c r="N166" s="689"/>
      <c r="O166" s="227"/>
      <c r="P166" s="759"/>
      <c r="Q166" s="731"/>
      <c r="R166" s="260"/>
      <c r="S166" s="217"/>
      <c r="T166" s="217"/>
      <c r="U166" s="217"/>
      <c r="V166" s="249"/>
      <c r="W166" s="249"/>
      <c r="X166" s="249"/>
    </row>
    <row r="167" spans="1:25" x14ac:dyDescent="0.25">
      <c r="A167" s="11">
        <f t="shared" si="17"/>
        <v>97</v>
      </c>
      <c r="B167" s="11" t="str">
        <f t="shared" si="18"/>
        <v>CM097</v>
      </c>
      <c r="C167" s="762"/>
      <c r="D167" s="762"/>
      <c r="E167" s="515" t="s">
        <v>968</v>
      </c>
      <c r="F167" s="515" t="s">
        <v>546</v>
      </c>
      <c r="G167" s="94"/>
      <c r="H167" s="751"/>
      <c r="I167" s="690"/>
      <c r="J167" s="690"/>
      <c r="K167" s="727"/>
      <c r="L167" s="481"/>
      <c r="M167" s="481"/>
      <c r="N167" s="690"/>
      <c r="O167" s="228"/>
      <c r="P167" s="760"/>
      <c r="Q167" s="710"/>
      <c r="R167" s="260"/>
      <c r="S167" s="217"/>
      <c r="T167" s="217"/>
      <c r="U167" s="217"/>
      <c r="V167" s="249"/>
      <c r="W167" s="249"/>
      <c r="X167" s="249"/>
    </row>
    <row r="168" spans="1:25" ht="89.25" x14ac:dyDescent="0.25">
      <c r="A168" s="11">
        <f t="shared" si="17"/>
        <v>98</v>
      </c>
      <c r="B168" s="11" t="str">
        <f t="shared" si="18"/>
        <v>CM098</v>
      </c>
      <c r="C168" s="551" t="str">
        <f>B168</f>
        <v>CM098</v>
      </c>
      <c r="D168" s="528" t="s">
        <v>969</v>
      </c>
      <c r="E168" s="528" t="s">
        <v>495</v>
      </c>
      <c r="F168" s="52" t="s">
        <v>495</v>
      </c>
      <c r="G168" s="566"/>
      <c r="H168" s="498" t="s">
        <v>970</v>
      </c>
      <c r="I168" s="485"/>
      <c r="J168" s="485"/>
      <c r="K168" s="496"/>
      <c r="L168" s="485" t="s">
        <v>155</v>
      </c>
      <c r="M168" s="485"/>
      <c r="N168" s="485"/>
      <c r="O168" s="223"/>
      <c r="P168" s="259"/>
      <c r="Q168" s="491"/>
      <c r="R168" s="260"/>
      <c r="S168" s="249"/>
      <c r="T168" s="249"/>
      <c r="U168" s="249"/>
      <c r="V168" s="249"/>
      <c r="W168" s="249"/>
      <c r="X168" s="249"/>
    </row>
    <row r="169" spans="1:25" ht="38.25" x14ac:dyDescent="0.25">
      <c r="A169" s="11">
        <f t="shared" si="17"/>
        <v>99</v>
      </c>
      <c r="B169" s="11" t="str">
        <f t="shared" si="18"/>
        <v>CM099</v>
      </c>
      <c r="C169" s="563" t="str">
        <f>B169</f>
        <v>CM099</v>
      </c>
      <c r="D169" s="532" t="s">
        <v>971</v>
      </c>
      <c r="E169" s="532" t="s">
        <v>495</v>
      </c>
      <c r="F169" s="40" t="s">
        <v>495</v>
      </c>
      <c r="G169" s="111"/>
      <c r="H169" s="499" t="s">
        <v>972</v>
      </c>
      <c r="I169" s="479"/>
      <c r="J169" s="479"/>
      <c r="K169" s="501"/>
      <c r="L169" s="479" t="s">
        <v>155</v>
      </c>
      <c r="M169" s="479"/>
      <c r="N169" s="479"/>
      <c r="O169" s="226"/>
      <c r="P169" s="259"/>
      <c r="Q169" s="491"/>
      <c r="R169" s="260"/>
      <c r="S169" s="249"/>
      <c r="T169" s="249"/>
      <c r="U169" s="249"/>
      <c r="V169" s="249"/>
      <c r="W169" s="249"/>
      <c r="X169" s="249"/>
    </row>
    <row r="170" spans="1:25" ht="38.25" x14ac:dyDescent="0.25">
      <c r="A170" s="11">
        <f t="shared" si="17"/>
        <v>100</v>
      </c>
      <c r="B170" s="11" t="str">
        <f t="shared" si="18"/>
        <v>CM100</v>
      </c>
      <c r="C170" s="551" t="str">
        <f>B170</f>
        <v>CM100</v>
      </c>
      <c r="D170" s="528" t="s">
        <v>973</v>
      </c>
      <c r="E170" s="528" t="s">
        <v>546</v>
      </c>
      <c r="F170" s="52" t="s">
        <v>546</v>
      </c>
      <c r="G170" s="566"/>
      <c r="H170" s="498" t="s">
        <v>974</v>
      </c>
      <c r="I170" s="485"/>
      <c r="J170" s="485"/>
      <c r="K170" s="496"/>
      <c r="L170" s="485" t="s">
        <v>155</v>
      </c>
      <c r="M170" s="485"/>
      <c r="N170" s="485"/>
      <c r="O170" s="223"/>
      <c r="P170" s="259"/>
      <c r="Q170" s="491"/>
      <c r="R170" s="260"/>
      <c r="S170" s="249"/>
      <c r="T170" s="249"/>
      <c r="U170" s="249"/>
      <c r="V170" s="249"/>
      <c r="W170" s="249"/>
      <c r="X170" s="249"/>
    </row>
    <row r="171" spans="1:25" x14ac:dyDescent="0.25">
      <c r="A171" s="11">
        <f t="shared" si="17"/>
        <v>101</v>
      </c>
      <c r="B171" s="11" t="str">
        <f t="shared" si="18"/>
        <v>CM101</v>
      </c>
      <c r="C171" s="563" t="str">
        <f t="shared" ref="C171:C181" si="23">B171</f>
        <v>CM101</v>
      </c>
      <c r="D171" s="532" t="s">
        <v>975</v>
      </c>
      <c r="E171" s="532" t="s">
        <v>622</v>
      </c>
      <c r="F171" s="40" t="s">
        <v>546</v>
      </c>
      <c r="G171" s="111"/>
      <c r="H171" s="499" t="s">
        <v>976</v>
      </c>
      <c r="I171" s="479" t="s">
        <v>155</v>
      </c>
      <c r="J171" s="479"/>
      <c r="K171" s="501"/>
      <c r="L171" s="479"/>
      <c r="M171" s="479"/>
      <c r="N171" s="479"/>
      <c r="O171" s="226"/>
      <c r="P171" s="259"/>
      <c r="Q171" s="491"/>
      <c r="R171" s="260"/>
      <c r="S171" s="249"/>
      <c r="T171" s="249"/>
      <c r="U171" s="249"/>
      <c r="V171" s="249"/>
      <c r="W171" s="249"/>
      <c r="X171" s="249"/>
    </row>
    <row r="172" spans="1:25" x14ac:dyDescent="0.25">
      <c r="A172" s="11">
        <f t="shared" si="17"/>
        <v>102</v>
      </c>
      <c r="B172" s="11" t="str">
        <f t="shared" si="18"/>
        <v>CM102</v>
      </c>
      <c r="C172" s="551" t="str">
        <f t="shared" si="23"/>
        <v>CM102</v>
      </c>
      <c r="D172" s="528" t="s">
        <v>977</v>
      </c>
      <c r="E172" s="528" t="s">
        <v>149</v>
      </c>
      <c r="F172" s="52" t="s">
        <v>546</v>
      </c>
      <c r="G172" s="566"/>
      <c r="H172" s="498" t="s">
        <v>976</v>
      </c>
      <c r="I172" s="485" t="s">
        <v>155</v>
      </c>
      <c r="J172" s="485"/>
      <c r="K172" s="496"/>
      <c r="L172" s="485"/>
      <c r="M172" s="485"/>
      <c r="N172" s="485"/>
      <c r="O172" s="223"/>
      <c r="P172" s="259"/>
      <c r="Q172" s="491"/>
      <c r="R172" s="260"/>
      <c r="S172" s="249"/>
      <c r="T172" s="249"/>
      <c r="U172" s="249"/>
      <c r="V172" s="249"/>
      <c r="W172" s="249"/>
      <c r="X172" s="249"/>
    </row>
    <row r="173" spans="1:25" x14ac:dyDescent="0.25">
      <c r="A173" s="11">
        <f t="shared" si="17"/>
        <v>103</v>
      </c>
      <c r="B173" s="11" t="str">
        <f t="shared" si="18"/>
        <v>CM103</v>
      </c>
      <c r="C173" s="563" t="str">
        <f t="shared" si="23"/>
        <v>CM103</v>
      </c>
      <c r="D173" s="532" t="s">
        <v>978</v>
      </c>
      <c r="E173" s="532" t="s">
        <v>295</v>
      </c>
      <c r="F173" s="40" t="s">
        <v>295</v>
      </c>
      <c r="G173" s="111"/>
      <c r="H173" s="499" t="s">
        <v>976</v>
      </c>
      <c r="I173" s="479" t="s">
        <v>155</v>
      </c>
      <c r="J173" s="479"/>
      <c r="K173" s="501"/>
      <c r="L173" s="479"/>
      <c r="M173" s="479"/>
      <c r="N173" s="479"/>
      <c r="O173" s="226"/>
      <c r="P173" s="259"/>
      <c r="Q173" s="491"/>
      <c r="R173" s="260"/>
      <c r="S173" s="249"/>
      <c r="T173" s="249"/>
      <c r="U173" s="249"/>
      <c r="V173" s="249"/>
      <c r="W173" s="249"/>
      <c r="X173" s="249"/>
    </row>
    <row r="174" spans="1:25" x14ac:dyDescent="0.25">
      <c r="A174" s="11">
        <f t="shared" si="17"/>
        <v>104</v>
      </c>
      <c r="B174" s="11" t="str">
        <f t="shared" si="18"/>
        <v>CM104</v>
      </c>
      <c r="C174" s="551" t="str">
        <f t="shared" si="23"/>
        <v>CM104</v>
      </c>
      <c r="D174" s="528" t="s">
        <v>979</v>
      </c>
      <c r="E174" s="528" t="s">
        <v>149</v>
      </c>
      <c r="F174" s="52" t="s">
        <v>546</v>
      </c>
      <c r="G174" s="566"/>
      <c r="H174" s="498" t="s">
        <v>976</v>
      </c>
      <c r="I174" s="485" t="s">
        <v>155</v>
      </c>
      <c r="J174" s="485"/>
      <c r="K174" s="496"/>
      <c r="L174" s="485"/>
      <c r="M174" s="485"/>
      <c r="N174" s="485"/>
      <c r="O174" s="223"/>
      <c r="P174" s="259"/>
      <c r="Q174" s="491"/>
      <c r="R174" s="260"/>
      <c r="S174" s="249"/>
      <c r="T174" s="249"/>
      <c r="U174" s="249"/>
      <c r="V174" s="249"/>
      <c r="W174" s="249"/>
      <c r="X174" s="249"/>
    </row>
    <row r="175" spans="1:25" x14ac:dyDescent="0.25">
      <c r="A175" s="11">
        <f t="shared" si="17"/>
        <v>105</v>
      </c>
      <c r="B175" s="11" t="str">
        <f t="shared" si="18"/>
        <v>CM105</v>
      </c>
      <c r="C175" s="563" t="str">
        <f t="shared" si="23"/>
        <v>CM105</v>
      </c>
      <c r="D175" s="532" t="s">
        <v>980</v>
      </c>
      <c r="E175" s="532" t="s">
        <v>149</v>
      </c>
      <c r="F175" s="40" t="s">
        <v>546</v>
      </c>
      <c r="G175" s="111"/>
      <c r="H175" s="499" t="s">
        <v>976</v>
      </c>
      <c r="I175" s="479" t="s">
        <v>155</v>
      </c>
      <c r="J175" s="479"/>
      <c r="K175" s="501"/>
      <c r="L175" s="479"/>
      <c r="M175" s="479"/>
      <c r="N175" s="479"/>
      <c r="O175" s="226"/>
      <c r="P175" s="259"/>
      <c r="Q175" s="491"/>
      <c r="R175" s="260"/>
      <c r="S175" s="249"/>
      <c r="T175" s="249"/>
      <c r="U175" s="249"/>
      <c r="V175" s="249"/>
      <c r="W175" s="249"/>
      <c r="X175" s="249"/>
    </row>
    <row r="176" spans="1:25" x14ac:dyDescent="0.25">
      <c r="A176" s="11">
        <f t="shared" si="17"/>
        <v>106</v>
      </c>
      <c r="B176" s="11" t="str">
        <f t="shared" si="18"/>
        <v>CM106</v>
      </c>
      <c r="C176" s="551" t="str">
        <f t="shared" si="23"/>
        <v>CM106</v>
      </c>
      <c r="D176" s="528" t="s">
        <v>981</v>
      </c>
      <c r="E176" s="528" t="s">
        <v>286</v>
      </c>
      <c r="F176" s="52" t="s">
        <v>286</v>
      </c>
      <c r="G176" s="566"/>
      <c r="H176" s="498" t="s">
        <v>976</v>
      </c>
      <c r="I176" s="485" t="s">
        <v>155</v>
      </c>
      <c r="J176" s="485"/>
      <c r="K176" s="496"/>
      <c r="L176" s="485"/>
      <c r="M176" s="485"/>
      <c r="N176" s="485"/>
      <c r="O176" s="223"/>
      <c r="P176" s="259"/>
      <c r="Q176" s="491"/>
      <c r="R176" s="260"/>
      <c r="S176" s="249"/>
      <c r="T176" s="249"/>
      <c r="U176" s="249"/>
      <c r="V176" s="249"/>
      <c r="W176" s="249"/>
      <c r="X176" s="249"/>
    </row>
    <row r="177" spans="1:24" x14ac:dyDescent="0.25">
      <c r="A177" s="11">
        <f t="shared" si="17"/>
        <v>107</v>
      </c>
      <c r="B177" s="11" t="str">
        <f t="shared" si="18"/>
        <v>CM107</v>
      </c>
      <c r="C177" s="563" t="str">
        <f t="shared" si="23"/>
        <v>CM107</v>
      </c>
      <c r="D177" s="532" t="s">
        <v>982</v>
      </c>
      <c r="E177" s="532" t="s">
        <v>149</v>
      </c>
      <c r="F177" s="40" t="s">
        <v>546</v>
      </c>
      <c r="G177" s="111"/>
      <c r="H177" s="499" t="s">
        <v>976</v>
      </c>
      <c r="I177" s="479" t="s">
        <v>155</v>
      </c>
      <c r="J177" s="479"/>
      <c r="K177" s="501"/>
      <c r="L177" s="479"/>
      <c r="M177" s="479"/>
      <c r="N177" s="479"/>
      <c r="O177" s="226"/>
      <c r="P177" s="259"/>
      <c r="Q177" s="491"/>
      <c r="R177" s="260"/>
      <c r="S177" s="249"/>
      <c r="T177" s="249"/>
      <c r="U177" s="249"/>
      <c r="V177" s="249"/>
      <c r="W177" s="249"/>
      <c r="X177" s="249"/>
    </row>
    <row r="178" spans="1:24" x14ac:dyDescent="0.25">
      <c r="A178" s="11">
        <f t="shared" si="17"/>
        <v>108</v>
      </c>
      <c r="B178" s="11" t="str">
        <f t="shared" si="18"/>
        <v>CM108</v>
      </c>
      <c r="C178" s="551" t="str">
        <f t="shared" si="23"/>
        <v>CM108</v>
      </c>
      <c r="D178" s="528" t="s">
        <v>983</v>
      </c>
      <c r="E178" s="528" t="s">
        <v>393</v>
      </c>
      <c r="F178" s="52" t="s">
        <v>404</v>
      </c>
      <c r="G178" s="566"/>
      <c r="H178" s="498" t="s">
        <v>976</v>
      </c>
      <c r="I178" s="485" t="s">
        <v>155</v>
      </c>
      <c r="J178" s="485"/>
      <c r="K178" s="496"/>
      <c r="L178" s="485"/>
      <c r="M178" s="485"/>
      <c r="N178" s="485"/>
      <c r="O178" s="223"/>
      <c r="P178" s="259"/>
      <c r="Q178" s="491"/>
      <c r="R178" s="260"/>
      <c r="S178" s="249"/>
      <c r="T178" s="249"/>
      <c r="U178" s="249"/>
      <c r="V178" s="249"/>
      <c r="W178" s="249"/>
      <c r="X178" s="249"/>
    </row>
    <row r="179" spans="1:24" x14ac:dyDescent="0.25">
      <c r="A179" s="11">
        <f t="shared" si="17"/>
        <v>109</v>
      </c>
      <c r="B179" s="11" t="str">
        <f t="shared" si="18"/>
        <v>CM109</v>
      </c>
      <c r="C179" s="563" t="str">
        <f t="shared" si="23"/>
        <v>CM109</v>
      </c>
      <c r="D179" s="532" t="s">
        <v>984</v>
      </c>
      <c r="E179" s="532" t="s">
        <v>295</v>
      </c>
      <c r="F179" s="40" t="s">
        <v>23</v>
      </c>
      <c r="G179" s="111"/>
      <c r="H179" s="499" t="s">
        <v>976</v>
      </c>
      <c r="I179" s="479" t="s">
        <v>155</v>
      </c>
      <c r="J179" s="479"/>
      <c r="K179" s="501"/>
      <c r="L179" s="479"/>
      <c r="M179" s="479"/>
      <c r="N179" s="479"/>
      <c r="O179" s="226"/>
      <c r="P179" s="259"/>
      <c r="Q179" s="491"/>
      <c r="R179" s="260"/>
      <c r="S179" s="249"/>
      <c r="T179" s="249"/>
      <c r="U179" s="249"/>
      <c r="V179" s="249"/>
      <c r="W179" s="249"/>
      <c r="X179" s="249"/>
    </row>
    <row r="180" spans="1:24" x14ac:dyDescent="0.25">
      <c r="A180" s="11">
        <f t="shared" si="17"/>
        <v>110</v>
      </c>
      <c r="B180" s="11" t="str">
        <f t="shared" si="18"/>
        <v>CM110</v>
      </c>
      <c r="C180" s="551" t="str">
        <f t="shared" si="23"/>
        <v>CM110</v>
      </c>
      <c r="D180" s="528" t="s">
        <v>985</v>
      </c>
      <c r="E180" s="528" t="s">
        <v>286</v>
      </c>
      <c r="F180" s="52" t="s">
        <v>286</v>
      </c>
      <c r="G180" s="566"/>
      <c r="H180" s="498" t="s">
        <v>976</v>
      </c>
      <c r="I180" s="485" t="s">
        <v>155</v>
      </c>
      <c r="J180" s="485"/>
      <c r="K180" s="496"/>
      <c r="L180" s="485"/>
      <c r="M180" s="485"/>
      <c r="N180" s="485"/>
      <c r="O180" s="223"/>
      <c r="P180" s="259"/>
      <c r="Q180" s="491"/>
      <c r="R180" s="260"/>
      <c r="S180" s="249"/>
      <c r="T180" s="249"/>
      <c r="U180" s="249"/>
      <c r="V180" s="249"/>
      <c r="W180" s="249"/>
      <c r="X180" s="249"/>
    </row>
    <row r="181" spans="1:24" x14ac:dyDescent="0.25">
      <c r="A181" s="11">
        <f t="shared" si="17"/>
        <v>111</v>
      </c>
      <c r="B181" s="11" t="str">
        <f t="shared" si="18"/>
        <v>CM111</v>
      </c>
      <c r="C181" s="111" t="str">
        <f t="shared" si="23"/>
        <v>CM111</v>
      </c>
      <c r="D181" s="594" t="s">
        <v>986</v>
      </c>
      <c r="E181" s="594" t="s">
        <v>295</v>
      </c>
      <c r="F181" s="107" t="s">
        <v>23</v>
      </c>
      <c r="G181" s="111"/>
      <c r="H181" s="478" t="s">
        <v>976</v>
      </c>
      <c r="I181" s="477" t="s">
        <v>155</v>
      </c>
      <c r="J181" s="477"/>
      <c r="K181" s="476"/>
      <c r="L181" s="477"/>
      <c r="M181" s="477"/>
      <c r="N181" s="477"/>
      <c r="O181" s="255"/>
      <c r="P181" s="259"/>
      <c r="Q181" s="491"/>
      <c r="R181" s="260"/>
      <c r="S181" s="249"/>
      <c r="T181" s="249"/>
      <c r="U181" s="249"/>
      <c r="V181" s="249"/>
      <c r="W181" s="249"/>
      <c r="X181" s="249"/>
    </row>
  </sheetData>
  <autoFilter ref="A1:Z181" xr:uid="{3E2F232D-B7E9-463A-84B9-1B7F7A68CB44}"/>
  <mergeCells count="344">
    <mergeCell ref="N2:N4"/>
    <mergeCell ref="P2:P4"/>
    <mergeCell ref="Q2:Q4"/>
    <mergeCell ref="R2:R4"/>
    <mergeCell ref="C5:C7"/>
    <mergeCell ref="D5:D7"/>
    <mergeCell ref="H5:H7"/>
    <mergeCell ref="I5:I7"/>
    <mergeCell ref="J5:J7"/>
    <mergeCell ref="K5:K7"/>
    <mergeCell ref="C2:C4"/>
    <mergeCell ref="D2:D4"/>
    <mergeCell ref="H2:H4"/>
    <mergeCell ref="I2:I4"/>
    <mergeCell ref="J2:J4"/>
    <mergeCell ref="K2:K4"/>
    <mergeCell ref="N5:N7"/>
    <mergeCell ref="P5:P7"/>
    <mergeCell ref="Q5:Q7"/>
    <mergeCell ref="R5:R7"/>
    <mergeCell ref="R8:R10"/>
    <mergeCell ref="C11:C13"/>
    <mergeCell ref="D11:D13"/>
    <mergeCell ref="H11:H13"/>
    <mergeCell ref="I11:I13"/>
    <mergeCell ref="J11:J13"/>
    <mergeCell ref="K11:K13"/>
    <mergeCell ref="N11:N13"/>
    <mergeCell ref="P11:P13"/>
    <mergeCell ref="Q11:Q13"/>
    <mergeCell ref="R11:R13"/>
    <mergeCell ref="C8:C10"/>
    <mergeCell ref="D8:D10"/>
    <mergeCell ref="H8:H10"/>
    <mergeCell ref="I8:I10"/>
    <mergeCell ref="J8:J10"/>
    <mergeCell ref="K8:K10"/>
    <mergeCell ref="N8:N10"/>
    <mergeCell ref="P8:P10"/>
    <mergeCell ref="Q8:Q10"/>
    <mergeCell ref="R14:R16"/>
    <mergeCell ref="C17:C19"/>
    <mergeCell ref="D17:D19"/>
    <mergeCell ref="H17:H19"/>
    <mergeCell ref="I17:I19"/>
    <mergeCell ref="J17:J19"/>
    <mergeCell ref="K17:K19"/>
    <mergeCell ref="N17:N19"/>
    <mergeCell ref="P17:P19"/>
    <mergeCell ref="Q17:Q19"/>
    <mergeCell ref="R17:R19"/>
    <mergeCell ref="C14:C16"/>
    <mergeCell ref="D14:D16"/>
    <mergeCell ref="H14:H16"/>
    <mergeCell ref="I14:I16"/>
    <mergeCell ref="J14:J16"/>
    <mergeCell ref="K14:K16"/>
    <mergeCell ref="N14:N16"/>
    <mergeCell ref="P14:P16"/>
    <mergeCell ref="Q14:Q16"/>
    <mergeCell ref="R20:R21"/>
    <mergeCell ref="C22:C23"/>
    <mergeCell ref="D22:D23"/>
    <mergeCell ref="H22:H23"/>
    <mergeCell ref="I22:I23"/>
    <mergeCell ref="J22:J23"/>
    <mergeCell ref="K22:K23"/>
    <mergeCell ref="N22:N23"/>
    <mergeCell ref="O22:O23"/>
    <mergeCell ref="P22:P23"/>
    <mergeCell ref="Q22:Q23"/>
    <mergeCell ref="R22:R23"/>
    <mergeCell ref="C20:C21"/>
    <mergeCell ref="D20:D21"/>
    <mergeCell ref="H20:H21"/>
    <mergeCell ref="I20:I21"/>
    <mergeCell ref="J20:J21"/>
    <mergeCell ref="K20:K21"/>
    <mergeCell ref="N20:N21"/>
    <mergeCell ref="P20:P21"/>
    <mergeCell ref="Q20:Q21"/>
    <mergeCell ref="R24:R25"/>
    <mergeCell ref="C29:C31"/>
    <mergeCell ref="D29:D31"/>
    <mergeCell ref="H29:H31"/>
    <mergeCell ref="I29:I31"/>
    <mergeCell ref="J29:J31"/>
    <mergeCell ref="K29:K31"/>
    <mergeCell ref="N29:N31"/>
    <mergeCell ref="P29:P31"/>
    <mergeCell ref="Q29:Q31"/>
    <mergeCell ref="R29:R31"/>
    <mergeCell ref="C24:C25"/>
    <mergeCell ref="D24:D25"/>
    <mergeCell ref="H24:H25"/>
    <mergeCell ref="I24:I25"/>
    <mergeCell ref="J24:J25"/>
    <mergeCell ref="K24:K25"/>
    <mergeCell ref="N24:N25"/>
    <mergeCell ref="P24:P25"/>
    <mergeCell ref="Q24:Q25"/>
    <mergeCell ref="C43:C45"/>
    <mergeCell ref="D43:D45"/>
    <mergeCell ref="F43:F45"/>
    <mergeCell ref="H43:H45"/>
    <mergeCell ref="I43:I45"/>
    <mergeCell ref="J43:J45"/>
    <mergeCell ref="K43:K45"/>
    <mergeCell ref="N43:N45"/>
    <mergeCell ref="O43:O45"/>
    <mergeCell ref="C46:C47"/>
    <mergeCell ref="D46:D47"/>
    <mergeCell ref="H46:H47"/>
    <mergeCell ref="I46:I47"/>
    <mergeCell ref="J46:J47"/>
    <mergeCell ref="K46:K47"/>
    <mergeCell ref="N46:N47"/>
    <mergeCell ref="P46:P47"/>
    <mergeCell ref="Q46:Q47"/>
    <mergeCell ref="R50:R51"/>
    <mergeCell ref="C52:C54"/>
    <mergeCell ref="D52:D54"/>
    <mergeCell ref="H52:H54"/>
    <mergeCell ref="I52:I54"/>
    <mergeCell ref="J52:J54"/>
    <mergeCell ref="K52:K54"/>
    <mergeCell ref="N52:N54"/>
    <mergeCell ref="P52:P54"/>
    <mergeCell ref="Q52:Q54"/>
    <mergeCell ref="R52:R54"/>
    <mergeCell ref="C50:C51"/>
    <mergeCell ref="D50:D51"/>
    <mergeCell ref="H50:H51"/>
    <mergeCell ref="I50:I51"/>
    <mergeCell ref="J50:J51"/>
    <mergeCell ref="K50:K51"/>
    <mergeCell ref="N50:N51"/>
    <mergeCell ref="P50:P51"/>
    <mergeCell ref="Q50:Q51"/>
    <mergeCell ref="H72:H73"/>
    <mergeCell ref="I72:I73"/>
    <mergeCell ref="Q58:Q59"/>
    <mergeCell ref="R58:R59"/>
    <mergeCell ref="C65:C67"/>
    <mergeCell ref="D65:D67"/>
    <mergeCell ref="H65:H67"/>
    <mergeCell ref="I65:I67"/>
    <mergeCell ref="J65:J67"/>
    <mergeCell ref="K65:K67"/>
    <mergeCell ref="N65:N67"/>
    <mergeCell ref="O65:O67"/>
    <mergeCell ref="P65:P67"/>
    <mergeCell ref="Q65:Q67"/>
    <mergeCell ref="R65:R67"/>
    <mergeCell ref="C58:C59"/>
    <mergeCell ref="D58:D59"/>
    <mergeCell ref="H58:H59"/>
    <mergeCell ref="I58:I59"/>
    <mergeCell ref="J58:J59"/>
    <mergeCell ref="K58:K59"/>
    <mergeCell ref="N58:N59"/>
    <mergeCell ref="O58:O59"/>
    <mergeCell ref="P58:P59"/>
    <mergeCell ref="N68:N69"/>
    <mergeCell ref="O68:O69"/>
    <mergeCell ref="R68:R69"/>
    <mergeCell ref="C70:C71"/>
    <mergeCell ref="D70:D71"/>
    <mergeCell ref="G70:G71"/>
    <mergeCell ref="H70:H71"/>
    <mergeCell ref="I70:I71"/>
    <mergeCell ref="J70:J71"/>
    <mergeCell ref="K70:K71"/>
    <mergeCell ref="C68:C69"/>
    <mergeCell ref="D68:D69"/>
    <mergeCell ref="G68:G69"/>
    <mergeCell ref="H68:H69"/>
    <mergeCell ref="I68:I69"/>
    <mergeCell ref="C83:C85"/>
    <mergeCell ref="D83:D85"/>
    <mergeCell ref="H83:H85"/>
    <mergeCell ref="I83:I85"/>
    <mergeCell ref="J83:J85"/>
    <mergeCell ref="K83:K85"/>
    <mergeCell ref="S75:U75"/>
    <mergeCell ref="N70:N71"/>
    <mergeCell ref="P70:P71"/>
    <mergeCell ref="Q70:Q71"/>
    <mergeCell ref="R70:R71"/>
    <mergeCell ref="N83:N85"/>
    <mergeCell ref="P83:P85"/>
    <mergeCell ref="Q83:Q85"/>
    <mergeCell ref="R83:R85"/>
    <mergeCell ref="J72:J73"/>
    <mergeCell ref="K72:K73"/>
    <mergeCell ref="N72:N73"/>
    <mergeCell ref="P72:P73"/>
    <mergeCell ref="Q72:Q73"/>
    <mergeCell ref="R72:R73"/>
    <mergeCell ref="C72:C73"/>
    <mergeCell ref="D72:D73"/>
    <mergeCell ref="G72:G73"/>
    <mergeCell ref="N93:N94"/>
    <mergeCell ref="O93:O94"/>
    <mergeCell ref="P93:P94"/>
    <mergeCell ref="Q93:Q94"/>
    <mergeCell ref="R93:R94"/>
    <mergeCell ref="C96:C98"/>
    <mergeCell ref="D96:D98"/>
    <mergeCell ref="G96:G98"/>
    <mergeCell ref="H96:H98"/>
    <mergeCell ref="I96:I98"/>
    <mergeCell ref="R96:R98"/>
    <mergeCell ref="J96:J98"/>
    <mergeCell ref="K96:K98"/>
    <mergeCell ref="N96:N98"/>
    <mergeCell ref="O96:O98"/>
    <mergeCell ref="P96:P98"/>
    <mergeCell ref="Q96:Q98"/>
    <mergeCell ref="C93:C95"/>
    <mergeCell ref="D93:D95"/>
    <mergeCell ref="H93:H95"/>
    <mergeCell ref="I93:I94"/>
    <mergeCell ref="J93:J94"/>
    <mergeCell ref="K93:K95"/>
    <mergeCell ref="R99:R100"/>
    <mergeCell ref="C101:C102"/>
    <mergeCell ref="D101:D102"/>
    <mergeCell ref="H101:H102"/>
    <mergeCell ref="I101:I102"/>
    <mergeCell ref="J101:J102"/>
    <mergeCell ref="K101:K102"/>
    <mergeCell ref="N101:N102"/>
    <mergeCell ref="P101:P102"/>
    <mergeCell ref="Q101:Q102"/>
    <mergeCell ref="R101:R102"/>
    <mergeCell ref="C99:C100"/>
    <mergeCell ref="D99:D100"/>
    <mergeCell ref="H99:H100"/>
    <mergeCell ref="I99:I100"/>
    <mergeCell ref="J99:J100"/>
    <mergeCell ref="K99:K100"/>
    <mergeCell ref="N99:N100"/>
    <mergeCell ref="P99:P100"/>
    <mergeCell ref="Q99:Q100"/>
    <mergeCell ref="C105:C106"/>
    <mergeCell ref="D105:D106"/>
    <mergeCell ref="H105:H106"/>
    <mergeCell ref="I105:I106"/>
    <mergeCell ref="J105:J106"/>
    <mergeCell ref="K105:K106"/>
    <mergeCell ref="N105:N106"/>
    <mergeCell ref="P105:P106"/>
    <mergeCell ref="Q105:Q106"/>
    <mergeCell ref="N107:N108"/>
    <mergeCell ref="P107:P108"/>
    <mergeCell ref="Q107:Q108"/>
    <mergeCell ref="R107:R108"/>
    <mergeCell ref="S110:U110"/>
    <mergeCell ref="C112:C113"/>
    <mergeCell ref="D112:D113"/>
    <mergeCell ref="H112:H113"/>
    <mergeCell ref="I112:I113"/>
    <mergeCell ref="J112:J113"/>
    <mergeCell ref="C107:C108"/>
    <mergeCell ref="D107:D108"/>
    <mergeCell ref="H107:H108"/>
    <mergeCell ref="I107:I108"/>
    <mergeCell ref="J107:J108"/>
    <mergeCell ref="K107:K108"/>
    <mergeCell ref="K112:K113"/>
    <mergeCell ref="N112:N113"/>
    <mergeCell ref="P112:P113"/>
    <mergeCell ref="Q112:Q113"/>
    <mergeCell ref="R112:R113"/>
    <mergeCell ref="C117:C119"/>
    <mergeCell ref="D117:D119"/>
    <mergeCell ref="H117:H119"/>
    <mergeCell ref="I117:I119"/>
    <mergeCell ref="J117:J119"/>
    <mergeCell ref="K117:K119"/>
    <mergeCell ref="N117:N119"/>
    <mergeCell ref="P117:P119"/>
    <mergeCell ref="Q117:Q119"/>
    <mergeCell ref="P141:P147"/>
    <mergeCell ref="Q141:Q147"/>
    <mergeCell ref="R127:R132"/>
    <mergeCell ref="C133:C140"/>
    <mergeCell ref="D133:D140"/>
    <mergeCell ref="H133:H140"/>
    <mergeCell ref="I133:I140"/>
    <mergeCell ref="J133:J140"/>
    <mergeCell ref="K133:K140"/>
    <mergeCell ref="N133:N140"/>
    <mergeCell ref="P133:P140"/>
    <mergeCell ref="Q133:Q140"/>
    <mergeCell ref="R133:R140"/>
    <mergeCell ref="C127:C132"/>
    <mergeCell ref="D127:D132"/>
    <mergeCell ref="H127:H132"/>
    <mergeCell ref="I127:I132"/>
    <mergeCell ref="J127:J132"/>
    <mergeCell ref="K127:K132"/>
    <mergeCell ref="N127:N132"/>
    <mergeCell ref="P127:P132"/>
    <mergeCell ref="Q127:Q132"/>
    <mergeCell ref="D161:D162"/>
    <mergeCell ref="H161:H162"/>
    <mergeCell ref="I161:I162"/>
    <mergeCell ref="J161:J162"/>
    <mergeCell ref="K161:K162"/>
    <mergeCell ref="K165:K167"/>
    <mergeCell ref="N165:N167"/>
    <mergeCell ref="C141:C147"/>
    <mergeCell ref="D141:D147"/>
    <mergeCell ref="H141:H147"/>
    <mergeCell ref="I141:I147"/>
    <mergeCell ref="J141:J147"/>
    <mergeCell ref="K141:K147"/>
    <mergeCell ref="N141:N147"/>
    <mergeCell ref="P165:P167"/>
    <mergeCell ref="Q165:Q167"/>
    <mergeCell ref="L161:L162"/>
    <mergeCell ref="N161:N162"/>
    <mergeCell ref="P161:P162"/>
    <mergeCell ref="Q161:Q162"/>
    <mergeCell ref="R161:R162"/>
    <mergeCell ref="R141:R147"/>
    <mergeCell ref="C148:C154"/>
    <mergeCell ref="D148:D154"/>
    <mergeCell ref="H148:H154"/>
    <mergeCell ref="I148:I154"/>
    <mergeCell ref="J148:J154"/>
    <mergeCell ref="K148:K154"/>
    <mergeCell ref="C165:C167"/>
    <mergeCell ref="D165:D167"/>
    <mergeCell ref="H165:H167"/>
    <mergeCell ref="I165:I167"/>
    <mergeCell ref="J165:J167"/>
    <mergeCell ref="N148:N154"/>
    <mergeCell ref="P148:P154"/>
    <mergeCell ref="Q148:Q154"/>
    <mergeCell ref="R148:R154"/>
    <mergeCell ref="C161:C162"/>
  </mergeCells>
  <dataValidations count="1">
    <dataValidation type="list" allowBlank="1" showInputMessage="1" showErrorMessage="1" sqref="Q101 Q107 Q155:Q160 Q41:Q46 Q120:Q127 Q2 Q52 Q8 Q14 Q5 Q11 Q17 Q20 Q22 Q24 Q26:Q29 Q60:Q65 Q133 Q141 Q148 Q70 Q72 Q95:Q96 Q99 Q103:Q105 Q55:Q58 Q109:Q112 Q74:Q83 Q114:Q117 Q33:Q38 Q86:Q93 Q163:Q164 Q48:Q50" xr:uid="{50927FBA-3009-40E9-BA5F-A646925F0DFF}">
      <formula1>"Sufficiently Characterized, Update Recommended, Update Required, New Measure CharX, Recommend Removal"</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F4CC-D70A-4CB0-BD83-80332A95FC37}">
  <sheetPr>
    <tabColor rgb="FF92D050"/>
  </sheetPr>
  <dimension ref="A1:N463"/>
  <sheetViews>
    <sheetView topLeftCell="J1" zoomScale="85" zoomScaleNormal="85" workbookViewId="0">
      <pane ySplit="1" topLeftCell="A2" activePane="bottomLeft" state="frozen"/>
      <selection activeCell="E16" sqref="E16"/>
      <selection pane="bottomLeft" activeCell="O1" sqref="O1"/>
    </sheetView>
  </sheetViews>
  <sheetFormatPr defaultColWidth="9.140625" defaultRowHeight="15" x14ac:dyDescent="0.25"/>
  <cols>
    <col min="1" max="1" width="10" style="18" customWidth="1"/>
    <col min="2" max="2" width="19.42578125" style="18" customWidth="1"/>
    <col min="3" max="3" width="29.5703125" style="18" customWidth="1"/>
    <col min="4" max="4" width="8.5703125" style="643" customWidth="1"/>
    <col min="5" max="5" width="51.42578125" style="18" customWidth="1"/>
    <col min="6" max="7" width="20.140625" style="642" customWidth="1"/>
    <col min="8" max="8" width="19.42578125" style="642" customWidth="1"/>
    <col min="9" max="9" width="42.42578125" style="18" customWidth="1"/>
    <col min="10" max="11" width="21.42578125" style="642" customWidth="1"/>
    <col min="12" max="12" width="104.140625" style="643" customWidth="1"/>
    <col min="13" max="13" width="64.5703125" style="643" customWidth="1"/>
    <col min="14" max="14" width="54.5703125" style="643" customWidth="1"/>
    <col min="15" max="16384" width="9.140625" style="11"/>
  </cols>
  <sheetData>
    <row r="1" spans="1:14" s="449" customFormat="1" ht="30" x14ac:dyDescent="0.25">
      <c r="A1" s="88" t="s">
        <v>117</v>
      </c>
      <c r="B1" s="88" t="s">
        <v>118</v>
      </c>
      <c r="C1" s="88" t="s">
        <v>119</v>
      </c>
      <c r="D1" s="245" t="s">
        <v>120</v>
      </c>
      <c r="E1" s="88" t="s">
        <v>121</v>
      </c>
      <c r="F1" s="88" t="s">
        <v>1864</v>
      </c>
      <c r="G1" s="88" t="s">
        <v>122</v>
      </c>
      <c r="H1" s="88" t="s">
        <v>123</v>
      </c>
      <c r="I1" s="88" t="s">
        <v>124</v>
      </c>
      <c r="J1" s="88" t="s">
        <v>125</v>
      </c>
      <c r="K1" s="88" t="s">
        <v>126</v>
      </c>
      <c r="L1" s="88" t="s">
        <v>127</v>
      </c>
      <c r="M1" s="88" t="s">
        <v>3264</v>
      </c>
      <c r="N1" s="658" t="s">
        <v>135</v>
      </c>
    </row>
    <row r="2" spans="1:14" s="18" customFormat="1" ht="40.5" customHeight="1" x14ac:dyDescent="0.25">
      <c r="A2" s="295" t="s">
        <v>3265</v>
      </c>
      <c r="B2" s="295" t="s">
        <v>149</v>
      </c>
      <c r="C2" s="295" t="s">
        <v>3100</v>
      </c>
      <c r="D2" s="618" t="s">
        <v>151</v>
      </c>
      <c r="E2" s="295" t="s">
        <v>3266</v>
      </c>
      <c r="F2" s="670"/>
      <c r="G2" s="670"/>
      <c r="H2" s="634" t="s">
        <v>123</v>
      </c>
      <c r="I2" s="635" t="s">
        <v>3266</v>
      </c>
      <c r="J2" s="634"/>
      <c r="K2" s="634">
        <v>2023</v>
      </c>
      <c r="L2" s="809" t="s">
        <v>3267</v>
      </c>
      <c r="M2" s="667" t="s">
        <v>3268</v>
      </c>
      <c r="N2" s="803"/>
    </row>
    <row r="3" spans="1:14" s="18" customFormat="1" ht="40.5" customHeight="1" x14ac:dyDescent="0.25">
      <c r="A3" s="282" t="s">
        <v>3265</v>
      </c>
      <c r="B3" s="282" t="s">
        <v>149</v>
      </c>
      <c r="C3" s="282" t="s">
        <v>3100</v>
      </c>
      <c r="D3" s="240" t="s">
        <v>165</v>
      </c>
      <c r="E3" s="282" t="s">
        <v>3269</v>
      </c>
      <c r="F3" s="283"/>
      <c r="G3" s="283"/>
      <c r="H3" s="636" t="s">
        <v>204</v>
      </c>
      <c r="I3" s="637" t="s">
        <v>3269</v>
      </c>
      <c r="J3" s="636"/>
      <c r="K3" s="636"/>
      <c r="L3" s="811"/>
      <c r="M3" s="669" t="s">
        <v>990</v>
      </c>
      <c r="N3" s="804"/>
    </row>
    <row r="4" spans="1:14" s="18" customFormat="1" ht="40.5" customHeight="1" x14ac:dyDescent="0.25">
      <c r="A4" s="282" t="s">
        <v>3265</v>
      </c>
      <c r="B4" s="282" t="s">
        <v>149</v>
      </c>
      <c r="C4" s="282" t="s">
        <v>3100</v>
      </c>
      <c r="D4" s="240" t="s">
        <v>168</v>
      </c>
      <c r="E4" s="282" t="s">
        <v>3270</v>
      </c>
      <c r="F4" s="283"/>
      <c r="G4" s="283"/>
      <c r="H4" s="636"/>
      <c r="I4" s="637" t="s">
        <v>3270</v>
      </c>
      <c r="J4" s="636"/>
      <c r="K4" s="636"/>
      <c r="L4" s="811"/>
      <c r="M4" s="669" t="s">
        <v>990</v>
      </c>
      <c r="N4" s="804"/>
    </row>
    <row r="5" spans="1:14" s="18" customFormat="1" ht="40.5" customHeight="1" x14ac:dyDescent="0.25">
      <c r="A5" s="282" t="s">
        <v>3265</v>
      </c>
      <c r="B5" s="282" t="s">
        <v>149</v>
      </c>
      <c r="C5" s="282" t="s">
        <v>3100</v>
      </c>
      <c r="D5" s="240" t="s">
        <v>170</v>
      </c>
      <c r="E5" s="282" t="s">
        <v>3271</v>
      </c>
      <c r="F5" s="283"/>
      <c r="G5" s="283"/>
      <c r="H5" s="636"/>
      <c r="I5" s="637" t="s">
        <v>3271</v>
      </c>
      <c r="J5" s="636"/>
      <c r="K5" s="636"/>
      <c r="L5" s="811"/>
      <c r="M5" s="669"/>
      <c r="N5" s="804"/>
    </row>
    <row r="6" spans="1:14" s="18" customFormat="1" ht="40.5" customHeight="1" x14ac:dyDescent="0.25">
      <c r="A6" s="282" t="s">
        <v>3265</v>
      </c>
      <c r="B6" s="282" t="s">
        <v>149</v>
      </c>
      <c r="C6" s="282" t="s">
        <v>3100</v>
      </c>
      <c r="D6" s="240" t="s">
        <v>186</v>
      </c>
      <c r="E6" s="282" t="s">
        <v>3272</v>
      </c>
      <c r="F6" s="283"/>
      <c r="G6" s="283"/>
      <c r="H6" s="636"/>
      <c r="I6" s="637" t="s">
        <v>3272</v>
      </c>
      <c r="J6" s="636"/>
      <c r="K6" s="636"/>
      <c r="L6" s="811"/>
      <c r="M6" s="669"/>
      <c r="N6" s="804"/>
    </row>
    <row r="7" spans="1:14" s="18" customFormat="1" ht="40.5" customHeight="1" x14ac:dyDescent="0.25">
      <c r="A7" s="282" t="s">
        <v>3265</v>
      </c>
      <c r="B7" s="282" t="s">
        <v>149</v>
      </c>
      <c r="C7" s="282" t="s">
        <v>3100</v>
      </c>
      <c r="D7" s="240" t="s">
        <v>188</v>
      </c>
      <c r="E7" s="282" t="s">
        <v>3273</v>
      </c>
      <c r="F7" s="283"/>
      <c r="G7" s="283"/>
      <c r="H7" s="283"/>
      <c r="I7" s="282" t="s">
        <v>3273</v>
      </c>
      <c r="J7" s="283"/>
      <c r="K7" s="283"/>
      <c r="L7" s="811"/>
      <c r="M7" s="669" t="s">
        <v>990</v>
      </c>
      <c r="N7" s="804"/>
    </row>
    <row r="8" spans="1:14" s="18" customFormat="1" ht="40.5" customHeight="1" x14ac:dyDescent="0.25">
      <c r="A8" s="316" t="s">
        <v>3265</v>
      </c>
      <c r="B8" s="316" t="s">
        <v>149</v>
      </c>
      <c r="C8" s="316" t="s">
        <v>3100</v>
      </c>
      <c r="D8" s="619" t="s">
        <v>190</v>
      </c>
      <c r="E8" s="316" t="s">
        <v>3274</v>
      </c>
      <c r="F8" s="317"/>
      <c r="G8" s="317" t="s">
        <v>155</v>
      </c>
      <c r="H8" s="317"/>
      <c r="I8" s="316" t="s">
        <v>3274</v>
      </c>
      <c r="J8" s="317"/>
      <c r="K8" s="317"/>
      <c r="L8" s="810"/>
      <c r="M8" s="668" t="s">
        <v>990</v>
      </c>
      <c r="N8" s="805"/>
    </row>
    <row r="9" spans="1:14" s="449" customFormat="1" ht="40.5" customHeight="1" x14ac:dyDescent="0.25">
      <c r="A9" s="325" t="s">
        <v>3275</v>
      </c>
      <c r="B9" s="325" t="s">
        <v>149</v>
      </c>
      <c r="C9" s="325" t="s">
        <v>666</v>
      </c>
      <c r="D9" s="452" t="s">
        <v>151</v>
      </c>
      <c r="E9" s="325" t="s">
        <v>3276</v>
      </c>
      <c r="F9" s="326"/>
      <c r="G9" s="326"/>
      <c r="H9" s="326" t="s">
        <v>123</v>
      </c>
      <c r="I9" s="325" t="s">
        <v>3276</v>
      </c>
      <c r="J9" s="326"/>
      <c r="K9" s="326"/>
      <c r="L9" s="806" t="s">
        <v>3277</v>
      </c>
      <c r="M9" s="664"/>
      <c r="N9" s="803"/>
    </row>
    <row r="10" spans="1:14" s="449" customFormat="1" ht="40.5" customHeight="1" x14ac:dyDescent="0.25">
      <c r="A10" s="325" t="s">
        <v>3275</v>
      </c>
      <c r="B10" s="325" t="s">
        <v>149</v>
      </c>
      <c r="C10" s="325" t="s">
        <v>666</v>
      </c>
      <c r="D10" s="452" t="s">
        <v>165</v>
      </c>
      <c r="E10" s="325" t="s">
        <v>3278</v>
      </c>
      <c r="F10" s="326"/>
      <c r="G10" s="326"/>
      <c r="H10" s="326"/>
      <c r="I10" s="325" t="s">
        <v>3278</v>
      </c>
      <c r="J10" s="326"/>
      <c r="K10" s="326"/>
      <c r="L10" s="807"/>
      <c r="M10" s="665"/>
      <c r="N10" s="804"/>
    </row>
    <row r="11" spans="1:14" s="449" customFormat="1" ht="40.5" customHeight="1" x14ac:dyDescent="0.25">
      <c r="A11" s="325" t="s">
        <v>3275</v>
      </c>
      <c r="B11" s="325" t="s">
        <v>149</v>
      </c>
      <c r="C11" s="325" t="s">
        <v>666</v>
      </c>
      <c r="D11" s="452" t="s">
        <v>168</v>
      </c>
      <c r="E11" s="325" t="s">
        <v>3279</v>
      </c>
      <c r="F11" s="326"/>
      <c r="G11" s="326"/>
      <c r="H11" s="326"/>
      <c r="I11" s="325" t="s">
        <v>3279</v>
      </c>
      <c r="J11" s="326"/>
      <c r="K11" s="326"/>
      <c r="L11" s="807"/>
      <c r="M11" s="665"/>
      <c r="N11" s="804"/>
    </row>
    <row r="12" spans="1:14" s="449" customFormat="1" ht="40.5" customHeight="1" x14ac:dyDescent="0.25">
      <c r="A12" s="325" t="s">
        <v>3275</v>
      </c>
      <c r="B12" s="325" t="s">
        <v>149</v>
      </c>
      <c r="C12" s="325" t="s">
        <v>666</v>
      </c>
      <c r="D12" s="452" t="s">
        <v>170</v>
      </c>
      <c r="E12" s="325" t="s">
        <v>3280</v>
      </c>
      <c r="F12" s="326"/>
      <c r="G12" s="326"/>
      <c r="H12" s="326"/>
      <c r="I12" s="325" t="s">
        <v>3280</v>
      </c>
      <c r="J12" s="326"/>
      <c r="K12" s="326"/>
      <c r="L12" s="807"/>
      <c r="M12" s="665"/>
      <c r="N12" s="804"/>
    </row>
    <row r="13" spans="1:14" s="449" customFormat="1" ht="40.5" customHeight="1" x14ac:dyDescent="0.25">
      <c r="A13" s="325" t="s">
        <v>3275</v>
      </c>
      <c r="B13" s="325" t="s">
        <v>149</v>
      </c>
      <c r="C13" s="325" t="s">
        <v>666</v>
      </c>
      <c r="D13" s="452" t="s">
        <v>186</v>
      </c>
      <c r="E13" s="325" t="s">
        <v>3281</v>
      </c>
      <c r="F13" s="326"/>
      <c r="G13" s="326" t="s">
        <v>155</v>
      </c>
      <c r="H13" s="326"/>
      <c r="I13" s="325" t="s">
        <v>3282</v>
      </c>
      <c r="J13" s="326"/>
      <c r="K13" s="326"/>
      <c r="L13" s="807"/>
      <c r="M13" s="665" t="s">
        <v>990</v>
      </c>
      <c r="N13" s="804"/>
    </row>
    <row r="14" spans="1:14" s="449" customFormat="1" ht="40.5" customHeight="1" x14ac:dyDescent="0.25">
      <c r="A14" s="336"/>
      <c r="B14" s="336"/>
      <c r="C14" s="336"/>
      <c r="D14" s="614"/>
      <c r="E14" s="336"/>
      <c r="F14" s="337"/>
      <c r="G14" s="337"/>
      <c r="H14" s="337"/>
      <c r="I14" s="336" t="s">
        <v>3281</v>
      </c>
      <c r="J14" s="337"/>
      <c r="K14" s="337"/>
      <c r="L14" s="808"/>
      <c r="M14" s="666"/>
      <c r="N14" s="805"/>
    </row>
    <row r="15" spans="1:14" s="18" customFormat="1" ht="40.5" customHeight="1" x14ac:dyDescent="0.25">
      <c r="A15" s="295" t="s">
        <v>3283</v>
      </c>
      <c r="B15" s="295" t="s">
        <v>622</v>
      </c>
      <c r="C15" s="295" t="s">
        <v>107</v>
      </c>
      <c r="D15" s="618" t="s">
        <v>151</v>
      </c>
      <c r="E15" s="295" t="s">
        <v>3284</v>
      </c>
      <c r="F15" s="670"/>
      <c r="G15" s="670"/>
      <c r="H15" s="670" t="s">
        <v>123</v>
      </c>
      <c r="I15" s="295" t="s">
        <v>3284</v>
      </c>
      <c r="J15" s="670"/>
      <c r="K15" s="670">
        <v>2022</v>
      </c>
      <c r="L15" s="809" t="s">
        <v>3285</v>
      </c>
      <c r="M15" s="667" t="s">
        <v>3286</v>
      </c>
      <c r="N15" s="803"/>
    </row>
    <row r="16" spans="1:14" s="18" customFormat="1" ht="40.5" customHeight="1" x14ac:dyDescent="0.25">
      <c r="A16" s="282" t="s">
        <v>3283</v>
      </c>
      <c r="B16" s="282" t="s">
        <v>622</v>
      </c>
      <c r="C16" s="282" t="s">
        <v>107</v>
      </c>
      <c r="D16" s="240" t="s">
        <v>165</v>
      </c>
      <c r="E16" s="282" t="s">
        <v>3287</v>
      </c>
      <c r="F16" s="283"/>
      <c r="G16" s="283"/>
      <c r="H16" s="283" t="s">
        <v>204</v>
      </c>
      <c r="I16" s="282" t="s">
        <v>3287</v>
      </c>
      <c r="J16" s="283"/>
      <c r="K16" s="283"/>
      <c r="L16" s="811"/>
      <c r="M16" s="669"/>
      <c r="N16" s="804"/>
    </row>
    <row r="17" spans="1:14" s="18" customFormat="1" ht="40.5" customHeight="1" x14ac:dyDescent="0.25">
      <c r="A17" s="282" t="s">
        <v>3283</v>
      </c>
      <c r="B17" s="282" t="s">
        <v>622</v>
      </c>
      <c r="C17" s="282" t="s">
        <v>107</v>
      </c>
      <c r="D17" s="240" t="s">
        <v>168</v>
      </c>
      <c r="E17" s="282" t="s">
        <v>3288</v>
      </c>
      <c r="F17" s="283"/>
      <c r="G17" s="283"/>
      <c r="H17" s="283"/>
      <c r="I17" s="282" t="s">
        <v>3288</v>
      </c>
      <c r="J17" s="283"/>
      <c r="K17" s="283"/>
      <c r="L17" s="811"/>
      <c r="M17" s="669" t="s">
        <v>990</v>
      </c>
      <c r="N17" s="804"/>
    </row>
    <row r="18" spans="1:14" s="18" customFormat="1" ht="40.5" customHeight="1" x14ac:dyDescent="0.25">
      <c r="A18" s="282" t="s">
        <v>3283</v>
      </c>
      <c r="B18" s="282" t="s">
        <v>622</v>
      </c>
      <c r="C18" s="282" t="s">
        <v>107</v>
      </c>
      <c r="D18" s="240" t="s">
        <v>170</v>
      </c>
      <c r="E18" s="282" t="s">
        <v>3289</v>
      </c>
      <c r="F18" s="283"/>
      <c r="G18" s="283"/>
      <c r="H18" s="283"/>
      <c r="I18" s="282" t="s">
        <v>3289</v>
      </c>
      <c r="J18" s="283"/>
      <c r="K18" s="283"/>
      <c r="L18" s="811"/>
      <c r="M18" s="669" t="s">
        <v>990</v>
      </c>
      <c r="N18" s="804"/>
    </row>
    <row r="19" spans="1:14" s="18" customFormat="1" ht="40.5" customHeight="1" x14ac:dyDescent="0.25">
      <c r="A19" s="316" t="s">
        <v>3283</v>
      </c>
      <c r="B19" s="316" t="s">
        <v>622</v>
      </c>
      <c r="C19" s="316" t="s">
        <v>107</v>
      </c>
      <c r="D19" s="619" t="s">
        <v>186</v>
      </c>
      <c r="E19" s="316" t="s">
        <v>3290</v>
      </c>
      <c r="F19" s="317"/>
      <c r="G19" s="317" t="s">
        <v>155</v>
      </c>
      <c r="H19" s="317"/>
      <c r="I19" s="672" t="s">
        <v>3290</v>
      </c>
      <c r="J19" s="662">
        <v>2030</v>
      </c>
      <c r="K19" s="662"/>
      <c r="L19" s="810"/>
      <c r="M19" s="668" t="s">
        <v>990</v>
      </c>
      <c r="N19" s="805"/>
    </row>
    <row r="20" spans="1:14" s="449" customFormat="1" ht="40.5" customHeight="1" x14ac:dyDescent="0.25">
      <c r="A20" s="325" t="s">
        <v>3291</v>
      </c>
      <c r="B20" s="325" t="s">
        <v>622</v>
      </c>
      <c r="C20" s="325" t="s">
        <v>260</v>
      </c>
      <c r="D20" s="452" t="s">
        <v>151</v>
      </c>
      <c r="E20" s="325" t="s">
        <v>3292</v>
      </c>
      <c r="F20" s="326"/>
      <c r="G20" s="326"/>
      <c r="H20" s="326" t="s">
        <v>123</v>
      </c>
      <c r="I20" s="325" t="s">
        <v>3292</v>
      </c>
      <c r="J20" s="326"/>
      <c r="K20" s="326"/>
      <c r="L20" s="806" t="s">
        <v>3293</v>
      </c>
      <c r="M20" s="664" t="s">
        <v>3294</v>
      </c>
      <c r="N20" s="803"/>
    </row>
    <row r="21" spans="1:14" s="449" customFormat="1" ht="40.5" customHeight="1" x14ac:dyDescent="0.25">
      <c r="A21" s="325" t="s">
        <v>3291</v>
      </c>
      <c r="B21" s="325" t="s">
        <v>622</v>
      </c>
      <c r="C21" s="325" t="s">
        <v>260</v>
      </c>
      <c r="D21" s="452" t="s">
        <v>165</v>
      </c>
      <c r="E21" s="325" t="s">
        <v>269</v>
      </c>
      <c r="F21" s="326"/>
      <c r="G21" s="326"/>
      <c r="H21" s="326"/>
      <c r="I21" s="325" t="s">
        <v>269</v>
      </c>
      <c r="J21" s="326"/>
      <c r="K21" s="326"/>
      <c r="L21" s="807"/>
      <c r="M21" s="665" t="s">
        <v>3294</v>
      </c>
      <c r="N21" s="804"/>
    </row>
    <row r="22" spans="1:14" s="449" customFormat="1" ht="40.5" customHeight="1" x14ac:dyDescent="0.25">
      <c r="A22" s="325" t="s">
        <v>3291</v>
      </c>
      <c r="B22" s="325" t="s">
        <v>622</v>
      </c>
      <c r="C22" s="325" t="s">
        <v>260</v>
      </c>
      <c r="D22" s="452" t="s">
        <v>168</v>
      </c>
      <c r="E22" s="325" t="s">
        <v>3295</v>
      </c>
      <c r="F22" s="326"/>
      <c r="G22" s="326"/>
      <c r="H22" s="326"/>
      <c r="I22" s="325" t="s">
        <v>272</v>
      </c>
      <c r="J22" s="326"/>
      <c r="K22" s="326"/>
      <c r="L22" s="807"/>
      <c r="M22" s="665"/>
      <c r="N22" s="804"/>
    </row>
    <row r="23" spans="1:14" s="449" customFormat="1" ht="40.5" customHeight="1" x14ac:dyDescent="0.25">
      <c r="A23" s="336" t="s">
        <v>3291</v>
      </c>
      <c r="B23" s="336" t="s">
        <v>622</v>
      </c>
      <c r="C23" s="336" t="s">
        <v>260</v>
      </c>
      <c r="D23" s="614" t="s">
        <v>170</v>
      </c>
      <c r="E23" s="336" t="s">
        <v>3296</v>
      </c>
      <c r="F23" s="337"/>
      <c r="G23" s="337" t="s">
        <v>155</v>
      </c>
      <c r="H23" s="337"/>
      <c r="I23" s="675" t="s">
        <v>3296</v>
      </c>
      <c r="J23" s="338">
        <v>2030</v>
      </c>
      <c r="K23" s="338"/>
      <c r="L23" s="808"/>
      <c r="M23" s="666" t="s">
        <v>990</v>
      </c>
      <c r="N23" s="805"/>
    </row>
    <row r="24" spans="1:14" s="18" customFormat="1" ht="40.5" customHeight="1" x14ac:dyDescent="0.25">
      <c r="A24" s="295" t="s">
        <v>3297</v>
      </c>
      <c r="B24" s="295" t="s">
        <v>622</v>
      </c>
      <c r="C24" s="295" t="s">
        <v>665</v>
      </c>
      <c r="D24" s="618" t="s">
        <v>151</v>
      </c>
      <c r="E24" s="295" t="s">
        <v>3284</v>
      </c>
      <c r="F24" s="670" t="s">
        <v>155</v>
      </c>
      <c r="G24" s="670"/>
      <c r="H24" s="670" t="s">
        <v>123</v>
      </c>
      <c r="I24" s="671" t="s">
        <v>19</v>
      </c>
      <c r="J24" s="670"/>
      <c r="K24" s="283"/>
      <c r="L24" s="809" t="s">
        <v>3298</v>
      </c>
      <c r="M24" s="809" t="s">
        <v>3299</v>
      </c>
      <c r="N24" s="803"/>
    </row>
    <row r="25" spans="1:14" s="18" customFormat="1" ht="40.5" customHeight="1" x14ac:dyDescent="0.25">
      <c r="A25" s="282" t="s">
        <v>3297</v>
      </c>
      <c r="B25" s="282" t="s">
        <v>622</v>
      </c>
      <c r="C25" s="282" t="s">
        <v>665</v>
      </c>
      <c r="D25" s="240" t="s">
        <v>165</v>
      </c>
      <c r="E25" s="282" t="s">
        <v>3300</v>
      </c>
      <c r="F25" s="283" t="s">
        <v>155</v>
      </c>
      <c r="G25" s="283"/>
      <c r="H25" s="283"/>
      <c r="I25" s="282" t="s">
        <v>19</v>
      </c>
      <c r="J25" s="283"/>
      <c r="K25" s="283"/>
      <c r="L25" s="811"/>
      <c r="M25" s="811"/>
      <c r="N25" s="804"/>
    </row>
    <row r="26" spans="1:14" s="18" customFormat="1" ht="40.5" customHeight="1" x14ac:dyDescent="0.25">
      <c r="A26" s="282" t="s">
        <v>3297</v>
      </c>
      <c r="B26" s="282" t="s">
        <v>622</v>
      </c>
      <c r="C26" s="282" t="s">
        <v>665</v>
      </c>
      <c r="D26" s="240" t="s">
        <v>168</v>
      </c>
      <c r="E26" s="282" t="s">
        <v>3301</v>
      </c>
      <c r="F26" s="283" t="s">
        <v>155</v>
      </c>
      <c r="G26" s="283" t="s">
        <v>155</v>
      </c>
      <c r="H26" s="283"/>
      <c r="I26" s="282" t="s">
        <v>19</v>
      </c>
      <c r="J26" s="283"/>
      <c r="K26" s="283"/>
      <c r="L26" s="810"/>
      <c r="M26" s="810"/>
      <c r="N26" s="805"/>
    </row>
    <row r="27" spans="1:14" s="18" customFormat="1" ht="40.5" customHeight="1" x14ac:dyDescent="0.25">
      <c r="A27" s="285" t="s">
        <v>3302</v>
      </c>
      <c r="B27" s="285" t="s">
        <v>968</v>
      </c>
      <c r="C27" s="285" t="s">
        <v>278</v>
      </c>
      <c r="D27" s="453" t="s">
        <v>151</v>
      </c>
      <c r="E27" s="285" t="s">
        <v>279</v>
      </c>
      <c r="F27" s="281"/>
      <c r="G27" s="281"/>
      <c r="H27" s="281" t="s">
        <v>123</v>
      </c>
      <c r="I27" s="285" t="s">
        <v>279</v>
      </c>
      <c r="J27" s="281"/>
      <c r="K27" s="281"/>
      <c r="L27" s="448" t="s">
        <v>3303</v>
      </c>
      <c r="M27" s="448" t="s">
        <v>990</v>
      </c>
      <c r="N27" s="663"/>
    </row>
    <row r="28" spans="1:14" s="449" customFormat="1" ht="40.5" customHeight="1" x14ac:dyDescent="0.25">
      <c r="A28" s="164" t="s">
        <v>3304</v>
      </c>
      <c r="B28" s="164" t="s">
        <v>968</v>
      </c>
      <c r="C28" s="164" t="s">
        <v>283</v>
      </c>
      <c r="D28" s="454" t="s">
        <v>151</v>
      </c>
      <c r="E28" s="164" t="s">
        <v>279</v>
      </c>
      <c r="F28" s="76"/>
      <c r="G28" s="76"/>
      <c r="H28" s="76" t="s">
        <v>123</v>
      </c>
      <c r="I28" s="164" t="s">
        <v>279</v>
      </c>
      <c r="J28" s="76"/>
      <c r="K28" s="76"/>
      <c r="L28" s="447" t="s">
        <v>3305</v>
      </c>
      <c r="M28" s="447" t="s">
        <v>990</v>
      </c>
      <c r="N28" s="663"/>
    </row>
    <row r="29" spans="1:14" s="449" customFormat="1" ht="40.5" customHeight="1" x14ac:dyDescent="0.25">
      <c r="A29" s="322" t="s">
        <v>3306</v>
      </c>
      <c r="B29" s="322" t="s">
        <v>295</v>
      </c>
      <c r="C29" s="322" t="s">
        <v>3307</v>
      </c>
      <c r="D29" s="603" t="s">
        <v>151</v>
      </c>
      <c r="E29" s="322" t="s">
        <v>3308</v>
      </c>
      <c r="F29" s="323"/>
      <c r="G29" s="323"/>
      <c r="H29" s="323" t="s">
        <v>123</v>
      </c>
      <c r="I29" s="673" t="s">
        <v>3308</v>
      </c>
      <c r="J29" s="323"/>
      <c r="K29" s="323"/>
      <c r="L29" s="806" t="s">
        <v>3309</v>
      </c>
      <c r="M29" s="664" t="s">
        <v>3310</v>
      </c>
      <c r="N29" s="803"/>
    </row>
    <row r="30" spans="1:14" s="449" customFormat="1" ht="40.5" customHeight="1" x14ac:dyDescent="0.25">
      <c r="A30" s="325" t="s">
        <v>3306</v>
      </c>
      <c r="B30" s="325" t="s">
        <v>295</v>
      </c>
      <c r="C30" s="325" t="s">
        <v>3307</v>
      </c>
      <c r="D30" s="452" t="s">
        <v>165</v>
      </c>
      <c r="E30" s="325" t="s">
        <v>3311</v>
      </c>
      <c r="F30" s="326"/>
      <c r="G30" s="326"/>
      <c r="H30" s="326"/>
      <c r="I30" s="325" t="s">
        <v>3311</v>
      </c>
      <c r="J30" s="326"/>
      <c r="K30" s="326"/>
      <c r="L30" s="807"/>
      <c r="M30" s="665" t="s">
        <v>990</v>
      </c>
      <c r="N30" s="804"/>
    </row>
    <row r="31" spans="1:14" s="449" customFormat="1" ht="40.5" customHeight="1" x14ac:dyDescent="0.25">
      <c r="A31" s="325" t="s">
        <v>3306</v>
      </c>
      <c r="B31" s="325" t="s">
        <v>295</v>
      </c>
      <c r="C31" s="325" t="s">
        <v>3307</v>
      </c>
      <c r="D31" s="452" t="s">
        <v>168</v>
      </c>
      <c r="E31" s="325" t="s">
        <v>3312</v>
      </c>
      <c r="F31" s="326"/>
      <c r="G31" s="326"/>
      <c r="H31" s="326"/>
      <c r="I31" s="325" t="s">
        <v>3312</v>
      </c>
      <c r="J31" s="326"/>
      <c r="K31" s="326"/>
      <c r="L31" s="807"/>
      <c r="M31" s="665" t="s">
        <v>990</v>
      </c>
      <c r="N31" s="804"/>
    </row>
    <row r="32" spans="1:14" s="449" customFormat="1" ht="40.5" customHeight="1" x14ac:dyDescent="0.25">
      <c r="A32" s="325" t="s">
        <v>3306</v>
      </c>
      <c r="B32" s="325" t="s">
        <v>295</v>
      </c>
      <c r="C32" s="325" t="s">
        <v>3307</v>
      </c>
      <c r="D32" s="452" t="s">
        <v>170</v>
      </c>
      <c r="E32" s="325" t="s">
        <v>3313</v>
      </c>
      <c r="F32" s="326"/>
      <c r="G32" s="326"/>
      <c r="H32" s="326"/>
      <c r="I32" s="674" t="s">
        <v>3313</v>
      </c>
      <c r="J32" s="326"/>
      <c r="K32" s="326"/>
      <c r="L32" s="807"/>
      <c r="M32" s="665" t="s">
        <v>990</v>
      </c>
      <c r="N32" s="804"/>
    </row>
    <row r="33" spans="1:14" s="449" customFormat="1" ht="40.5" customHeight="1" x14ac:dyDescent="0.25">
      <c r="A33" s="325" t="s">
        <v>3306</v>
      </c>
      <c r="B33" s="325" t="s">
        <v>295</v>
      </c>
      <c r="C33" s="325" t="s">
        <v>3307</v>
      </c>
      <c r="D33" s="452" t="s">
        <v>186</v>
      </c>
      <c r="E33" s="325" t="s">
        <v>3314</v>
      </c>
      <c r="F33" s="326"/>
      <c r="G33" s="326" t="s">
        <v>155</v>
      </c>
      <c r="H33" s="326"/>
      <c r="I33" s="674" t="s">
        <v>3315</v>
      </c>
      <c r="J33" s="326">
        <v>2030</v>
      </c>
      <c r="K33" s="337"/>
      <c r="L33" s="808"/>
      <c r="M33" s="666" t="s">
        <v>990</v>
      </c>
      <c r="N33" s="805"/>
    </row>
    <row r="34" spans="1:14" s="18" customFormat="1" ht="40.5" customHeight="1" x14ac:dyDescent="0.25">
      <c r="A34" s="295" t="s">
        <v>3316</v>
      </c>
      <c r="B34" s="295" t="s">
        <v>295</v>
      </c>
      <c r="C34" s="295" t="s">
        <v>3317</v>
      </c>
      <c r="D34" s="618" t="s">
        <v>151</v>
      </c>
      <c r="E34" s="295" t="s">
        <v>3318</v>
      </c>
      <c r="F34" s="670"/>
      <c r="G34" s="670"/>
      <c r="H34" s="670" t="s">
        <v>123</v>
      </c>
      <c r="I34" s="671" t="s">
        <v>3311</v>
      </c>
      <c r="J34" s="670"/>
      <c r="K34" s="283"/>
      <c r="L34" s="809" t="s">
        <v>3309</v>
      </c>
      <c r="M34" s="667" t="s">
        <v>3310</v>
      </c>
      <c r="N34" s="803"/>
    </row>
    <row r="35" spans="1:14" s="18" customFormat="1" ht="40.5" customHeight="1" x14ac:dyDescent="0.25">
      <c r="A35" s="282" t="s">
        <v>3316</v>
      </c>
      <c r="B35" s="282" t="s">
        <v>295</v>
      </c>
      <c r="C35" s="282" t="s">
        <v>3317</v>
      </c>
      <c r="D35" s="240" t="s">
        <v>165</v>
      </c>
      <c r="E35" s="282" t="s">
        <v>3312</v>
      </c>
      <c r="F35" s="283"/>
      <c r="G35" s="283"/>
      <c r="H35" s="283"/>
      <c r="I35" s="282" t="s">
        <v>3312</v>
      </c>
      <c r="J35" s="283"/>
      <c r="K35" s="283"/>
      <c r="L35" s="811"/>
      <c r="M35" s="669" t="s">
        <v>990</v>
      </c>
      <c r="N35" s="804"/>
    </row>
    <row r="36" spans="1:14" s="18" customFormat="1" ht="40.5" customHeight="1" x14ac:dyDescent="0.25">
      <c r="A36" s="282" t="s">
        <v>3316</v>
      </c>
      <c r="B36" s="282" t="s">
        <v>295</v>
      </c>
      <c r="C36" s="282" t="s">
        <v>3317</v>
      </c>
      <c r="D36" s="240" t="s">
        <v>168</v>
      </c>
      <c r="E36" s="282" t="s">
        <v>3313</v>
      </c>
      <c r="F36" s="283"/>
      <c r="G36" s="283"/>
      <c r="H36" s="283"/>
      <c r="I36" s="282" t="s">
        <v>3313</v>
      </c>
      <c r="J36" s="283"/>
      <c r="K36" s="283"/>
      <c r="L36" s="811"/>
      <c r="M36" s="669" t="s">
        <v>990</v>
      </c>
      <c r="N36" s="804"/>
    </row>
    <row r="37" spans="1:14" s="18" customFormat="1" ht="40.5" customHeight="1" x14ac:dyDescent="0.25">
      <c r="A37" s="282" t="s">
        <v>3316</v>
      </c>
      <c r="B37" s="282" t="s">
        <v>295</v>
      </c>
      <c r="C37" s="282" t="s">
        <v>3317</v>
      </c>
      <c r="D37" s="240" t="s">
        <v>170</v>
      </c>
      <c r="E37" s="282" t="s">
        <v>3314</v>
      </c>
      <c r="F37" s="283"/>
      <c r="G37" s="283" t="s">
        <v>155</v>
      </c>
      <c r="H37" s="283"/>
      <c r="I37" s="282" t="s">
        <v>3315</v>
      </c>
      <c r="J37" s="283">
        <v>2030</v>
      </c>
      <c r="K37" s="283"/>
      <c r="L37" s="810"/>
      <c r="M37" s="668" t="s">
        <v>990</v>
      </c>
      <c r="N37" s="805"/>
    </row>
    <row r="38" spans="1:14" s="449" customFormat="1" ht="40.5" customHeight="1" x14ac:dyDescent="0.25">
      <c r="A38" s="322" t="s">
        <v>3319</v>
      </c>
      <c r="B38" s="322" t="s">
        <v>318</v>
      </c>
      <c r="C38" s="322" t="s">
        <v>319</v>
      </c>
      <c r="D38" s="603" t="s">
        <v>151</v>
      </c>
      <c r="E38" s="322" t="s">
        <v>1018</v>
      </c>
      <c r="F38" s="323"/>
      <c r="G38" s="323"/>
      <c r="H38" s="323" t="s">
        <v>123</v>
      </c>
      <c r="I38" s="673" t="s">
        <v>3320</v>
      </c>
      <c r="J38" s="323"/>
      <c r="K38" s="323"/>
      <c r="L38" s="806" t="s">
        <v>321</v>
      </c>
      <c r="M38" s="664" t="s">
        <v>3321</v>
      </c>
      <c r="N38" s="803" t="s">
        <v>3823</v>
      </c>
    </row>
    <row r="39" spans="1:14" s="449" customFormat="1" ht="40.5" customHeight="1" x14ac:dyDescent="0.25">
      <c r="A39" s="325" t="s">
        <v>3319</v>
      </c>
      <c r="B39" s="325" t="s">
        <v>318</v>
      </c>
      <c r="C39" s="325" t="s">
        <v>319</v>
      </c>
      <c r="D39" s="452" t="s">
        <v>165</v>
      </c>
      <c r="E39" s="325" t="s">
        <v>1019</v>
      </c>
      <c r="F39" s="326"/>
      <c r="G39" s="326"/>
      <c r="H39" s="326"/>
      <c r="I39" s="325" t="s">
        <v>1019</v>
      </c>
      <c r="J39" s="326"/>
      <c r="K39" s="326"/>
      <c r="L39" s="807"/>
      <c r="M39" s="665" t="s">
        <v>990</v>
      </c>
      <c r="N39" s="804"/>
    </row>
    <row r="40" spans="1:14" s="449" customFormat="1" ht="40.5" customHeight="1" x14ac:dyDescent="0.25">
      <c r="A40" s="325" t="s">
        <v>3319</v>
      </c>
      <c r="B40" s="325" t="s">
        <v>318</v>
      </c>
      <c r="C40" s="325" t="s">
        <v>319</v>
      </c>
      <c r="D40" s="452" t="s">
        <v>168</v>
      </c>
      <c r="E40" s="325" t="s">
        <v>1020</v>
      </c>
      <c r="F40" s="326"/>
      <c r="G40" s="326"/>
      <c r="H40" s="326"/>
      <c r="I40" s="325" t="s">
        <v>3322</v>
      </c>
      <c r="J40" s="326"/>
      <c r="K40" s="326">
        <v>2024</v>
      </c>
      <c r="L40" s="807"/>
      <c r="M40" s="665" t="s">
        <v>990</v>
      </c>
      <c r="N40" s="804"/>
    </row>
    <row r="41" spans="1:14" s="449" customFormat="1" ht="40.5" customHeight="1" x14ac:dyDescent="0.25">
      <c r="A41" s="325" t="s">
        <v>3319</v>
      </c>
      <c r="B41" s="325" t="s">
        <v>318</v>
      </c>
      <c r="C41" s="325" t="s">
        <v>319</v>
      </c>
      <c r="D41" s="452" t="s">
        <v>170</v>
      </c>
      <c r="E41" s="325" t="s">
        <v>1022</v>
      </c>
      <c r="F41" s="326"/>
      <c r="G41" s="326" t="s">
        <v>155</v>
      </c>
      <c r="H41" s="326"/>
      <c r="I41" s="674" t="s">
        <v>338</v>
      </c>
      <c r="J41" s="327">
        <v>2025</v>
      </c>
      <c r="K41" s="326">
        <v>2029</v>
      </c>
      <c r="L41" s="807"/>
      <c r="M41" s="665" t="s">
        <v>990</v>
      </c>
      <c r="N41" s="804"/>
    </row>
    <row r="42" spans="1:14" s="449" customFormat="1" ht="40.5" customHeight="1" x14ac:dyDescent="0.25">
      <c r="A42" s="325" t="s">
        <v>3319</v>
      </c>
      <c r="B42" s="325" t="s">
        <v>318</v>
      </c>
      <c r="C42" s="325" t="s">
        <v>319</v>
      </c>
      <c r="D42" s="452" t="s">
        <v>186</v>
      </c>
      <c r="E42" s="325" t="s">
        <v>1023</v>
      </c>
      <c r="F42" s="326"/>
      <c r="G42" s="326" t="s">
        <v>155</v>
      </c>
      <c r="H42" s="326"/>
      <c r="I42" s="674" t="s">
        <v>339</v>
      </c>
      <c r="J42" s="327">
        <v>2030</v>
      </c>
      <c r="K42" s="337"/>
      <c r="L42" s="808"/>
      <c r="M42" s="666" t="s">
        <v>990</v>
      </c>
      <c r="N42" s="805"/>
    </row>
    <row r="43" spans="1:14" s="18" customFormat="1" ht="40.5" customHeight="1" x14ac:dyDescent="0.25">
      <c r="A43" s="295" t="s">
        <v>3323</v>
      </c>
      <c r="B43" s="295" t="s">
        <v>318</v>
      </c>
      <c r="C43" s="295" t="s">
        <v>350</v>
      </c>
      <c r="D43" s="618" t="s">
        <v>151</v>
      </c>
      <c r="E43" s="295" t="s">
        <v>3324</v>
      </c>
      <c r="F43" s="670"/>
      <c r="G43" s="670"/>
      <c r="H43" s="670" t="s">
        <v>123</v>
      </c>
      <c r="I43" s="671" t="s">
        <v>1031</v>
      </c>
      <c r="J43" s="670"/>
      <c r="K43" s="283"/>
      <c r="L43" s="809" t="s">
        <v>3325</v>
      </c>
      <c r="M43" s="667" t="s">
        <v>3321</v>
      </c>
      <c r="N43" s="803"/>
    </row>
    <row r="44" spans="1:14" s="18" customFormat="1" ht="40.5" customHeight="1" x14ac:dyDescent="0.25">
      <c r="A44" s="282" t="s">
        <v>3323</v>
      </c>
      <c r="B44" s="282" t="s">
        <v>318</v>
      </c>
      <c r="C44" s="282" t="s">
        <v>350</v>
      </c>
      <c r="D44" s="240" t="s">
        <v>165</v>
      </c>
      <c r="E44" s="282" t="s">
        <v>1032</v>
      </c>
      <c r="F44" s="283"/>
      <c r="G44" s="283"/>
      <c r="H44" s="283"/>
      <c r="I44" s="282" t="s">
        <v>1032</v>
      </c>
      <c r="J44" s="283"/>
      <c r="K44" s="283"/>
      <c r="L44" s="811"/>
      <c r="M44" s="669" t="s">
        <v>990</v>
      </c>
      <c r="N44" s="804"/>
    </row>
    <row r="45" spans="1:14" s="18" customFormat="1" ht="40.5" customHeight="1" x14ac:dyDescent="0.25">
      <c r="A45" s="282" t="s">
        <v>3323</v>
      </c>
      <c r="B45" s="282" t="s">
        <v>318</v>
      </c>
      <c r="C45" s="282" t="s">
        <v>350</v>
      </c>
      <c r="D45" s="240" t="s">
        <v>168</v>
      </c>
      <c r="E45" s="282" t="s">
        <v>1033</v>
      </c>
      <c r="F45" s="283"/>
      <c r="G45" s="283"/>
      <c r="H45" s="283"/>
      <c r="I45" s="282" t="s">
        <v>361</v>
      </c>
      <c r="J45" s="283"/>
      <c r="K45" s="283">
        <v>2024</v>
      </c>
      <c r="L45" s="811"/>
      <c r="M45" s="669" t="s">
        <v>990</v>
      </c>
      <c r="N45" s="804"/>
    </row>
    <row r="46" spans="1:14" s="18" customFormat="1" ht="40.5" customHeight="1" x14ac:dyDescent="0.25">
      <c r="A46" s="282" t="s">
        <v>3323</v>
      </c>
      <c r="B46" s="282" t="s">
        <v>318</v>
      </c>
      <c r="C46" s="282" t="s">
        <v>350</v>
      </c>
      <c r="D46" s="240" t="s">
        <v>170</v>
      </c>
      <c r="E46" s="282" t="s">
        <v>1034</v>
      </c>
      <c r="F46" s="283"/>
      <c r="G46" s="283" t="s">
        <v>155</v>
      </c>
      <c r="H46" s="283"/>
      <c r="I46" s="282" t="s">
        <v>362</v>
      </c>
      <c r="J46" s="283">
        <v>2025</v>
      </c>
      <c r="K46" s="283">
        <v>2029</v>
      </c>
      <c r="L46" s="811"/>
      <c r="M46" s="669" t="s">
        <v>990</v>
      </c>
      <c r="N46" s="804"/>
    </row>
    <row r="47" spans="1:14" s="638" customFormat="1" ht="40.5" customHeight="1" x14ac:dyDescent="0.25">
      <c r="A47" s="316" t="s">
        <v>3323</v>
      </c>
      <c r="B47" s="316" t="s">
        <v>318</v>
      </c>
      <c r="C47" s="316" t="s">
        <v>350</v>
      </c>
      <c r="D47" s="619" t="s">
        <v>186</v>
      </c>
      <c r="E47" s="316" t="s">
        <v>1035</v>
      </c>
      <c r="F47" s="317"/>
      <c r="G47" s="317" t="s">
        <v>155</v>
      </c>
      <c r="H47" s="317"/>
      <c r="I47" s="316" t="s">
        <v>363</v>
      </c>
      <c r="J47" s="317">
        <v>2030</v>
      </c>
      <c r="K47" s="317"/>
      <c r="L47" s="810"/>
      <c r="M47" s="668" t="s">
        <v>990</v>
      </c>
      <c r="N47" s="805"/>
    </row>
    <row r="48" spans="1:14" s="449" customFormat="1" ht="40.5" customHeight="1" x14ac:dyDescent="0.25">
      <c r="A48" s="322" t="s">
        <v>3326</v>
      </c>
      <c r="B48" s="322" t="s">
        <v>318</v>
      </c>
      <c r="C48" s="322" t="s">
        <v>340</v>
      </c>
      <c r="D48" s="603" t="s">
        <v>151</v>
      </c>
      <c r="E48" s="322" t="s">
        <v>3327</v>
      </c>
      <c r="F48" s="323"/>
      <c r="G48" s="323"/>
      <c r="H48" s="323" t="s">
        <v>123</v>
      </c>
      <c r="I48" s="673" t="s">
        <v>3327</v>
      </c>
      <c r="J48" s="323"/>
      <c r="K48" s="323"/>
      <c r="L48" s="806" t="s">
        <v>3328</v>
      </c>
      <c r="M48" s="664" t="s">
        <v>3321</v>
      </c>
      <c r="N48" s="803"/>
    </row>
    <row r="49" spans="1:14" s="449" customFormat="1" ht="40.5" customHeight="1" x14ac:dyDescent="0.25">
      <c r="A49" s="325" t="s">
        <v>3326</v>
      </c>
      <c r="B49" s="325" t="s">
        <v>318</v>
      </c>
      <c r="C49" s="325" t="s">
        <v>340</v>
      </c>
      <c r="D49" s="452" t="s">
        <v>165</v>
      </c>
      <c r="E49" s="325" t="s">
        <v>3329</v>
      </c>
      <c r="F49" s="326"/>
      <c r="G49" s="326"/>
      <c r="H49" s="326"/>
      <c r="I49" s="325" t="s">
        <v>3329</v>
      </c>
      <c r="J49" s="326"/>
      <c r="K49" s="326"/>
      <c r="L49" s="807"/>
      <c r="M49" s="665" t="s">
        <v>990</v>
      </c>
      <c r="N49" s="804"/>
    </row>
    <row r="50" spans="1:14" s="449" customFormat="1" ht="40.5" customHeight="1" x14ac:dyDescent="0.25">
      <c r="A50" s="325" t="s">
        <v>3326</v>
      </c>
      <c r="B50" s="325" t="s">
        <v>318</v>
      </c>
      <c r="C50" s="325" t="s">
        <v>340</v>
      </c>
      <c r="D50" s="452" t="s">
        <v>168</v>
      </c>
      <c r="E50" s="325" t="s">
        <v>1025</v>
      </c>
      <c r="F50" s="326"/>
      <c r="G50" s="326"/>
      <c r="H50" s="326"/>
      <c r="I50" s="325" t="s">
        <v>1025</v>
      </c>
      <c r="J50" s="326"/>
      <c r="K50" s="326"/>
      <c r="L50" s="807"/>
      <c r="M50" s="665" t="s">
        <v>990</v>
      </c>
      <c r="N50" s="804"/>
    </row>
    <row r="51" spans="1:14" s="449" customFormat="1" ht="40.5" customHeight="1" x14ac:dyDescent="0.25">
      <c r="A51" s="325" t="s">
        <v>3326</v>
      </c>
      <c r="B51" s="325" t="s">
        <v>318</v>
      </c>
      <c r="C51" s="325" t="s">
        <v>340</v>
      </c>
      <c r="D51" s="452" t="s">
        <v>170</v>
      </c>
      <c r="E51" s="325" t="s">
        <v>1026</v>
      </c>
      <c r="F51" s="326"/>
      <c r="G51" s="326"/>
      <c r="H51" s="326"/>
      <c r="I51" s="325" t="s">
        <v>3330</v>
      </c>
      <c r="J51" s="326"/>
      <c r="K51" s="326">
        <v>2024</v>
      </c>
      <c r="L51" s="807"/>
      <c r="M51" s="665" t="s">
        <v>990</v>
      </c>
      <c r="N51" s="804"/>
    </row>
    <row r="52" spans="1:14" s="449" customFormat="1" ht="40.5" customHeight="1" x14ac:dyDescent="0.25">
      <c r="A52" s="325" t="s">
        <v>3326</v>
      </c>
      <c r="B52" s="325" t="s">
        <v>318</v>
      </c>
      <c r="C52" s="325" t="s">
        <v>340</v>
      </c>
      <c r="D52" s="452" t="s">
        <v>186</v>
      </c>
      <c r="E52" s="325" t="s">
        <v>1028</v>
      </c>
      <c r="F52" s="326"/>
      <c r="G52" s="326" t="s">
        <v>155</v>
      </c>
      <c r="H52" s="326"/>
      <c r="I52" s="325" t="s">
        <v>3331</v>
      </c>
      <c r="J52" s="326">
        <v>2025</v>
      </c>
      <c r="K52" s="326">
        <v>2029</v>
      </c>
      <c r="L52" s="807"/>
      <c r="M52" s="665" t="s">
        <v>990</v>
      </c>
      <c r="N52" s="804"/>
    </row>
    <row r="53" spans="1:14" s="631" customFormat="1" ht="40.5" customHeight="1" x14ac:dyDescent="0.25">
      <c r="A53" s="336" t="s">
        <v>3326</v>
      </c>
      <c r="B53" s="336" t="s">
        <v>318</v>
      </c>
      <c r="C53" s="336" t="s">
        <v>340</v>
      </c>
      <c r="D53" s="614" t="s">
        <v>188</v>
      </c>
      <c r="E53" s="336" t="s">
        <v>1029</v>
      </c>
      <c r="F53" s="337"/>
      <c r="G53" s="337" t="s">
        <v>155</v>
      </c>
      <c r="H53" s="337"/>
      <c r="I53" s="336" t="s">
        <v>3332</v>
      </c>
      <c r="J53" s="337">
        <v>2030</v>
      </c>
      <c r="K53" s="337"/>
      <c r="L53" s="808"/>
      <c r="M53" s="666" t="s">
        <v>990</v>
      </c>
      <c r="N53" s="805"/>
    </row>
    <row r="54" spans="1:14" s="18" customFormat="1" ht="40.5" customHeight="1" x14ac:dyDescent="0.25">
      <c r="A54" s="295" t="s">
        <v>3333</v>
      </c>
      <c r="B54" s="295" t="s">
        <v>382</v>
      </c>
      <c r="C54" s="295" t="s">
        <v>319</v>
      </c>
      <c r="D54" s="618" t="s">
        <v>151</v>
      </c>
      <c r="E54" s="295" t="s">
        <v>1018</v>
      </c>
      <c r="F54" s="670"/>
      <c r="G54" s="670"/>
      <c r="H54" s="670" t="s">
        <v>123</v>
      </c>
      <c r="I54" s="671" t="s">
        <v>3334</v>
      </c>
      <c r="J54" s="670"/>
      <c r="K54" s="283"/>
      <c r="L54" s="809" t="s">
        <v>321</v>
      </c>
      <c r="M54" s="667" t="s">
        <v>3321</v>
      </c>
      <c r="N54" s="803"/>
    </row>
    <row r="55" spans="1:14" s="18" customFormat="1" ht="40.5" customHeight="1" x14ac:dyDescent="0.25">
      <c r="A55" s="282" t="s">
        <v>3333</v>
      </c>
      <c r="B55" s="282" t="s">
        <v>382</v>
      </c>
      <c r="C55" s="282" t="s">
        <v>319</v>
      </c>
      <c r="D55" s="240" t="s">
        <v>165</v>
      </c>
      <c r="E55" s="282" t="s">
        <v>1039</v>
      </c>
      <c r="F55" s="283"/>
      <c r="G55" s="283"/>
      <c r="H55" s="283"/>
      <c r="I55" s="282" t="s">
        <v>1039</v>
      </c>
      <c r="J55" s="283"/>
      <c r="K55" s="283"/>
      <c r="L55" s="811"/>
      <c r="M55" s="669" t="s">
        <v>990</v>
      </c>
      <c r="N55" s="804"/>
    </row>
    <row r="56" spans="1:14" s="18" customFormat="1" ht="40.5" customHeight="1" x14ac:dyDescent="0.25">
      <c r="A56" s="282" t="s">
        <v>3333</v>
      </c>
      <c r="B56" s="282" t="s">
        <v>382</v>
      </c>
      <c r="C56" s="282" t="s">
        <v>319</v>
      </c>
      <c r="D56" s="240" t="s">
        <v>168</v>
      </c>
      <c r="E56" s="282" t="s">
        <v>1040</v>
      </c>
      <c r="F56" s="283"/>
      <c r="G56" s="283"/>
      <c r="H56" s="283"/>
      <c r="I56" s="282" t="s">
        <v>3330</v>
      </c>
      <c r="J56" s="283"/>
      <c r="K56" s="283">
        <v>2024</v>
      </c>
      <c r="L56" s="811"/>
      <c r="M56" s="669" t="s">
        <v>990</v>
      </c>
      <c r="N56" s="804"/>
    </row>
    <row r="57" spans="1:14" s="18" customFormat="1" ht="40.5" customHeight="1" x14ac:dyDescent="0.25">
      <c r="A57" s="282" t="s">
        <v>3333</v>
      </c>
      <c r="B57" s="282" t="s">
        <v>382</v>
      </c>
      <c r="C57" s="282" t="s">
        <v>319</v>
      </c>
      <c r="D57" s="240" t="s">
        <v>170</v>
      </c>
      <c r="E57" s="282" t="s">
        <v>1041</v>
      </c>
      <c r="F57" s="283"/>
      <c r="G57" s="283" t="s">
        <v>155</v>
      </c>
      <c r="H57" s="283"/>
      <c r="I57" s="282" t="s">
        <v>3335</v>
      </c>
      <c r="J57" s="283">
        <v>2025</v>
      </c>
      <c r="K57" s="283">
        <v>2029</v>
      </c>
      <c r="L57" s="811"/>
      <c r="M57" s="669" t="s">
        <v>990</v>
      </c>
      <c r="N57" s="804"/>
    </row>
    <row r="58" spans="1:14" s="638" customFormat="1" ht="40.5" customHeight="1" x14ac:dyDescent="0.25">
      <c r="A58" s="316" t="s">
        <v>3333</v>
      </c>
      <c r="B58" s="316" t="s">
        <v>382</v>
      </c>
      <c r="C58" s="316" t="s">
        <v>319</v>
      </c>
      <c r="D58" s="619" t="s">
        <v>186</v>
      </c>
      <c r="E58" s="316" t="s">
        <v>1042</v>
      </c>
      <c r="F58" s="317"/>
      <c r="G58" s="317" t="s">
        <v>155</v>
      </c>
      <c r="H58" s="317"/>
      <c r="I58" s="316" t="s">
        <v>3336</v>
      </c>
      <c r="J58" s="317">
        <v>2030</v>
      </c>
      <c r="K58" s="317"/>
      <c r="L58" s="810"/>
      <c r="M58" s="668" t="s">
        <v>990</v>
      </c>
      <c r="N58" s="805"/>
    </row>
    <row r="59" spans="1:14" s="449" customFormat="1" ht="40.5" customHeight="1" x14ac:dyDescent="0.25">
      <c r="A59" s="325" t="s">
        <v>3337</v>
      </c>
      <c r="B59" s="325" t="s">
        <v>528</v>
      </c>
      <c r="C59" s="325" t="s">
        <v>3108</v>
      </c>
      <c r="D59" s="452" t="s">
        <v>151</v>
      </c>
      <c r="E59" s="325" t="s">
        <v>3338</v>
      </c>
      <c r="F59" s="326"/>
      <c r="G59" s="326"/>
      <c r="H59" s="326" t="s">
        <v>123</v>
      </c>
      <c r="I59" s="325" t="s">
        <v>3338</v>
      </c>
      <c r="J59" s="326"/>
      <c r="K59" s="326"/>
      <c r="L59" s="806" t="s">
        <v>3339</v>
      </c>
      <c r="M59" s="664" t="s">
        <v>3340</v>
      </c>
      <c r="N59" s="803"/>
    </row>
    <row r="60" spans="1:14" s="449" customFormat="1" ht="40.5" customHeight="1" x14ac:dyDescent="0.25">
      <c r="A60" s="325" t="s">
        <v>3337</v>
      </c>
      <c r="B60" s="325" t="s">
        <v>528</v>
      </c>
      <c r="C60" s="325" t="s">
        <v>3108</v>
      </c>
      <c r="D60" s="452" t="s">
        <v>165</v>
      </c>
      <c r="E60" s="325" t="s">
        <v>3341</v>
      </c>
      <c r="F60" s="326"/>
      <c r="G60" s="326"/>
      <c r="H60" s="326"/>
      <c r="I60" s="325" t="s">
        <v>3342</v>
      </c>
      <c r="J60" s="326"/>
      <c r="K60" s="326"/>
      <c r="L60" s="807"/>
      <c r="M60" s="665"/>
      <c r="N60" s="804"/>
    </row>
    <row r="61" spans="1:14" s="449" customFormat="1" ht="40.5" customHeight="1" x14ac:dyDescent="0.25">
      <c r="A61" s="325" t="s">
        <v>3337</v>
      </c>
      <c r="B61" s="325" t="s">
        <v>528</v>
      </c>
      <c r="C61" s="325" t="s">
        <v>3108</v>
      </c>
      <c r="D61" s="452" t="s">
        <v>168</v>
      </c>
      <c r="E61" s="325" t="s">
        <v>3343</v>
      </c>
      <c r="F61" s="326"/>
      <c r="G61" s="326"/>
      <c r="H61" s="326"/>
      <c r="I61" s="325" t="s">
        <v>3343</v>
      </c>
      <c r="J61" s="326"/>
      <c r="K61" s="326"/>
      <c r="L61" s="807"/>
      <c r="M61" s="665" t="s">
        <v>990</v>
      </c>
      <c r="N61" s="804"/>
    </row>
    <row r="62" spans="1:14" s="449" customFormat="1" ht="40.5" customHeight="1" x14ac:dyDescent="0.25">
      <c r="A62" s="336" t="s">
        <v>3337</v>
      </c>
      <c r="B62" s="336" t="s">
        <v>528</v>
      </c>
      <c r="C62" s="336" t="s">
        <v>3108</v>
      </c>
      <c r="D62" s="614" t="s">
        <v>170</v>
      </c>
      <c r="E62" s="336" t="s">
        <v>3344</v>
      </c>
      <c r="F62" s="337"/>
      <c r="G62" s="337"/>
      <c r="H62" s="337"/>
      <c r="I62" s="336" t="s">
        <v>3344</v>
      </c>
      <c r="J62" s="337"/>
      <c r="K62" s="337"/>
      <c r="L62" s="808"/>
      <c r="M62" s="666" t="s">
        <v>990</v>
      </c>
      <c r="N62" s="805"/>
    </row>
    <row r="63" spans="1:14" s="18" customFormat="1" ht="40.5" customHeight="1" x14ac:dyDescent="0.25">
      <c r="A63" s="282" t="s">
        <v>3345</v>
      </c>
      <c r="B63" s="282" t="s">
        <v>528</v>
      </c>
      <c r="C63" s="282" t="s">
        <v>3106</v>
      </c>
      <c r="D63" s="240" t="s">
        <v>151</v>
      </c>
      <c r="E63" s="282" t="s">
        <v>3338</v>
      </c>
      <c r="F63" s="283"/>
      <c r="G63" s="283"/>
      <c r="H63" s="283" t="s">
        <v>123</v>
      </c>
      <c r="I63" s="282" t="s">
        <v>3338</v>
      </c>
      <c r="J63" s="283"/>
      <c r="K63" s="283"/>
      <c r="L63" s="809" t="s">
        <v>3339</v>
      </c>
      <c r="M63" s="667" t="s">
        <v>3340</v>
      </c>
      <c r="N63" s="803"/>
    </row>
    <row r="64" spans="1:14" s="18" customFormat="1" ht="40.5" customHeight="1" x14ac:dyDescent="0.25">
      <c r="A64" s="282" t="s">
        <v>3345</v>
      </c>
      <c r="B64" s="282" t="s">
        <v>528</v>
      </c>
      <c r="C64" s="282" t="s">
        <v>3106</v>
      </c>
      <c r="D64" s="240" t="s">
        <v>165</v>
      </c>
      <c r="E64" s="282" t="s">
        <v>3341</v>
      </c>
      <c r="F64" s="283"/>
      <c r="G64" s="283"/>
      <c r="H64" s="283"/>
      <c r="I64" s="282" t="s">
        <v>3342</v>
      </c>
      <c r="J64" s="283"/>
      <c r="K64" s="283"/>
      <c r="L64" s="811"/>
      <c r="M64" s="669"/>
      <c r="N64" s="804"/>
    </row>
    <row r="65" spans="1:14" s="18" customFormat="1" ht="40.5" customHeight="1" x14ac:dyDescent="0.25">
      <c r="A65" s="282" t="s">
        <v>3345</v>
      </c>
      <c r="B65" s="282" t="s">
        <v>528</v>
      </c>
      <c r="C65" s="282" t="s">
        <v>3106</v>
      </c>
      <c r="D65" s="240" t="s">
        <v>168</v>
      </c>
      <c r="E65" s="282" t="s">
        <v>3343</v>
      </c>
      <c r="F65" s="283"/>
      <c r="G65" s="283"/>
      <c r="H65" s="283"/>
      <c r="I65" s="282" t="s">
        <v>3343</v>
      </c>
      <c r="J65" s="283"/>
      <c r="K65" s="283"/>
      <c r="L65" s="811"/>
      <c r="M65" s="669" t="s">
        <v>990</v>
      </c>
      <c r="N65" s="804"/>
    </row>
    <row r="66" spans="1:14" s="18" customFormat="1" ht="40.5" customHeight="1" x14ac:dyDescent="0.25">
      <c r="A66" s="316" t="s">
        <v>3345</v>
      </c>
      <c r="B66" s="316" t="s">
        <v>528</v>
      </c>
      <c r="C66" s="316" t="s">
        <v>3106</v>
      </c>
      <c r="D66" s="619" t="s">
        <v>170</v>
      </c>
      <c r="E66" s="316" t="s">
        <v>3344</v>
      </c>
      <c r="F66" s="317"/>
      <c r="G66" s="317"/>
      <c r="H66" s="317"/>
      <c r="I66" s="316" t="s">
        <v>3344</v>
      </c>
      <c r="J66" s="317"/>
      <c r="K66" s="317"/>
      <c r="L66" s="810"/>
      <c r="M66" s="668" t="s">
        <v>990</v>
      </c>
      <c r="N66" s="805"/>
    </row>
    <row r="67" spans="1:14" s="449" customFormat="1" ht="40.5" customHeight="1" x14ac:dyDescent="0.25">
      <c r="A67" s="325" t="s">
        <v>3346</v>
      </c>
      <c r="B67" s="325" t="s">
        <v>528</v>
      </c>
      <c r="C67" s="325" t="s">
        <v>3107</v>
      </c>
      <c r="D67" s="452" t="s">
        <v>151</v>
      </c>
      <c r="E67" s="325" t="s">
        <v>3338</v>
      </c>
      <c r="F67" s="326"/>
      <c r="G67" s="326"/>
      <c r="H67" s="326" t="s">
        <v>123</v>
      </c>
      <c r="I67" s="325" t="s">
        <v>3338</v>
      </c>
      <c r="J67" s="326"/>
      <c r="K67" s="326"/>
      <c r="L67" s="806" t="s">
        <v>3347</v>
      </c>
      <c r="M67" s="664" t="s">
        <v>3340</v>
      </c>
      <c r="N67" s="803"/>
    </row>
    <row r="68" spans="1:14" s="449" customFormat="1" ht="40.5" customHeight="1" x14ac:dyDescent="0.25">
      <c r="A68" s="325" t="s">
        <v>3346</v>
      </c>
      <c r="B68" s="325" t="s">
        <v>528</v>
      </c>
      <c r="C68" s="325" t="s">
        <v>3107</v>
      </c>
      <c r="D68" s="452" t="s">
        <v>165</v>
      </c>
      <c r="E68" s="325" t="s">
        <v>3348</v>
      </c>
      <c r="F68" s="326"/>
      <c r="G68" s="326"/>
      <c r="H68" s="326"/>
      <c r="I68" s="325" t="s">
        <v>3349</v>
      </c>
      <c r="J68" s="326"/>
      <c r="K68" s="326"/>
      <c r="L68" s="807"/>
      <c r="M68" s="665"/>
      <c r="N68" s="804"/>
    </row>
    <row r="69" spans="1:14" s="449" customFormat="1" ht="40.5" customHeight="1" x14ac:dyDescent="0.25">
      <c r="A69" s="325" t="s">
        <v>3346</v>
      </c>
      <c r="B69" s="325" t="s">
        <v>528</v>
      </c>
      <c r="C69" s="325" t="s">
        <v>3107</v>
      </c>
      <c r="D69" s="452" t="s">
        <v>168</v>
      </c>
      <c r="E69" s="325" t="s">
        <v>3350</v>
      </c>
      <c r="F69" s="326" t="s">
        <v>155</v>
      </c>
      <c r="G69" s="326"/>
      <c r="H69" s="326"/>
      <c r="I69" s="325"/>
      <c r="J69" s="326"/>
      <c r="K69" s="326"/>
      <c r="L69" s="808"/>
      <c r="M69" s="666" t="s">
        <v>990</v>
      </c>
      <c r="N69" s="805"/>
    </row>
    <row r="70" spans="1:14" s="18" customFormat="1" ht="40.5" customHeight="1" x14ac:dyDescent="0.25">
      <c r="A70" s="164" t="s">
        <v>3351</v>
      </c>
      <c r="B70" s="164" t="s">
        <v>528</v>
      </c>
      <c r="C70" s="164" t="s">
        <v>109</v>
      </c>
      <c r="D70" s="454" t="s">
        <v>151</v>
      </c>
      <c r="E70" s="164" t="s">
        <v>3352</v>
      </c>
      <c r="F70" s="76"/>
      <c r="G70" s="76"/>
      <c r="H70" s="76" t="s">
        <v>123</v>
      </c>
      <c r="I70" s="167" t="s">
        <v>3352</v>
      </c>
      <c r="J70" s="76"/>
      <c r="K70" s="76"/>
      <c r="L70" s="447" t="s">
        <v>3353</v>
      </c>
      <c r="M70" s="447" t="s">
        <v>3354</v>
      </c>
      <c r="N70" s="663"/>
    </row>
    <row r="71" spans="1:14" s="449" customFormat="1" ht="40.5" customHeight="1" x14ac:dyDescent="0.25">
      <c r="A71" s="325" t="s">
        <v>3355</v>
      </c>
      <c r="B71" s="325" t="s">
        <v>528</v>
      </c>
      <c r="C71" s="325" t="s">
        <v>532</v>
      </c>
      <c r="D71" s="452" t="s">
        <v>151</v>
      </c>
      <c r="E71" s="325" t="s">
        <v>3356</v>
      </c>
      <c r="F71" s="326"/>
      <c r="G71" s="326"/>
      <c r="H71" s="326" t="s">
        <v>123</v>
      </c>
      <c r="I71" s="325" t="s">
        <v>3356</v>
      </c>
      <c r="J71" s="326"/>
      <c r="K71" s="326"/>
      <c r="L71" s="806" t="s">
        <v>3357</v>
      </c>
      <c r="M71" s="664" t="s">
        <v>3358</v>
      </c>
      <c r="N71" s="803"/>
    </row>
    <row r="72" spans="1:14" s="449" customFormat="1" ht="40.5" customHeight="1" x14ac:dyDescent="0.25">
      <c r="A72" s="325" t="s">
        <v>3355</v>
      </c>
      <c r="B72" s="325" t="s">
        <v>528</v>
      </c>
      <c r="C72" s="325" t="s">
        <v>532</v>
      </c>
      <c r="D72" s="452" t="s">
        <v>165</v>
      </c>
      <c r="E72" s="325" t="s">
        <v>3359</v>
      </c>
      <c r="F72" s="326"/>
      <c r="G72" s="326"/>
      <c r="H72" s="326"/>
      <c r="I72" s="325" t="s">
        <v>3359</v>
      </c>
      <c r="J72" s="326"/>
      <c r="K72" s="326"/>
      <c r="L72" s="807"/>
      <c r="M72" s="665" t="s">
        <v>990</v>
      </c>
      <c r="N72" s="804"/>
    </row>
    <row r="73" spans="1:14" s="449" customFormat="1" ht="40.5" customHeight="1" x14ac:dyDescent="0.25">
      <c r="A73" s="325" t="s">
        <v>3355</v>
      </c>
      <c r="B73" s="325" t="s">
        <v>528</v>
      </c>
      <c r="C73" s="325" t="s">
        <v>532</v>
      </c>
      <c r="D73" s="452" t="s">
        <v>168</v>
      </c>
      <c r="E73" s="325" t="s">
        <v>3360</v>
      </c>
      <c r="F73" s="326"/>
      <c r="G73" s="326"/>
      <c r="H73" s="326"/>
      <c r="I73" s="325" t="s">
        <v>3361</v>
      </c>
      <c r="J73" s="326"/>
      <c r="K73" s="326"/>
      <c r="L73" s="807"/>
      <c r="M73" s="665" t="s">
        <v>990</v>
      </c>
      <c r="N73" s="804"/>
    </row>
    <row r="74" spans="1:14" s="449" customFormat="1" ht="40.5" customHeight="1" x14ac:dyDescent="0.25">
      <c r="A74" s="325" t="s">
        <v>3355</v>
      </c>
      <c r="B74" s="325" t="s">
        <v>528</v>
      </c>
      <c r="C74" s="325" t="s">
        <v>532</v>
      </c>
      <c r="D74" s="452" t="s">
        <v>170</v>
      </c>
      <c r="E74" s="325" t="s">
        <v>3362</v>
      </c>
      <c r="F74" s="326"/>
      <c r="G74" s="326"/>
      <c r="H74" s="326"/>
      <c r="I74" s="325" t="s">
        <v>3363</v>
      </c>
      <c r="J74" s="326">
        <v>2020</v>
      </c>
      <c r="K74" s="326"/>
      <c r="L74" s="807"/>
      <c r="M74" s="665" t="s">
        <v>990</v>
      </c>
      <c r="N74" s="804"/>
    </row>
    <row r="75" spans="1:14" s="449" customFormat="1" ht="40.5" customHeight="1" x14ac:dyDescent="0.25">
      <c r="A75" s="325" t="s">
        <v>3355</v>
      </c>
      <c r="B75" s="325" t="s">
        <v>528</v>
      </c>
      <c r="C75" s="325" t="s">
        <v>532</v>
      </c>
      <c r="D75" s="452" t="s">
        <v>186</v>
      </c>
      <c r="E75" s="325" t="s">
        <v>3364</v>
      </c>
      <c r="F75" s="326"/>
      <c r="G75" s="326" t="s">
        <v>155</v>
      </c>
      <c r="H75" s="326"/>
      <c r="I75" s="325" t="s">
        <v>3365</v>
      </c>
      <c r="J75" s="326">
        <v>2024</v>
      </c>
      <c r="K75" s="326"/>
      <c r="L75" s="807"/>
      <c r="M75" s="665" t="s">
        <v>990</v>
      </c>
      <c r="N75" s="804"/>
    </row>
    <row r="76" spans="1:14" s="449" customFormat="1" ht="40.5" customHeight="1" x14ac:dyDescent="0.25">
      <c r="A76" s="336" t="s">
        <v>3355</v>
      </c>
      <c r="B76" s="336" t="s">
        <v>528</v>
      </c>
      <c r="C76" s="336" t="s">
        <v>532</v>
      </c>
      <c r="D76" s="614" t="s">
        <v>188</v>
      </c>
      <c r="E76" s="336" t="s">
        <v>3366</v>
      </c>
      <c r="F76" s="337"/>
      <c r="G76" s="337" t="s">
        <v>155</v>
      </c>
      <c r="H76" s="337"/>
      <c r="I76" s="336" t="s">
        <v>3366</v>
      </c>
      <c r="J76" s="337">
        <v>2024</v>
      </c>
      <c r="K76" s="337"/>
      <c r="L76" s="808"/>
      <c r="M76" s="666" t="s">
        <v>990</v>
      </c>
      <c r="N76" s="805"/>
    </row>
    <row r="77" spans="1:14" s="18" customFormat="1" ht="40.5" customHeight="1" x14ac:dyDescent="0.25">
      <c r="A77" s="164" t="s">
        <v>3367</v>
      </c>
      <c r="B77" s="164" t="s">
        <v>528</v>
      </c>
      <c r="C77" s="164" t="s">
        <v>455</v>
      </c>
      <c r="D77" s="454" t="s">
        <v>151</v>
      </c>
      <c r="E77" s="164" t="s">
        <v>3368</v>
      </c>
      <c r="F77" s="76"/>
      <c r="G77" s="76"/>
      <c r="H77" s="76" t="s">
        <v>123</v>
      </c>
      <c r="I77" s="167" t="s">
        <v>3368</v>
      </c>
      <c r="J77" s="595"/>
      <c r="K77" s="595"/>
      <c r="L77" s="447" t="s">
        <v>3369</v>
      </c>
      <c r="M77" s="447" t="s">
        <v>990</v>
      </c>
      <c r="N77" s="663"/>
    </row>
    <row r="78" spans="1:14" s="449" customFormat="1" ht="40.5" customHeight="1" x14ac:dyDescent="0.25">
      <c r="A78" s="325" t="s">
        <v>3370</v>
      </c>
      <c r="B78" s="325" t="s">
        <v>528</v>
      </c>
      <c r="C78" s="325" t="s">
        <v>3109</v>
      </c>
      <c r="D78" s="452" t="s">
        <v>151</v>
      </c>
      <c r="E78" s="325" t="s">
        <v>279</v>
      </c>
      <c r="F78" s="326"/>
      <c r="G78" s="326"/>
      <c r="H78" s="326" t="s">
        <v>123</v>
      </c>
      <c r="I78" s="325" t="s">
        <v>279</v>
      </c>
      <c r="J78" s="326"/>
      <c r="K78" s="326"/>
      <c r="L78" s="806" t="s">
        <v>3371</v>
      </c>
      <c r="M78" s="664" t="s">
        <v>990</v>
      </c>
      <c r="N78" s="803"/>
    </row>
    <row r="79" spans="1:14" s="449" customFormat="1" ht="40.5" customHeight="1" x14ac:dyDescent="0.25">
      <c r="A79" s="325" t="s">
        <v>3370</v>
      </c>
      <c r="B79" s="325" t="s">
        <v>528</v>
      </c>
      <c r="C79" s="325" t="s">
        <v>3109</v>
      </c>
      <c r="D79" s="452" t="s">
        <v>165</v>
      </c>
      <c r="E79" s="325" t="s">
        <v>3372</v>
      </c>
      <c r="F79" s="326"/>
      <c r="G79" s="326"/>
      <c r="H79" s="326"/>
      <c r="I79" s="325" t="s">
        <v>3372</v>
      </c>
      <c r="J79" s="326"/>
      <c r="K79" s="326"/>
      <c r="L79" s="807"/>
      <c r="M79" s="665" t="s">
        <v>990</v>
      </c>
      <c r="N79" s="804"/>
    </row>
    <row r="80" spans="1:14" s="449" customFormat="1" ht="40.5" customHeight="1" x14ac:dyDescent="0.25">
      <c r="A80" s="336" t="s">
        <v>3370</v>
      </c>
      <c r="B80" s="336" t="s">
        <v>528</v>
      </c>
      <c r="C80" s="336" t="s">
        <v>3109</v>
      </c>
      <c r="D80" s="614" t="s">
        <v>168</v>
      </c>
      <c r="E80" s="336" t="s">
        <v>3373</v>
      </c>
      <c r="F80" s="337"/>
      <c r="G80" s="337"/>
      <c r="H80" s="337"/>
      <c r="I80" s="336" t="s">
        <v>3373</v>
      </c>
      <c r="J80" s="337"/>
      <c r="K80" s="337"/>
      <c r="L80" s="808"/>
      <c r="M80" s="666" t="s">
        <v>990</v>
      </c>
      <c r="N80" s="805"/>
    </row>
    <row r="81" spans="1:14" s="18" customFormat="1" ht="40.5" customHeight="1" x14ac:dyDescent="0.25">
      <c r="A81" s="282" t="s">
        <v>3374</v>
      </c>
      <c r="B81" s="282" t="s">
        <v>528</v>
      </c>
      <c r="C81" s="282" t="s">
        <v>3375</v>
      </c>
      <c r="D81" s="240" t="s">
        <v>151</v>
      </c>
      <c r="E81" s="282" t="s">
        <v>3376</v>
      </c>
      <c r="F81" s="283"/>
      <c r="G81" s="283"/>
      <c r="H81" s="283" t="s">
        <v>123</v>
      </c>
      <c r="I81" s="282" t="s">
        <v>3376</v>
      </c>
      <c r="J81" s="283"/>
      <c r="K81" s="283"/>
      <c r="L81" s="809" t="s">
        <v>3377</v>
      </c>
      <c r="M81" s="667" t="s">
        <v>990</v>
      </c>
      <c r="N81" s="803"/>
    </row>
    <row r="82" spans="1:14" s="18" customFormat="1" ht="40.5" customHeight="1" x14ac:dyDescent="0.25">
      <c r="A82" s="316" t="s">
        <v>3374</v>
      </c>
      <c r="B82" s="316" t="s">
        <v>528</v>
      </c>
      <c r="C82" s="316" t="s">
        <v>3375</v>
      </c>
      <c r="D82" s="619" t="s">
        <v>165</v>
      </c>
      <c r="E82" s="316" t="s">
        <v>3378</v>
      </c>
      <c r="F82" s="317"/>
      <c r="G82" s="317"/>
      <c r="H82" s="317"/>
      <c r="I82" s="316" t="s">
        <v>3378</v>
      </c>
      <c r="J82" s="317"/>
      <c r="K82" s="317"/>
      <c r="L82" s="810"/>
      <c r="M82" s="668" t="s">
        <v>990</v>
      </c>
      <c r="N82" s="805"/>
    </row>
    <row r="83" spans="1:14" s="449" customFormat="1" ht="40.5" customHeight="1" x14ac:dyDescent="0.25">
      <c r="A83" s="325" t="s">
        <v>3379</v>
      </c>
      <c r="B83" s="325" t="s">
        <v>528</v>
      </c>
      <c r="C83" s="325" t="s">
        <v>3110</v>
      </c>
      <c r="D83" s="452" t="s">
        <v>151</v>
      </c>
      <c r="E83" s="325" t="s">
        <v>3380</v>
      </c>
      <c r="F83" s="326"/>
      <c r="G83" s="326"/>
      <c r="H83" s="326" t="s">
        <v>123</v>
      </c>
      <c r="I83" s="325" t="s">
        <v>3380</v>
      </c>
      <c r="J83" s="326"/>
      <c r="K83" s="326"/>
      <c r="L83" s="806" t="s">
        <v>3381</v>
      </c>
      <c r="M83" s="664" t="s">
        <v>990</v>
      </c>
      <c r="N83" s="803"/>
    </row>
    <row r="84" spans="1:14" s="449" customFormat="1" ht="40.5" customHeight="1" x14ac:dyDescent="0.25">
      <c r="A84" s="336" t="s">
        <v>3379</v>
      </c>
      <c r="B84" s="336" t="s">
        <v>528</v>
      </c>
      <c r="C84" s="336" t="s">
        <v>3110</v>
      </c>
      <c r="D84" s="614" t="s">
        <v>165</v>
      </c>
      <c r="E84" s="336" t="s">
        <v>3382</v>
      </c>
      <c r="F84" s="337"/>
      <c r="G84" s="337"/>
      <c r="H84" s="337"/>
      <c r="I84" s="336" t="s">
        <v>3382</v>
      </c>
      <c r="J84" s="337"/>
      <c r="K84" s="337"/>
      <c r="L84" s="808"/>
      <c r="M84" s="666" t="s">
        <v>990</v>
      </c>
      <c r="N84" s="805"/>
    </row>
    <row r="85" spans="1:14" s="18" customFormat="1" ht="40.5" customHeight="1" x14ac:dyDescent="0.25">
      <c r="A85" s="282" t="s">
        <v>3383</v>
      </c>
      <c r="B85" s="282" t="s">
        <v>528</v>
      </c>
      <c r="C85" s="282" t="s">
        <v>3384</v>
      </c>
      <c r="D85" s="240" t="s">
        <v>151</v>
      </c>
      <c r="E85" s="282" t="s">
        <v>279</v>
      </c>
      <c r="F85" s="283" t="s">
        <v>155</v>
      </c>
      <c r="G85" s="283"/>
      <c r="H85" s="283" t="s">
        <v>123</v>
      </c>
      <c r="I85" s="282" t="s">
        <v>19</v>
      </c>
      <c r="J85" s="283"/>
      <c r="K85" s="283"/>
      <c r="L85" s="809" t="s">
        <v>3385</v>
      </c>
      <c r="M85" s="809" t="s">
        <v>3386</v>
      </c>
      <c r="N85" s="803"/>
    </row>
    <row r="86" spans="1:14" s="18" customFormat="1" ht="40.5" customHeight="1" x14ac:dyDescent="0.25">
      <c r="A86" s="316" t="s">
        <v>3383</v>
      </c>
      <c r="B86" s="316" t="s">
        <v>528</v>
      </c>
      <c r="C86" s="316" t="s">
        <v>3384</v>
      </c>
      <c r="D86" s="619" t="s">
        <v>165</v>
      </c>
      <c r="E86" s="316" t="s">
        <v>3387</v>
      </c>
      <c r="F86" s="317" t="s">
        <v>155</v>
      </c>
      <c r="G86" s="317"/>
      <c r="H86" s="317"/>
      <c r="I86" s="316" t="s">
        <v>19</v>
      </c>
      <c r="J86" s="317"/>
      <c r="K86" s="317"/>
      <c r="L86" s="810"/>
      <c r="M86" s="810" t="s">
        <v>990</v>
      </c>
      <c r="N86" s="805"/>
    </row>
    <row r="87" spans="1:14" s="449" customFormat="1" ht="40.5" customHeight="1" x14ac:dyDescent="0.25">
      <c r="A87" s="325" t="s">
        <v>3388</v>
      </c>
      <c r="B87" s="325" t="s">
        <v>3105</v>
      </c>
      <c r="C87" s="325" t="s">
        <v>3389</v>
      </c>
      <c r="D87" s="452" t="s">
        <v>151</v>
      </c>
      <c r="E87" s="325" t="s">
        <v>279</v>
      </c>
      <c r="F87" s="326"/>
      <c r="G87" s="326"/>
      <c r="H87" s="326" t="s">
        <v>123</v>
      </c>
      <c r="I87" s="325" t="s">
        <v>279</v>
      </c>
      <c r="J87" s="326"/>
      <c r="K87" s="326"/>
      <c r="L87" s="806" t="s">
        <v>3390</v>
      </c>
      <c r="M87" s="806" t="s">
        <v>990</v>
      </c>
      <c r="N87" s="803"/>
    </row>
    <row r="88" spans="1:14" s="449" customFormat="1" ht="40.5" customHeight="1" x14ac:dyDescent="0.25">
      <c r="A88" s="336" t="s">
        <v>3388</v>
      </c>
      <c r="B88" s="336" t="s">
        <v>3105</v>
      </c>
      <c r="C88" s="336" t="s">
        <v>3389</v>
      </c>
      <c r="D88" s="614" t="s">
        <v>165</v>
      </c>
      <c r="E88" s="336" t="s">
        <v>480</v>
      </c>
      <c r="F88" s="337"/>
      <c r="G88" s="337"/>
      <c r="H88" s="337" t="s">
        <v>204</v>
      </c>
      <c r="I88" s="336" t="s">
        <v>486</v>
      </c>
      <c r="J88" s="337"/>
      <c r="K88" s="337"/>
      <c r="L88" s="808"/>
      <c r="M88" s="808" t="s">
        <v>990</v>
      </c>
      <c r="N88" s="805"/>
    </row>
    <row r="89" spans="1:14" s="18" customFormat="1" ht="40.5" customHeight="1" x14ac:dyDescent="0.25">
      <c r="A89" s="282" t="s">
        <v>3391</v>
      </c>
      <c r="B89" s="282" t="s">
        <v>3105</v>
      </c>
      <c r="C89" s="282" t="s">
        <v>483</v>
      </c>
      <c r="D89" s="240" t="s">
        <v>151</v>
      </c>
      <c r="E89" s="282" t="s">
        <v>279</v>
      </c>
      <c r="F89" s="283"/>
      <c r="G89" s="283"/>
      <c r="H89" s="283" t="s">
        <v>123</v>
      </c>
      <c r="I89" s="282" t="s">
        <v>279</v>
      </c>
      <c r="J89" s="283"/>
      <c r="K89" s="283"/>
      <c r="L89" s="809" t="s">
        <v>3390</v>
      </c>
      <c r="M89" s="809" t="s">
        <v>990</v>
      </c>
      <c r="N89" s="803"/>
    </row>
    <row r="90" spans="1:14" s="18" customFormat="1" ht="40.5" customHeight="1" x14ac:dyDescent="0.25">
      <c r="A90" s="316" t="s">
        <v>3391</v>
      </c>
      <c r="B90" s="316" t="s">
        <v>3105</v>
      </c>
      <c r="C90" s="316" t="s">
        <v>483</v>
      </c>
      <c r="D90" s="619" t="s">
        <v>165</v>
      </c>
      <c r="E90" s="316" t="s">
        <v>480</v>
      </c>
      <c r="F90" s="317"/>
      <c r="G90" s="317"/>
      <c r="H90" s="317" t="s">
        <v>204</v>
      </c>
      <c r="I90" s="316" t="s">
        <v>486</v>
      </c>
      <c r="J90" s="317"/>
      <c r="K90" s="317"/>
      <c r="L90" s="810"/>
      <c r="M90" s="810" t="s">
        <v>990</v>
      </c>
      <c r="N90" s="805"/>
    </row>
    <row r="91" spans="1:14" s="449" customFormat="1" ht="40.5" customHeight="1" x14ac:dyDescent="0.25">
      <c r="A91" s="325" t="s">
        <v>3392</v>
      </c>
      <c r="B91" s="325" t="s">
        <v>3105</v>
      </c>
      <c r="C91" s="325" t="s">
        <v>3393</v>
      </c>
      <c r="D91" s="452" t="s">
        <v>151</v>
      </c>
      <c r="E91" s="325" t="s">
        <v>279</v>
      </c>
      <c r="F91" s="326"/>
      <c r="G91" s="326"/>
      <c r="H91" s="326" t="s">
        <v>123</v>
      </c>
      <c r="I91" s="325" t="s">
        <v>279</v>
      </c>
      <c r="J91" s="326"/>
      <c r="K91" s="326"/>
      <c r="L91" s="806" t="s">
        <v>3390</v>
      </c>
      <c r="M91" s="664" t="s">
        <v>990</v>
      </c>
      <c r="N91" s="803"/>
    </row>
    <row r="92" spans="1:14" s="449" customFormat="1" ht="40.5" customHeight="1" x14ac:dyDescent="0.25">
      <c r="A92" s="336" t="s">
        <v>3392</v>
      </c>
      <c r="B92" s="336" t="s">
        <v>3105</v>
      </c>
      <c r="C92" s="336" t="s">
        <v>3393</v>
      </c>
      <c r="D92" s="614" t="s">
        <v>165</v>
      </c>
      <c r="E92" s="336" t="s">
        <v>480</v>
      </c>
      <c r="F92" s="337"/>
      <c r="G92" s="337"/>
      <c r="H92" s="337" t="s">
        <v>204</v>
      </c>
      <c r="I92" s="336" t="s">
        <v>486</v>
      </c>
      <c r="J92" s="337"/>
      <c r="K92" s="337"/>
      <c r="L92" s="808"/>
      <c r="M92" s="666" t="s">
        <v>990</v>
      </c>
      <c r="N92" s="805"/>
    </row>
    <row r="93" spans="1:14" s="18" customFormat="1" ht="40.5" customHeight="1" x14ac:dyDescent="0.25">
      <c r="A93" s="282" t="s">
        <v>3394</v>
      </c>
      <c r="B93" s="282" t="s">
        <v>3105</v>
      </c>
      <c r="C93" s="282" t="s">
        <v>3395</v>
      </c>
      <c r="D93" s="240" t="s">
        <v>151</v>
      </c>
      <c r="E93" s="282" t="s">
        <v>279</v>
      </c>
      <c r="F93" s="283"/>
      <c r="G93" s="283"/>
      <c r="H93" s="283" t="s">
        <v>123</v>
      </c>
      <c r="I93" s="282" t="s">
        <v>279</v>
      </c>
      <c r="J93" s="283"/>
      <c r="K93" s="283"/>
      <c r="L93" s="809" t="s">
        <v>3396</v>
      </c>
      <c r="M93" s="667" t="s">
        <v>990</v>
      </c>
      <c r="N93" s="803"/>
    </row>
    <row r="94" spans="1:14" s="18" customFormat="1" ht="40.5" customHeight="1" x14ac:dyDescent="0.25">
      <c r="A94" s="316" t="s">
        <v>3394</v>
      </c>
      <c r="B94" s="316" t="s">
        <v>3105</v>
      </c>
      <c r="C94" s="316" t="s">
        <v>3395</v>
      </c>
      <c r="D94" s="619" t="s">
        <v>165</v>
      </c>
      <c r="E94" s="316" t="s">
        <v>428</v>
      </c>
      <c r="F94" s="317"/>
      <c r="G94" s="317"/>
      <c r="H94" s="317"/>
      <c r="I94" s="316" t="s">
        <v>428</v>
      </c>
      <c r="J94" s="317"/>
      <c r="K94" s="317"/>
      <c r="L94" s="810"/>
      <c r="M94" s="668" t="s">
        <v>990</v>
      </c>
      <c r="N94" s="805"/>
    </row>
    <row r="95" spans="1:14" s="449" customFormat="1" ht="40.5" customHeight="1" x14ac:dyDescent="0.25">
      <c r="A95" s="322" t="s">
        <v>3397</v>
      </c>
      <c r="B95" s="322" t="s">
        <v>3105</v>
      </c>
      <c r="C95" s="322" t="s">
        <v>3398</v>
      </c>
      <c r="D95" s="603" t="s">
        <v>151</v>
      </c>
      <c r="E95" s="322" t="s">
        <v>279</v>
      </c>
      <c r="F95" s="323"/>
      <c r="G95" s="323"/>
      <c r="H95" s="323" t="s">
        <v>123</v>
      </c>
      <c r="I95" s="322" t="s">
        <v>279</v>
      </c>
      <c r="J95" s="323"/>
      <c r="K95" s="323"/>
      <c r="L95" s="806" t="s">
        <v>3399</v>
      </c>
      <c r="M95" s="806" t="s">
        <v>990</v>
      </c>
      <c r="N95" s="803"/>
    </row>
    <row r="96" spans="1:14" s="449" customFormat="1" ht="40.5" customHeight="1" x14ac:dyDescent="0.25">
      <c r="A96" s="336" t="s">
        <v>3397</v>
      </c>
      <c r="B96" s="336" t="s">
        <v>3105</v>
      </c>
      <c r="C96" s="336" t="s">
        <v>3398</v>
      </c>
      <c r="D96" s="614" t="s">
        <v>165</v>
      </c>
      <c r="E96" s="336" t="s">
        <v>480</v>
      </c>
      <c r="F96" s="337"/>
      <c r="G96" s="337"/>
      <c r="H96" s="337"/>
      <c r="I96" s="336" t="s">
        <v>3400</v>
      </c>
      <c r="J96" s="337"/>
      <c r="K96" s="337"/>
      <c r="L96" s="808"/>
      <c r="M96" s="808" t="s">
        <v>990</v>
      </c>
      <c r="N96" s="805"/>
    </row>
    <row r="97" spans="1:14" s="18" customFormat="1" ht="40.5" customHeight="1" x14ac:dyDescent="0.25">
      <c r="A97" s="282" t="s">
        <v>3401</v>
      </c>
      <c r="B97" s="282" t="s">
        <v>3105</v>
      </c>
      <c r="C97" s="282" t="s">
        <v>3402</v>
      </c>
      <c r="D97" s="240" t="s">
        <v>151</v>
      </c>
      <c r="E97" s="282" t="s">
        <v>279</v>
      </c>
      <c r="F97" s="283"/>
      <c r="G97" s="283"/>
      <c r="H97" s="283" t="s">
        <v>123</v>
      </c>
      <c r="I97" s="282" t="s">
        <v>3403</v>
      </c>
      <c r="J97" s="283"/>
      <c r="K97" s="283"/>
      <c r="L97" s="809" t="s">
        <v>3404</v>
      </c>
      <c r="M97" s="667"/>
      <c r="N97" s="803"/>
    </row>
    <row r="98" spans="1:14" s="18" customFormat="1" ht="40.5" customHeight="1" x14ac:dyDescent="0.25">
      <c r="A98" s="316" t="s">
        <v>3401</v>
      </c>
      <c r="B98" s="316" t="s">
        <v>3105</v>
      </c>
      <c r="C98" s="316" t="s">
        <v>3402</v>
      </c>
      <c r="D98" s="619" t="s">
        <v>165</v>
      </c>
      <c r="E98" s="316" t="s">
        <v>3405</v>
      </c>
      <c r="F98" s="317"/>
      <c r="G98" s="317"/>
      <c r="H98" s="317"/>
      <c r="I98" s="316" t="s">
        <v>3405</v>
      </c>
      <c r="J98" s="317"/>
      <c r="K98" s="317"/>
      <c r="L98" s="810"/>
      <c r="M98" s="668" t="s">
        <v>990</v>
      </c>
      <c r="N98" s="805"/>
    </row>
    <row r="99" spans="1:14" s="449" customFormat="1" ht="40.5" customHeight="1" x14ac:dyDescent="0.25">
      <c r="A99" s="285" t="s">
        <v>3406</v>
      </c>
      <c r="B99" s="285" t="s">
        <v>3105</v>
      </c>
      <c r="C99" s="285" t="s">
        <v>3111</v>
      </c>
      <c r="D99" s="453" t="s">
        <v>151</v>
      </c>
      <c r="E99" s="285" t="s">
        <v>279</v>
      </c>
      <c r="F99" s="281"/>
      <c r="G99" s="281"/>
      <c r="H99" s="281" t="s">
        <v>123</v>
      </c>
      <c r="I99" s="285" t="s">
        <v>279</v>
      </c>
      <c r="J99" s="281"/>
      <c r="K99" s="281"/>
      <c r="L99" s="448" t="s">
        <v>3407</v>
      </c>
      <c r="M99" s="448" t="s">
        <v>990</v>
      </c>
      <c r="N99" s="663"/>
    </row>
    <row r="100" spans="1:14" s="18" customFormat="1" ht="40.5" customHeight="1" x14ac:dyDescent="0.25">
      <c r="A100" s="282" t="s">
        <v>3408</v>
      </c>
      <c r="B100" s="282" t="s">
        <v>495</v>
      </c>
      <c r="C100" s="282" t="s">
        <v>3021</v>
      </c>
      <c r="D100" s="240" t="s">
        <v>151</v>
      </c>
      <c r="E100" s="282" t="s">
        <v>279</v>
      </c>
      <c r="F100" s="283"/>
      <c r="G100" s="283"/>
      <c r="H100" s="283" t="s">
        <v>123</v>
      </c>
      <c r="I100" s="282" t="s">
        <v>279</v>
      </c>
      <c r="J100" s="283"/>
      <c r="K100" s="283"/>
      <c r="L100" s="809" t="s">
        <v>3409</v>
      </c>
      <c r="M100" s="667" t="s">
        <v>3410</v>
      </c>
      <c r="N100" s="803" t="s">
        <v>3824</v>
      </c>
    </row>
    <row r="101" spans="1:14" s="18" customFormat="1" ht="40.5" customHeight="1" x14ac:dyDescent="0.25">
      <c r="A101" s="282" t="s">
        <v>3408</v>
      </c>
      <c r="B101" s="282" t="s">
        <v>495</v>
      </c>
      <c r="C101" s="282" t="s">
        <v>3021</v>
      </c>
      <c r="D101" s="240" t="s">
        <v>165</v>
      </c>
      <c r="E101" s="282" t="s">
        <v>526</v>
      </c>
      <c r="F101" s="283"/>
      <c r="G101" s="283"/>
      <c r="H101" s="283"/>
      <c r="I101" s="282" t="s">
        <v>526</v>
      </c>
      <c r="J101" s="283"/>
      <c r="K101" s="283"/>
      <c r="L101" s="811"/>
      <c r="M101" s="669" t="s">
        <v>990</v>
      </c>
      <c r="N101" s="804"/>
    </row>
    <row r="102" spans="1:14" s="18" customFormat="1" ht="40.5" customHeight="1" x14ac:dyDescent="0.25">
      <c r="A102" s="316" t="s">
        <v>3408</v>
      </c>
      <c r="B102" s="316" t="s">
        <v>495</v>
      </c>
      <c r="C102" s="316" t="s">
        <v>3021</v>
      </c>
      <c r="D102" s="619" t="s">
        <v>168</v>
      </c>
      <c r="E102" s="316" t="s">
        <v>527</v>
      </c>
      <c r="F102" s="317"/>
      <c r="G102" s="317"/>
      <c r="H102" s="317"/>
      <c r="I102" s="316" t="s">
        <v>527</v>
      </c>
      <c r="J102" s="317"/>
      <c r="K102" s="317"/>
      <c r="L102" s="810"/>
      <c r="M102" s="668" t="s">
        <v>990</v>
      </c>
      <c r="N102" s="805"/>
    </row>
    <row r="103" spans="1:14" s="449" customFormat="1" ht="40.5" customHeight="1" x14ac:dyDescent="0.25">
      <c r="A103" s="322" t="s">
        <v>3411</v>
      </c>
      <c r="B103" s="322" t="s">
        <v>495</v>
      </c>
      <c r="C103" s="322" t="s">
        <v>514</v>
      </c>
      <c r="D103" s="603" t="s">
        <v>151</v>
      </c>
      <c r="E103" s="322" t="s">
        <v>515</v>
      </c>
      <c r="F103" s="323"/>
      <c r="G103" s="323"/>
      <c r="H103" s="323" t="s">
        <v>123</v>
      </c>
      <c r="I103" s="322" t="s">
        <v>515</v>
      </c>
      <c r="J103" s="323"/>
      <c r="K103" s="323"/>
      <c r="L103" s="806" t="s">
        <v>516</v>
      </c>
      <c r="M103" s="664" t="s">
        <v>990</v>
      </c>
      <c r="N103" s="803" t="s">
        <v>3825</v>
      </c>
    </row>
    <row r="104" spans="1:14" s="449" customFormat="1" ht="40.5" customHeight="1" x14ac:dyDescent="0.25">
      <c r="A104" s="325" t="s">
        <v>3411</v>
      </c>
      <c r="B104" s="325" t="s">
        <v>495</v>
      </c>
      <c r="C104" s="325" t="s">
        <v>514</v>
      </c>
      <c r="D104" s="452" t="s">
        <v>165</v>
      </c>
      <c r="E104" s="325" t="s">
        <v>519</v>
      </c>
      <c r="F104" s="326"/>
      <c r="G104" s="326"/>
      <c r="H104" s="326"/>
      <c r="I104" s="325" t="s">
        <v>519</v>
      </c>
      <c r="J104" s="326"/>
      <c r="K104" s="326"/>
      <c r="L104" s="808"/>
      <c r="M104" s="666" t="s">
        <v>990</v>
      </c>
      <c r="N104" s="805"/>
    </row>
    <row r="105" spans="1:14" s="18" customFormat="1" ht="40.5" customHeight="1" x14ac:dyDescent="0.25">
      <c r="A105" s="295" t="s">
        <v>3412</v>
      </c>
      <c r="B105" s="295" t="s">
        <v>495</v>
      </c>
      <c r="C105" s="295" t="s">
        <v>500</v>
      </c>
      <c r="D105" s="618" t="s">
        <v>151</v>
      </c>
      <c r="E105" s="295" t="s">
        <v>1070</v>
      </c>
      <c r="F105" s="670"/>
      <c r="G105" s="670"/>
      <c r="H105" s="670"/>
      <c r="I105" s="295" t="s">
        <v>279</v>
      </c>
      <c r="J105" s="670"/>
      <c r="K105" s="670">
        <v>2020</v>
      </c>
      <c r="L105" s="809" t="s">
        <v>3413</v>
      </c>
      <c r="M105" s="667" t="s">
        <v>1071</v>
      </c>
      <c r="N105" s="803" t="s">
        <v>3825</v>
      </c>
    </row>
    <row r="106" spans="1:14" s="18" customFormat="1" ht="40.5" customHeight="1" x14ac:dyDescent="0.25">
      <c r="A106" s="282" t="s">
        <v>3412</v>
      </c>
      <c r="B106" s="282" t="s">
        <v>495</v>
      </c>
      <c r="C106" s="282" t="s">
        <v>500</v>
      </c>
      <c r="D106" s="240" t="s">
        <v>165</v>
      </c>
      <c r="E106" s="282" t="s">
        <v>1072</v>
      </c>
      <c r="F106" s="283"/>
      <c r="G106" s="283"/>
      <c r="H106" s="283" t="s">
        <v>123</v>
      </c>
      <c r="I106" s="282" t="s">
        <v>507</v>
      </c>
      <c r="J106" s="283"/>
      <c r="K106" s="283">
        <v>2020</v>
      </c>
      <c r="L106" s="811"/>
      <c r="M106" s="669" t="s">
        <v>1071</v>
      </c>
      <c r="N106" s="804"/>
    </row>
    <row r="107" spans="1:14" s="18" customFormat="1" ht="40.5" customHeight="1" x14ac:dyDescent="0.25">
      <c r="A107" s="282" t="s">
        <v>3412</v>
      </c>
      <c r="B107" s="282" t="s">
        <v>495</v>
      </c>
      <c r="C107" s="282" t="s">
        <v>500</v>
      </c>
      <c r="D107" s="240" t="s">
        <v>168</v>
      </c>
      <c r="E107" s="282" t="s">
        <v>1073</v>
      </c>
      <c r="F107" s="283"/>
      <c r="G107" s="283"/>
      <c r="H107" s="283"/>
      <c r="I107" s="282" t="s">
        <v>510</v>
      </c>
      <c r="J107" s="283"/>
      <c r="K107" s="283"/>
      <c r="L107" s="811"/>
      <c r="M107" s="669" t="s">
        <v>990</v>
      </c>
      <c r="N107" s="804"/>
    </row>
    <row r="108" spans="1:14" s="18" customFormat="1" ht="40.5" customHeight="1" x14ac:dyDescent="0.25">
      <c r="A108" s="316" t="s">
        <v>3412</v>
      </c>
      <c r="B108" s="316" t="s">
        <v>495</v>
      </c>
      <c r="C108" s="316" t="s">
        <v>500</v>
      </c>
      <c r="D108" s="619" t="s">
        <v>170</v>
      </c>
      <c r="E108" s="316" t="s">
        <v>1074</v>
      </c>
      <c r="F108" s="317"/>
      <c r="G108" s="317"/>
      <c r="H108" s="317"/>
      <c r="I108" s="316"/>
      <c r="J108" s="317"/>
      <c r="K108" s="317"/>
      <c r="L108" s="810"/>
      <c r="M108" s="668"/>
      <c r="N108" s="805"/>
    </row>
    <row r="109" spans="1:14" s="449" customFormat="1" ht="40.5" customHeight="1" x14ac:dyDescent="0.25">
      <c r="A109" s="322" t="s">
        <v>3414</v>
      </c>
      <c r="B109" s="322" t="s">
        <v>495</v>
      </c>
      <c r="C109" s="322" t="s">
        <v>3415</v>
      </c>
      <c r="D109" s="603" t="s">
        <v>151</v>
      </c>
      <c r="E109" s="322" t="s">
        <v>279</v>
      </c>
      <c r="F109" s="323"/>
      <c r="G109" s="323"/>
      <c r="H109" s="323" t="s">
        <v>123</v>
      </c>
      <c r="I109" s="322" t="s">
        <v>279</v>
      </c>
      <c r="J109" s="323"/>
      <c r="K109" s="323"/>
      <c r="L109" s="806" t="s">
        <v>3413</v>
      </c>
      <c r="M109" s="664" t="s">
        <v>990</v>
      </c>
      <c r="N109" s="803" t="s">
        <v>3826</v>
      </c>
    </row>
    <row r="110" spans="1:14" s="449" customFormat="1" ht="40.5" customHeight="1" x14ac:dyDescent="0.25">
      <c r="A110" s="325" t="s">
        <v>3414</v>
      </c>
      <c r="B110" s="325" t="s">
        <v>495</v>
      </c>
      <c r="C110" s="325" t="s">
        <v>3415</v>
      </c>
      <c r="D110" s="452" t="s">
        <v>165</v>
      </c>
      <c r="E110" s="325" t="s">
        <v>59</v>
      </c>
      <c r="F110" s="326"/>
      <c r="G110" s="326"/>
      <c r="H110" s="326"/>
      <c r="I110" s="325" t="s">
        <v>3416</v>
      </c>
      <c r="J110" s="326"/>
      <c r="K110" s="326"/>
      <c r="L110" s="807"/>
      <c r="M110" s="665" t="s">
        <v>990</v>
      </c>
      <c r="N110" s="804"/>
    </row>
    <row r="111" spans="1:14" s="449" customFormat="1" ht="40.5" customHeight="1" x14ac:dyDescent="0.25">
      <c r="A111" s="336" t="s">
        <v>3414</v>
      </c>
      <c r="B111" s="336" t="s">
        <v>495</v>
      </c>
      <c r="C111" s="336" t="s">
        <v>3415</v>
      </c>
      <c r="D111" s="614" t="s">
        <v>168</v>
      </c>
      <c r="E111" s="336" t="s">
        <v>3417</v>
      </c>
      <c r="F111" s="337"/>
      <c r="G111" s="337"/>
      <c r="H111" s="337"/>
      <c r="I111" s="336"/>
      <c r="J111" s="337"/>
      <c r="K111" s="337"/>
      <c r="L111" s="808"/>
      <c r="M111" s="666" t="s">
        <v>990</v>
      </c>
      <c r="N111" s="805"/>
    </row>
    <row r="112" spans="1:14" s="18" customFormat="1" ht="40.5" customHeight="1" x14ac:dyDescent="0.25">
      <c r="A112" s="282" t="s">
        <v>3418</v>
      </c>
      <c r="B112" s="282" t="s">
        <v>495</v>
      </c>
      <c r="C112" s="282" t="s">
        <v>3040</v>
      </c>
      <c r="D112" s="240" t="s">
        <v>151</v>
      </c>
      <c r="E112" s="282" t="s">
        <v>279</v>
      </c>
      <c r="F112" s="283"/>
      <c r="G112" s="283"/>
      <c r="H112" s="283" t="s">
        <v>123</v>
      </c>
      <c r="I112" s="282" t="s">
        <v>279</v>
      </c>
      <c r="J112" s="283"/>
      <c r="K112" s="283">
        <v>2018</v>
      </c>
      <c r="L112" s="809" t="s">
        <v>3419</v>
      </c>
      <c r="M112" s="809" t="s">
        <v>990</v>
      </c>
      <c r="N112" s="803" t="s">
        <v>3827</v>
      </c>
    </row>
    <row r="113" spans="1:14" s="18" customFormat="1" ht="40.5" customHeight="1" x14ac:dyDescent="0.25">
      <c r="A113" s="316" t="s">
        <v>3418</v>
      </c>
      <c r="B113" s="316" t="s">
        <v>495</v>
      </c>
      <c r="C113" s="316" t="s">
        <v>3040</v>
      </c>
      <c r="D113" s="619" t="s">
        <v>165</v>
      </c>
      <c r="E113" s="316" t="s">
        <v>3420</v>
      </c>
      <c r="F113" s="317"/>
      <c r="G113" s="317"/>
      <c r="H113" s="317"/>
      <c r="I113" s="316" t="s">
        <v>3420</v>
      </c>
      <c r="J113" s="317"/>
      <c r="K113" s="317"/>
      <c r="L113" s="810"/>
      <c r="M113" s="810" t="s">
        <v>990</v>
      </c>
      <c r="N113" s="805"/>
    </row>
    <row r="114" spans="1:14" s="449" customFormat="1" ht="40.5" customHeight="1" x14ac:dyDescent="0.25">
      <c r="A114" s="322" t="s">
        <v>3421</v>
      </c>
      <c r="B114" s="322" t="s">
        <v>495</v>
      </c>
      <c r="C114" s="322" t="s">
        <v>3422</v>
      </c>
      <c r="D114" s="603" t="s">
        <v>151</v>
      </c>
      <c r="E114" s="322" t="s">
        <v>3423</v>
      </c>
      <c r="F114" s="323" t="s">
        <v>155</v>
      </c>
      <c r="G114" s="323"/>
      <c r="H114" s="323" t="s">
        <v>123</v>
      </c>
      <c r="I114" s="322" t="s">
        <v>19</v>
      </c>
      <c r="J114" s="323"/>
      <c r="K114" s="323"/>
      <c r="L114" s="806" t="s">
        <v>3424</v>
      </c>
      <c r="M114" s="806" t="s">
        <v>990</v>
      </c>
      <c r="N114" s="803"/>
    </row>
    <row r="115" spans="1:14" s="449" customFormat="1" ht="40.5" customHeight="1" x14ac:dyDescent="0.25">
      <c r="A115" s="325" t="s">
        <v>3421</v>
      </c>
      <c r="B115" s="325" t="s">
        <v>495</v>
      </c>
      <c r="C115" s="325" t="s">
        <v>3422</v>
      </c>
      <c r="D115" s="452" t="s">
        <v>165</v>
      </c>
      <c r="E115" s="325" t="s">
        <v>3425</v>
      </c>
      <c r="F115" s="326" t="s">
        <v>155</v>
      </c>
      <c r="G115" s="326"/>
      <c r="H115" s="326"/>
      <c r="I115" s="325" t="s">
        <v>19</v>
      </c>
      <c r="J115" s="326"/>
      <c r="K115" s="326"/>
      <c r="L115" s="807"/>
      <c r="M115" s="807" t="s">
        <v>990</v>
      </c>
      <c r="N115" s="804"/>
    </row>
    <row r="116" spans="1:14" s="449" customFormat="1" ht="40.5" customHeight="1" x14ac:dyDescent="0.25">
      <c r="A116" s="336" t="s">
        <v>3421</v>
      </c>
      <c r="B116" s="336" t="s">
        <v>495</v>
      </c>
      <c r="C116" s="336" t="s">
        <v>3422</v>
      </c>
      <c r="D116" s="614" t="s">
        <v>168</v>
      </c>
      <c r="E116" s="336" t="s">
        <v>3426</v>
      </c>
      <c r="F116" s="337" t="s">
        <v>155</v>
      </c>
      <c r="G116" s="337"/>
      <c r="H116" s="337"/>
      <c r="I116" s="336" t="s">
        <v>19</v>
      </c>
      <c r="J116" s="337"/>
      <c r="K116" s="337"/>
      <c r="L116" s="808"/>
      <c r="M116" s="808" t="s">
        <v>990</v>
      </c>
      <c r="N116" s="805"/>
    </row>
    <row r="117" spans="1:14" s="18" customFormat="1" ht="40.5" customHeight="1" x14ac:dyDescent="0.25">
      <c r="A117" s="282" t="s">
        <v>3427</v>
      </c>
      <c r="B117" s="282" t="s">
        <v>495</v>
      </c>
      <c r="C117" s="282" t="s">
        <v>3428</v>
      </c>
      <c r="D117" s="240" t="s">
        <v>151</v>
      </c>
      <c r="E117" s="282" t="s">
        <v>3429</v>
      </c>
      <c r="F117" s="283"/>
      <c r="G117" s="283"/>
      <c r="H117" s="283" t="s">
        <v>123</v>
      </c>
      <c r="I117" s="282" t="s">
        <v>3429</v>
      </c>
      <c r="J117" s="283"/>
      <c r="K117" s="283"/>
      <c r="L117" s="809" t="s">
        <v>3430</v>
      </c>
      <c r="M117" s="809" t="s">
        <v>990</v>
      </c>
      <c r="N117" s="803"/>
    </row>
    <row r="118" spans="1:14" s="18" customFormat="1" ht="40.5" customHeight="1" x14ac:dyDescent="0.25">
      <c r="A118" s="316" t="s">
        <v>3427</v>
      </c>
      <c r="B118" s="316" t="s">
        <v>495</v>
      </c>
      <c r="C118" s="316" t="s">
        <v>3428</v>
      </c>
      <c r="D118" s="619" t="s">
        <v>165</v>
      </c>
      <c r="E118" s="316" t="s">
        <v>3431</v>
      </c>
      <c r="F118" s="317"/>
      <c r="G118" s="317"/>
      <c r="H118" s="317"/>
      <c r="I118" s="316" t="s">
        <v>3432</v>
      </c>
      <c r="J118" s="317"/>
      <c r="K118" s="317"/>
      <c r="L118" s="810"/>
      <c r="M118" s="810" t="s">
        <v>990</v>
      </c>
      <c r="N118" s="805"/>
    </row>
    <row r="119" spans="1:14" s="449" customFormat="1" ht="40.5" customHeight="1" thickBot="1" x14ac:dyDescent="0.3">
      <c r="A119" s="639" t="s">
        <v>3433</v>
      </c>
      <c r="B119" s="639" t="s">
        <v>495</v>
      </c>
      <c r="C119" s="639" t="s">
        <v>495</v>
      </c>
      <c r="D119" s="641" t="s">
        <v>151</v>
      </c>
      <c r="E119" s="639" t="s">
        <v>279</v>
      </c>
      <c r="F119" s="640"/>
      <c r="G119" s="640"/>
      <c r="H119" s="640" t="s">
        <v>123</v>
      </c>
      <c r="I119" s="639" t="s">
        <v>279</v>
      </c>
      <c r="J119" s="640"/>
      <c r="K119" s="640"/>
      <c r="L119" s="641" t="s">
        <v>3434</v>
      </c>
      <c r="M119" s="641" t="s">
        <v>990</v>
      </c>
      <c r="N119" s="660"/>
    </row>
    <row r="120" spans="1:14" x14ac:dyDescent="0.25">
      <c r="A120" s="11"/>
      <c r="B120" s="11"/>
      <c r="C120" s="11"/>
      <c r="D120" s="250"/>
      <c r="E120" s="11"/>
      <c r="F120" s="7"/>
      <c r="G120" s="7"/>
      <c r="H120" s="7"/>
      <c r="I120" s="11"/>
      <c r="J120" s="7"/>
      <c r="K120" s="7"/>
      <c r="L120" s="250"/>
      <c r="M120" s="250"/>
      <c r="N120" s="250"/>
    </row>
    <row r="121" spans="1:14" x14ac:dyDescent="0.25">
      <c r="A121" s="11"/>
      <c r="B121" s="11"/>
      <c r="C121" s="11"/>
      <c r="D121" s="250"/>
      <c r="E121" s="11"/>
      <c r="F121" s="7"/>
      <c r="G121" s="7"/>
      <c r="H121" s="7"/>
      <c r="I121" s="11"/>
      <c r="J121" s="7"/>
      <c r="K121" s="7"/>
      <c r="L121" s="250"/>
      <c r="M121" s="250"/>
      <c r="N121" s="250"/>
    </row>
    <row r="122" spans="1:14" x14ac:dyDescent="0.25">
      <c r="A122" s="11"/>
      <c r="B122" s="11"/>
      <c r="C122" s="11"/>
      <c r="D122" s="250"/>
      <c r="E122" s="11"/>
      <c r="F122" s="7"/>
      <c r="G122" s="7"/>
      <c r="H122" s="7"/>
      <c r="I122" s="11"/>
      <c r="J122" s="7"/>
      <c r="K122" s="7"/>
      <c r="L122" s="250"/>
      <c r="M122" s="250"/>
      <c r="N122" s="250"/>
    </row>
    <row r="123" spans="1:14" x14ac:dyDescent="0.25">
      <c r="A123" s="11"/>
      <c r="B123" s="11"/>
      <c r="C123" s="11"/>
      <c r="D123" s="250"/>
      <c r="E123" s="11"/>
      <c r="F123" s="7"/>
      <c r="G123" s="7"/>
      <c r="H123" s="7"/>
      <c r="I123" s="11"/>
      <c r="J123" s="7"/>
      <c r="K123" s="7"/>
      <c r="L123" s="250"/>
      <c r="M123" s="250"/>
      <c r="N123" s="250"/>
    </row>
    <row r="124" spans="1:14" x14ac:dyDescent="0.25">
      <c r="A124" s="11"/>
      <c r="B124" s="11"/>
      <c r="C124" s="11"/>
      <c r="D124" s="250"/>
      <c r="E124" s="11"/>
      <c r="F124" s="7"/>
      <c r="G124" s="7"/>
      <c r="H124" s="7"/>
      <c r="I124" s="11"/>
      <c r="J124" s="7"/>
      <c r="K124" s="7"/>
      <c r="L124" s="250"/>
      <c r="M124" s="250"/>
      <c r="N124" s="250"/>
    </row>
    <row r="125" spans="1:14" x14ac:dyDescent="0.25">
      <c r="A125" s="11"/>
      <c r="B125" s="11"/>
      <c r="C125" s="11"/>
      <c r="D125" s="250"/>
      <c r="E125" s="11"/>
      <c r="F125" s="7"/>
      <c r="G125" s="7"/>
      <c r="H125" s="7"/>
      <c r="I125" s="11"/>
      <c r="J125" s="7"/>
      <c r="K125" s="7"/>
      <c r="L125" s="250"/>
      <c r="M125" s="250"/>
      <c r="N125" s="250"/>
    </row>
    <row r="126" spans="1:14" x14ac:dyDescent="0.25">
      <c r="A126" s="11"/>
      <c r="B126" s="11"/>
      <c r="C126" s="11"/>
      <c r="D126" s="250"/>
      <c r="E126" s="11"/>
      <c r="F126" s="7"/>
      <c r="G126" s="7"/>
      <c r="H126" s="7"/>
      <c r="I126" s="11"/>
      <c r="J126" s="7"/>
      <c r="K126" s="7"/>
      <c r="L126" s="250"/>
      <c r="M126" s="250"/>
      <c r="N126" s="250"/>
    </row>
    <row r="127" spans="1:14" x14ac:dyDescent="0.25">
      <c r="A127" s="11"/>
      <c r="B127" s="11"/>
      <c r="C127" s="11"/>
      <c r="D127" s="250"/>
      <c r="E127" s="11"/>
      <c r="F127" s="7"/>
      <c r="G127" s="7"/>
      <c r="H127" s="7"/>
      <c r="I127" s="11"/>
      <c r="J127" s="7"/>
      <c r="K127" s="7"/>
      <c r="L127" s="250"/>
      <c r="M127" s="250"/>
      <c r="N127" s="250"/>
    </row>
    <row r="128" spans="1:14" x14ac:dyDescent="0.25">
      <c r="A128" s="11"/>
      <c r="B128" s="11"/>
      <c r="C128" s="11"/>
      <c r="D128" s="250"/>
      <c r="E128" s="11"/>
      <c r="F128" s="7"/>
      <c r="G128" s="7"/>
      <c r="H128" s="7"/>
      <c r="I128" s="11"/>
      <c r="J128" s="7"/>
      <c r="K128" s="7"/>
      <c r="L128" s="250"/>
      <c r="M128" s="250"/>
      <c r="N128" s="250"/>
    </row>
    <row r="129" spans="1:14" x14ac:dyDescent="0.25">
      <c r="A129" s="11"/>
      <c r="B129" s="11"/>
      <c r="C129" s="11"/>
      <c r="D129" s="250"/>
      <c r="E129" s="11"/>
      <c r="F129" s="7"/>
      <c r="G129" s="7"/>
      <c r="H129" s="7"/>
      <c r="I129" s="11"/>
      <c r="J129" s="7"/>
      <c r="K129" s="7"/>
      <c r="L129" s="250"/>
      <c r="M129" s="250"/>
      <c r="N129" s="250"/>
    </row>
    <row r="130" spans="1:14" x14ac:dyDescent="0.25">
      <c r="A130" s="11"/>
      <c r="B130" s="11"/>
      <c r="C130" s="11"/>
      <c r="D130" s="250"/>
      <c r="E130" s="11"/>
      <c r="F130" s="7"/>
      <c r="G130" s="7"/>
      <c r="H130" s="7"/>
      <c r="I130" s="11"/>
      <c r="J130" s="7"/>
      <c r="K130" s="7"/>
      <c r="L130" s="250"/>
      <c r="M130" s="250"/>
      <c r="N130" s="250"/>
    </row>
    <row r="131" spans="1:14" x14ac:dyDescent="0.25">
      <c r="A131" s="11"/>
      <c r="B131" s="11"/>
      <c r="C131" s="11"/>
      <c r="D131" s="250"/>
      <c r="E131" s="11"/>
      <c r="F131" s="7"/>
      <c r="G131" s="7"/>
      <c r="H131" s="7"/>
      <c r="I131" s="11"/>
      <c r="J131" s="7"/>
      <c r="K131" s="7"/>
      <c r="L131" s="250"/>
      <c r="M131" s="250"/>
      <c r="N131" s="250"/>
    </row>
    <row r="132" spans="1:14" x14ac:dyDescent="0.25">
      <c r="A132" s="11"/>
      <c r="B132" s="11"/>
      <c r="C132" s="11"/>
      <c r="D132" s="250"/>
      <c r="E132" s="11"/>
      <c r="F132" s="7"/>
      <c r="G132" s="7"/>
      <c r="H132" s="7"/>
      <c r="I132" s="11"/>
      <c r="J132" s="7"/>
      <c r="K132" s="7"/>
      <c r="L132" s="250"/>
      <c r="M132" s="250"/>
      <c r="N132" s="250"/>
    </row>
    <row r="133" spans="1:14" x14ac:dyDescent="0.25">
      <c r="A133" s="11"/>
      <c r="B133" s="11"/>
      <c r="C133" s="11"/>
      <c r="D133" s="250"/>
      <c r="E133" s="11"/>
      <c r="F133" s="7"/>
      <c r="G133" s="7"/>
      <c r="H133" s="7"/>
      <c r="I133" s="11"/>
      <c r="J133" s="7"/>
      <c r="K133" s="7"/>
      <c r="L133" s="250"/>
      <c r="M133" s="250"/>
      <c r="N133" s="250"/>
    </row>
    <row r="134" spans="1:14" x14ac:dyDescent="0.25">
      <c r="A134" s="11"/>
      <c r="B134" s="11"/>
      <c r="C134" s="11"/>
      <c r="D134" s="250"/>
      <c r="E134" s="11"/>
      <c r="F134" s="7"/>
      <c r="G134" s="7"/>
      <c r="H134" s="7"/>
      <c r="I134" s="11"/>
      <c r="J134" s="7"/>
      <c r="K134" s="7"/>
      <c r="L134" s="250"/>
      <c r="M134" s="250"/>
      <c r="N134" s="250"/>
    </row>
    <row r="135" spans="1:14" x14ac:dyDescent="0.25">
      <c r="A135" s="11"/>
      <c r="B135" s="11"/>
      <c r="C135" s="11"/>
      <c r="D135" s="250"/>
      <c r="E135" s="11"/>
      <c r="F135" s="7"/>
      <c r="G135" s="7"/>
      <c r="H135" s="7"/>
      <c r="I135" s="11"/>
      <c r="J135" s="7"/>
      <c r="K135" s="7"/>
      <c r="L135" s="250"/>
      <c r="M135" s="250"/>
      <c r="N135" s="250"/>
    </row>
    <row r="136" spans="1:14" x14ac:dyDescent="0.25">
      <c r="A136" s="11"/>
      <c r="B136" s="11"/>
      <c r="C136" s="11"/>
      <c r="D136" s="250"/>
      <c r="E136" s="11"/>
      <c r="F136" s="7"/>
      <c r="G136" s="7"/>
      <c r="H136" s="7"/>
      <c r="I136" s="11"/>
      <c r="J136" s="7"/>
      <c r="K136" s="7"/>
      <c r="L136" s="250"/>
      <c r="M136" s="250"/>
      <c r="N136" s="250"/>
    </row>
    <row r="137" spans="1:14" x14ac:dyDescent="0.25">
      <c r="A137" s="11"/>
      <c r="B137" s="11"/>
      <c r="C137" s="11"/>
      <c r="D137" s="250"/>
      <c r="E137" s="11"/>
      <c r="F137" s="7"/>
      <c r="G137" s="7"/>
      <c r="H137" s="7"/>
      <c r="I137" s="11"/>
      <c r="J137" s="7"/>
      <c r="K137" s="7"/>
      <c r="L137" s="250"/>
      <c r="M137" s="250"/>
      <c r="N137" s="250"/>
    </row>
    <row r="138" spans="1:14" x14ac:dyDescent="0.25">
      <c r="A138" s="11"/>
      <c r="B138" s="11"/>
      <c r="C138" s="11"/>
      <c r="D138" s="250"/>
      <c r="E138" s="11"/>
      <c r="F138" s="7"/>
      <c r="G138" s="7"/>
      <c r="H138" s="7"/>
      <c r="I138" s="11"/>
      <c r="J138" s="7"/>
      <c r="K138" s="7"/>
      <c r="L138" s="250"/>
      <c r="M138" s="250"/>
      <c r="N138" s="250"/>
    </row>
    <row r="139" spans="1:14" x14ac:dyDescent="0.25">
      <c r="A139" s="11"/>
      <c r="B139" s="11"/>
      <c r="C139" s="11"/>
      <c r="D139" s="250"/>
      <c r="E139" s="11"/>
      <c r="F139" s="7"/>
      <c r="G139" s="7"/>
      <c r="H139" s="7"/>
      <c r="I139" s="11"/>
      <c r="J139" s="7"/>
      <c r="K139" s="7"/>
      <c r="L139" s="250"/>
      <c r="M139" s="250"/>
      <c r="N139" s="250"/>
    </row>
    <row r="140" spans="1:14" x14ac:dyDescent="0.25">
      <c r="A140" s="11"/>
      <c r="B140" s="11"/>
      <c r="C140" s="11"/>
      <c r="D140" s="250"/>
      <c r="E140" s="11"/>
      <c r="F140" s="7"/>
      <c r="G140" s="7"/>
      <c r="H140" s="7"/>
      <c r="I140" s="11"/>
      <c r="J140" s="7"/>
      <c r="K140" s="7"/>
      <c r="L140" s="250"/>
      <c r="M140" s="250"/>
      <c r="N140" s="250"/>
    </row>
    <row r="141" spans="1:14" x14ac:dyDescent="0.25">
      <c r="A141" s="11"/>
      <c r="B141" s="11"/>
      <c r="C141" s="11"/>
      <c r="D141" s="250"/>
      <c r="E141" s="11"/>
      <c r="F141" s="7"/>
      <c r="G141" s="7"/>
      <c r="H141" s="7"/>
      <c r="I141" s="11"/>
      <c r="J141" s="7"/>
      <c r="K141" s="7"/>
      <c r="L141" s="250"/>
      <c r="M141" s="250"/>
      <c r="N141" s="250"/>
    </row>
    <row r="142" spans="1:14" x14ac:dyDescent="0.25">
      <c r="A142" s="11"/>
      <c r="B142" s="11"/>
      <c r="C142" s="11"/>
      <c r="D142" s="250"/>
      <c r="E142" s="11"/>
      <c r="F142" s="7"/>
      <c r="G142" s="7"/>
      <c r="H142" s="7"/>
      <c r="I142" s="11"/>
      <c r="J142" s="7"/>
      <c r="K142" s="7"/>
      <c r="L142" s="250"/>
      <c r="M142" s="250"/>
      <c r="N142" s="250"/>
    </row>
    <row r="143" spans="1:14" x14ac:dyDescent="0.25">
      <c r="A143" s="11"/>
      <c r="B143" s="11"/>
      <c r="C143" s="11"/>
      <c r="D143" s="250"/>
      <c r="E143" s="11"/>
      <c r="F143" s="7"/>
      <c r="G143" s="7"/>
      <c r="H143" s="7"/>
      <c r="I143" s="11"/>
      <c r="J143" s="7"/>
      <c r="K143" s="7"/>
      <c r="L143" s="250"/>
      <c r="M143" s="250"/>
      <c r="N143" s="250"/>
    </row>
    <row r="144" spans="1:14" x14ac:dyDescent="0.25">
      <c r="A144" s="11"/>
      <c r="B144" s="11"/>
      <c r="C144" s="11"/>
      <c r="D144" s="250"/>
      <c r="E144" s="11"/>
      <c r="F144" s="7"/>
      <c r="G144" s="7"/>
      <c r="H144" s="7"/>
      <c r="I144" s="11"/>
      <c r="J144" s="7"/>
      <c r="K144" s="7"/>
      <c r="L144" s="250"/>
      <c r="M144" s="250"/>
      <c r="N144" s="250"/>
    </row>
    <row r="145" spans="1:14" x14ac:dyDescent="0.25">
      <c r="A145" s="11"/>
      <c r="B145" s="11"/>
      <c r="C145" s="11"/>
      <c r="D145" s="250"/>
      <c r="E145" s="11"/>
      <c r="F145" s="7"/>
      <c r="G145" s="7"/>
      <c r="H145" s="7"/>
      <c r="I145" s="11"/>
      <c r="J145" s="7"/>
      <c r="K145" s="7"/>
      <c r="L145" s="250"/>
      <c r="M145" s="250"/>
      <c r="N145" s="250"/>
    </row>
    <row r="146" spans="1:14" x14ac:dyDescent="0.25">
      <c r="A146" s="11"/>
      <c r="B146" s="11"/>
      <c r="C146" s="11"/>
      <c r="D146" s="250"/>
      <c r="E146" s="11"/>
      <c r="F146" s="7"/>
      <c r="G146" s="7"/>
      <c r="H146" s="7"/>
      <c r="I146" s="11"/>
      <c r="J146" s="7"/>
      <c r="K146" s="7"/>
      <c r="L146" s="250"/>
      <c r="M146" s="250"/>
      <c r="N146" s="250"/>
    </row>
    <row r="147" spans="1:14" x14ac:dyDescent="0.25">
      <c r="A147" s="11"/>
      <c r="B147" s="11"/>
      <c r="C147" s="11"/>
      <c r="D147" s="250"/>
      <c r="E147" s="11"/>
      <c r="F147" s="7"/>
      <c r="G147" s="7"/>
      <c r="H147" s="7"/>
      <c r="I147" s="11"/>
      <c r="J147" s="7"/>
      <c r="K147" s="7"/>
      <c r="L147" s="250"/>
      <c r="M147" s="250"/>
      <c r="N147" s="250"/>
    </row>
    <row r="148" spans="1:14" x14ac:dyDescent="0.25">
      <c r="A148" s="11"/>
      <c r="B148" s="11"/>
      <c r="C148" s="11"/>
      <c r="D148" s="250"/>
      <c r="E148" s="11"/>
      <c r="F148" s="7"/>
      <c r="G148" s="7"/>
      <c r="H148" s="7"/>
      <c r="I148" s="11"/>
      <c r="J148" s="7"/>
      <c r="K148" s="7"/>
      <c r="L148" s="250"/>
      <c r="M148" s="250"/>
      <c r="N148" s="250"/>
    </row>
    <row r="149" spans="1:14" x14ac:dyDescent="0.25">
      <c r="A149" s="11"/>
      <c r="B149" s="11"/>
      <c r="C149" s="11"/>
      <c r="D149" s="250"/>
      <c r="E149" s="11"/>
      <c r="F149" s="7"/>
      <c r="G149" s="7"/>
      <c r="H149" s="7"/>
      <c r="I149" s="11"/>
      <c r="J149" s="7"/>
      <c r="K149" s="7"/>
      <c r="L149" s="250"/>
      <c r="M149" s="250"/>
      <c r="N149" s="250"/>
    </row>
    <row r="150" spans="1:14" x14ac:dyDescent="0.25">
      <c r="A150" s="11"/>
      <c r="B150" s="11"/>
      <c r="C150" s="11"/>
      <c r="D150" s="250"/>
      <c r="E150" s="11"/>
      <c r="F150" s="7"/>
      <c r="G150" s="7"/>
      <c r="H150" s="7"/>
      <c r="I150" s="11"/>
      <c r="J150" s="7"/>
      <c r="K150" s="7"/>
      <c r="L150" s="250"/>
      <c r="M150" s="250"/>
      <c r="N150" s="250"/>
    </row>
    <row r="151" spans="1:14" x14ac:dyDescent="0.25">
      <c r="A151" s="11"/>
      <c r="B151" s="11"/>
      <c r="C151" s="11"/>
      <c r="D151" s="250"/>
      <c r="E151" s="11"/>
      <c r="F151" s="7"/>
      <c r="G151" s="7"/>
      <c r="H151" s="7"/>
      <c r="I151" s="11"/>
      <c r="J151" s="7"/>
      <c r="K151" s="7"/>
      <c r="L151" s="250"/>
      <c r="M151" s="250"/>
      <c r="N151" s="250"/>
    </row>
    <row r="152" spans="1:14" x14ac:dyDescent="0.25">
      <c r="A152" s="11"/>
      <c r="B152" s="11"/>
      <c r="C152" s="11"/>
      <c r="D152" s="250"/>
      <c r="E152" s="11"/>
      <c r="F152" s="7"/>
      <c r="G152" s="7"/>
      <c r="H152" s="7"/>
      <c r="I152" s="11"/>
      <c r="J152" s="7"/>
      <c r="K152" s="7"/>
      <c r="L152" s="250"/>
      <c r="M152" s="250"/>
      <c r="N152" s="250"/>
    </row>
    <row r="153" spans="1:14" x14ac:dyDescent="0.25">
      <c r="A153" s="11"/>
      <c r="B153" s="11"/>
      <c r="C153" s="11"/>
      <c r="D153" s="250"/>
      <c r="E153" s="11"/>
      <c r="F153" s="7"/>
      <c r="G153" s="7"/>
      <c r="H153" s="7"/>
      <c r="I153" s="11"/>
      <c r="J153" s="7"/>
      <c r="K153" s="7"/>
      <c r="L153" s="250"/>
      <c r="M153" s="250"/>
      <c r="N153" s="250"/>
    </row>
    <row r="154" spans="1:14" x14ac:dyDescent="0.25">
      <c r="A154" s="11"/>
      <c r="B154" s="11"/>
      <c r="C154" s="11"/>
      <c r="D154" s="250"/>
      <c r="E154" s="11"/>
      <c r="F154" s="7"/>
      <c r="G154" s="7"/>
      <c r="H154" s="7"/>
      <c r="I154" s="11"/>
      <c r="J154" s="7"/>
      <c r="K154" s="7"/>
      <c r="L154" s="250"/>
      <c r="M154" s="250"/>
      <c r="N154" s="250"/>
    </row>
    <row r="155" spans="1:14" x14ac:dyDescent="0.25">
      <c r="A155" s="11"/>
      <c r="B155" s="11"/>
      <c r="C155" s="11"/>
      <c r="D155" s="250"/>
      <c r="E155" s="11"/>
      <c r="F155" s="7"/>
      <c r="G155" s="7"/>
      <c r="H155" s="7"/>
      <c r="I155" s="11"/>
      <c r="J155" s="7"/>
      <c r="K155" s="7"/>
      <c r="L155" s="250"/>
      <c r="M155" s="250"/>
      <c r="N155" s="250"/>
    </row>
    <row r="156" spans="1:14" x14ac:dyDescent="0.25">
      <c r="A156" s="11"/>
      <c r="B156" s="11"/>
      <c r="C156" s="11"/>
      <c r="D156" s="250"/>
      <c r="E156" s="11"/>
      <c r="F156" s="7"/>
      <c r="G156" s="7"/>
      <c r="H156" s="7"/>
      <c r="I156" s="11"/>
      <c r="J156" s="7"/>
      <c r="K156" s="7"/>
      <c r="L156" s="250"/>
      <c r="M156" s="250"/>
      <c r="N156" s="250"/>
    </row>
    <row r="157" spans="1:14" x14ac:dyDescent="0.25">
      <c r="A157" s="11"/>
      <c r="B157" s="11"/>
      <c r="C157" s="11"/>
      <c r="D157" s="250"/>
      <c r="E157" s="11"/>
      <c r="F157" s="7"/>
      <c r="G157" s="7"/>
      <c r="H157" s="7"/>
      <c r="I157" s="11"/>
      <c r="J157" s="7"/>
      <c r="K157" s="7"/>
      <c r="L157" s="250"/>
      <c r="M157" s="250"/>
      <c r="N157" s="250"/>
    </row>
    <row r="158" spans="1:14" x14ac:dyDescent="0.25">
      <c r="A158" s="11"/>
      <c r="B158" s="11"/>
      <c r="C158" s="11"/>
      <c r="D158" s="250"/>
      <c r="E158" s="11"/>
      <c r="F158" s="7"/>
      <c r="G158" s="7"/>
      <c r="H158" s="7"/>
      <c r="I158" s="11"/>
      <c r="J158" s="7"/>
      <c r="K158" s="7"/>
      <c r="L158" s="250"/>
      <c r="M158" s="250"/>
      <c r="N158" s="250"/>
    </row>
    <row r="159" spans="1:14" x14ac:dyDescent="0.25">
      <c r="A159" s="11"/>
      <c r="B159" s="11"/>
      <c r="C159" s="11"/>
      <c r="D159" s="250"/>
      <c r="E159" s="11"/>
      <c r="F159" s="7"/>
      <c r="G159" s="7"/>
      <c r="H159" s="7"/>
      <c r="I159" s="11"/>
      <c r="J159" s="7"/>
      <c r="K159" s="7"/>
      <c r="L159" s="250"/>
      <c r="M159" s="250"/>
      <c r="N159" s="250"/>
    </row>
    <row r="160" spans="1:14" x14ac:dyDescent="0.25">
      <c r="A160" s="11"/>
      <c r="B160" s="11"/>
      <c r="C160" s="11"/>
      <c r="D160" s="250"/>
      <c r="E160" s="11"/>
      <c r="F160" s="7"/>
      <c r="G160" s="7"/>
      <c r="H160" s="7"/>
      <c r="I160" s="11"/>
      <c r="J160" s="7"/>
      <c r="K160" s="7"/>
      <c r="L160" s="250"/>
      <c r="M160" s="250"/>
      <c r="N160" s="250"/>
    </row>
    <row r="161" spans="1:14" x14ac:dyDescent="0.25">
      <c r="A161" s="11"/>
      <c r="B161" s="11"/>
      <c r="C161" s="11"/>
      <c r="D161" s="250"/>
      <c r="E161" s="11"/>
      <c r="F161" s="7"/>
      <c r="G161" s="7"/>
      <c r="H161" s="7"/>
      <c r="I161" s="11"/>
      <c r="J161" s="7"/>
      <c r="K161" s="7"/>
      <c r="L161" s="250"/>
      <c r="M161" s="250"/>
      <c r="N161" s="250"/>
    </row>
    <row r="162" spans="1:14" x14ac:dyDescent="0.25">
      <c r="A162" s="11"/>
      <c r="B162" s="11"/>
      <c r="C162" s="11"/>
      <c r="D162" s="250"/>
      <c r="E162" s="11"/>
      <c r="F162" s="7"/>
      <c r="G162" s="7"/>
      <c r="H162" s="7"/>
      <c r="I162" s="11"/>
      <c r="J162" s="7"/>
      <c r="K162" s="7"/>
      <c r="L162" s="250"/>
      <c r="M162" s="250"/>
      <c r="N162" s="250"/>
    </row>
    <row r="163" spans="1:14" x14ac:dyDescent="0.25">
      <c r="A163" s="11"/>
      <c r="B163" s="11"/>
      <c r="C163" s="11"/>
      <c r="D163" s="250"/>
      <c r="E163" s="11"/>
      <c r="F163" s="7"/>
      <c r="G163" s="7"/>
      <c r="H163" s="7"/>
      <c r="I163" s="11"/>
      <c r="J163" s="7"/>
      <c r="K163" s="7"/>
      <c r="L163" s="250"/>
      <c r="M163" s="250"/>
      <c r="N163" s="250"/>
    </row>
    <row r="164" spans="1:14" x14ac:dyDescent="0.25">
      <c r="A164" s="11"/>
      <c r="B164" s="11"/>
      <c r="C164" s="11"/>
      <c r="D164" s="250"/>
      <c r="E164" s="11"/>
      <c r="F164" s="7"/>
      <c r="G164" s="7"/>
      <c r="H164" s="7"/>
      <c r="I164" s="11"/>
      <c r="J164" s="7"/>
      <c r="K164" s="7"/>
      <c r="L164" s="250"/>
      <c r="M164" s="250"/>
      <c r="N164" s="250"/>
    </row>
    <row r="165" spans="1:14" x14ac:dyDescent="0.25">
      <c r="A165" s="11"/>
      <c r="B165" s="11"/>
      <c r="C165" s="11"/>
      <c r="D165" s="250"/>
      <c r="E165" s="11"/>
      <c r="F165" s="7"/>
      <c r="G165" s="7"/>
      <c r="H165" s="7"/>
      <c r="I165" s="11"/>
      <c r="J165" s="7"/>
      <c r="K165" s="7"/>
      <c r="L165" s="250"/>
      <c r="M165" s="250"/>
      <c r="N165" s="250"/>
    </row>
    <row r="166" spans="1:14" x14ac:dyDescent="0.25">
      <c r="A166" s="11"/>
      <c r="B166" s="11"/>
      <c r="C166" s="11"/>
      <c r="D166" s="250"/>
      <c r="E166" s="11"/>
      <c r="F166" s="7"/>
      <c r="G166" s="7"/>
      <c r="H166" s="7"/>
      <c r="I166" s="11"/>
      <c r="J166" s="7"/>
      <c r="K166" s="7"/>
      <c r="L166" s="250"/>
      <c r="M166" s="250"/>
      <c r="N166" s="250"/>
    </row>
    <row r="167" spans="1:14" x14ac:dyDescent="0.25">
      <c r="A167" s="11"/>
      <c r="B167" s="11"/>
      <c r="C167" s="11"/>
      <c r="D167" s="250"/>
      <c r="E167" s="11"/>
      <c r="F167" s="7"/>
      <c r="G167" s="7"/>
      <c r="H167" s="7"/>
      <c r="I167" s="11"/>
      <c r="J167" s="7"/>
      <c r="K167" s="7"/>
      <c r="L167" s="250"/>
      <c r="M167" s="250"/>
      <c r="N167" s="250"/>
    </row>
    <row r="168" spans="1:14" x14ac:dyDescent="0.25">
      <c r="A168" s="11"/>
      <c r="B168" s="11"/>
      <c r="C168" s="11"/>
      <c r="D168" s="250"/>
      <c r="E168" s="11"/>
      <c r="F168" s="7"/>
      <c r="G168" s="7"/>
      <c r="H168" s="7"/>
      <c r="I168" s="11"/>
      <c r="J168" s="7"/>
      <c r="K168" s="7"/>
      <c r="L168" s="250"/>
      <c r="M168" s="250"/>
      <c r="N168" s="250"/>
    </row>
    <row r="169" spans="1:14" x14ac:dyDescent="0.25">
      <c r="A169" s="11"/>
      <c r="B169" s="11"/>
      <c r="C169" s="11"/>
      <c r="D169" s="250"/>
      <c r="E169" s="11"/>
      <c r="F169" s="7"/>
      <c r="G169" s="7"/>
      <c r="H169" s="7"/>
      <c r="I169" s="11"/>
      <c r="J169" s="7"/>
      <c r="K169" s="7"/>
      <c r="L169" s="250"/>
      <c r="M169" s="250"/>
      <c r="N169" s="250"/>
    </row>
    <row r="170" spans="1:14" x14ac:dyDescent="0.25">
      <c r="A170" s="11"/>
      <c r="B170" s="11"/>
      <c r="C170" s="11"/>
      <c r="D170" s="250"/>
      <c r="E170" s="11"/>
      <c r="F170" s="7"/>
      <c r="G170" s="7"/>
      <c r="H170" s="7"/>
      <c r="I170" s="11"/>
      <c r="J170" s="7"/>
      <c r="K170" s="7"/>
      <c r="L170" s="250"/>
      <c r="M170" s="250"/>
      <c r="N170" s="250"/>
    </row>
    <row r="171" spans="1:14" x14ac:dyDescent="0.25">
      <c r="A171" s="11"/>
      <c r="B171" s="11"/>
      <c r="C171" s="11"/>
      <c r="D171" s="250"/>
      <c r="E171" s="11"/>
      <c r="F171" s="7"/>
      <c r="G171" s="7"/>
      <c r="H171" s="7"/>
      <c r="I171" s="11"/>
      <c r="J171" s="7"/>
      <c r="K171" s="7"/>
      <c r="L171" s="250"/>
      <c r="M171" s="250"/>
      <c r="N171" s="250"/>
    </row>
    <row r="172" spans="1:14" x14ac:dyDescent="0.25">
      <c r="A172" s="11"/>
      <c r="B172" s="11"/>
      <c r="C172" s="11"/>
      <c r="D172" s="250"/>
      <c r="E172" s="11"/>
      <c r="F172" s="7"/>
      <c r="G172" s="7"/>
      <c r="H172" s="7"/>
      <c r="I172" s="11"/>
      <c r="J172" s="7"/>
      <c r="K172" s="7"/>
      <c r="L172" s="250"/>
      <c r="M172" s="250"/>
      <c r="N172" s="250"/>
    </row>
    <row r="173" spans="1:14" x14ac:dyDescent="0.25">
      <c r="A173" s="11"/>
      <c r="B173" s="11"/>
      <c r="C173" s="11"/>
      <c r="D173" s="250"/>
      <c r="E173" s="11"/>
      <c r="F173" s="7"/>
      <c r="G173" s="7"/>
      <c r="H173" s="7"/>
      <c r="I173" s="11"/>
      <c r="J173" s="7"/>
      <c r="K173" s="7"/>
      <c r="L173" s="250"/>
      <c r="M173" s="250"/>
      <c r="N173" s="250"/>
    </row>
    <row r="174" spans="1:14" x14ac:dyDescent="0.25">
      <c r="A174" s="11"/>
      <c r="B174" s="11"/>
      <c r="C174" s="11"/>
      <c r="D174" s="250"/>
      <c r="E174" s="11"/>
      <c r="F174" s="7"/>
      <c r="G174" s="7"/>
      <c r="H174" s="7"/>
      <c r="I174" s="11"/>
      <c r="J174" s="7"/>
      <c r="K174" s="7"/>
      <c r="L174" s="250"/>
      <c r="M174" s="250"/>
      <c r="N174" s="250"/>
    </row>
    <row r="175" spans="1:14" x14ac:dyDescent="0.25">
      <c r="A175" s="11"/>
      <c r="B175" s="11"/>
      <c r="C175" s="11"/>
      <c r="D175" s="250"/>
      <c r="E175" s="11"/>
      <c r="F175" s="7"/>
      <c r="G175" s="7"/>
      <c r="H175" s="7"/>
      <c r="I175" s="11"/>
      <c r="J175" s="7"/>
      <c r="K175" s="7"/>
      <c r="L175" s="250"/>
      <c r="M175" s="250"/>
      <c r="N175" s="250"/>
    </row>
    <row r="176" spans="1:14" x14ac:dyDescent="0.25">
      <c r="A176" s="11"/>
      <c r="B176" s="11"/>
      <c r="C176" s="11"/>
      <c r="D176" s="250"/>
      <c r="E176" s="11"/>
      <c r="F176" s="7"/>
      <c r="G176" s="7"/>
      <c r="H176" s="7"/>
      <c r="I176" s="11"/>
      <c r="J176" s="7"/>
      <c r="K176" s="7"/>
      <c r="L176" s="250"/>
      <c r="M176" s="250"/>
      <c r="N176" s="250"/>
    </row>
    <row r="177" spans="1:14" x14ac:dyDescent="0.25">
      <c r="A177" s="11"/>
      <c r="B177" s="11"/>
      <c r="C177" s="11"/>
      <c r="D177" s="250"/>
      <c r="E177" s="11"/>
      <c r="F177" s="7"/>
      <c r="G177" s="7"/>
      <c r="H177" s="7"/>
      <c r="I177" s="11"/>
      <c r="J177" s="7"/>
      <c r="K177" s="7"/>
      <c r="L177" s="250"/>
      <c r="M177" s="250"/>
      <c r="N177" s="250"/>
    </row>
    <row r="178" spans="1:14" x14ac:dyDescent="0.25">
      <c r="A178" s="11"/>
      <c r="B178" s="11"/>
      <c r="C178" s="11"/>
      <c r="D178" s="250"/>
      <c r="E178" s="11"/>
      <c r="F178" s="7"/>
      <c r="G178" s="7"/>
      <c r="H178" s="7"/>
      <c r="I178" s="11"/>
      <c r="J178" s="7"/>
      <c r="K178" s="7"/>
      <c r="L178" s="250"/>
      <c r="M178" s="250"/>
      <c r="N178" s="250"/>
    </row>
    <row r="179" spans="1:14" x14ac:dyDescent="0.25">
      <c r="A179" s="11"/>
      <c r="B179" s="11"/>
      <c r="C179" s="11"/>
      <c r="D179" s="250"/>
      <c r="E179" s="11"/>
      <c r="F179" s="7"/>
      <c r="G179" s="7"/>
      <c r="H179" s="7"/>
      <c r="I179" s="11"/>
      <c r="J179" s="7"/>
      <c r="K179" s="7"/>
      <c r="L179" s="250"/>
      <c r="M179" s="250"/>
      <c r="N179" s="250"/>
    </row>
    <row r="180" spans="1:14" x14ac:dyDescent="0.25">
      <c r="A180" s="11"/>
      <c r="B180" s="11"/>
      <c r="C180" s="11"/>
      <c r="D180" s="250"/>
      <c r="E180" s="11"/>
      <c r="F180" s="7"/>
      <c r="G180" s="7"/>
      <c r="H180" s="7"/>
      <c r="I180" s="11"/>
      <c r="J180" s="7"/>
      <c r="K180" s="7"/>
      <c r="L180" s="250"/>
      <c r="M180" s="250"/>
      <c r="N180" s="250"/>
    </row>
    <row r="181" spans="1:14" x14ac:dyDescent="0.25">
      <c r="A181" s="11"/>
      <c r="B181" s="11"/>
      <c r="C181" s="11"/>
      <c r="D181" s="250"/>
      <c r="E181" s="11"/>
      <c r="F181" s="7"/>
      <c r="G181" s="7"/>
      <c r="H181" s="7"/>
      <c r="I181" s="11"/>
      <c r="J181" s="7"/>
      <c r="K181" s="7"/>
      <c r="L181" s="250"/>
      <c r="M181" s="250"/>
      <c r="N181" s="250"/>
    </row>
    <row r="182" spans="1:14" x14ac:dyDescent="0.25">
      <c r="A182" s="11"/>
      <c r="B182" s="11"/>
      <c r="C182" s="11"/>
      <c r="D182" s="250"/>
      <c r="E182" s="11"/>
      <c r="F182" s="7"/>
      <c r="G182" s="7"/>
      <c r="H182" s="7"/>
      <c r="I182" s="11"/>
      <c r="J182" s="7"/>
      <c r="K182" s="7"/>
      <c r="L182" s="250"/>
      <c r="M182" s="250"/>
      <c r="N182" s="250"/>
    </row>
    <row r="183" spans="1:14" x14ac:dyDescent="0.25">
      <c r="A183" s="11"/>
      <c r="B183" s="11"/>
      <c r="C183" s="11"/>
      <c r="D183" s="250"/>
      <c r="E183" s="11"/>
      <c r="F183" s="7"/>
      <c r="G183" s="7"/>
      <c r="H183" s="7"/>
      <c r="I183" s="11"/>
      <c r="J183" s="7"/>
      <c r="K183" s="7"/>
      <c r="L183" s="250"/>
      <c r="M183" s="250"/>
      <c r="N183" s="250"/>
    </row>
    <row r="184" spans="1:14" x14ac:dyDescent="0.25">
      <c r="A184" s="11"/>
      <c r="B184" s="11"/>
      <c r="C184" s="11"/>
      <c r="D184" s="250"/>
      <c r="E184" s="11"/>
      <c r="F184" s="7"/>
      <c r="G184" s="7"/>
      <c r="H184" s="7"/>
      <c r="I184" s="11"/>
      <c r="J184" s="7"/>
      <c r="K184" s="7"/>
      <c r="L184" s="250"/>
      <c r="M184" s="250"/>
      <c r="N184" s="250"/>
    </row>
    <row r="185" spans="1:14" x14ac:dyDescent="0.25">
      <c r="A185" s="11"/>
      <c r="B185" s="11"/>
      <c r="C185" s="11"/>
      <c r="D185" s="250"/>
      <c r="E185" s="11"/>
      <c r="F185" s="7"/>
      <c r="G185" s="7"/>
      <c r="H185" s="7"/>
      <c r="I185" s="11"/>
      <c r="J185" s="7"/>
      <c r="K185" s="7"/>
      <c r="L185" s="250"/>
      <c r="M185" s="250"/>
      <c r="N185" s="250"/>
    </row>
    <row r="186" spans="1:14" x14ac:dyDescent="0.25">
      <c r="A186" s="11"/>
      <c r="B186" s="11"/>
      <c r="C186" s="11"/>
      <c r="D186" s="250"/>
      <c r="E186" s="11"/>
      <c r="F186" s="7"/>
      <c r="G186" s="7"/>
      <c r="H186" s="7"/>
      <c r="I186" s="11"/>
      <c r="J186" s="7"/>
      <c r="K186" s="7"/>
      <c r="L186" s="250"/>
      <c r="M186" s="250"/>
      <c r="N186" s="250"/>
    </row>
    <row r="187" spans="1:14" x14ac:dyDescent="0.25">
      <c r="A187" s="11"/>
      <c r="B187" s="11"/>
      <c r="C187" s="11"/>
      <c r="D187" s="250"/>
      <c r="E187" s="11"/>
      <c r="F187" s="7"/>
      <c r="G187" s="7"/>
      <c r="H187" s="7"/>
      <c r="I187" s="11"/>
      <c r="J187" s="7"/>
      <c r="K187" s="7"/>
      <c r="L187" s="250"/>
      <c r="M187" s="250"/>
      <c r="N187" s="250"/>
    </row>
    <row r="188" spans="1:14" x14ac:dyDescent="0.25">
      <c r="A188" s="11"/>
      <c r="B188" s="11"/>
      <c r="C188" s="11"/>
      <c r="D188" s="250"/>
      <c r="E188" s="11"/>
      <c r="F188" s="7"/>
      <c r="G188" s="7"/>
      <c r="H188" s="7"/>
      <c r="I188" s="11"/>
      <c r="J188" s="7"/>
      <c r="K188" s="7"/>
      <c r="L188" s="250"/>
      <c r="M188" s="250"/>
      <c r="N188" s="250"/>
    </row>
    <row r="189" spans="1:14" x14ac:dyDescent="0.25">
      <c r="A189" s="11"/>
      <c r="B189" s="11"/>
      <c r="C189" s="11"/>
      <c r="D189" s="250"/>
      <c r="E189" s="11"/>
      <c r="F189" s="7"/>
      <c r="G189" s="7"/>
      <c r="H189" s="7"/>
      <c r="I189" s="11"/>
      <c r="J189" s="7"/>
      <c r="K189" s="7"/>
      <c r="L189" s="250"/>
      <c r="M189" s="250"/>
      <c r="N189" s="250"/>
    </row>
    <row r="190" spans="1:14" x14ac:dyDescent="0.25">
      <c r="A190" s="11"/>
      <c r="B190" s="11"/>
      <c r="C190" s="11"/>
      <c r="D190" s="250"/>
      <c r="E190" s="11"/>
      <c r="F190" s="7"/>
      <c r="G190" s="7"/>
      <c r="H190" s="7"/>
      <c r="I190" s="11"/>
      <c r="J190" s="7"/>
      <c r="K190" s="7"/>
      <c r="L190" s="250"/>
      <c r="M190" s="250"/>
      <c r="N190" s="250"/>
    </row>
    <row r="191" spans="1:14" x14ac:dyDescent="0.25">
      <c r="A191" s="11"/>
      <c r="B191" s="11"/>
      <c r="C191" s="11"/>
      <c r="D191" s="250"/>
      <c r="E191" s="11"/>
      <c r="F191" s="7"/>
      <c r="G191" s="7"/>
      <c r="H191" s="7"/>
      <c r="I191" s="11"/>
      <c r="J191" s="7"/>
      <c r="K191" s="7"/>
      <c r="L191" s="250"/>
      <c r="M191" s="250"/>
      <c r="N191" s="250"/>
    </row>
    <row r="192" spans="1:14" x14ac:dyDescent="0.25">
      <c r="A192" s="11"/>
      <c r="B192" s="11"/>
      <c r="C192" s="11"/>
      <c r="D192" s="250"/>
      <c r="E192" s="11"/>
      <c r="F192" s="7"/>
      <c r="G192" s="7"/>
      <c r="H192" s="7"/>
      <c r="I192" s="11"/>
      <c r="J192" s="7"/>
      <c r="K192" s="7"/>
      <c r="L192" s="250"/>
      <c r="M192" s="250"/>
      <c r="N192" s="250"/>
    </row>
    <row r="193" spans="1:14" x14ac:dyDescent="0.25">
      <c r="A193" s="11"/>
      <c r="B193" s="11"/>
      <c r="C193" s="11"/>
      <c r="D193" s="250"/>
      <c r="E193" s="11"/>
      <c r="F193" s="7"/>
      <c r="G193" s="7"/>
      <c r="H193" s="7"/>
      <c r="I193" s="11"/>
      <c r="J193" s="7"/>
      <c r="K193" s="7"/>
      <c r="L193" s="250"/>
      <c r="M193" s="250"/>
      <c r="N193" s="250"/>
    </row>
    <row r="194" spans="1:14" x14ac:dyDescent="0.25">
      <c r="A194" s="11"/>
      <c r="B194" s="11"/>
      <c r="C194" s="11"/>
      <c r="D194" s="250"/>
      <c r="E194" s="11"/>
      <c r="F194" s="7"/>
      <c r="G194" s="7"/>
      <c r="H194" s="7"/>
      <c r="I194" s="11"/>
      <c r="J194" s="7"/>
      <c r="K194" s="7"/>
      <c r="L194" s="250"/>
      <c r="M194" s="250"/>
      <c r="N194" s="250"/>
    </row>
    <row r="195" spans="1:14" x14ac:dyDescent="0.25">
      <c r="A195" s="11"/>
      <c r="B195" s="11"/>
      <c r="C195" s="11"/>
      <c r="D195" s="250"/>
      <c r="E195" s="11"/>
      <c r="F195" s="7"/>
      <c r="G195" s="7"/>
      <c r="H195" s="7"/>
      <c r="I195" s="11"/>
      <c r="J195" s="7"/>
      <c r="K195" s="7"/>
      <c r="L195" s="250"/>
      <c r="M195" s="250"/>
      <c r="N195" s="250"/>
    </row>
    <row r="196" spans="1:14" x14ac:dyDescent="0.25">
      <c r="A196" s="11"/>
      <c r="B196" s="11"/>
      <c r="C196" s="11"/>
      <c r="D196" s="250"/>
      <c r="E196" s="11"/>
      <c r="F196" s="7"/>
      <c r="G196" s="7"/>
      <c r="H196" s="7"/>
      <c r="I196" s="11"/>
      <c r="J196" s="7"/>
      <c r="K196" s="7"/>
      <c r="L196" s="250"/>
      <c r="M196" s="250"/>
      <c r="N196" s="250"/>
    </row>
    <row r="197" spans="1:14" x14ac:dyDescent="0.25">
      <c r="A197" s="11"/>
      <c r="B197" s="11"/>
      <c r="C197" s="11"/>
      <c r="D197" s="250"/>
      <c r="E197" s="11"/>
      <c r="F197" s="7"/>
      <c r="G197" s="7"/>
      <c r="H197" s="7"/>
      <c r="I197" s="11"/>
      <c r="J197" s="7"/>
      <c r="K197" s="7"/>
      <c r="L197" s="250"/>
      <c r="M197" s="250"/>
      <c r="N197" s="250"/>
    </row>
    <row r="198" spans="1:14" x14ac:dyDescent="0.25">
      <c r="A198" s="11"/>
      <c r="B198" s="11"/>
      <c r="C198" s="11"/>
      <c r="D198" s="250"/>
      <c r="E198" s="11"/>
      <c r="F198" s="7"/>
      <c r="G198" s="7"/>
      <c r="H198" s="7"/>
      <c r="I198" s="11"/>
      <c r="J198" s="7"/>
      <c r="K198" s="7"/>
      <c r="L198" s="250"/>
      <c r="M198" s="250"/>
      <c r="N198" s="250"/>
    </row>
    <row r="199" spans="1:14" x14ac:dyDescent="0.25">
      <c r="A199" s="11"/>
      <c r="B199" s="11"/>
      <c r="C199" s="11"/>
      <c r="D199" s="250"/>
      <c r="E199" s="11"/>
      <c r="F199" s="7"/>
      <c r="G199" s="7"/>
      <c r="H199" s="7"/>
      <c r="I199" s="11"/>
      <c r="J199" s="7"/>
      <c r="K199" s="7"/>
      <c r="L199" s="250"/>
      <c r="M199" s="250"/>
      <c r="N199" s="250"/>
    </row>
    <row r="200" spans="1:14" x14ac:dyDescent="0.25">
      <c r="A200" s="11"/>
      <c r="B200" s="11"/>
      <c r="C200" s="11"/>
      <c r="D200" s="250"/>
      <c r="E200" s="11"/>
      <c r="F200" s="7"/>
      <c r="G200" s="7"/>
      <c r="H200" s="7"/>
      <c r="I200" s="11"/>
      <c r="J200" s="7"/>
      <c r="K200" s="7"/>
      <c r="L200" s="250"/>
      <c r="M200" s="250"/>
      <c r="N200" s="250"/>
    </row>
    <row r="201" spans="1:14" x14ac:dyDescent="0.25">
      <c r="A201" s="11"/>
      <c r="B201" s="11"/>
      <c r="C201" s="11"/>
      <c r="D201" s="250"/>
      <c r="E201" s="11"/>
      <c r="F201" s="7"/>
      <c r="G201" s="7"/>
      <c r="H201" s="7"/>
      <c r="I201" s="11"/>
      <c r="J201" s="7"/>
      <c r="K201" s="7"/>
      <c r="L201" s="250"/>
      <c r="M201" s="250"/>
      <c r="N201" s="250"/>
    </row>
    <row r="202" spans="1:14" x14ac:dyDescent="0.25">
      <c r="A202" s="11"/>
      <c r="B202" s="11"/>
      <c r="C202" s="11"/>
      <c r="D202" s="250"/>
      <c r="E202" s="11"/>
      <c r="F202" s="7"/>
      <c r="G202" s="7"/>
      <c r="H202" s="7"/>
      <c r="I202" s="11"/>
      <c r="J202" s="7"/>
      <c r="K202" s="7"/>
      <c r="L202" s="250"/>
      <c r="M202" s="250"/>
      <c r="N202" s="250"/>
    </row>
    <row r="203" spans="1:14" x14ac:dyDescent="0.25">
      <c r="A203" s="11"/>
      <c r="B203" s="11"/>
      <c r="C203" s="11"/>
      <c r="D203" s="250"/>
      <c r="E203" s="11"/>
      <c r="F203" s="7"/>
      <c r="G203" s="7"/>
      <c r="H203" s="7"/>
      <c r="I203" s="11"/>
      <c r="J203" s="7"/>
      <c r="K203" s="7"/>
      <c r="L203" s="250"/>
      <c r="M203" s="250"/>
      <c r="N203" s="250"/>
    </row>
    <row r="204" spans="1:14" x14ac:dyDescent="0.25">
      <c r="A204" s="11"/>
      <c r="B204" s="11"/>
      <c r="C204" s="11"/>
      <c r="D204" s="250"/>
      <c r="E204" s="11"/>
      <c r="F204" s="7"/>
      <c r="G204" s="7"/>
      <c r="H204" s="7"/>
      <c r="I204" s="11"/>
      <c r="J204" s="7"/>
      <c r="K204" s="7"/>
      <c r="L204" s="250"/>
      <c r="M204" s="250"/>
      <c r="N204" s="250"/>
    </row>
    <row r="205" spans="1:14" x14ac:dyDescent="0.25">
      <c r="A205" s="11"/>
      <c r="B205" s="11"/>
      <c r="C205" s="11"/>
      <c r="D205" s="250"/>
      <c r="E205" s="11"/>
      <c r="F205" s="7"/>
      <c r="G205" s="7"/>
      <c r="H205" s="7"/>
      <c r="I205" s="11"/>
      <c r="J205" s="7"/>
      <c r="K205" s="7"/>
      <c r="L205" s="250"/>
      <c r="M205" s="250"/>
      <c r="N205" s="250"/>
    </row>
    <row r="206" spans="1:14" x14ac:dyDescent="0.25">
      <c r="A206" s="11"/>
      <c r="B206" s="11"/>
      <c r="C206" s="11"/>
      <c r="D206" s="250"/>
      <c r="E206" s="11"/>
      <c r="F206" s="7"/>
      <c r="G206" s="7"/>
      <c r="H206" s="7"/>
      <c r="I206" s="11"/>
      <c r="J206" s="7"/>
      <c r="K206" s="7"/>
      <c r="L206" s="250"/>
      <c r="M206" s="250"/>
      <c r="N206" s="250"/>
    </row>
    <row r="207" spans="1:14" x14ac:dyDescent="0.25">
      <c r="A207" s="11"/>
      <c r="B207" s="11"/>
      <c r="C207" s="11"/>
      <c r="D207" s="250"/>
      <c r="E207" s="11"/>
      <c r="F207" s="7"/>
      <c r="G207" s="7"/>
      <c r="H207" s="7"/>
      <c r="I207" s="11"/>
      <c r="J207" s="7"/>
      <c r="K207" s="7"/>
      <c r="L207" s="250"/>
      <c r="M207" s="250"/>
      <c r="N207" s="250"/>
    </row>
    <row r="208" spans="1:14" x14ac:dyDescent="0.25">
      <c r="A208" s="11"/>
      <c r="B208" s="11"/>
      <c r="C208" s="11"/>
      <c r="D208" s="250"/>
      <c r="E208" s="11"/>
      <c r="F208" s="7"/>
      <c r="G208" s="7"/>
      <c r="H208" s="7"/>
      <c r="I208" s="11"/>
      <c r="J208" s="7"/>
      <c r="K208" s="7"/>
      <c r="L208" s="250"/>
      <c r="M208" s="250"/>
      <c r="N208" s="250"/>
    </row>
    <row r="209" spans="1:14" x14ac:dyDescent="0.25">
      <c r="A209" s="11"/>
      <c r="B209" s="11"/>
      <c r="C209" s="11"/>
      <c r="D209" s="250"/>
      <c r="E209" s="11"/>
      <c r="F209" s="7"/>
      <c r="G209" s="7"/>
      <c r="H209" s="7"/>
      <c r="I209" s="11"/>
      <c r="J209" s="7"/>
      <c r="K209" s="7"/>
      <c r="L209" s="250"/>
      <c r="M209" s="250"/>
      <c r="N209" s="250"/>
    </row>
    <row r="210" spans="1:14" x14ac:dyDescent="0.25">
      <c r="A210" s="11"/>
      <c r="B210" s="11"/>
      <c r="C210" s="11"/>
      <c r="D210" s="250"/>
      <c r="E210" s="11"/>
      <c r="F210" s="7"/>
      <c r="G210" s="7"/>
      <c r="H210" s="7"/>
      <c r="I210" s="11"/>
      <c r="J210" s="7"/>
      <c r="K210" s="7"/>
      <c r="L210" s="250"/>
      <c r="M210" s="250"/>
      <c r="N210" s="250"/>
    </row>
    <row r="211" spans="1:14" x14ac:dyDescent="0.25">
      <c r="A211" s="11"/>
      <c r="B211" s="11"/>
      <c r="C211" s="11"/>
      <c r="D211" s="250"/>
      <c r="E211" s="11"/>
      <c r="F211" s="7"/>
      <c r="G211" s="7"/>
      <c r="H211" s="7"/>
      <c r="I211" s="11"/>
      <c r="J211" s="7"/>
      <c r="K211" s="7"/>
      <c r="L211" s="250"/>
      <c r="M211" s="250"/>
      <c r="N211" s="250"/>
    </row>
    <row r="212" spans="1:14" x14ac:dyDescent="0.25">
      <c r="A212" s="11"/>
      <c r="B212" s="11"/>
      <c r="C212" s="11"/>
      <c r="D212" s="250"/>
      <c r="E212" s="11"/>
      <c r="F212" s="7"/>
      <c r="G212" s="7"/>
      <c r="H212" s="7"/>
      <c r="I212" s="11"/>
      <c r="J212" s="7"/>
      <c r="K212" s="7"/>
      <c r="L212" s="250"/>
      <c r="M212" s="250"/>
      <c r="N212" s="250"/>
    </row>
    <row r="213" spans="1:14" x14ac:dyDescent="0.25">
      <c r="A213" s="11"/>
      <c r="B213" s="11"/>
      <c r="C213" s="11"/>
      <c r="D213" s="250"/>
      <c r="E213" s="11"/>
      <c r="F213" s="7"/>
      <c r="G213" s="7"/>
      <c r="H213" s="7"/>
      <c r="I213" s="11"/>
      <c r="J213" s="7"/>
      <c r="K213" s="7"/>
      <c r="L213" s="250"/>
      <c r="M213" s="250"/>
      <c r="N213" s="250"/>
    </row>
    <row r="214" spans="1:14" x14ac:dyDescent="0.25">
      <c r="A214" s="11"/>
      <c r="B214" s="11"/>
      <c r="C214" s="11"/>
      <c r="D214" s="250"/>
      <c r="E214" s="11"/>
      <c r="F214" s="7"/>
      <c r="G214" s="7"/>
      <c r="H214" s="7"/>
      <c r="I214" s="11"/>
      <c r="J214" s="7"/>
      <c r="K214" s="7"/>
      <c r="L214" s="250"/>
      <c r="M214" s="250"/>
      <c r="N214" s="250"/>
    </row>
    <row r="215" spans="1:14" x14ac:dyDescent="0.25">
      <c r="A215" s="11"/>
      <c r="B215" s="11"/>
      <c r="C215" s="11"/>
      <c r="D215" s="250"/>
      <c r="E215" s="11"/>
      <c r="F215" s="7"/>
      <c r="G215" s="7"/>
      <c r="H215" s="7"/>
      <c r="I215" s="11"/>
      <c r="J215" s="7"/>
      <c r="K215" s="7"/>
      <c r="L215" s="250"/>
      <c r="M215" s="250"/>
      <c r="N215" s="250"/>
    </row>
    <row r="216" spans="1:14" x14ac:dyDescent="0.25">
      <c r="A216" s="11"/>
      <c r="B216" s="11"/>
      <c r="C216" s="11"/>
      <c r="D216" s="250"/>
      <c r="E216" s="11"/>
      <c r="F216" s="7"/>
      <c r="G216" s="7"/>
      <c r="H216" s="7"/>
      <c r="I216" s="11"/>
      <c r="J216" s="7"/>
      <c r="K216" s="7"/>
      <c r="L216" s="250"/>
      <c r="M216" s="250"/>
      <c r="N216" s="250"/>
    </row>
    <row r="217" spans="1:14" x14ac:dyDescent="0.25">
      <c r="A217" s="11"/>
      <c r="B217" s="11"/>
      <c r="C217" s="11"/>
      <c r="D217" s="250"/>
      <c r="E217" s="11"/>
      <c r="F217" s="7"/>
      <c r="G217" s="7"/>
      <c r="H217" s="7"/>
      <c r="I217" s="11"/>
      <c r="J217" s="7"/>
      <c r="K217" s="7"/>
      <c r="L217" s="250"/>
      <c r="M217" s="250"/>
      <c r="N217" s="250"/>
    </row>
    <row r="218" spans="1:14" x14ac:dyDescent="0.25">
      <c r="A218" s="11"/>
      <c r="B218" s="11"/>
      <c r="C218" s="11"/>
      <c r="D218" s="250"/>
      <c r="E218" s="11"/>
      <c r="F218" s="7"/>
      <c r="G218" s="7"/>
      <c r="H218" s="7"/>
      <c r="I218" s="11"/>
      <c r="J218" s="7"/>
      <c r="K218" s="7"/>
      <c r="L218" s="250"/>
      <c r="M218" s="250"/>
      <c r="N218" s="250"/>
    </row>
    <row r="219" spans="1:14" x14ac:dyDescent="0.25">
      <c r="A219" s="11"/>
      <c r="B219" s="11"/>
      <c r="C219" s="11"/>
      <c r="D219" s="250"/>
      <c r="E219" s="11"/>
      <c r="F219" s="7"/>
      <c r="G219" s="7"/>
      <c r="H219" s="7"/>
      <c r="I219" s="11"/>
      <c r="J219" s="7"/>
      <c r="K219" s="7"/>
      <c r="L219" s="250"/>
      <c r="M219" s="250"/>
      <c r="N219" s="250"/>
    </row>
    <row r="220" spans="1:14" x14ac:dyDescent="0.25">
      <c r="A220" s="11"/>
      <c r="B220" s="11"/>
      <c r="C220" s="11"/>
      <c r="D220" s="250"/>
      <c r="E220" s="11"/>
      <c r="F220" s="7"/>
      <c r="G220" s="7"/>
      <c r="H220" s="7"/>
      <c r="I220" s="11"/>
      <c r="J220" s="7"/>
      <c r="K220" s="7"/>
      <c r="L220" s="250"/>
      <c r="M220" s="250"/>
      <c r="N220" s="250"/>
    </row>
    <row r="221" spans="1:14" x14ac:dyDescent="0.25">
      <c r="A221" s="11"/>
      <c r="B221" s="11"/>
      <c r="C221" s="11"/>
      <c r="D221" s="250"/>
      <c r="E221" s="11"/>
      <c r="F221" s="7"/>
      <c r="G221" s="7"/>
      <c r="H221" s="7"/>
      <c r="I221" s="11"/>
      <c r="J221" s="7"/>
      <c r="K221" s="7"/>
      <c r="L221" s="250"/>
      <c r="M221" s="250"/>
      <c r="N221" s="250"/>
    </row>
    <row r="222" spans="1:14" x14ac:dyDescent="0.25">
      <c r="A222" s="11"/>
      <c r="B222" s="11"/>
      <c r="C222" s="11"/>
      <c r="D222" s="250"/>
      <c r="E222" s="11"/>
      <c r="F222" s="7"/>
      <c r="G222" s="7"/>
      <c r="H222" s="7"/>
      <c r="I222" s="11"/>
      <c r="J222" s="7"/>
      <c r="K222" s="7"/>
      <c r="L222" s="250"/>
      <c r="M222" s="250"/>
      <c r="N222" s="250"/>
    </row>
    <row r="223" spans="1:14" x14ac:dyDescent="0.25">
      <c r="A223" s="11"/>
      <c r="B223" s="11"/>
      <c r="C223" s="11"/>
      <c r="D223" s="250"/>
      <c r="E223" s="11"/>
      <c r="F223" s="7"/>
      <c r="G223" s="7"/>
      <c r="H223" s="7"/>
      <c r="I223" s="11"/>
      <c r="J223" s="7"/>
      <c r="K223" s="7"/>
      <c r="L223" s="250"/>
      <c r="M223" s="250"/>
      <c r="N223" s="250"/>
    </row>
    <row r="224" spans="1:14" x14ac:dyDescent="0.25">
      <c r="A224" s="11"/>
      <c r="B224" s="11"/>
      <c r="C224" s="11"/>
      <c r="D224" s="250"/>
      <c r="E224" s="11"/>
      <c r="F224" s="7"/>
      <c r="G224" s="7"/>
      <c r="H224" s="7"/>
      <c r="I224" s="11"/>
      <c r="J224" s="7"/>
      <c r="K224" s="7"/>
      <c r="L224" s="250"/>
      <c r="M224" s="250"/>
      <c r="N224" s="250"/>
    </row>
    <row r="225" spans="1:14" x14ac:dyDescent="0.25">
      <c r="A225" s="11"/>
      <c r="B225" s="11"/>
      <c r="C225" s="11"/>
      <c r="D225" s="250"/>
      <c r="E225" s="11"/>
      <c r="F225" s="7"/>
      <c r="G225" s="7"/>
      <c r="H225" s="7"/>
      <c r="I225" s="11"/>
      <c r="J225" s="7"/>
      <c r="K225" s="7"/>
      <c r="L225" s="250"/>
      <c r="M225" s="250"/>
      <c r="N225" s="250"/>
    </row>
    <row r="226" spans="1:14" x14ac:dyDescent="0.25">
      <c r="A226" s="11"/>
      <c r="B226" s="11"/>
      <c r="C226" s="11"/>
      <c r="D226" s="250"/>
      <c r="E226" s="11"/>
      <c r="F226" s="7"/>
      <c r="G226" s="7"/>
      <c r="H226" s="7"/>
      <c r="I226" s="11"/>
      <c r="J226" s="7"/>
      <c r="K226" s="7"/>
      <c r="L226" s="250"/>
      <c r="M226" s="250"/>
      <c r="N226" s="250"/>
    </row>
    <row r="227" spans="1:14" x14ac:dyDescent="0.25">
      <c r="A227" s="11"/>
      <c r="B227" s="11"/>
      <c r="C227" s="11"/>
      <c r="D227" s="250"/>
      <c r="E227" s="11"/>
      <c r="F227" s="7"/>
      <c r="G227" s="7"/>
      <c r="H227" s="7"/>
      <c r="I227" s="11"/>
      <c r="J227" s="7"/>
      <c r="K227" s="7"/>
      <c r="L227" s="250"/>
      <c r="M227" s="250"/>
      <c r="N227" s="250"/>
    </row>
    <row r="228" spans="1:14" x14ac:dyDescent="0.25">
      <c r="A228" s="11"/>
      <c r="B228" s="11"/>
      <c r="C228" s="11"/>
      <c r="D228" s="250"/>
      <c r="E228" s="11"/>
      <c r="F228" s="7"/>
      <c r="G228" s="7"/>
      <c r="H228" s="7"/>
      <c r="I228" s="11"/>
      <c r="J228" s="7"/>
      <c r="K228" s="7"/>
      <c r="L228" s="250"/>
      <c r="M228" s="250"/>
      <c r="N228" s="250"/>
    </row>
    <row r="229" spans="1:14" x14ac:dyDescent="0.25">
      <c r="A229" s="11"/>
      <c r="B229" s="11"/>
      <c r="C229" s="11"/>
      <c r="D229" s="250"/>
      <c r="E229" s="11"/>
      <c r="F229" s="7"/>
      <c r="G229" s="7"/>
      <c r="H229" s="7"/>
      <c r="I229" s="11"/>
      <c r="J229" s="7"/>
      <c r="K229" s="7"/>
      <c r="L229" s="250"/>
      <c r="M229" s="250"/>
      <c r="N229" s="250"/>
    </row>
    <row r="230" spans="1:14" x14ac:dyDescent="0.25">
      <c r="A230" s="11"/>
      <c r="B230" s="11"/>
      <c r="C230" s="11"/>
      <c r="D230" s="250"/>
      <c r="E230" s="11"/>
      <c r="F230" s="7"/>
      <c r="G230" s="7"/>
      <c r="H230" s="7"/>
      <c r="I230" s="11"/>
      <c r="J230" s="7"/>
      <c r="K230" s="7"/>
      <c r="L230" s="250"/>
      <c r="M230" s="250"/>
      <c r="N230" s="250"/>
    </row>
    <row r="231" spans="1:14" x14ac:dyDescent="0.25">
      <c r="A231" s="11"/>
      <c r="B231" s="11"/>
      <c r="C231" s="11"/>
      <c r="D231" s="250"/>
      <c r="E231" s="11"/>
      <c r="F231" s="7"/>
      <c r="G231" s="7"/>
      <c r="H231" s="7"/>
      <c r="I231" s="11"/>
      <c r="J231" s="7"/>
      <c r="K231" s="7"/>
      <c r="L231" s="250"/>
      <c r="M231" s="250"/>
      <c r="N231" s="250"/>
    </row>
    <row r="232" spans="1:14" x14ac:dyDescent="0.25">
      <c r="A232" s="11"/>
      <c r="B232" s="11"/>
      <c r="C232" s="11"/>
      <c r="D232" s="250"/>
      <c r="E232" s="11"/>
      <c r="F232" s="7"/>
      <c r="G232" s="7"/>
      <c r="H232" s="7"/>
      <c r="I232" s="11"/>
      <c r="J232" s="7"/>
      <c r="K232" s="7"/>
      <c r="L232" s="250"/>
      <c r="M232" s="250"/>
      <c r="N232" s="250"/>
    </row>
    <row r="233" spans="1:14" x14ac:dyDescent="0.25">
      <c r="A233" s="11"/>
      <c r="B233" s="11"/>
      <c r="C233" s="11"/>
      <c r="D233" s="250"/>
      <c r="E233" s="11"/>
      <c r="F233" s="7"/>
      <c r="G233" s="7"/>
      <c r="H233" s="7"/>
      <c r="I233" s="11"/>
      <c r="J233" s="7"/>
      <c r="K233" s="7"/>
      <c r="L233" s="250"/>
      <c r="M233" s="250"/>
      <c r="N233" s="250"/>
    </row>
    <row r="234" spans="1:14" x14ac:dyDescent="0.25">
      <c r="A234" s="11"/>
      <c r="B234" s="11"/>
      <c r="C234" s="11"/>
      <c r="D234" s="250"/>
      <c r="E234" s="11"/>
      <c r="F234" s="7"/>
      <c r="G234" s="7"/>
      <c r="H234" s="7"/>
      <c r="I234" s="11"/>
      <c r="J234" s="7"/>
      <c r="K234" s="7"/>
      <c r="L234" s="250"/>
      <c r="M234" s="250"/>
      <c r="N234" s="250"/>
    </row>
    <row r="235" spans="1:14" x14ac:dyDescent="0.25">
      <c r="A235" s="11"/>
      <c r="B235" s="11"/>
      <c r="C235" s="11"/>
      <c r="D235" s="250"/>
      <c r="E235" s="11"/>
      <c r="F235" s="7"/>
      <c r="G235" s="7"/>
      <c r="H235" s="7"/>
      <c r="I235" s="11"/>
      <c r="J235" s="7"/>
      <c r="K235" s="7"/>
      <c r="L235" s="250"/>
      <c r="M235" s="250"/>
      <c r="N235" s="250"/>
    </row>
    <row r="236" spans="1:14" x14ac:dyDescent="0.25">
      <c r="A236" s="11"/>
      <c r="B236" s="11"/>
      <c r="C236" s="11"/>
      <c r="D236" s="250"/>
      <c r="E236" s="11"/>
      <c r="F236" s="7"/>
      <c r="G236" s="7"/>
      <c r="H236" s="7"/>
      <c r="I236" s="11"/>
      <c r="J236" s="7"/>
      <c r="K236" s="7"/>
      <c r="L236" s="250"/>
      <c r="M236" s="250"/>
      <c r="N236" s="250"/>
    </row>
    <row r="237" spans="1:14" x14ac:dyDescent="0.25">
      <c r="A237" s="11"/>
      <c r="B237" s="11"/>
      <c r="C237" s="11"/>
      <c r="D237" s="250"/>
      <c r="E237" s="11"/>
      <c r="F237" s="7"/>
      <c r="G237" s="7"/>
      <c r="H237" s="7"/>
      <c r="I237" s="11"/>
      <c r="J237" s="7"/>
      <c r="K237" s="7"/>
      <c r="L237" s="250"/>
      <c r="M237" s="250"/>
      <c r="N237" s="250"/>
    </row>
    <row r="238" spans="1:14" x14ac:dyDescent="0.25">
      <c r="A238" s="11"/>
      <c r="B238" s="11"/>
      <c r="C238" s="11"/>
      <c r="D238" s="250"/>
      <c r="E238" s="11"/>
      <c r="F238" s="7"/>
      <c r="G238" s="7"/>
      <c r="H238" s="7"/>
      <c r="I238" s="11"/>
      <c r="J238" s="7"/>
      <c r="K238" s="7"/>
      <c r="L238" s="250"/>
      <c r="M238" s="250"/>
      <c r="N238" s="250"/>
    </row>
    <row r="239" spans="1:14" x14ac:dyDescent="0.25">
      <c r="A239" s="11"/>
      <c r="B239" s="11"/>
      <c r="C239" s="11"/>
      <c r="D239" s="250"/>
      <c r="E239" s="11"/>
      <c r="F239" s="7"/>
      <c r="G239" s="7"/>
      <c r="H239" s="7"/>
      <c r="I239" s="11"/>
      <c r="J239" s="7"/>
      <c r="K239" s="7"/>
      <c r="L239" s="250"/>
      <c r="M239" s="250"/>
      <c r="N239" s="250"/>
    </row>
    <row r="240" spans="1:14" x14ac:dyDescent="0.25">
      <c r="A240" s="11"/>
      <c r="B240" s="11"/>
      <c r="C240" s="11"/>
      <c r="D240" s="250"/>
      <c r="E240" s="11"/>
      <c r="F240" s="7"/>
      <c r="G240" s="7"/>
      <c r="H240" s="7"/>
      <c r="I240" s="11"/>
      <c r="J240" s="7"/>
      <c r="K240" s="7"/>
      <c r="L240" s="250"/>
      <c r="M240" s="250"/>
      <c r="N240" s="250"/>
    </row>
    <row r="241" spans="1:14" x14ac:dyDescent="0.25">
      <c r="A241" s="11"/>
      <c r="B241" s="11"/>
      <c r="C241" s="11"/>
      <c r="D241" s="250"/>
      <c r="E241" s="11"/>
      <c r="F241" s="7"/>
      <c r="G241" s="7"/>
      <c r="H241" s="7"/>
      <c r="I241" s="11"/>
      <c r="J241" s="7"/>
      <c r="K241" s="7"/>
      <c r="L241" s="250"/>
      <c r="M241" s="250"/>
      <c r="N241" s="250"/>
    </row>
    <row r="242" spans="1:14" x14ac:dyDescent="0.25">
      <c r="A242" s="11"/>
      <c r="B242" s="11"/>
      <c r="C242" s="11"/>
      <c r="D242" s="250"/>
      <c r="E242" s="11"/>
      <c r="F242" s="7"/>
      <c r="G242" s="7"/>
      <c r="H242" s="7"/>
      <c r="I242" s="11"/>
      <c r="J242" s="7"/>
      <c r="K242" s="7"/>
      <c r="L242" s="250"/>
      <c r="M242" s="250"/>
      <c r="N242" s="250"/>
    </row>
    <row r="243" spans="1:14" x14ac:dyDescent="0.25">
      <c r="A243" s="11"/>
      <c r="B243" s="11"/>
      <c r="C243" s="11"/>
      <c r="D243" s="250"/>
      <c r="E243" s="11"/>
      <c r="F243" s="7"/>
      <c r="G243" s="7"/>
      <c r="H243" s="7"/>
      <c r="I243" s="11"/>
      <c r="J243" s="7"/>
      <c r="K243" s="7"/>
      <c r="L243" s="250"/>
      <c r="M243" s="250"/>
      <c r="N243" s="250"/>
    </row>
    <row r="244" spans="1:14" x14ac:dyDescent="0.25">
      <c r="A244" s="11"/>
      <c r="B244" s="11"/>
      <c r="C244" s="11"/>
      <c r="D244" s="250"/>
      <c r="E244" s="11"/>
      <c r="F244" s="7"/>
      <c r="G244" s="7"/>
      <c r="H244" s="7"/>
      <c r="I244" s="11"/>
      <c r="J244" s="7"/>
      <c r="K244" s="7"/>
      <c r="L244" s="250"/>
      <c r="M244" s="250"/>
      <c r="N244" s="250"/>
    </row>
    <row r="245" spans="1:14" x14ac:dyDescent="0.25">
      <c r="A245" s="11"/>
      <c r="B245" s="11"/>
      <c r="C245" s="11"/>
      <c r="D245" s="250"/>
      <c r="E245" s="11"/>
      <c r="F245" s="7"/>
      <c r="G245" s="7"/>
      <c r="H245" s="7"/>
      <c r="I245" s="11"/>
      <c r="J245" s="7"/>
      <c r="K245" s="7"/>
      <c r="L245" s="250"/>
      <c r="M245" s="250"/>
      <c r="N245" s="250"/>
    </row>
    <row r="246" spans="1:14" x14ac:dyDescent="0.25">
      <c r="A246" s="11"/>
      <c r="B246" s="11"/>
      <c r="C246" s="11"/>
      <c r="D246" s="250"/>
      <c r="E246" s="11"/>
      <c r="F246" s="7"/>
      <c r="G246" s="7"/>
      <c r="H246" s="7"/>
      <c r="I246" s="11"/>
      <c r="J246" s="7"/>
      <c r="K246" s="7"/>
      <c r="L246" s="250"/>
      <c r="M246" s="250"/>
      <c r="N246" s="250"/>
    </row>
    <row r="247" spans="1:14" x14ac:dyDescent="0.25">
      <c r="A247" s="11"/>
      <c r="B247" s="11"/>
      <c r="C247" s="11"/>
      <c r="D247" s="250"/>
      <c r="E247" s="11"/>
      <c r="F247" s="7"/>
      <c r="G247" s="7"/>
      <c r="H247" s="7"/>
      <c r="I247" s="11"/>
      <c r="J247" s="7"/>
      <c r="K247" s="7"/>
      <c r="L247" s="250"/>
      <c r="M247" s="250"/>
      <c r="N247" s="250"/>
    </row>
    <row r="248" spans="1:14" x14ac:dyDescent="0.25">
      <c r="A248" s="11"/>
      <c r="B248" s="11"/>
      <c r="C248" s="11"/>
      <c r="D248" s="250"/>
      <c r="E248" s="11"/>
      <c r="F248" s="7"/>
      <c r="G248" s="7"/>
      <c r="H248" s="7"/>
      <c r="I248" s="11"/>
      <c r="J248" s="7"/>
      <c r="K248" s="7"/>
      <c r="L248" s="250"/>
      <c r="M248" s="250"/>
      <c r="N248" s="250"/>
    </row>
    <row r="249" spans="1:14" x14ac:dyDescent="0.25">
      <c r="A249" s="11"/>
      <c r="B249" s="11"/>
      <c r="C249" s="11"/>
      <c r="D249" s="250"/>
      <c r="E249" s="11"/>
      <c r="F249" s="7"/>
      <c r="G249" s="7"/>
      <c r="H249" s="7"/>
      <c r="I249" s="11"/>
      <c r="J249" s="7"/>
      <c r="K249" s="7"/>
      <c r="L249" s="250"/>
      <c r="M249" s="250"/>
      <c r="N249" s="250"/>
    </row>
    <row r="250" spans="1:14" x14ac:dyDescent="0.25">
      <c r="A250" s="11"/>
      <c r="B250" s="11"/>
      <c r="C250" s="11"/>
      <c r="D250" s="250"/>
      <c r="E250" s="11"/>
      <c r="F250" s="7"/>
      <c r="G250" s="7"/>
      <c r="H250" s="7"/>
      <c r="I250" s="11"/>
      <c r="J250" s="7"/>
      <c r="K250" s="7"/>
      <c r="L250" s="250"/>
      <c r="M250" s="250"/>
      <c r="N250" s="250"/>
    </row>
    <row r="251" spans="1:14" x14ac:dyDescent="0.25">
      <c r="A251" s="11"/>
      <c r="B251" s="11"/>
      <c r="C251" s="11"/>
      <c r="D251" s="250"/>
      <c r="E251" s="11"/>
      <c r="F251" s="7"/>
      <c r="G251" s="7"/>
      <c r="H251" s="7"/>
      <c r="I251" s="11"/>
      <c r="J251" s="7"/>
      <c r="K251" s="7"/>
      <c r="L251" s="250"/>
      <c r="M251" s="250"/>
      <c r="N251" s="250"/>
    </row>
    <row r="252" spans="1:14" x14ac:dyDescent="0.25">
      <c r="A252" s="11"/>
      <c r="B252" s="11"/>
      <c r="C252" s="11"/>
      <c r="D252" s="250"/>
      <c r="E252" s="11"/>
      <c r="F252" s="7"/>
      <c r="G252" s="7"/>
      <c r="H252" s="7"/>
      <c r="I252" s="11"/>
      <c r="J252" s="7"/>
      <c r="K252" s="7"/>
      <c r="L252" s="250"/>
      <c r="M252" s="250"/>
      <c r="N252" s="250"/>
    </row>
    <row r="253" spans="1:14" x14ac:dyDescent="0.25">
      <c r="A253" s="11"/>
      <c r="B253" s="11"/>
      <c r="C253" s="11"/>
      <c r="D253" s="250"/>
      <c r="E253" s="11"/>
      <c r="F253" s="7"/>
      <c r="G253" s="7"/>
      <c r="H253" s="7"/>
      <c r="I253" s="11"/>
      <c r="J253" s="7"/>
      <c r="K253" s="7"/>
      <c r="L253" s="250"/>
      <c r="M253" s="250"/>
      <c r="N253" s="250"/>
    </row>
    <row r="254" spans="1:14" x14ac:dyDescent="0.25">
      <c r="A254" s="11"/>
      <c r="B254" s="11"/>
      <c r="C254" s="11"/>
      <c r="D254" s="250"/>
      <c r="E254" s="11"/>
      <c r="F254" s="7"/>
      <c r="G254" s="7"/>
      <c r="H254" s="7"/>
      <c r="I254" s="11"/>
      <c r="J254" s="7"/>
      <c r="K254" s="7"/>
      <c r="L254" s="250"/>
      <c r="M254" s="250"/>
      <c r="N254" s="250"/>
    </row>
    <row r="255" spans="1:14" x14ac:dyDescent="0.25">
      <c r="A255" s="11"/>
      <c r="B255" s="11"/>
      <c r="C255" s="11"/>
      <c r="D255" s="250"/>
      <c r="E255" s="11"/>
      <c r="F255" s="7"/>
      <c r="G255" s="7"/>
      <c r="H255" s="7"/>
      <c r="I255" s="11"/>
      <c r="J255" s="7"/>
      <c r="K255" s="7"/>
      <c r="L255" s="250"/>
      <c r="M255" s="250"/>
      <c r="N255" s="250"/>
    </row>
    <row r="256" spans="1:14" x14ac:dyDescent="0.25">
      <c r="A256" s="11"/>
      <c r="B256" s="11"/>
      <c r="C256" s="11"/>
      <c r="D256" s="250"/>
      <c r="E256" s="11"/>
      <c r="F256" s="7"/>
      <c r="G256" s="7"/>
      <c r="H256" s="7"/>
      <c r="I256" s="11"/>
      <c r="J256" s="7"/>
      <c r="K256" s="7"/>
      <c r="L256" s="250"/>
      <c r="M256" s="250"/>
      <c r="N256" s="250"/>
    </row>
    <row r="257" spans="1:14" x14ac:dyDescent="0.25">
      <c r="A257" s="11"/>
      <c r="B257" s="11"/>
      <c r="C257" s="11"/>
      <c r="D257" s="250"/>
      <c r="E257" s="11"/>
      <c r="F257" s="7"/>
      <c r="G257" s="7"/>
      <c r="H257" s="7"/>
      <c r="I257" s="11"/>
      <c r="J257" s="7"/>
      <c r="K257" s="7"/>
      <c r="L257" s="250"/>
      <c r="M257" s="250"/>
      <c r="N257" s="250"/>
    </row>
    <row r="258" spans="1:14" x14ac:dyDescent="0.25">
      <c r="A258" s="11"/>
      <c r="B258" s="11"/>
      <c r="C258" s="11"/>
      <c r="D258" s="250"/>
      <c r="E258" s="11"/>
      <c r="F258" s="7"/>
      <c r="G258" s="7"/>
      <c r="H258" s="7"/>
      <c r="I258" s="11"/>
      <c r="J258" s="7"/>
      <c r="K258" s="7"/>
      <c r="L258" s="250"/>
      <c r="M258" s="250"/>
      <c r="N258" s="250"/>
    </row>
    <row r="259" spans="1:14" x14ac:dyDescent="0.25">
      <c r="A259" s="11"/>
      <c r="B259" s="11"/>
      <c r="C259" s="11"/>
      <c r="D259" s="250"/>
      <c r="E259" s="11"/>
      <c r="F259" s="7"/>
      <c r="G259" s="7"/>
      <c r="H259" s="7"/>
      <c r="I259" s="11"/>
      <c r="J259" s="7"/>
      <c r="K259" s="7"/>
      <c r="L259" s="250"/>
      <c r="M259" s="250"/>
      <c r="N259" s="250"/>
    </row>
    <row r="260" spans="1:14" x14ac:dyDescent="0.25">
      <c r="A260" s="11"/>
      <c r="B260" s="11"/>
      <c r="C260" s="11"/>
      <c r="D260" s="250"/>
      <c r="E260" s="11"/>
      <c r="F260" s="7"/>
      <c r="G260" s="7"/>
      <c r="H260" s="7"/>
      <c r="I260" s="11"/>
      <c r="J260" s="7"/>
      <c r="K260" s="7"/>
      <c r="L260" s="250"/>
      <c r="M260" s="250"/>
      <c r="N260" s="250"/>
    </row>
    <row r="261" spans="1:14" x14ac:dyDescent="0.25">
      <c r="A261" s="11"/>
      <c r="B261" s="11"/>
      <c r="C261" s="11"/>
      <c r="D261" s="250"/>
      <c r="E261" s="11"/>
      <c r="F261" s="7"/>
      <c r="G261" s="7"/>
      <c r="H261" s="7"/>
      <c r="I261" s="11"/>
      <c r="J261" s="7"/>
      <c r="K261" s="7"/>
      <c r="L261" s="250"/>
      <c r="M261" s="250"/>
      <c r="N261" s="250"/>
    </row>
    <row r="262" spans="1:14" x14ac:dyDescent="0.25">
      <c r="A262" s="11"/>
      <c r="B262" s="11"/>
      <c r="C262" s="11"/>
      <c r="D262" s="250"/>
      <c r="E262" s="11"/>
      <c r="F262" s="7"/>
      <c r="G262" s="7"/>
      <c r="H262" s="7"/>
      <c r="I262" s="11"/>
      <c r="J262" s="7"/>
      <c r="K262" s="7"/>
      <c r="L262" s="250"/>
      <c r="M262" s="250"/>
      <c r="N262" s="250"/>
    </row>
    <row r="263" spans="1:14" x14ac:dyDescent="0.25">
      <c r="A263" s="11"/>
      <c r="B263" s="11"/>
      <c r="C263" s="11"/>
      <c r="D263" s="250"/>
      <c r="E263" s="11"/>
      <c r="F263" s="7"/>
      <c r="G263" s="7"/>
      <c r="H263" s="7"/>
      <c r="I263" s="11"/>
      <c r="J263" s="7"/>
      <c r="K263" s="7"/>
      <c r="L263" s="250"/>
      <c r="M263" s="250"/>
      <c r="N263" s="250"/>
    </row>
    <row r="264" spans="1:14" x14ac:dyDescent="0.25">
      <c r="A264" s="11"/>
      <c r="B264" s="11"/>
      <c r="C264" s="11"/>
      <c r="D264" s="250"/>
      <c r="E264" s="11"/>
      <c r="F264" s="7"/>
      <c r="G264" s="7"/>
      <c r="H264" s="7"/>
      <c r="I264" s="11"/>
      <c r="J264" s="7"/>
      <c r="K264" s="7"/>
      <c r="L264" s="250"/>
      <c r="M264" s="250"/>
      <c r="N264" s="250"/>
    </row>
    <row r="265" spans="1:14" x14ac:dyDescent="0.25">
      <c r="A265" s="11"/>
      <c r="B265" s="11"/>
      <c r="C265" s="11"/>
      <c r="D265" s="250"/>
      <c r="E265" s="11"/>
      <c r="F265" s="7"/>
      <c r="G265" s="7"/>
      <c r="H265" s="7"/>
      <c r="I265" s="11"/>
      <c r="J265" s="7"/>
      <c r="K265" s="7"/>
      <c r="L265" s="250"/>
      <c r="M265" s="250"/>
      <c r="N265" s="250"/>
    </row>
    <row r="266" spans="1:14" x14ac:dyDescent="0.25">
      <c r="A266" s="11"/>
      <c r="B266" s="11"/>
      <c r="C266" s="11"/>
      <c r="D266" s="250"/>
      <c r="E266" s="11"/>
      <c r="F266" s="7"/>
      <c r="G266" s="7"/>
      <c r="H266" s="7"/>
      <c r="I266" s="11"/>
      <c r="J266" s="7"/>
      <c r="K266" s="7"/>
      <c r="L266" s="250"/>
      <c r="M266" s="250"/>
      <c r="N266" s="250"/>
    </row>
    <row r="267" spans="1:14" x14ac:dyDescent="0.25">
      <c r="A267" s="11"/>
      <c r="B267" s="11"/>
      <c r="C267" s="11"/>
      <c r="D267" s="250"/>
      <c r="E267" s="11"/>
      <c r="F267" s="7"/>
      <c r="G267" s="7"/>
      <c r="H267" s="7"/>
      <c r="I267" s="11"/>
      <c r="J267" s="7"/>
      <c r="K267" s="7"/>
      <c r="L267" s="250"/>
      <c r="M267" s="250"/>
      <c r="N267" s="250"/>
    </row>
    <row r="268" spans="1:14" x14ac:dyDescent="0.25">
      <c r="A268" s="11"/>
      <c r="B268" s="11"/>
      <c r="C268" s="11"/>
      <c r="D268" s="250"/>
      <c r="E268" s="11"/>
      <c r="F268" s="7"/>
      <c r="G268" s="7"/>
      <c r="H268" s="7"/>
      <c r="I268" s="11"/>
      <c r="J268" s="7"/>
      <c r="K268" s="7"/>
      <c r="L268" s="250"/>
      <c r="M268" s="250"/>
      <c r="N268" s="250"/>
    </row>
    <row r="269" spans="1:14" x14ac:dyDescent="0.25">
      <c r="A269" s="11"/>
      <c r="B269" s="11"/>
      <c r="C269" s="11"/>
      <c r="D269" s="250"/>
      <c r="E269" s="11"/>
      <c r="F269" s="7"/>
      <c r="G269" s="7"/>
      <c r="H269" s="7"/>
      <c r="I269" s="11"/>
      <c r="J269" s="7"/>
      <c r="K269" s="7"/>
      <c r="L269" s="250"/>
      <c r="M269" s="250"/>
      <c r="N269" s="250"/>
    </row>
    <row r="270" spans="1:14" x14ac:dyDescent="0.25">
      <c r="A270" s="11"/>
      <c r="B270" s="11"/>
      <c r="C270" s="11"/>
      <c r="D270" s="250"/>
      <c r="E270" s="11"/>
      <c r="F270" s="7"/>
      <c r="G270" s="7"/>
      <c r="H270" s="7"/>
      <c r="I270" s="11"/>
      <c r="J270" s="7"/>
      <c r="K270" s="7"/>
      <c r="L270" s="250"/>
      <c r="M270" s="250"/>
      <c r="N270" s="250"/>
    </row>
    <row r="271" spans="1:14" x14ac:dyDescent="0.25">
      <c r="A271" s="11"/>
      <c r="B271" s="11"/>
      <c r="C271" s="11"/>
      <c r="D271" s="250"/>
      <c r="E271" s="11"/>
      <c r="F271" s="7"/>
      <c r="G271" s="7"/>
      <c r="H271" s="7"/>
      <c r="I271" s="11"/>
      <c r="J271" s="7"/>
      <c r="K271" s="7"/>
      <c r="L271" s="250"/>
      <c r="M271" s="250"/>
      <c r="N271" s="250"/>
    </row>
    <row r="272" spans="1:14" x14ac:dyDescent="0.25">
      <c r="A272" s="11"/>
      <c r="B272" s="11"/>
      <c r="C272" s="11"/>
      <c r="D272" s="250"/>
      <c r="E272" s="11"/>
      <c r="F272" s="7"/>
      <c r="G272" s="7"/>
      <c r="H272" s="7"/>
      <c r="I272" s="11"/>
      <c r="J272" s="7"/>
      <c r="K272" s="7"/>
      <c r="L272" s="250"/>
      <c r="M272" s="250"/>
      <c r="N272" s="250"/>
    </row>
    <row r="273" spans="1:14" x14ac:dyDescent="0.25">
      <c r="A273" s="11"/>
      <c r="B273" s="11"/>
      <c r="C273" s="11"/>
      <c r="D273" s="250"/>
      <c r="E273" s="11"/>
      <c r="F273" s="7"/>
      <c r="G273" s="7"/>
      <c r="H273" s="7"/>
      <c r="I273" s="11"/>
      <c r="J273" s="7"/>
      <c r="K273" s="7"/>
      <c r="L273" s="250"/>
      <c r="M273" s="250"/>
      <c r="N273" s="250"/>
    </row>
    <row r="274" spans="1:14" x14ac:dyDescent="0.25">
      <c r="A274" s="11"/>
      <c r="B274" s="11"/>
      <c r="C274" s="11"/>
      <c r="D274" s="250"/>
      <c r="E274" s="11"/>
      <c r="F274" s="7"/>
      <c r="G274" s="7"/>
      <c r="H274" s="7"/>
      <c r="I274" s="11"/>
      <c r="J274" s="7"/>
      <c r="K274" s="7"/>
      <c r="L274" s="250"/>
      <c r="M274" s="250"/>
      <c r="N274" s="250"/>
    </row>
    <row r="275" spans="1:14" x14ac:dyDescent="0.25">
      <c r="A275" s="11"/>
      <c r="B275" s="11"/>
      <c r="C275" s="11"/>
      <c r="D275" s="250"/>
      <c r="E275" s="11"/>
      <c r="F275" s="7"/>
      <c r="G275" s="7"/>
      <c r="H275" s="7"/>
      <c r="I275" s="11"/>
      <c r="J275" s="7"/>
      <c r="K275" s="7"/>
      <c r="L275" s="250"/>
      <c r="M275" s="250"/>
      <c r="N275" s="250"/>
    </row>
    <row r="276" spans="1:14" x14ac:dyDescent="0.25">
      <c r="A276" s="11"/>
      <c r="B276" s="11"/>
      <c r="C276" s="11"/>
      <c r="D276" s="250"/>
      <c r="E276" s="11"/>
      <c r="F276" s="7"/>
      <c r="G276" s="7"/>
      <c r="H276" s="7"/>
      <c r="I276" s="11"/>
      <c r="J276" s="7"/>
      <c r="K276" s="7"/>
      <c r="L276" s="250"/>
      <c r="M276" s="250"/>
      <c r="N276" s="250"/>
    </row>
    <row r="277" spans="1:14" x14ac:dyDescent="0.25">
      <c r="A277" s="11"/>
      <c r="B277" s="11"/>
      <c r="C277" s="11"/>
      <c r="D277" s="250"/>
      <c r="E277" s="11"/>
      <c r="F277" s="7"/>
      <c r="G277" s="7"/>
      <c r="H277" s="7"/>
      <c r="I277" s="11"/>
      <c r="J277" s="7"/>
      <c r="K277" s="7"/>
      <c r="L277" s="250"/>
      <c r="M277" s="250"/>
      <c r="N277" s="250"/>
    </row>
    <row r="278" spans="1:14" x14ac:dyDescent="0.25">
      <c r="A278" s="11"/>
      <c r="B278" s="11"/>
      <c r="C278" s="11"/>
      <c r="D278" s="250"/>
      <c r="E278" s="11"/>
      <c r="F278" s="7"/>
      <c r="G278" s="7"/>
      <c r="H278" s="7"/>
      <c r="I278" s="11"/>
      <c r="J278" s="7"/>
      <c r="K278" s="7"/>
      <c r="L278" s="250"/>
      <c r="M278" s="250"/>
      <c r="N278" s="250"/>
    </row>
    <row r="279" spans="1:14" x14ac:dyDescent="0.25">
      <c r="A279" s="11"/>
      <c r="B279" s="11"/>
      <c r="C279" s="11"/>
      <c r="D279" s="250"/>
      <c r="E279" s="11"/>
      <c r="F279" s="7"/>
      <c r="G279" s="7"/>
      <c r="H279" s="7"/>
      <c r="I279" s="11"/>
      <c r="J279" s="7"/>
      <c r="K279" s="7"/>
      <c r="L279" s="250"/>
      <c r="M279" s="250"/>
      <c r="N279" s="250"/>
    </row>
    <row r="280" spans="1:14" x14ac:dyDescent="0.25">
      <c r="A280" s="11"/>
      <c r="B280" s="11"/>
      <c r="C280" s="11"/>
      <c r="D280" s="250"/>
      <c r="E280" s="11"/>
      <c r="F280" s="7"/>
      <c r="G280" s="7"/>
      <c r="H280" s="7"/>
      <c r="I280" s="11"/>
      <c r="J280" s="7"/>
      <c r="K280" s="7"/>
      <c r="L280" s="250"/>
      <c r="M280" s="250"/>
      <c r="N280" s="250"/>
    </row>
    <row r="281" spans="1:14" x14ac:dyDescent="0.25">
      <c r="A281" s="11"/>
      <c r="B281" s="11"/>
      <c r="C281" s="11"/>
      <c r="D281" s="250"/>
      <c r="E281" s="11"/>
      <c r="F281" s="7"/>
      <c r="G281" s="7"/>
      <c r="H281" s="7"/>
      <c r="I281" s="11"/>
      <c r="J281" s="7"/>
      <c r="K281" s="7"/>
      <c r="L281" s="250"/>
      <c r="M281" s="250"/>
      <c r="N281" s="250"/>
    </row>
    <row r="282" spans="1:14" x14ac:dyDescent="0.25">
      <c r="A282" s="11"/>
      <c r="B282" s="11"/>
      <c r="C282" s="11"/>
      <c r="D282" s="250"/>
      <c r="E282" s="11"/>
      <c r="F282" s="7"/>
      <c r="G282" s="7"/>
      <c r="H282" s="7"/>
      <c r="I282" s="11"/>
      <c r="J282" s="7"/>
      <c r="K282" s="7"/>
      <c r="L282" s="250"/>
      <c r="M282" s="250"/>
      <c r="N282" s="250"/>
    </row>
    <row r="283" spans="1:14" x14ac:dyDescent="0.25">
      <c r="A283" s="11"/>
      <c r="B283" s="11"/>
      <c r="C283" s="11"/>
      <c r="D283" s="250"/>
      <c r="E283" s="11"/>
      <c r="F283" s="7"/>
      <c r="G283" s="7"/>
      <c r="H283" s="7"/>
      <c r="I283" s="11"/>
      <c r="J283" s="7"/>
      <c r="K283" s="7"/>
      <c r="L283" s="250"/>
      <c r="M283" s="250"/>
      <c r="N283" s="250"/>
    </row>
    <row r="284" spans="1:14" x14ac:dyDescent="0.25">
      <c r="A284" s="11"/>
      <c r="B284" s="11"/>
      <c r="C284" s="11"/>
      <c r="D284" s="250"/>
      <c r="E284" s="11"/>
      <c r="F284" s="7"/>
      <c r="G284" s="7"/>
      <c r="H284" s="7"/>
      <c r="I284" s="11"/>
      <c r="J284" s="7"/>
      <c r="K284" s="7"/>
      <c r="L284" s="250"/>
      <c r="M284" s="250"/>
      <c r="N284" s="250"/>
    </row>
    <row r="285" spans="1:14" x14ac:dyDescent="0.25">
      <c r="A285" s="11"/>
      <c r="B285" s="11"/>
      <c r="C285" s="11"/>
      <c r="D285" s="250"/>
      <c r="E285" s="11"/>
      <c r="F285" s="7"/>
      <c r="G285" s="7"/>
      <c r="H285" s="7"/>
      <c r="I285" s="11"/>
      <c r="J285" s="7"/>
      <c r="K285" s="7"/>
      <c r="L285" s="250"/>
      <c r="M285" s="250"/>
      <c r="N285" s="250"/>
    </row>
    <row r="286" spans="1:14" x14ac:dyDescent="0.25">
      <c r="A286" s="11"/>
      <c r="B286" s="11"/>
      <c r="C286" s="11"/>
      <c r="D286" s="250"/>
      <c r="E286" s="11"/>
      <c r="F286" s="7"/>
      <c r="G286" s="7"/>
      <c r="H286" s="7"/>
      <c r="I286" s="11"/>
      <c r="J286" s="7"/>
      <c r="K286" s="7"/>
      <c r="L286" s="250"/>
      <c r="M286" s="250"/>
      <c r="N286" s="250"/>
    </row>
    <row r="287" spans="1:14" x14ac:dyDescent="0.25">
      <c r="A287" s="11"/>
      <c r="B287" s="11"/>
      <c r="C287" s="11"/>
      <c r="D287" s="250"/>
      <c r="E287" s="11"/>
      <c r="F287" s="7"/>
      <c r="G287" s="7"/>
      <c r="H287" s="7"/>
      <c r="I287" s="11"/>
      <c r="J287" s="7"/>
      <c r="K287" s="7"/>
      <c r="L287" s="250"/>
      <c r="M287" s="250"/>
      <c r="N287" s="250"/>
    </row>
    <row r="288" spans="1:14" x14ac:dyDescent="0.25">
      <c r="A288" s="11"/>
      <c r="B288" s="11"/>
      <c r="C288" s="11"/>
      <c r="D288" s="250"/>
      <c r="E288" s="11"/>
      <c r="F288" s="7"/>
      <c r="G288" s="7"/>
      <c r="H288" s="7"/>
      <c r="I288" s="11"/>
      <c r="J288" s="7"/>
      <c r="K288" s="7"/>
      <c r="L288" s="250"/>
      <c r="M288" s="250"/>
      <c r="N288" s="250"/>
    </row>
    <row r="289" spans="1:14" x14ac:dyDescent="0.25">
      <c r="A289" s="11"/>
      <c r="B289" s="11"/>
      <c r="C289" s="11"/>
      <c r="D289" s="250"/>
      <c r="E289" s="11"/>
      <c r="F289" s="7"/>
      <c r="G289" s="7"/>
      <c r="H289" s="7"/>
      <c r="I289" s="11"/>
      <c r="J289" s="7"/>
      <c r="K289" s="7"/>
      <c r="L289" s="250"/>
      <c r="M289" s="250"/>
      <c r="N289" s="250"/>
    </row>
    <row r="290" spans="1:14" x14ac:dyDescent="0.25">
      <c r="A290" s="11"/>
      <c r="B290" s="11"/>
      <c r="C290" s="11"/>
      <c r="D290" s="250"/>
      <c r="E290" s="11"/>
      <c r="F290" s="7"/>
      <c r="G290" s="7"/>
      <c r="H290" s="7"/>
      <c r="I290" s="11"/>
      <c r="J290" s="7"/>
      <c r="K290" s="7"/>
      <c r="L290" s="250"/>
      <c r="M290" s="250"/>
      <c r="N290" s="250"/>
    </row>
    <row r="291" spans="1:14" x14ac:dyDescent="0.25">
      <c r="A291" s="11"/>
      <c r="B291" s="11"/>
      <c r="C291" s="11"/>
      <c r="D291" s="250"/>
      <c r="E291" s="11"/>
      <c r="F291" s="7"/>
      <c r="G291" s="7"/>
      <c r="H291" s="7"/>
      <c r="I291" s="11"/>
      <c r="J291" s="7"/>
      <c r="K291" s="7"/>
      <c r="L291" s="250"/>
      <c r="M291" s="250"/>
      <c r="N291" s="250"/>
    </row>
    <row r="292" spans="1:14" x14ac:dyDescent="0.25">
      <c r="A292" s="11"/>
      <c r="B292" s="11"/>
      <c r="C292" s="11"/>
      <c r="D292" s="250"/>
      <c r="E292" s="11"/>
      <c r="F292" s="7"/>
      <c r="G292" s="7"/>
      <c r="H292" s="7"/>
      <c r="I292" s="11"/>
      <c r="J292" s="7"/>
      <c r="K292" s="7"/>
      <c r="L292" s="250"/>
      <c r="M292" s="250"/>
      <c r="N292" s="250"/>
    </row>
    <row r="293" spans="1:14" x14ac:dyDescent="0.25">
      <c r="A293" s="11"/>
      <c r="B293" s="11"/>
      <c r="C293" s="11"/>
      <c r="D293" s="250"/>
      <c r="E293" s="11"/>
      <c r="F293" s="7"/>
      <c r="G293" s="7"/>
      <c r="H293" s="7"/>
      <c r="I293" s="11"/>
      <c r="J293" s="7"/>
      <c r="K293" s="7"/>
      <c r="L293" s="250"/>
      <c r="M293" s="250"/>
      <c r="N293" s="250"/>
    </row>
    <row r="294" spans="1:14" x14ac:dyDescent="0.25">
      <c r="A294" s="11"/>
      <c r="B294" s="11"/>
      <c r="C294" s="11"/>
      <c r="D294" s="250"/>
      <c r="E294" s="11"/>
      <c r="F294" s="7"/>
      <c r="G294" s="7"/>
      <c r="H294" s="7"/>
      <c r="I294" s="11"/>
      <c r="J294" s="7"/>
      <c r="K294" s="7"/>
      <c r="L294" s="250"/>
      <c r="M294" s="250"/>
      <c r="N294" s="250"/>
    </row>
    <row r="295" spans="1:14" x14ac:dyDescent="0.25">
      <c r="A295" s="11"/>
      <c r="B295" s="11"/>
      <c r="C295" s="11"/>
      <c r="D295" s="250"/>
      <c r="E295" s="11"/>
      <c r="F295" s="7"/>
      <c r="G295" s="7"/>
      <c r="H295" s="7"/>
      <c r="I295" s="11"/>
      <c r="J295" s="7"/>
      <c r="K295" s="7"/>
      <c r="L295" s="250"/>
      <c r="M295" s="250"/>
      <c r="N295" s="250"/>
    </row>
    <row r="296" spans="1:14" x14ac:dyDescent="0.25">
      <c r="A296" s="11"/>
      <c r="B296" s="11"/>
      <c r="C296" s="11"/>
      <c r="D296" s="250"/>
      <c r="E296" s="11"/>
      <c r="F296" s="7"/>
      <c r="G296" s="7"/>
      <c r="H296" s="7"/>
      <c r="I296" s="11"/>
      <c r="J296" s="7"/>
      <c r="K296" s="7"/>
      <c r="L296" s="250"/>
      <c r="M296" s="250"/>
      <c r="N296" s="250"/>
    </row>
    <row r="297" spans="1:14" x14ac:dyDescent="0.25">
      <c r="A297" s="11"/>
      <c r="B297" s="11"/>
      <c r="C297" s="11"/>
      <c r="D297" s="250"/>
      <c r="E297" s="11"/>
      <c r="F297" s="7"/>
      <c r="G297" s="7"/>
      <c r="H297" s="7"/>
      <c r="I297" s="11"/>
      <c r="J297" s="7"/>
      <c r="K297" s="7"/>
      <c r="L297" s="250"/>
      <c r="M297" s="250"/>
      <c r="N297" s="250"/>
    </row>
    <row r="298" spans="1:14" x14ac:dyDescent="0.25">
      <c r="A298" s="11"/>
      <c r="B298" s="11"/>
      <c r="C298" s="11"/>
      <c r="D298" s="250"/>
      <c r="E298" s="11"/>
      <c r="F298" s="7"/>
      <c r="G298" s="7"/>
      <c r="H298" s="7"/>
      <c r="I298" s="11"/>
      <c r="J298" s="7"/>
      <c r="K298" s="7"/>
      <c r="L298" s="250"/>
      <c r="M298" s="250"/>
      <c r="N298" s="250"/>
    </row>
    <row r="299" spans="1:14" x14ac:dyDescent="0.25">
      <c r="A299" s="11"/>
      <c r="B299" s="11"/>
      <c r="C299" s="11"/>
      <c r="D299" s="250"/>
      <c r="E299" s="11"/>
      <c r="F299" s="7"/>
      <c r="G299" s="7"/>
      <c r="H299" s="7"/>
      <c r="I299" s="11"/>
      <c r="J299" s="7"/>
      <c r="K299" s="7"/>
      <c r="L299" s="250"/>
      <c r="M299" s="250"/>
      <c r="N299" s="250"/>
    </row>
    <row r="300" spans="1:14" x14ac:dyDescent="0.25">
      <c r="A300" s="11"/>
      <c r="B300" s="11"/>
      <c r="C300" s="11"/>
      <c r="D300" s="250"/>
      <c r="E300" s="11"/>
      <c r="F300" s="7"/>
      <c r="G300" s="7"/>
      <c r="H300" s="7"/>
      <c r="I300" s="11"/>
      <c r="J300" s="7"/>
      <c r="K300" s="7"/>
      <c r="L300" s="250"/>
      <c r="M300" s="250"/>
      <c r="N300" s="250"/>
    </row>
    <row r="301" spans="1:14" x14ac:dyDescent="0.25">
      <c r="A301" s="11"/>
      <c r="B301" s="11"/>
      <c r="C301" s="11"/>
      <c r="D301" s="250"/>
      <c r="E301" s="11"/>
      <c r="F301" s="7"/>
      <c r="G301" s="7"/>
      <c r="H301" s="7"/>
      <c r="I301" s="11"/>
      <c r="J301" s="7"/>
      <c r="K301" s="7"/>
      <c r="L301" s="250"/>
      <c r="M301" s="250"/>
      <c r="N301" s="250"/>
    </row>
    <row r="302" spans="1:14" x14ac:dyDescent="0.25">
      <c r="A302" s="11"/>
      <c r="B302" s="11"/>
      <c r="C302" s="11"/>
      <c r="D302" s="250"/>
      <c r="E302" s="11"/>
      <c r="F302" s="7"/>
      <c r="G302" s="7"/>
      <c r="H302" s="7"/>
      <c r="I302" s="11"/>
      <c r="J302" s="7"/>
      <c r="K302" s="7"/>
      <c r="L302" s="250"/>
      <c r="M302" s="250"/>
      <c r="N302" s="250"/>
    </row>
    <row r="303" spans="1:14" x14ac:dyDescent="0.25">
      <c r="A303" s="11"/>
      <c r="B303" s="11"/>
      <c r="C303" s="11"/>
      <c r="D303" s="250"/>
      <c r="E303" s="11"/>
      <c r="F303" s="7"/>
      <c r="G303" s="7"/>
      <c r="H303" s="7"/>
      <c r="I303" s="11"/>
      <c r="J303" s="7"/>
      <c r="K303" s="7"/>
      <c r="L303" s="250"/>
      <c r="M303" s="250"/>
      <c r="N303" s="250"/>
    </row>
    <row r="304" spans="1:14" x14ac:dyDescent="0.25">
      <c r="A304" s="11"/>
      <c r="B304" s="11"/>
      <c r="C304" s="11"/>
      <c r="D304" s="250"/>
      <c r="E304" s="11"/>
      <c r="F304" s="7"/>
      <c r="G304" s="7"/>
      <c r="H304" s="7"/>
      <c r="I304" s="11"/>
      <c r="J304" s="7"/>
      <c r="K304" s="7"/>
      <c r="L304" s="250"/>
      <c r="M304" s="250"/>
      <c r="N304" s="250"/>
    </row>
    <row r="305" spans="1:14" x14ac:dyDescent="0.25">
      <c r="A305" s="11"/>
      <c r="B305" s="11"/>
      <c r="C305" s="11"/>
      <c r="D305" s="250"/>
      <c r="E305" s="11"/>
      <c r="F305" s="7"/>
      <c r="G305" s="7"/>
      <c r="H305" s="7"/>
      <c r="I305" s="11"/>
      <c r="J305" s="7"/>
      <c r="K305" s="7"/>
      <c r="L305" s="250"/>
      <c r="M305" s="250"/>
      <c r="N305" s="250"/>
    </row>
    <row r="306" spans="1:14" x14ac:dyDescent="0.25">
      <c r="A306" s="11"/>
      <c r="B306" s="11"/>
      <c r="C306" s="11"/>
      <c r="D306" s="250"/>
      <c r="E306" s="11"/>
      <c r="F306" s="7"/>
      <c r="G306" s="7"/>
      <c r="H306" s="7"/>
      <c r="I306" s="11"/>
      <c r="J306" s="7"/>
      <c r="K306" s="7"/>
      <c r="L306" s="250"/>
      <c r="M306" s="250"/>
      <c r="N306" s="250"/>
    </row>
    <row r="307" spans="1:14" x14ac:dyDescent="0.25">
      <c r="A307" s="11"/>
      <c r="B307" s="11"/>
      <c r="C307" s="11"/>
      <c r="D307" s="250"/>
      <c r="E307" s="11"/>
      <c r="F307" s="7"/>
      <c r="G307" s="7"/>
      <c r="H307" s="7"/>
      <c r="I307" s="11"/>
      <c r="J307" s="7"/>
      <c r="K307" s="7"/>
      <c r="L307" s="250"/>
      <c r="M307" s="250"/>
      <c r="N307" s="250"/>
    </row>
    <row r="308" spans="1:14" x14ac:dyDescent="0.25">
      <c r="A308" s="11"/>
      <c r="B308" s="11"/>
      <c r="C308" s="11"/>
      <c r="D308" s="250"/>
      <c r="E308" s="11"/>
      <c r="F308" s="7"/>
      <c r="G308" s="7"/>
      <c r="H308" s="7"/>
      <c r="I308" s="11"/>
      <c r="J308" s="7"/>
      <c r="K308" s="7"/>
      <c r="L308" s="250"/>
      <c r="M308" s="250"/>
      <c r="N308" s="250"/>
    </row>
    <row r="309" spans="1:14" x14ac:dyDescent="0.25">
      <c r="A309" s="11"/>
      <c r="B309" s="11"/>
      <c r="C309" s="11"/>
      <c r="D309" s="250"/>
      <c r="E309" s="11"/>
      <c r="F309" s="7"/>
      <c r="G309" s="7"/>
      <c r="H309" s="7"/>
      <c r="I309" s="11"/>
      <c r="J309" s="7"/>
      <c r="K309" s="7"/>
      <c r="L309" s="250"/>
      <c r="M309" s="250"/>
      <c r="N309" s="250"/>
    </row>
    <row r="310" spans="1:14" x14ac:dyDescent="0.25">
      <c r="A310" s="11"/>
      <c r="B310" s="11"/>
      <c r="C310" s="11"/>
      <c r="D310" s="250"/>
      <c r="E310" s="11"/>
      <c r="F310" s="7"/>
      <c r="G310" s="7"/>
      <c r="H310" s="7"/>
      <c r="I310" s="11"/>
      <c r="J310" s="7"/>
      <c r="K310" s="7"/>
      <c r="L310" s="250"/>
      <c r="M310" s="250"/>
      <c r="N310" s="250"/>
    </row>
    <row r="311" spans="1:14" x14ac:dyDescent="0.25">
      <c r="A311" s="11"/>
      <c r="B311" s="11"/>
      <c r="C311" s="11"/>
      <c r="D311" s="250"/>
      <c r="E311" s="11"/>
      <c r="F311" s="7"/>
      <c r="G311" s="7"/>
      <c r="H311" s="7"/>
      <c r="I311" s="11"/>
      <c r="J311" s="7"/>
      <c r="K311" s="7"/>
      <c r="L311" s="250"/>
      <c r="M311" s="250"/>
      <c r="N311" s="250"/>
    </row>
    <row r="312" spans="1:14" x14ac:dyDescent="0.25">
      <c r="A312" s="11"/>
      <c r="B312" s="11"/>
      <c r="C312" s="11"/>
      <c r="D312" s="250"/>
      <c r="E312" s="11"/>
      <c r="F312" s="7"/>
      <c r="G312" s="7"/>
      <c r="H312" s="7"/>
      <c r="I312" s="11"/>
      <c r="J312" s="7"/>
      <c r="K312" s="7"/>
      <c r="L312" s="250"/>
      <c r="M312" s="250"/>
      <c r="N312" s="250"/>
    </row>
    <row r="313" spans="1:14" x14ac:dyDescent="0.25">
      <c r="A313" s="11"/>
      <c r="B313" s="11"/>
      <c r="C313" s="11"/>
      <c r="D313" s="250"/>
      <c r="E313" s="11"/>
      <c r="F313" s="7"/>
      <c r="G313" s="7"/>
      <c r="H313" s="7"/>
      <c r="I313" s="11"/>
      <c r="J313" s="7"/>
      <c r="K313" s="7"/>
      <c r="L313" s="250"/>
      <c r="M313" s="250"/>
      <c r="N313" s="250"/>
    </row>
    <row r="314" spans="1:14" x14ac:dyDescent="0.25">
      <c r="A314" s="11"/>
      <c r="B314" s="11"/>
      <c r="C314" s="11"/>
      <c r="D314" s="250"/>
      <c r="E314" s="11"/>
      <c r="F314" s="7"/>
      <c r="G314" s="7"/>
      <c r="H314" s="7"/>
      <c r="I314" s="11"/>
      <c r="J314" s="7"/>
      <c r="K314" s="7"/>
      <c r="L314" s="250"/>
      <c r="M314" s="250"/>
      <c r="N314" s="250"/>
    </row>
    <row r="315" spans="1:14" x14ac:dyDescent="0.25">
      <c r="A315" s="11"/>
      <c r="B315" s="11"/>
      <c r="C315" s="11"/>
      <c r="D315" s="250"/>
      <c r="E315" s="11"/>
      <c r="F315" s="7"/>
      <c r="G315" s="7"/>
      <c r="H315" s="7"/>
      <c r="I315" s="11"/>
      <c r="J315" s="7"/>
      <c r="K315" s="7"/>
      <c r="L315" s="250"/>
      <c r="M315" s="250"/>
      <c r="N315" s="250"/>
    </row>
    <row r="316" spans="1:14" x14ac:dyDescent="0.25">
      <c r="A316" s="11"/>
      <c r="B316" s="11"/>
      <c r="C316" s="11"/>
      <c r="D316" s="250"/>
      <c r="E316" s="11"/>
      <c r="F316" s="7"/>
      <c r="G316" s="7"/>
      <c r="H316" s="7"/>
      <c r="I316" s="11"/>
      <c r="J316" s="7"/>
      <c r="K316" s="7"/>
      <c r="L316" s="250"/>
      <c r="M316" s="250"/>
      <c r="N316" s="250"/>
    </row>
    <row r="317" spans="1:14" x14ac:dyDescent="0.25">
      <c r="A317" s="11"/>
      <c r="B317" s="11"/>
      <c r="C317" s="11"/>
      <c r="D317" s="250"/>
      <c r="E317" s="11"/>
      <c r="F317" s="7"/>
      <c r="G317" s="7"/>
      <c r="H317" s="7"/>
      <c r="I317" s="11"/>
      <c r="J317" s="7"/>
      <c r="K317" s="7"/>
      <c r="L317" s="250"/>
      <c r="M317" s="250"/>
      <c r="N317" s="250"/>
    </row>
    <row r="318" spans="1:14" x14ac:dyDescent="0.25">
      <c r="A318" s="11"/>
      <c r="B318" s="11"/>
      <c r="C318" s="11"/>
      <c r="D318" s="250"/>
      <c r="E318" s="11"/>
      <c r="F318" s="7"/>
      <c r="G318" s="7"/>
      <c r="H318" s="7"/>
      <c r="I318" s="11"/>
      <c r="J318" s="7"/>
      <c r="K318" s="7"/>
      <c r="L318" s="250"/>
      <c r="M318" s="250"/>
      <c r="N318" s="250"/>
    </row>
    <row r="319" spans="1:14" x14ac:dyDescent="0.25">
      <c r="A319" s="11"/>
      <c r="B319" s="11"/>
      <c r="C319" s="11"/>
      <c r="D319" s="250"/>
      <c r="E319" s="11"/>
      <c r="F319" s="7"/>
      <c r="G319" s="7"/>
      <c r="H319" s="7"/>
      <c r="I319" s="11"/>
      <c r="J319" s="7"/>
      <c r="K319" s="7"/>
      <c r="L319" s="250"/>
      <c r="M319" s="250"/>
      <c r="N319" s="250"/>
    </row>
    <row r="320" spans="1:14" x14ac:dyDescent="0.25">
      <c r="A320" s="11"/>
      <c r="B320" s="11"/>
      <c r="C320" s="11"/>
      <c r="D320" s="250"/>
      <c r="E320" s="11"/>
      <c r="F320" s="7"/>
      <c r="G320" s="7"/>
      <c r="H320" s="7"/>
      <c r="I320" s="11"/>
      <c r="J320" s="7"/>
      <c r="K320" s="7"/>
      <c r="L320" s="250"/>
      <c r="M320" s="250"/>
      <c r="N320" s="250"/>
    </row>
    <row r="321" spans="1:14" x14ac:dyDescent="0.25">
      <c r="A321" s="11"/>
      <c r="B321" s="11"/>
      <c r="C321" s="11"/>
      <c r="D321" s="250"/>
      <c r="E321" s="11"/>
      <c r="F321" s="7"/>
      <c r="G321" s="7"/>
      <c r="H321" s="7"/>
      <c r="I321" s="11"/>
      <c r="J321" s="7"/>
      <c r="K321" s="7"/>
      <c r="L321" s="250"/>
      <c r="M321" s="250"/>
      <c r="N321" s="250"/>
    </row>
    <row r="322" spans="1:14" x14ac:dyDescent="0.25">
      <c r="A322" s="11"/>
      <c r="B322" s="11"/>
      <c r="C322" s="11"/>
      <c r="D322" s="250"/>
      <c r="E322" s="11"/>
      <c r="F322" s="7"/>
      <c r="G322" s="7"/>
      <c r="H322" s="7"/>
      <c r="I322" s="11"/>
      <c r="J322" s="7"/>
      <c r="K322" s="7"/>
      <c r="L322" s="250"/>
      <c r="M322" s="250"/>
      <c r="N322" s="250"/>
    </row>
    <row r="323" spans="1:14" x14ac:dyDescent="0.25">
      <c r="A323" s="11"/>
      <c r="B323" s="11"/>
      <c r="C323" s="11"/>
      <c r="D323" s="250"/>
      <c r="E323" s="11"/>
      <c r="F323" s="7"/>
      <c r="G323" s="7"/>
      <c r="H323" s="7"/>
      <c r="I323" s="11"/>
      <c r="J323" s="7"/>
      <c r="K323" s="7"/>
      <c r="L323" s="250"/>
      <c r="M323" s="250"/>
      <c r="N323" s="250"/>
    </row>
    <row r="324" spans="1:14" x14ac:dyDescent="0.25">
      <c r="A324" s="11"/>
      <c r="B324" s="11"/>
      <c r="C324" s="11"/>
      <c r="D324" s="250"/>
      <c r="E324" s="11"/>
      <c r="F324" s="7"/>
      <c r="G324" s="7"/>
      <c r="H324" s="7"/>
      <c r="I324" s="11"/>
      <c r="J324" s="7"/>
      <c r="K324" s="7"/>
      <c r="L324" s="250"/>
      <c r="M324" s="250"/>
      <c r="N324" s="250"/>
    </row>
    <row r="325" spans="1:14" x14ac:dyDescent="0.25">
      <c r="A325" s="11"/>
      <c r="B325" s="11"/>
      <c r="C325" s="11"/>
      <c r="D325" s="250"/>
      <c r="E325" s="11"/>
      <c r="F325" s="7"/>
      <c r="G325" s="7"/>
      <c r="H325" s="7"/>
      <c r="I325" s="11"/>
      <c r="J325" s="7"/>
      <c r="K325" s="7"/>
      <c r="L325" s="250"/>
      <c r="M325" s="250"/>
      <c r="N325" s="250"/>
    </row>
    <row r="326" spans="1:14" x14ac:dyDescent="0.25">
      <c r="A326" s="11"/>
      <c r="B326" s="11"/>
      <c r="C326" s="11"/>
      <c r="D326" s="250"/>
      <c r="E326" s="11"/>
      <c r="F326" s="7"/>
      <c r="G326" s="7"/>
      <c r="H326" s="7"/>
      <c r="I326" s="11"/>
      <c r="J326" s="7"/>
      <c r="K326" s="7"/>
      <c r="L326" s="250"/>
      <c r="M326" s="250"/>
      <c r="N326" s="250"/>
    </row>
    <row r="327" spans="1:14" x14ac:dyDescent="0.25">
      <c r="A327" s="11"/>
      <c r="B327" s="11"/>
      <c r="C327" s="11"/>
      <c r="D327" s="250"/>
      <c r="E327" s="11"/>
      <c r="F327" s="7"/>
      <c r="G327" s="7"/>
      <c r="H327" s="7"/>
      <c r="I327" s="11"/>
      <c r="J327" s="7"/>
      <c r="K327" s="7"/>
      <c r="L327" s="250"/>
      <c r="M327" s="250"/>
      <c r="N327" s="250"/>
    </row>
    <row r="328" spans="1:14" x14ac:dyDescent="0.25">
      <c r="A328" s="11"/>
      <c r="B328" s="11"/>
      <c r="C328" s="11"/>
      <c r="D328" s="250"/>
      <c r="E328" s="11"/>
      <c r="F328" s="7"/>
      <c r="G328" s="7"/>
      <c r="H328" s="7"/>
      <c r="I328" s="11"/>
      <c r="J328" s="7"/>
      <c r="K328" s="7"/>
      <c r="L328" s="250"/>
      <c r="M328" s="250"/>
      <c r="N328" s="250"/>
    </row>
    <row r="329" spans="1:14" x14ac:dyDescent="0.25">
      <c r="A329" s="11"/>
      <c r="B329" s="11"/>
      <c r="C329" s="11"/>
      <c r="D329" s="250"/>
      <c r="E329" s="11"/>
      <c r="F329" s="7"/>
      <c r="G329" s="7"/>
      <c r="H329" s="7"/>
      <c r="I329" s="11"/>
      <c r="J329" s="7"/>
      <c r="K329" s="7"/>
      <c r="L329" s="250"/>
      <c r="M329" s="250"/>
      <c r="N329" s="250"/>
    </row>
    <row r="330" spans="1:14" x14ac:dyDescent="0.25">
      <c r="A330" s="11"/>
      <c r="B330" s="11"/>
      <c r="C330" s="11"/>
      <c r="D330" s="250"/>
      <c r="E330" s="11"/>
      <c r="F330" s="7"/>
      <c r="G330" s="7"/>
      <c r="H330" s="7"/>
      <c r="I330" s="11"/>
      <c r="J330" s="7"/>
      <c r="K330" s="7"/>
      <c r="L330" s="250"/>
      <c r="M330" s="250"/>
      <c r="N330" s="250"/>
    </row>
    <row r="331" spans="1:14" x14ac:dyDescent="0.25">
      <c r="A331" s="11"/>
      <c r="B331" s="11"/>
      <c r="C331" s="11"/>
      <c r="D331" s="250"/>
      <c r="E331" s="11"/>
      <c r="F331" s="7"/>
      <c r="G331" s="7"/>
      <c r="H331" s="7"/>
      <c r="I331" s="11"/>
      <c r="J331" s="7"/>
      <c r="K331" s="7"/>
      <c r="L331" s="250"/>
      <c r="M331" s="250"/>
      <c r="N331" s="250"/>
    </row>
    <row r="332" spans="1:14" x14ac:dyDescent="0.25">
      <c r="A332" s="11"/>
      <c r="B332" s="11"/>
      <c r="C332" s="11"/>
      <c r="D332" s="250"/>
      <c r="E332" s="11"/>
      <c r="F332" s="7"/>
      <c r="G332" s="7"/>
      <c r="H332" s="7"/>
      <c r="I332" s="11"/>
      <c r="J332" s="7"/>
      <c r="K332" s="7"/>
      <c r="L332" s="250"/>
      <c r="M332" s="250"/>
      <c r="N332" s="250"/>
    </row>
    <row r="333" spans="1:14" x14ac:dyDescent="0.25">
      <c r="A333" s="11"/>
      <c r="B333" s="11"/>
      <c r="C333" s="11"/>
      <c r="D333" s="250"/>
      <c r="E333" s="11"/>
      <c r="F333" s="7"/>
      <c r="G333" s="7"/>
      <c r="H333" s="7"/>
      <c r="I333" s="11"/>
      <c r="J333" s="7"/>
      <c r="K333" s="7"/>
      <c r="L333" s="250"/>
      <c r="M333" s="250"/>
      <c r="N333" s="250"/>
    </row>
    <row r="334" spans="1:14" x14ac:dyDescent="0.25">
      <c r="A334" s="11"/>
      <c r="B334" s="11"/>
      <c r="C334" s="11"/>
      <c r="D334" s="250"/>
      <c r="E334" s="11"/>
      <c r="F334" s="7"/>
      <c r="G334" s="7"/>
      <c r="H334" s="7"/>
      <c r="I334" s="11"/>
      <c r="J334" s="7"/>
      <c r="K334" s="7"/>
      <c r="L334" s="250"/>
      <c r="M334" s="250"/>
      <c r="N334" s="250"/>
    </row>
    <row r="335" spans="1:14" x14ac:dyDescent="0.25">
      <c r="A335" s="11"/>
      <c r="B335" s="11"/>
      <c r="C335" s="11"/>
      <c r="D335" s="250"/>
      <c r="E335" s="11"/>
      <c r="F335" s="7"/>
      <c r="G335" s="7"/>
      <c r="H335" s="7"/>
      <c r="I335" s="11"/>
      <c r="J335" s="7"/>
      <c r="K335" s="7"/>
      <c r="L335" s="250"/>
      <c r="M335" s="250"/>
      <c r="N335" s="250"/>
    </row>
    <row r="336" spans="1:14" x14ac:dyDescent="0.25">
      <c r="A336" s="11"/>
      <c r="B336" s="11"/>
      <c r="C336" s="11"/>
      <c r="D336" s="250"/>
      <c r="E336" s="11"/>
      <c r="F336" s="7"/>
      <c r="G336" s="7"/>
      <c r="H336" s="7"/>
      <c r="I336" s="11"/>
      <c r="J336" s="7"/>
      <c r="K336" s="7"/>
      <c r="L336" s="250"/>
      <c r="M336" s="250"/>
      <c r="N336" s="250"/>
    </row>
    <row r="337" spans="1:14" x14ac:dyDescent="0.25">
      <c r="A337" s="11"/>
      <c r="B337" s="11"/>
      <c r="C337" s="11"/>
      <c r="D337" s="250"/>
      <c r="E337" s="11"/>
      <c r="F337" s="7"/>
      <c r="G337" s="7"/>
      <c r="H337" s="7"/>
      <c r="I337" s="11"/>
      <c r="J337" s="7"/>
      <c r="K337" s="7"/>
      <c r="L337" s="250"/>
      <c r="M337" s="250"/>
      <c r="N337" s="250"/>
    </row>
    <row r="338" spans="1:14" x14ac:dyDescent="0.25">
      <c r="A338" s="11"/>
      <c r="B338" s="11"/>
      <c r="C338" s="11"/>
      <c r="D338" s="250"/>
      <c r="E338" s="11"/>
      <c r="F338" s="7"/>
      <c r="G338" s="7"/>
      <c r="H338" s="7"/>
      <c r="I338" s="11"/>
      <c r="J338" s="7"/>
      <c r="K338" s="7"/>
      <c r="L338" s="250"/>
      <c r="M338" s="250"/>
      <c r="N338" s="250"/>
    </row>
    <row r="339" spans="1:14" x14ac:dyDescent="0.25">
      <c r="A339" s="11"/>
      <c r="B339" s="11"/>
      <c r="C339" s="11"/>
      <c r="D339" s="250"/>
      <c r="E339" s="11"/>
      <c r="F339" s="7"/>
      <c r="G339" s="7"/>
      <c r="H339" s="7"/>
      <c r="I339" s="11"/>
      <c r="J339" s="7"/>
      <c r="K339" s="7"/>
      <c r="L339" s="250"/>
      <c r="M339" s="250"/>
      <c r="N339" s="250"/>
    </row>
    <row r="340" spans="1:14" x14ac:dyDescent="0.25">
      <c r="A340" s="11"/>
      <c r="B340" s="11"/>
      <c r="C340" s="11"/>
      <c r="D340" s="250"/>
      <c r="E340" s="11"/>
      <c r="F340" s="7"/>
      <c r="G340" s="7"/>
      <c r="H340" s="7"/>
      <c r="I340" s="11"/>
      <c r="J340" s="7"/>
      <c r="K340" s="7"/>
      <c r="L340" s="250"/>
      <c r="M340" s="250"/>
      <c r="N340" s="250"/>
    </row>
    <row r="341" spans="1:14" x14ac:dyDescent="0.25">
      <c r="A341" s="11"/>
      <c r="B341" s="11"/>
      <c r="C341" s="11"/>
      <c r="D341" s="250"/>
      <c r="E341" s="11"/>
      <c r="F341" s="7"/>
      <c r="G341" s="7"/>
      <c r="H341" s="7"/>
      <c r="I341" s="11"/>
      <c r="J341" s="7"/>
      <c r="K341" s="7"/>
      <c r="L341" s="250"/>
      <c r="M341" s="250"/>
      <c r="N341" s="250"/>
    </row>
    <row r="342" spans="1:14" x14ac:dyDescent="0.25">
      <c r="A342" s="11"/>
      <c r="B342" s="11"/>
      <c r="C342" s="11"/>
      <c r="D342" s="250"/>
      <c r="E342" s="11"/>
      <c r="F342" s="7"/>
      <c r="G342" s="7"/>
      <c r="H342" s="7"/>
      <c r="I342" s="11"/>
      <c r="J342" s="7"/>
      <c r="K342" s="7"/>
      <c r="L342" s="250"/>
      <c r="M342" s="250"/>
      <c r="N342" s="250"/>
    </row>
    <row r="343" spans="1:14" x14ac:dyDescent="0.25">
      <c r="A343" s="11"/>
      <c r="B343" s="11"/>
      <c r="C343" s="11"/>
      <c r="D343" s="250"/>
      <c r="E343" s="11"/>
      <c r="F343" s="7"/>
      <c r="G343" s="7"/>
      <c r="H343" s="7"/>
      <c r="I343" s="11"/>
      <c r="J343" s="7"/>
      <c r="K343" s="7"/>
      <c r="L343" s="250"/>
      <c r="M343" s="250"/>
      <c r="N343" s="250"/>
    </row>
    <row r="344" spans="1:14" x14ac:dyDescent="0.25">
      <c r="A344" s="11"/>
      <c r="B344" s="11"/>
      <c r="C344" s="11"/>
      <c r="D344" s="250"/>
      <c r="E344" s="11"/>
      <c r="F344" s="7"/>
      <c r="G344" s="7"/>
      <c r="H344" s="7"/>
      <c r="I344" s="11"/>
      <c r="J344" s="7"/>
      <c r="K344" s="7"/>
      <c r="L344" s="250"/>
      <c r="M344" s="250"/>
      <c r="N344" s="250"/>
    </row>
    <row r="345" spans="1:14" x14ac:dyDescent="0.25">
      <c r="A345" s="11"/>
      <c r="B345" s="11"/>
      <c r="C345" s="11"/>
      <c r="D345" s="250"/>
      <c r="E345" s="11"/>
      <c r="F345" s="7"/>
      <c r="G345" s="7"/>
      <c r="H345" s="7"/>
      <c r="I345" s="11"/>
      <c r="J345" s="7"/>
      <c r="K345" s="7"/>
      <c r="L345" s="250"/>
      <c r="M345" s="250"/>
      <c r="N345" s="250"/>
    </row>
    <row r="346" spans="1:14" x14ac:dyDescent="0.25">
      <c r="A346" s="11"/>
      <c r="B346" s="11"/>
      <c r="C346" s="11"/>
      <c r="D346" s="250"/>
      <c r="E346" s="11"/>
      <c r="F346" s="7"/>
      <c r="G346" s="7"/>
      <c r="H346" s="7"/>
      <c r="I346" s="11"/>
      <c r="J346" s="7"/>
      <c r="K346" s="7"/>
      <c r="L346" s="250"/>
      <c r="M346" s="250"/>
      <c r="N346" s="250"/>
    </row>
    <row r="347" spans="1:14" x14ac:dyDescent="0.25">
      <c r="A347" s="11"/>
      <c r="B347" s="11"/>
      <c r="C347" s="11"/>
      <c r="D347" s="250"/>
      <c r="E347" s="11"/>
      <c r="F347" s="7"/>
      <c r="G347" s="7"/>
      <c r="H347" s="7"/>
      <c r="I347" s="11"/>
      <c r="J347" s="7"/>
      <c r="K347" s="7"/>
      <c r="L347" s="250"/>
      <c r="M347" s="250"/>
      <c r="N347" s="250"/>
    </row>
    <row r="348" spans="1:14" x14ac:dyDescent="0.25">
      <c r="A348" s="11"/>
      <c r="B348" s="11"/>
      <c r="C348" s="11"/>
      <c r="D348" s="250"/>
      <c r="E348" s="11"/>
      <c r="F348" s="7"/>
      <c r="G348" s="7"/>
      <c r="H348" s="7"/>
      <c r="I348" s="11"/>
      <c r="J348" s="7"/>
      <c r="K348" s="7"/>
      <c r="L348" s="250"/>
      <c r="M348" s="250"/>
      <c r="N348" s="250"/>
    </row>
    <row r="349" spans="1:14" x14ac:dyDescent="0.25">
      <c r="A349" s="11"/>
      <c r="B349" s="11"/>
      <c r="C349" s="11"/>
      <c r="D349" s="250"/>
      <c r="E349" s="11"/>
      <c r="F349" s="7"/>
      <c r="G349" s="7"/>
      <c r="H349" s="7"/>
      <c r="I349" s="11"/>
      <c r="J349" s="7"/>
      <c r="K349" s="7"/>
      <c r="L349" s="250"/>
      <c r="M349" s="250"/>
      <c r="N349" s="250"/>
    </row>
    <row r="350" spans="1:14" x14ac:dyDescent="0.25">
      <c r="A350" s="11"/>
      <c r="B350" s="11"/>
      <c r="C350" s="11"/>
      <c r="D350" s="250"/>
      <c r="E350" s="11"/>
      <c r="F350" s="7"/>
      <c r="G350" s="7"/>
      <c r="H350" s="7"/>
      <c r="I350" s="11"/>
      <c r="J350" s="7"/>
      <c r="K350" s="7"/>
      <c r="L350" s="250"/>
      <c r="M350" s="250"/>
      <c r="N350" s="250"/>
    </row>
    <row r="351" spans="1:14" x14ac:dyDescent="0.25">
      <c r="A351" s="11"/>
      <c r="B351" s="11"/>
      <c r="C351" s="11"/>
      <c r="D351" s="250"/>
      <c r="E351" s="11"/>
      <c r="F351" s="7"/>
      <c r="G351" s="7"/>
      <c r="H351" s="7"/>
      <c r="I351" s="11"/>
      <c r="J351" s="7"/>
      <c r="K351" s="7"/>
      <c r="L351" s="250"/>
      <c r="M351" s="250"/>
      <c r="N351" s="250"/>
    </row>
    <row r="352" spans="1:14" x14ac:dyDescent="0.25">
      <c r="A352" s="11"/>
      <c r="B352" s="11"/>
      <c r="C352" s="11"/>
      <c r="D352" s="250"/>
      <c r="E352" s="11"/>
      <c r="F352" s="7"/>
      <c r="G352" s="7"/>
      <c r="H352" s="7"/>
      <c r="I352" s="11"/>
      <c r="J352" s="7"/>
      <c r="K352" s="7"/>
      <c r="L352" s="250"/>
      <c r="M352" s="250"/>
      <c r="N352" s="250"/>
    </row>
    <row r="353" spans="1:14" x14ac:dyDescent="0.25">
      <c r="A353" s="11"/>
      <c r="B353" s="11"/>
      <c r="C353" s="11"/>
      <c r="D353" s="250"/>
      <c r="E353" s="11"/>
      <c r="F353" s="7"/>
      <c r="G353" s="7"/>
      <c r="H353" s="7"/>
      <c r="I353" s="11"/>
      <c r="J353" s="7"/>
      <c r="K353" s="7"/>
      <c r="L353" s="250"/>
      <c r="M353" s="250"/>
      <c r="N353" s="250"/>
    </row>
    <row r="354" spans="1:14" x14ac:dyDescent="0.25">
      <c r="A354" s="11"/>
      <c r="B354" s="11"/>
      <c r="C354" s="11"/>
      <c r="D354" s="250"/>
      <c r="E354" s="11"/>
      <c r="F354" s="7"/>
      <c r="G354" s="7"/>
      <c r="H354" s="7"/>
      <c r="I354" s="11"/>
      <c r="J354" s="7"/>
      <c r="K354" s="7"/>
      <c r="L354" s="250"/>
      <c r="M354" s="250"/>
      <c r="N354" s="250"/>
    </row>
    <row r="355" spans="1:14" x14ac:dyDescent="0.25">
      <c r="A355" s="11"/>
      <c r="B355" s="11"/>
      <c r="C355" s="11"/>
      <c r="D355" s="250"/>
      <c r="E355" s="11"/>
      <c r="F355" s="7"/>
      <c r="G355" s="7"/>
      <c r="H355" s="7"/>
      <c r="I355" s="11"/>
      <c r="J355" s="7"/>
      <c r="K355" s="7"/>
      <c r="L355" s="250"/>
      <c r="M355" s="250"/>
      <c r="N355" s="250"/>
    </row>
    <row r="356" spans="1:14" x14ac:dyDescent="0.25">
      <c r="A356" s="11"/>
      <c r="B356" s="11"/>
      <c r="C356" s="11"/>
      <c r="D356" s="250"/>
      <c r="E356" s="11"/>
      <c r="F356" s="7"/>
      <c r="G356" s="7"/>
      <c r="H356" s="7"/>
      <c r="I356" s="11"/>
      <c r="J356" s="7"/>
      <c r="K356" s="7"/>
      <c r="L356" s="250"/>
      <c r="M356" s="250"/>
      <c r="N356" s="250"/>
    </row>
    <row r="357" spans="1:14" x14ac:dyDescent="0.25">
      <c r="A357" s="11"/>
      <c r="B357" s="11"/>
      <c r="C357" s="11"/>
      <c r="D357" s="250"/>
      <c r="E357" s="11"/>
      <c r="F357" s="7"/>
      <c r="G357" s="7"/>
      <c r="H357" s="7"/>
      <c r="I357" s="11"/>
      <c r="J357" s="7"/>
      <c r="K357" s="7"/>
      <c r="L357" s="250"/>
      <c r="M357" s="250"/>
      <c r="N357" s="250"/>
    </row>
    <row r="358" spans="1:14" x14ac:dyDescent="0.25">
      <c r="A358" s="11"/>
      <c r="B358" s="11"/>
      <c r="C358" s="11"/>
      <c r="D358" s="250"/>
      <c r="E358" s="11"/>
      <c r="F358" s="7"/>
      <c r="G358" s="7"/>
      <c r="H358" s="7"/>
      <c r="I358" s="11"/>
      <c r="J358" s="7"/>
      <c r="K358" s="7"/>
      <c r="L358" s="250"/>
      <c r="M358" s="250"/>
      <c r="N358" s="250"/>
    </row>
    <row r="359" spans="1:14" x14ac:dyDescent="0.25">
      <c r="A359" s="11"/>
      <c r="B359" s="11"/>
      <c r="C359" s="11"/>
      <c r="D359" s="250"/>
      <c r="E359" s="11"/>
      <c r="F359" s="7"/>
      <c r="G359" s="7"/>
      <c r="H359" s="7"/>
      <c r="I359" s="11"/>
      <c r="J359" s="7"/>
      <c r="K359" s="7"/>
      <c r="L359" s="250"/>
      <c r="M359" s="250"/>
      <c r="N359" s="250"/>
    </row>
    <row r="360" spans="1:14" x14ac:dyDescent="0.25">
      <c r="A360" s="11"/>
      <c r="B360" s="11"/>
      <c r="C360" s="11"/>
      <c r="D360" s="250"/>
      <c r="E360" s="11"/>
      <c r="F360" s="7"/>
      <c r="G360" s="7"/>
      <c r="H360" s="7"/>
      <c r="I360" s="11"/>
      <c r="J360" s="7"/>
      <c r="K360" s="7"/>
      <c r="L360" s="250"/>
      <c r="M360" s="250"/>
      <c r="N360" s="250"/>
    </row>
    <row r="361" spans="1:14" x14ac:dyDescent="0.25">
      <c r="A361" s="11"/>
      <c r="B361" s="11"/>
      <c r="C361" s="11"/>
      <c r="D361" s="250"/>
      <c r="E361" s="11"/>
      <c r="F361" s="7"/>
      <c r="G361" s="7"/>
      <c r="H361" s="7"/>
      <c r="I361" s="11"/>
      <c r="J361" s="7"/>
      <c r="K361" s="7"/>
      <c r="L361" s="250"/>
      <c r="M361" s="250"/>
      <c r="N361" s="250"/>
    </row>
    <row r="362" spans="1:14" x14ac:dyDescent="0.25">
      <c r="A362" s="11"/>
      <c r="B362" s="11"/>
      <c r="C362" s="11"/>
      <c r="D362" s="250"/>
      <c r="E362" s="11"/>
      <c r="F362" s="7"/>
      <c r="G362" s="7"/>
      <c r="H362" s="7"/>
      <c r="I362" s="11"/>
      <c r="J362" s="7"/>
      <c r="K362" s="7"/>
      <c r="L362" s="250"/>
      <c r="M362" s="250"/>
      <c r="N362" s="250"/>
    </row>
    <row r="363" spans="1:14" x14ac:dyDescent="0.25">
      <c r="A363" s="11"/>
      <c r="B363" s="11"/>
      <c r="C363" s="11"/>
      <c r="D363" s="250"/>
      <c r="E363" s="11"/>
      <c r="F363" s="7"/>
      <c r="G363" s="7"/>
      <c r="H363" s="7"/>
      <c r="I363" s="11"/>
      <c r="J363" s="7"/>
      <c r="K363" s="7"/>
      <c r="L363" s="250"/>
      <c r="M363" s="250"/>
      <c r="N363" s="250"/>
    </row>
    <row r="364" spans="1:14" x14ac:dyDescent="0.25">
      <c r="A364" s="11"/>
      <c r="B364" s="11"/>
      <c r="C364" s="11"/>
      <c r="D364" s="250"/>
      <c r="E364" s="11"/>
      <c r="F364" s="7"/>
      <c r="G364" s="7"/>
      <c r="H364" s="7"/>
      <c r="I364" s="11"/>
      <c r="J364" s="7"/>
      <c r="K364" s="7"/>
      <c r="L364" s="250"/>
      <c r="M364" s="250"/>
      <c r="N364" s="250"/>
    </row>
    <row r="365" spans="1:14" x14ac:dyDescent="0.25">
      <c r="A365" s="11"/>
      <c r="B365" s="11"/>
      <c r="C365" s="11"/>
      <c r="D365" s="250"/>
      <c r="E365" s="11"/>
      <c r="F365" s="7"/>
      <c r="G365" s="7"/>
      <c r="H365" s="7"/>
      <c r="I365" s="11"/>
      <c r="J365" s="7"/>
      <c r="K365" s="7"/>
      <c r="L365" s="250"/>
      <c r="M365" s="250"/>
      <c r="N365" s="250"/>
    </row>
    <row r="366" spans="1:14" x14ac:dyDescent="0.25">
      <c r="A366" s="11"/>
      <c r="B366" s="11"/>
      <c r="C366" s="11"/>
      <c r="D366" s="250"/>
      <c r="E366" s="11"/>
      <c r="F366" s="7"/>
      <c r="G366" s="7"/>
      <c r="H366" s="7"/>
      <c r="I366" s="11"/>
      <c r="J366" s="7"/>
      <c r="K366" s="7"/>
      <c r="L366" s="250"/>
      <c r="M366" s="250"/>
      <c r="N366" s="250"/>
    </row>
    <row r="367" spans="1:14" x14ac:dyDescent="0.25">
      <c r="A367" s="11"/>
      <c r="B367" s="11"/>
      <c r="C367" s="11"/>
      <c r="D367" s="250"/>
      <c r="E367" s="11"/>
      <c r="F367" s="7"/>
      <c r="G367" s="7"/>
      <c r="H367" s="7"/>
      <c r="I367" s="11"/>
      <c r="J367" s="7"/>
      <c r="K367" s="7"/>
      <c r="L367" s="250"/>
      <c r="M367" s="250"/>
      <c r="N367" s="250"/>
    </row>
    <row r="368" spans="1:14" x14ac:dyDescent="0.25">
      <c r="A368" s="11"/>
      <c r="B368" s="11"/>
      <c r="C368" s="11"/>
      <c r="D368" s="250"/>
      <c r="E368" s="11"/>
      <c r="F368" s="7"/>
      <c r="G368" s="7"/>
      <c r="H368" s="7"/>
      <c r="I368" s="11"/>
      <c r="J368" s="7"/>
      <c r="K368" s="7"/>
      <c r="L368" s="250"/>
      <c r="M368" s="250"/>
      <c r="N368" s="250"/>
    </row>
    <row r="369" spans="1:14" x14ac:dyDescent="0.25">
      <c r="A369" s="11"/>
      <c r="B369" s="11"/>
      <c r="C369" s="11"/>
      <c r="D369" s="250"/>
      <c r="E369" s="11"/>
      <c r="F369" s="7"/>
      <c r="G369" s="7"/>
      <c r="H369" s="7"/>
      <c r="I369" s="11"/>
      <c r="J369" s="7"/>
      <c r="K369" s="7"/>
      <c r="L369" s="250"/>
      <c r="M369" s="250"/>
      <c r="N369" s="250"/>
    </row>
    <row r="370" spans="1:14" x14ac:dyDescent="0.25">
      <c r="A370" s="11"/>
      <c r="B370" s="11"/>
      <c r="C370" s="11"/>
      <c r="D370" s="250"/>
      <c r="E370" s="11"/>
      <c r="F370" s="7"/>
      <c r="G370" s="7"/>
      <c r="H370" s="7"/>
      <c r="I370" s="11"/>
      <c r="J370" s="7"/>
      <c r="K370" s="7"/>
      <c r="L370" s="250"/>
      <c r="M370" s="250"/>
      <c r="N370" s="250"/>
    </row>
    <row r="371" spans="1:14" x14ac:dyDescent="0.25">
      <c r="A371" s="11"/>
      <c r="B371" s="11"/>
      <c r="C371" s="11"/>
      <c r="D371" s="250"/>
      <c r="E371" s="11"/>
      <c r="F371" s="7"/>
      <c r="G371" s="7"/>
      <c r="H371" s="7"/>
      <c r="I371" s="11"/>
      <c r="J371" s="7"/>
      <c r="K371" s="7"/>
      <c r="L371" s="250"/>
      <c r="M371" s="250"/>
      <c r="N371" s="250"/>
    </row>
    <row r="372" spans="1:14" x14ac:dyDescent="0.25">
      <c r="A372" s="11"/>
      <c r="B372" s="11"/>
      <c r="C372" s="11"/>
      <c r="D372" s="250"/>
      <c r="E372" s="11"/>
      <c r="F372" s="7"/>
      <c r="G372" s="7"/>
      <c r="H372" s="7"/>
      <c r="I372" s="11"/>
      <c r="J372" s="7"/>
      <c r="K372" s="7"/>
      <c r="L372" s="250"/>
      <c r="M372" s="250"/>
      <c r="N372" s="250"/>
    </row>
    <row r="373" spans="1:14" x14ac:dyDescent="0.25">
      <c r="A373" s="11"/>
      <c r="B373" s="11"/>
      <c r="C373" s="11"/>
      <c r="D373" s="250"/>
      <c r="E373" s="11"/>
      <c r="F373" s="7"/>
      <c r="G373" s="7"/>
      <c r="H373" s="7"/>
      <c r="I373" s="11"/>
      <c r="J373" s="7"/>
      <c r="K373" s="7"/>
      <c r="L373" s="250"/>
      <c r="M373" s="250"/>
      <c r="N373" s="250"/>
    </row>
    <row r="374" spans="1:14" x14ac:dyDescent="0.25">
      <c r="A374" s="11"/>
      <c r="B374" s="11"/>
      <c r="C374" s="11"/>
      <c r="D374" s="250"/>
      <c r="E374" s="11"/>
      <c r="F374" s="7"/>
      <c r="G374" s="7"/>
      <c r="H374" s="7"/>
      <c r="I374" s="11"/>
      <c r="J374" s="7"/>
      <c r="K374" s="7"/>
      <c r="L374" s="250"/>
      <c r="M374" s="250"/>
      <c r="N374" s="250"/>
    </row>
    <row r="375" spans="1:14" x14ac:dyDescent="0.25">
      <c r="A375" s="11"/>
      <c r="B375" s="11"/>
      <c r="C375" s="11"/>
      <c r="D375" s="250"/>
      <c r="E375" s="11"/>
      <c r="F375" s="7"/>
      <c r="G375" s="7"/>
      <c r="H375" s="7"/>
      <c r="I375" s="11"/>
      <c r="J375" s="7"/>
      <c r="K375" s="7"/>
      <c r="L375" s="250"/>
      <c r="M375" s="250"/>
      <c r="N375" s="250"/>
    </row>
    <row r="376" spans="1:14" x14ac:dyDescent="0.25">
      <c r="A376" s="11"/>
      <c r="B376" s="11"/>
      <c r="C376" s="11"/>
      <c r="D376" s="250"/>
      <c r="E376" s="11"/>
      <c r="F376" s="7"/>
      <c r="G376" s="7"/>
      <c r="H376" s="7"/>
      <c r="I376" s="11"/>
      <c r="J376" s="7"/>
      <c r="K376" s="7"/>
      <c r="L376" s="250"/>
      <c r="M376" s="250"/>
      <c r="N376" s="250"/>
    </row>
    <row r="377" spans="1:14" x14ac:dyDescent="0.25">
      <c r="A377" s="11"/>
      <c r="B377" s="11"/>
      <c r="C377" s="11"/>
      <c r="D377" s="250"/>
      <c r="E377" s="11"/>
      <c r="F377" s="7"/>
      <c r="G377" s="7"/>
      <c r="H377" s="7"/>
      <c r="I377" s="11"/>
      <c r="J377" s="7"/>
      <c r="K377" s="7"/>
      <c r="L377" s="250"/>
      <c r="M377" s="250"/>
      <c r="N377" s="250"/>
    </row>
    <row r="378" spans="1:14" x14ac:dyDescent="0.25">
      <c r="A378" s="11"/>
      <c r="B378" s="11"/>
      <c r="C378" s="11"/>
      <c r="D378" s="250"/>
      <c r="E378" s="11"/>
      <c r="F378" s="7"/>
      <c r="G378" s="7"/>
      <c r="H378" s="7"/>
      <c r="I378" s="11"/>
      <c r="J378" s="7"/>
      <c r="K378" s="7"/>
      <c r="L378" s="250"/>
      <c r="M378" s="250"/>
      <c r="N378" s="250"/>
    </row>
    <row r="379" spans="1:14" x14ac:dyDescent="0.25">
      <c r="A379" s="11"/>
      <c r="B379" s="11"/>
      <c r="C379" s="11"/>
      <c r="D379" s="250"/>
      <c r="E379" s="11"/>
      <c r="F379" s="7"/>
      <c r="G379" s="7"/>
      <c r="H379" s="7"/>
      <c r="I379" s="11"/>
      <c r="J379" s="7"/>
      <c r="K379" s="7"/>
      <c r="L379" s="250"/>
      <c r="M379" s="250"/>
      <c r="N379" s="250"/>
    </row>
    <row r="380" spans="1:14" x14ac:dyDescent="0.25">
      <c r="A380" s="11"/>
      <c r="B380" s="11"/>
      <c r="C380" s="11"/>
      <c r="D380" s="250"/>
      <c r="E380" s="11"/>
      <c r="F380" s="7"/>
      <c r="G380" s="7"/>
      <c r="H380" s="7"/>
      <c r="I380" s="11"/>
      <c r="J380" s="7"/>
      <c r="K380" s="7"/>
      <c r="L380" s="250"/>
      <c r="M380" s="250"/>
      <c r="N380" s="250"/>
    </row>
    <row r="381" spans="1:14" x14ac:dyDescent="0.25">
      <c r="A381" s="11"/>
      <c r="B381" s="11"/>
      <c r="C381" s="11"/>
      <c r="D381" s="250"/>
      <c r="E381" s="11"/>
      <c r="F381" s="7"/>
      <c r="G381" s="7"/>
      <c r="H381" s="7"/>
      <c r="I381" s="11"/>
      <c r="J381" s="7"/>
      <c r="K381" s="7"/>
      <c r="L381" s="250"/>
      <c r="M381" s="250"/>
      <c r="N381" s="250"/>
    </row>
    <row r="382" spans="1:14" x14ac:dyDescent="0.25">
      <c r="A382" s="11"/>
      <c r="B382" s="11"/>
      <c r="C382" s="11"/>
      <c r="D382" s="250"/>
      <c r="E382" s="11"/>
      <c r="F382" s="7"/>
      <c r="G382" s="7"/>
      <c r="H382" s="7"/>
      <c r="I382" s="11"/>
      <c r="J382" s="7"/>
      <c r="K382" s="7"/>
      <c r="L382" s="250"/>
      <c r="M382" s="250"/>
      <c r="N382" s="250"/>
    </row>
    <row r="383" spans="1:14" x14ac:dyDescent="0.25">
      <c r="A383" s="11"/>
      <c r="B383" s="11"/>
      <c r="C383" s="11"/>
      <c r="D383" s="250"/>
      <c r="E383" s="11"/>
      <c r="F383" s="7"/>
      <c r="G383" s="7"/>
      <c r="H383" s="7"/>
      <c r="I383" s="11"/>
      <c r="J383" s="7"/>
      <c r="K383" s="7"/>
      <c r="L383" s="250"/>
      <c r="M383" s="250"/>
      <c r="N383" s="250"/>
    </row>
    <row r="384" spans="1:14" x14ac:dyDescent="0.25">
      <c r="A384" s="11"/>
      <c r="B384" s="11"/>
      <c r="C384" s="11"/>
      <c r="D384" s="250"/>
      <c r="E384" s="11"/>
      <c r="F384" s="7"/>
      <c r="G384" s="7"/>
      <c r="H384" s="7"/>
      <c r="I384" s="11"/>
      <c r="J384" s="7"/>
      <c r="K384" s="7"/>
      <c r="L384" s="250"/>
      <c r="M384" s="250"/>
      <c r="N384" s="250"/>
    </row>
    <row r="385" spans="1:14" x14ac:dyDescent="0.25">
      <c r="A385" s="11"/>
      <c r="B385" s="11"/>
      <c r="C385" s="11"/>
      <c r="D385" s="250"/>
      <c r="E385" s="11"/>
      <c r="F385" s="7"/>
      <c r="G385" s="7"/>
      <c r="H385" s="7"/>
      <c r="I385" s="11"/>
      <c r="J385" s="7"/>
      <c r="K385" s="7"/>
      <c r="L385" s="250"/>
      <c r="M385" s="250"/>
      <c r="N385" s="250"/>
    </row>
    <row r="386" spans="1:14" x14ac:dyDescent="0.25">
      <c r="A386" s="11"/>
      <c r="B386" s="11"/>
      <c r="C386" s="11"/>
      <c r="D386" s="250"/>
      <c r="E386" s="11"/>
      <c r="F386" s="7"/>
      <c r="G386" s="7"/>
      <c r="H386" s="7"/>
      <c r="I386" s="11"/>
      <c r="J386" s="7"/>
      <c r="K386" s="7"/>
      <c r="L386" s="250"/>
      <c r="M386" s="250"/>
      <c r="N386" s="250"/>
    </row>
    <row r="387" spans="1:14" x14ac:dyDescent="0.25">
      <c r="A387" s="11"/>
      <c r="B387" s="11"/>
      <c r="C387" s="11"/>
      <c r="D387" s="250"/>
      <c r="E387" s="11"/>
      <c r="F387" s="7"/>
      <c r="G387" s="7"/>
      <c r="H387" s="7"/>
      <c r="I387" s="11"/>
      <c r="J387" s="7"/>
      <c r="K387" s="7"/>
      <c r="L387" s="250"/>
      <c r="M387" s="250"/>
      <c r="N387" s="250"/>
    </row>
    <row r="388" spans="1:14" x14ac:dyDescent="0.25">
      <c r="A388" s="11"/>
      <c r="B388" s="11"/>
      <c r="C388" s="11"/>
      <c r="D388" s="250"/>
      <c r="E388" s="11"/>
      <c r="F388" s="7"/>
      <c r="G388" s="7"/>
      <c r="H388" s="7"/>
      <c r="I388" s="11"/>
      <c r="J388" s="7"/>
      <c r="K388" s="7"/>
      <c r="L388" s="250"/>
      <c r="M388" s="250"/>
      <c r="N388" s="250"/>
    </row>
    <row r="389" spans="1:14" x14ac:dyDescent="0.25">
      <c r="A389" s="11"/>
      <c r="B389" s="11"/>
      <c r="C389" s="11"/>
      <c r="D389" s="250"/>
      <c r="E389" s="11"/>
      <c r="F389" s="7"/>
      <c r="G389" s="7"/>
      <c r="H389" s="7"/>
      <c r="I389" s="11"/>
      <c r="J389" s="7"/>
      <c r="K389" s="7"/>
      <c r="L389" s="250"/>
      <c r="M389" s="250"/>
      <c r="N389" s="250"/>
    </row>
    <row r="390" spans="1:14" x14ac:dyDescent="0.25">
      <c r="A390" s="11"/>
      <c r="B390" s="11"/>
      <c r="C390" s="11"/>
      <c r="D390" s="250"/>
      <c r="E390" s="11"/>
      <c r="F390" s="7"/>
      <c r="G390" s="7"/>
      <c r="H390" s="7"/>
      <c r="I390" s="11"/>
      <c r="J390" s="7"/>
      <c r="K390" s="7"/>
      <c r="L390" s="250"/>
      <c r="M390" s="250"/>
      <c r="N390" s="250"/>
    </row>
    <row r="391" spans="1:14" x14ac:dyDescent="0.25">
      <c r="A391" s="11"/>
      <c r="B391" s="11"/>
      <c r="C391" s="11"/>
      <c r="D391" s="250"/>
      <c r="E391" s="11"/>
      <c r="F391" s="7"/>
      <c r="G391" s="7"/>
      <c r="H391" s="7"/>
      <c r="I391" s="11"/>
      <c r="J391" s="7"/>
      <c r="K391" s="7"/>
      <c r="L391" s="250"/>
      <c r="M391" s="250"/>
      <c r="N391" s="250"/>
    </row>
    <row r="392" spans="1:14" x14ac:dyDescent="0.25">
      <c r="A392" s="11"/>
      <c r="B392" s="11"/>
      <c r="C392" s="11"/>
      <c r="D392" s="250"/>
      <c r="E392" s="11"/>
      <c r="F392" s="7"/>
      <c r="G392" s="7"/>
      <c r="H392" s="7"/>
      <c r="I392" s="11"/>
      <c r="J392" s="7"/>
      <c r="K392" s="7"/>
      <c r="L392" s="250"/>
      <c r="M392" s="250"/>
      <c r="N392" s="250"/>
    </row>
    <row r="393" spans="1:14" x14ac:dyDescent="0.25">
      <c r="A393" s="11"/>
      <c r="B393" s="11"/>
      <c r="C393" s="11"/>
      <c r="D393" s="250"/>
      <c r="E393" s="11"/>
      <c r="F393" s="7"/>
      <c r="G393" s="7"/>
      <c r="H393" s="7"/>
      <c r="I393" s="11"/>
      <c r="J393" s="7"/>
      <c r="K393" s="7"/>
      <c r="L393" s="250"/>
      <c r="M393" s="250"/>
      <c r="N393" s="250"/>
    </row>
    <row r="394" spans="1:14" x14ac:dyDescent="0.25">
      <c r="A394" s="11"/>
      <c r="B394" s="11"/>
      <c r="C394" s="11"/>
      <c r="D394" s="250"/>
      <c r="E394" s="11"/>
      <c r="F394" s="7"/>
      <c r="G394" s="7"/>
      <c r="H394" s="7"/>
      <c r="I394" s="11"/>
      <c r="J394" s="7"/>
      <c r="K394" s="7"/>
      <c r="L394" s="250"/>
      <c r="M394" s="250"/>
      <c r="N394" s="250"/>
    </row>
    <row r="395" spans="1:14" x14ac:dyDescent="0.25">
      <c r="A395" s="11"/>
      <c r="B395" s="11"/>
      <c r="C395" s="11"/>
      <c r="D395" s="250"/>
      <c r="E395" s="11"/>
      <c r="F395" s="7"/>
      <c r="G395" s="7"/>
      <c r="H395" s="7"/>
      <c r="I395" s="11"/>
      <c r="J395" s="7"/>
      <c r="K395" s="7"/>
      <c r="L395" s="250"/>
      <c r="M395" s="250"/>
      <c r="N395" s="250"/>
    </row>
    <row r="396" spans="1:14" x14ac:dyDescent="0.25">
      <c r="A396" s="11"/>
      <c r="B396" s="11"/>
      <c r="C396" s="11"/>
      <c r="D396" s="250"/>
      <c r="E396" s="11"/>
      <c r="F396" s="7"/>
      <c r="G396" s="7"/>
      <c r="H396" s="7"/>
      <c r="I396" s="11"/>
      <c r="J396" s="7"/>
      <c r="K396" s="7"/>
      <c r="L396" s="250"/>
      <c r="M396" s="250"/>
      <c r="N396" s="250"/>
    </row>
    <row r="397" spans="1:14" x14ac:dyDescent="0.25">
      <c r="A397" s="11"/>
      <c r="B397" s="11"/>
      <c r="C397" s="11"/>
      <c r="D397" s="250"/>
      <c r="E397" s="11"/>
      <c r="F397" s="7"/>
      <c r="G397" s="7"/>
      <c r="H397" s="7"/>
      <c r="I397" s="11"/>
      <c r="J397" s="7"/>
      <c r="K397" s="7"/>
      <c r="L397" s="250"/>
      <c r="M397" s="250"/>
      <c r="N397" s="250"/>
    </row>
    <row r="398" spans="1:14" x14ac:dyDescent="0.25">
      <c r="A398" s="11"/>
      <c r="B398" s="11"/>
      <c r="C398" s="11"/>
      <c r="D398" s="250"/>
      <c r="E398" s="11"/>
      <c r="F398" s="7"/>
      <c r="G398" s="7"/>
      <c r="H398" s="7"/>
      <c r="I398" s="11"/>
      <c r="J398" s="7"/>
      <c r="K398" s="7"/>
      <c r="L398" s="250"/>
      <c r="M398" s="250"/>
      <c r="N398" s="250"/>
    </row>
    <row r="399" spans="1:14" x14ac:dyDescent="0.25">
      <c r="A399" s="11"/>
      <c r="B399" s="11"/>
      <c r="C399" s="11"/>
      <c r="D399" s="250"/>
      <c r="E399" s="11"/>
      <c r="F399" s="7"/>
      <c r="G399" s="7"/>
      <c r="H399" s="7"/>
      <c r="I399" s="11"/>
      <c r="J399" s="7"/>
      <c r="K399" s="7"/>
      <c r="L399" s="250"/>
      <c r="M399" s="250"/>
      <c r="N399" s="250"/>
    </row>
    <row r="400" spans="1:14" x14ac:dyDescent="0.25">
      <c r="A400" s="11"/>
      <c r="B400" s="11"/>
      <c r="C400" s="11"/>
      <c r="D400" s="250"/>
      <c r="E400" s="11"/>
      <c r="F400" s="7"/>
      <c r="G400" s="7"/>
      <c r="H400" s="7"/>
      <c r="I400" s="11"/>
      <c r="J400" s="7"/>
      <c r="K400" s="7"/>
      <c r="L400" s="250"/>
      <c r="M400" s="250"/>
      <c r="N400" s="250"/>
    </row>
    <row r="401" spans="1:14" x14ac:dyDescent="0.25">
      <c r="A401" s="11"/>
      <c r="B401" s="11"/>
      <c r="C401" s="11"/>
      <c r="D401" s="250"/>
      <c r="E401" s="11"/>
      <c r="F401" s="7"/>
      <c r="G401" s="7"/>
      <c r="H401" s="7"/>
      <c r="I401" s="11"/>
      <c r="J401" s="7"/>
      <c r="K401" s="7"/>
      <c r="L401" s="250"/>
      <c r="M401" s="250"/>
      <c r="N401" s="250"/>
    </row>
    <row r="402" spans="1:14" x14ac:dyDescent="0.25">
      <c r="A402" s="11"/>
      <c r="B402" s="11"/>
      <c r="C402" s="11"/>
      <c r="D402" s="250"/>
      <c r="E402" s="11"/>
      <c r="F402" s="7"/>
      <c r="G402" s="7"/>
      <c r="H402" s="7"/>
      <c r="I402" s="11"/>
      <c r="J402" s="7"/>
      <c r="K402" s="7"/>
      <c r="L402" s="250"/>
      <c r="M402" s="250"/>
      <c r="N402" s="250"/>
    </row>
    <row r="403" spans="1:14" x14ac:dyDescent="0.25">
      <c r="A403" s="11"/>
      <c r="B403" s="11"/>
      <c r="C403" s="11"/>
      <c r="D403" s="250"/>
      <c r="E403" s="11"/>
      <c r="F403" s="7"/>
      <c r="G403" s="7"/>
      <c r="H403" s="7"/>
      <c r="I403" s="11"/>
      <c r="J403" s="7"/>
      <c r="K403" s="7"/>
      <c r="L403" s="250"/>
      <c r="M403" s="250"/>
      <c r="N403" s="250"/>
    </row>
    <row r="404" spans="1:14" x14ac:dyDescent="0.25">
      <c r="A404" s="11"/>
      <c r="B404" s="11"/>
      <c r="C404" s="11"/>
      <c r="D404" s="250"/>
      <c r="E404" s="11"/>
      <c r="F404" s="7"/>
      <c r="G404" s="7"/>
      <c r="H404" s="7"/>
      <c r="I404" s="11"/>
      <c r="J404" s="7"/>
      <c r="K404" s="7"/>
      <c r="L404" s="250"/>
      <c r="M404" s="250"/>
      <c r="N404" s="250"/>
    </row>
    <row r="405" spans="1:14" x14ac:dyDescent="0.25">
      <c r="A405" s="11"/>
      <c r="B405" s="11"/>
      <c r="C405" s="11"/>
      <c r="D405" s="250"/>
      <c r="E405" s="11"/>
      <c r="F405" s="7"/>
      <c r="G405" s="7"/>
      <c r="H405" s="7"/>
      <c r="I405" s="11"/>
      <c r="J405" s="7"/>
      <c r="K405" s="7"/>
      <c r="L405" s="250"/>
      <c r="M405" s="250"/>
      <c r="N405" s="250"/>
    </row>
    <row r="406" spans="1:14" x14ac:dyDescent="0.25">
      <c r="A406" s="11"/>
      <c r="B406" s="11"/>
      <c r="C406" s="11"/>
      <c r="D406" s="250"/>
      <c r="E406" s="11"/>
      <c r="F406" s="7"/>
      <c r="G406" s="7"/>
      <c r="H406" s="7"/>
      <c r="I406" s="11"/>
      <c r="J406" s="7"/>
      <c r="K406" s="7"/>
      <c r="L406" s="250"/>
      <c r="M406" s="250"/>
      <c r="N406" s="250"/>
    </row>
    <row r="407" spans="1:14" x14ac:dyDescent="0.25">
      <c r="A407" s="11"/>
      <c r="B407" s="11"/>
      <c r="C407" s="11"/>
      <c r="D407" s="250"/>
      <c r="E407" s="11"/>
      <c r="F407" s="7"/>
      <c r="G407" s="7"/>
      <c r="H407" s="7"/>
      <c r="I407" s="11"/>
      <c r="J407" s="7"/>
      <c r="K407" s="7"/>
      <c r="L407" s="250"/>
      <c r="M407" s="250"/>
      <c r="N407" s="250"/>
    </row>
    <row r="408" spans="1:14" x14ac:dyDescent="0.25">
      <c r="A408" s="11"/>
      <c r="B408" s="11"/>
      <c r="C408" s="11"/>
      <c r="D408" s="250"/>
      <c r="E408" s="11"/>
      <c r="F408" s="7"/>
      <c r="G408" s="7"/>
      <c r="H408" s="7"/>
      <c r="I408" s="11"/>
      <c r="J408" s="7"/>
      <c r="K408" s="7"/>
      <c r="L408" s="250"/>
      <c r="M408" s="250"/>
      <c r="N408" s="250"/>
    </row>
    <row r="409" spans="1:14" x14ac:dyDescent="0.25">
      <c r="A409" s="11"/>
      <c r="B409" s="11"/>
      <c r="C409" s="11"/>
      <c r="D409" s="250"/>
      <c r="E409" s="11"/>
      <c r="F409" s="7"/>
      <c r="G409" s="7"/>
      <c r="H409" s="7"/>
      <c r="I409" s="11"/>
      <c r="J409" s="7"/>
      <c r="K409" s="7"/>
      <c r="L409" s="250"/>
      <c r="M409" s="250"/>
      <c r="N409" s="250"/>
    </row>
    <row r="410" spans="1:14" x14ac:dyDescent="0.25">
      <c r="A410" s="11"/>
      <c r="B410" s="11"/>
      <c r="C410" s="11"/>
      <c r="D410" s="250"/>
      <c r="E410" s="11"/>
      <c r="F410" s="7"/>
      <c r="G410" s="7"/>
      <c r="H410" s="7"/>
      <c r="I410" s="11"/>
      <c r="J410" s="7"/>
      <c r="K410" s="7"/>
      <c r="L410" s="250"/>
      <c r="M410" s="250"/>
      <c r="N410" s="250"/>
    </row>
    <row r="411" spans="1:14" x14ac:dyDescent="0.25">
      <c r="A411" s="11"/>
      <c r="B411" s="11"/>
      <c r="C411" s="11"/>
      <c r="D411" s="250"/>
      <c r="E411" s="11"/>
      <c r="F411" s="7"/>
      <c r="G411" s="7"/>
      <c r="H411" s="7"/>
      <c r="I411" s="11"/>
      <c r="J411" s="7"/>
      <c r="K411" s="7"/>
      <c r="L411" s="250"/>
      <c r="M411" s="250"/>
      <c r="N411" s="250"/>
    </row>
    <row r="412" spans="1:14" x14ac:dyDescent="0.25">
      <c r="A412" s="11"/>
      <c r="B412" s="11"/>
      <c r="C412" s="11"/>
      <c r="D412" s="250"/>
      <c r="E412" s="11"/>
      <c r="F412" s="7"/>
      <c r="G412" s="7"/>
      <c r="H412" s="7"/>
      <c r="I412" s="11"/>
      <c r="J412" s="7"/>
      <c r="K412" s="7"/>
      <c r="L412" s="250"/>
      <c r="M412" s="250"/>
      <c r="N412" s="250"/>
    </row>
    <row r="413" spans="1:14" x14ac:dyDescent="0.25">
      <c r="A413" s="11"/>
      <c r="B413" s="11"/>
      <c r="C413" s="11"/>
      <c r="D413" s="250"/>
      <c r="E413" s="11"/>
      <c r="F413" s="7"/>
      <c r="G413" s="7"/>
      <c r="H413" s="7"/>
      <c r="I413" s="11"/>
      <c r="J413" s="7"/>
      <c r="K413" s="7"/>
      <c r="L413" s="250"/>
      <c r="M413" s="250"/>
      <c r="N413" s="250"/>
    </row>
    <row r="414" spans="1:14" x14ac:dyDescent="0.25">
      <c r="A414" s="11"/>
      <c r="B414" s="11"/>
      <c r="C414" s="11"/>
      <c r="D414" s="250"/>
      <c r="E414" s="11"/>
      <c r="F414" s="7"/>
      <c r="G414" s="7"/>
      <c r="H414" s="7"/>
      <c r="I414" s="11"/>
      <c r="J414" s="7"/>
      <c r="K414" s="7"/>
      <c r="L414" s="250"/>
      <c r="M414" s="250"/>
      <c r="N414" s="250"/>
    </row>
    <row r="415" spans="1:14" x14ac:dyDescent="0.25">
      <c r="A415" s="11"/>
      <c r="B415" s="11"/>
      <c r="C415" s="11"/>
      <c r="D415" s="250"/>
      <c r="E415" s="11"/>
      <c r="F415" s="7"/>
      <c r="G415" s="7"/>
      <c r="H415" s="7"/>
      <c r="I415" s="11"/>
      <c r="J415" s="7"/>
      <c r="K415" s="7"/>
      <c r="L415" s="250"/>
      <c r="M415" s="250"/>
      <c r="N415" s="250"/>
    </row>
    <row r="416" spans="1:14" x14ac:dyDescent="0.25">
      <c r="A416" s="11"/>
      <c r="B416" s="11"/>
      <c r="C416" s="11"/>
      <c r="D416" s="250"/>
      <c r="E416" s="11"/>
      <c r="F416" s="7"/>
      <c r="G416" s="7"/>
      <c r="H416" s="7"/>
      <c r="I416" s="11"/>
      <c r="J416" s="7"/>
      <c r="K416" s="7"/>
      <c r="L416" s="250"/>
      <c r="M416" s="250"/>
      <c r="N416" s="250"/>
    </row>
    <row r="417" spans="1:14" x14ac:dyDescent="0.25">
      <c r="A417" s="11"/>
      <c r="B417" s="11"/>
      <c r="C417" s="11"/>
      <c r="D417" s="250"/>
      <c r="E417" s="11"/>
      <c r="F417" s="7"/>
      <c r="G417" s="7"/>
      <c r="H417" s="7"/>
      <c r="I417" s="11"/>
      <c r="J417" s="7"/>
      <c r="K417" s="7"/>
      <c r="L417" s="250"/>
      <c r="M417" s="250"/>
      <c r="N417" s="250"/>
    </row>
    <row r="418" spans="1:14" x14ac:dyDescent="0.25">
      <c r="A418" s="11"/>
      <c r="B418" s="11"/>
      <c r="C418" s="11"/>
      <c r="D418" s="250"/>
      <c r="E418" s="11"/>
      <c r="F418" s="7"/>
      <c r="G418" s="7"/>
      <c r="H418" s="7"/>
      <c r="I418" s="11"/>
      <c r="J418" s="7"/>
      <c r="K418" s="7"/>
      <c r="L418" s="250"/>
      <c r="M418" s="250"/>
      <c r="N418" s="250"/>
    </row>
    <row r="419" spans="1:14" x14ac:dyDescent="0.25">
      <c r="A419" s="11"/>
      <c r="B419" s="11"/>
      <c r="C419" s="11"/>
      <c r="D419" s="250"/>
      <c r="E419" s="11"/>
      <c r="F419" s="7"/>
      <c r="G419" s="7"/>
      <c r="H419" s="7"/>
      <c r="I419" s="11"/>
      <c r="J419" s="7"/>
      <c r="K419" s="7"/>
      <c r="L419" s="250"/>
      <c r="M419" s="250"/>
      <c r="N419" s="250"/>
    </row>
    <row r="420" spans="1:14" x14ac:dyDescent="0.25">
      <c r="A420" s="11"/>
      <c r="B420" s="11"/>
      <c r="C420" s="11"/>
      <c r="D420" s="250"/>
      <c r="E420" s="11"/>
      <c r="F420" s="7"/>
      <c r="G420" s="7"/>
      <c r="H420" s="7"/>
      <c r="I420" s="11"/>
      <c r="J420" s="7"/>
      <c r="K420" s="7"/>
      <c r="L420" s="250"/>
      <c r="M420" s="250"/>
      <c r="N420" s="250"/>
    </row>
    <row r="421" spans="1:14" x14ac:dyDescent="0.25">
      <c r="A421" s="11"/>
      <c r="B421" s="11"/>
      <c r="C421" s="11"/>
      <c r="D421" s="250"/>
      <c r="E421" s="11"/>
      <c r="F421" s="7"/>
      <c r="G421" s="7"/>
      <c r="H421" s="7"/>
      <c r="I421" s="11"/>
      <c r="J421" s="7"/>
      <c r="K421" s="7"/>
      <c r="L421" s="250"/>
      <c r="M421" s="250"/>
      <c r="N421" s="250"/>
    </row>
    <row r="422" spans="1:14" x14ac:dyDescent="0.25">
      <c r="A422" s="11"/>
      <c r="B422" s="11"/>
      <c r="C422" s="11"/>
      <c r="D422" s="250"/>
      <c r="E422" s="11"/>
      <c r="F422" s="7"/>
      <c r="G422" s="7"/>
      <c r="H422" s="7"/>
      <c r="I422" s="11"/>
      <c r="J422" s="7"/>
      <c r="K422" s="7"/>
      <c r="L422" s="250"/>
      <c r="M422" s="250"/>
      <c r="N422" s="250"/>
    </row>
    <row r="423" spans="1:14" x14ac:dyDescent="0.25">
      <c r="A423" s="11"/>
      <c r="B423" s="11"/>
      <c r="C423" s="11"/>
      <c r="D423" s="250"/>
      <c r="E423" s="11"/>
      <c r="F423" s="7"/>
      <c r="G423" s="7"/>
      <c r="H423" s="7"/>
      <c r="I423" s="11"/>
      <c r="J423" s="7"/>
      <c r="K423" s="7"/>
      <c r="L423" s="250"/>
      <c r="M423" s="250"/>
      <c r="N423" s="250"/>
    </row>
    <row r="424" spans="1:14" x14ac:dyDescent="0.25">
      <c r="A424" s="11"/>
      <c r="B424" s="11"/>
      <c r="C424" s="11"/>
      <c r="D424" s="250"/>
      <c r="E424" s="11"/>
      <c r="F424" s="7"/>
      <c r="G424" s="7"/>
      <c r="H424" s="7"/>
      <c r="I424" s="11"/>
      <c r="J424" s="7"/>
      <c r="K424" s="7"/>
      <c r="L424" s="250"/>
      <c r="M424" s="250"/>
      <c r="N424" s="250"/>
    </row>
    <row r="425" spans="1:14" x14ac:dyDescent="0.25">
      <c r="A425" s="11"/>
      <c r="B425" s="11"/>
      <c r="C425" s="11"/>
      <c r="D425" s="250"/>
      <c r="E425" s="11"/>
      <c r="F425" s="7"/>
      <c r="G425" s="7"/>
      <c r="H425" s="7"/>
      <c r="I425" s="11"/>
      <c r="J425" s="7"/>
      <c r="K425" s="7"/>
      <c r="L425" s="250"/>
      <c r="M425" s="250"/>
      <c r="N425" s="250"/>
    </row>
    <row r="426" spans="1:14" x14ac:dyDescent="0.25">
      <c r="A426" s="11"/>
      <c r="B426" s="11"/>
      <c r="C426" s="11"/>
      <c r="D426" s="250"/>
      <c r="E426" s="11"/>
      <c r="F426" s="7"/>
      <c r="G426" s="7"/>
      <c r="H426" s="7"/>
      <c r="I426" s="11"/>
      <c r="J426" s="7"/>
      <c r="K426" s="7"/>
      <c r="L426" s="250"/>
      <c r="M426" s="250"/>
      <c r="N426" s="250"/>
    </row>
    <row r="427" spans="1:14" x14ac:dyDescent="0.25">
      <c r="A427" s="11"/>
      <c r="B427" s="11"/>
      <c r="C427" s="11"/>
      <c r="D427" s="250"/>
      <c r="E427" s="11"/>
      <c r="F427" s="7"/>
      <c r="G427" s="7"/>
      <c r="H427" s="7"/>
      <c r="I427" s="11"/>
      <c r="J427" s="7"/>
      <c r="K427" s="7"/>
      <c r="L427" s="250"/>
      <c r="M427" s="250"/>
      <c r="N427" s="250"/>
    </row>
    <row r="428" spans="1:14" x14ac:dyDescent="0.25">
      <c r="A428" s="11"/>
      <c r="B428" s="11"/>
      <c r="C428" s="11"/>
      <c r="D428" s="250"/>
      <c r="E428" s="11"/>
      <c r="F428" s="7"/>
      <c r="G428" s="7"/>
      <c r="H428" s="7"/>
      <c r="I428" s="11"/>
      <c r="J428" s="7"/>
      <c r="K428" s="7"/>
      <c r="L428" s="250"/>
      <c r="M428" s="250"/>
      <c r="N428" s="250"/>
    </row>
    <row r="429" spans="1:14" x14ac:dyDescent="0.25">
      <c r="A429" s="11"/>
      <c r="B429" s="11"/>
      <c r="C429" s="11"/>
      <c r="D429" s="250"/>
      <c r="E429" s="11"/>
      <c r="F429" s="7"/>
      <c r="G429" s="7"/>
      <c r="H429" s="7"/>
      <c r="I429" s="11"/>
      <c r="J429" s="7"/>
      <c r="K429" s="7"/>
      <c r="L429" s="250"/>
      <c r="M429" s="250"/>
      <c r="N429" s="250"/>
    </row>
    <row r="430" spans="1:14" x14ac:dyDescent="0.25">
      <c r="A430" s="11"/>
      <c r="B430" s="11"/>
      <c r="C430" s="11"/>
      <c r="D430" s="250"/>
      <c r="E430" s="11"/>
      <c r="F430" s="7"/>
      <c r="G430" s="7"/>
      <c r="H430" s="7"/>
      <c r="I430" s="11"/>
      <c r="J430" s="7"/>
      <c r="K430" s="7"/>
      <c r="L430" s="250"/>
      <c r="M430" s="250"/>
      <c r="N430" s="250"/>
    </row>
    <row r="431" spans="1:14" x14ac:dyDescent="0.25">
      <c r="A431" s="11"/>
      <c r="B431" s="11"/>
      <c r="C431" s="11"/>
      <c r="D431" s="250"/>
      <c r="E431" s="11"/>
      <c r="F431" s="7"/>
      <c r="G431" s="7"/>
      <c r="H431" s="7"/>
      <c r="I431" s="11"/>
      <c r="J431" s="7"/>
      <c r="K431" s="7"/>
      <c r="L431" s="250"/>
      <c r="M431" s="250"/>
      <c r="N431" s="250"/>
    </row>
    <row r="432" spans="1:14" x14ac:dyDescent="0.25">
      <c r="A432" s="11"/>
      <c r="B432" s="11"/>
      <c r="C432" s="11"/>
      <c r="D432" s="250"/>
      <c r="E432" s="11"/>
      <c r="F432" s="7"/>
      <c r="G432" s="7"/>
      <c r="H432" s="7"/>
      <c r="I432" s="11"/>
      <c r="J432" s="7"/>
      <c r="K432" s="7"/>
      <c r="L432" s="250"/>
      <c r="M432" s="250"/>
      <c r="N432" s="250"/>
    </row>
    <row r="433" spans="1:14" x14ac:dyDescent="0.25">
      <c r="A433" s="11"/>
      <c r="B433" s="11"/>
      <c r="C433" s="11"/>
      <c r="D433" s="250"/>
      <c r="E433" s="11"/>
      <c r="F433" s="7"/>
      <c r="G433" s="7"/>
      <c r="H433" s="7"/>
      <c r="I433" s="11"/>
      <c r="J433" s="7"/>
      <c r="K433" s="7"/>
      <c r="L433" s="250"/>
      <c r="M433" s="250"/>
      <c r="N433" s="250"/>
    </row>
    <row r="434" spans="1:14" x14ac:dyDescent="0.25">
      <c r="A434" s="11"/>
      <c r="B434" s="11"/>
      <c r="C434" s="11"/>
      <c r="D434" s="250"/>
      <c r="E434" s="11"/>
      <c r="F434" s="7"/>
      <c r="G434" s="7"/>
      <c r="H434" s="7"/>
      <c r="I434" s="11"/>
      <c r="J434" s="7"/>
      <c r="K434" s="7"/>
      <c r="L434" s="250"/>
      <c r="M434" s="250"/>
      <c r="N434" s="250"/>
    </row>
    <row r="435" spans="1:14" x14ac:dyDescent="0.25">
      <c r="A435" s="11"/>
      <c r="B435" s="11"/>
      <c r="C435" s="11"/>
      <c r="D435" s="250"/>
      <c r="E435" s="11"/>
      <c r="F435" s="7"/>
      <c r="G435" s="7"/>
      <c r="H435" s="7"/>
      <c r="I435" s="11"/>
      <c r="J435" s="7"/>
      <c r="K435" s="7"/>
      <c r="L435" s="250"/>
      <c r="M435" s="250"/>
      <c r="N435" s="250"/>
    </row>
    <row r="436" spans="1:14" x14ac:dyDescent="0.25">
      <c r="A436" s="11"/>
      <c r="B436" s="11"/>
      <c r="C436" s="11"/>
      <c r="D436" s="250"/>
      <c r="E436" s="11"/>
      <c r="F436" s="7"/>
      <c r="G436" s="7"/>
      <c r="H436" s="7"/>
      <c r="I436" s="11"/>
      <c r="J436" s="7"/>
      <c r="K436" s="7"/>
      <c r="L436" s="250"/>
      <c r="M436" s="250"/>
      <c r="N436" s="250"/>
    </row>
    <row r="437" spans="1:14" x14ac:dyDescent="0.25">
      <c r="A437" s="11"/>
      <c r="B437" s="11"/>
      <c r="C437" s="11"/>
      <c r="D437" s="250"/>
      <c r="E437" s="11"/>
      <c r="F437" s="7"/>
      <c r="G437" s="7"/>
      <c r="H437" s="7"/>
      <c r="I437" s="11"/>
      <c r="J437" s="7"/>
      <c r="K437" s="7"/>
      <c r="L437" s="250"/>
      <c r="M437" s="250"/>
      <c r="N437" s="250"/>
    </row>
    <row r="438" spans="1:14" x14ac:dyDescent="0.25">
      <c r="A438" s="11"/>
      <c r="B438" s="11"/>
      <c r="C438" s="11"/>
      <c r="D438" s="250"/>
      <c r="E438" s="11"/>
      <c r="F438" s="7"/>
      <c r="G438" s="7"/>
      <c r="H438" s="7"/>
      <c r="I438" s="11"/>
      <c r="J438" s="7"/>
      <c r="K438" s="7"/>
      <c r="L438" s="250"/>
      <c r="M438" s="250"/>
      <c r="N438" s="250"/>
    </row>
    <row r="439" spans="1:14" x14ac:dyDescent="0.25">
      <c r="A439" s="11"/>
      <c r="B439" s="11"/>
      <c r="C439" s="11"/>
      <c r="D439" s="250"/>
      <c r="E439" s="11"/>
      <c r="F439" s="7"/>
      <c r="G439" s="7"/>
      <c r="H439" s="7"/>
      <c r="I439" s="11"/>
      <c r="J439" s="7"/>
      <c r="K439" s="7"/>
      <c r="L439" s="250"/>
      <c r="M439" s="250"/>
      <c r="N439" s="250"/>
    </row>
    <row r="440" spans="1:14" x14ac:dyDescent="0.25">
      <c r="A440" s="11"/>
      <c r="B440" s="11"/>
      <c r="C440" s="11"/>
      <c r="D440" s="250"/>
      <c r="E440" s="11"/>
      <c r="F440" s="7"/>
      <c r="G440" s="7"/>
      <c r="H440" s="7"/>
      <c r="I440" s="11"/>
      <c r="J440" s="7"/>
      <c r="K440" s="7"/>
      <c r="L440" s="250"/>
      <c r="M440" s="250"/>
      <c r="N440" s="250"/>
    </row>
    <row r="441" spans="1:14" x14ac:dyDescent="0.25">
      <c r="A441" s="11"/>
      <c r="B441" s="11"/>
      <c r="C441" s="11"/>
      <c r="D441" s="250"/>
      <c r="E441" s="11"/>
      <c r="F441" s="7"/>
      <c r="G441" s="7"/>
      <c r="H441" s="7"/>
      <c r="I441" s="11"/>
      <c r="J441" s="7"/>
      <c r="K441" s="7"/>
      <c r="L441" s="250"/>
      <c r="M441" s="250"/>
      <c r="N441" s="250"/>
    </row>
    <row r="442" spans="1:14" x14ac:dyDescent="0.25">
      <c r="A442" s="11"/>
      <c r="B442" s="11"/>
      <c r="C442" s="11"/>
      <c r="D442" s="250"/>
      <c r="E442" s="11"/>
      <c r="F442" s="7"/>
      <c r="G442" s="7"/>
      <c r="H442" s="7"/>
      <c r="I442" s="11"/>
      <c r="J442" s="7"/>
      <c r="K442" s="7"/>
      <c r="L442" s="250"/>
      <c r="M442" s="250"/>
      <c r="N442" s="250"/>
    </row>
    <row r="443" spans="1:14" x14ac:dyDescent="0.25">
      <c r="A443" s="11"/>
      <c r="B443" s="11"/>
      <c r="C443" s="11"/>
      <c r="D443" s="250"/>
      <c r="E443" s="11"/>
      <c r="F443" s="7"/>
      <c r="G443" s="7"/>
      <c r="H443" s="7"/>
      <c r="I443" s="11"/>
      <c r="J443" s="7"/>
      <c r="K443" s="7"/>
      <c r="L443" s="250"/>
      <c r="M443" s="250"/>
      <c r="N443" s="250"/>
    </row>
    <row r="444" spans="1:14" x14ac:dyDescent="0.25">
      <c r="A444" s="11"/>
      <c r="B444" s="11"/>
      <c r="C444" s="11"/>
      <c r="D444" s="250"/>
      <c r="E444" s="11"/>
      <c r="F444" s="7"/>
      <c r="G444" s="7"/>
      <c r="H444" s="7"/>
      <c r="I444" s="11"/>
      <c r="J444" s="7"/>
      <c r="K444" s="7"/>
      <c r="L444" s="250"/>
      <c r="M444" s="250"/>
      <c r="N444" s="250"/>
    </row>
    <row r="445" spans="1:14" x14ac:dyDescent="0.25">
      <c r="A445" s="11"/>
      <c r="B445" s="11"/>
      <c r="C445" s="11"/>
      <c r="D445" s="250"/>
      <c r="E445" s="11"/>
      <c r="F445" s="7"/>
      <c r="G445" s="7"/>
      <c r="H445" s="7"/>
      <c r="I445" s="11"/>
      <c r="J445" s="7"/>
      <c r="K445" s="7"/>
      <c r="L445" s="250"/>
      <c r="M445" s="250"/>
      <c r="N445" s="250"/>
    </row>
    <row r="446" spans="1:14" x14ac:dyDescent="0.25">
      <c r="A446" s="11"/>
      <c r="B446" s="11"/>
      <c r="C446" s="11"/>
      <c r="D446" s="250"/>
      <c r="E446" s="11"/>
      <c r="F446" s="7"/>
      <c r="G446" s="7"/>
      <c r="H446" s="7"/>
      <c r="I446" s="11"/>
      <c r="J446" s="7"/>
      <c r="K446" s="7"/>
      <c r="L446" s="250"/>
      <c r="M446" s="250"/>
      <c r="N446" s="250"/>
    </row>
    <row r="447" spans="1:14" x14ac:dyDescent="0.25">
      <c r="A447" s="11"/>
      <c r="B447" s="11"/>
      <c r="C447" s="11"/>
      <c r="D447" s="250"/>
      <c r="E447" s="11"/>
      <c r="F447" s="7"/>
      <c r="G447" s="7"/>
      <c r="H447" s="7"/>
      <c r="I447" s="11"/>
      <c r="J447" s="7"/>
      <c r="K447" s="7"/>
      <c r="L447" s="250"/>
      <c r="M447" s="250"/>
      <c r="N447" s="250"/>
    </row>
    <row r="448" spans="1:14" x14ac:dyDescent="0.25">
      <c r="A448" s="11"/>
      <c r="B448" s="11"/>
      <c r="C448" s="11"/>
      <c r="D448" s="250"/>
      <c r="E448" s="11"/>
      <c r="F448" s="7"/>
      <c r="G448" s="7"/>
      <c r="H448" s="7"/>
      <c r="I448" s="11"/>
      <c r="J448" s="7"/>
      <c r="K448" s="7"/>
      <c r="L448" s="250"/>
      <c r="M448" s="250"/>
      <c r="N448" s="250"/>
    </row>
    <row r="449" spans="1:14" x14ac:dyDescent="0.25">
      <c r="A449" s="11"/>
      <c r="B449" s="11"/>
      <c r="C449" s="11"/>
      <c r="D449" s="250"/>
      <c r="E449" s="11"/>
      <c r="F449" s="7"/>
      <c r="G449" s="7"/>
      <c r="H449" s="7"/>
      <c r="I449" s="11"/>
      <c r="J449" s="7"/>
      <c r="K449" s="7"/>
      <c r="L449" s="250"/>
      <c r="M449" s="250"/>
      <c r="N449" s="250"/>
    </row>
    <row r="450" spans="1:14" x14ac:dyDescent="0.25">
      <c r="A450" s="11"/>
      <c r="B450" s="11"/>
      <c r="C450" s="11"/>
      <c r="D450" s="250"/>
      <c r="E450" s="11"/>
      <c r="F450" s="7"/>
      <c r="G450" s="7"/>
      <c r="H450" s="7"/>
      <c r="I450" s="11"/>
      <c r="J450" s="7"/>
      <c r="K450" s="7"/>
      <c r="L450" s="250"/>
      <c r="M450" s="250"/>
      <c r="N450" s="250"/>
    </row>
    <row r="451" spans="1:14" x14ac:dyDescent="0.25">
      <c r="A451" s="11"/>
      <c r="B451" s="11"/>
      <c r="C451" s="11"/>
      <c r="D451" s="250"/>
      <c r="E451" s="11"/>
      <c r="F451" s="7"/>
      <c r="G451" s="7"/>
      <c r="H451" s="7"/>
      <c r="I451" s="11"/>
      <c r="J451" s="7"/>
      <c r="K451" s="7"/>
      <c r="L451" s="250"/>
      <c r="M451" s="250"/>
      <c r="N451" s="250"/>
    </row>
    <row r="452" spans="1:14" x14ac:dyDescent="0.25">
      <c r="A452" s="11"/>
      <c r="B452" s="11"/>
      <c r="C452" s="11"/>
      <c r="D452" s="250"/>
      <c r="E452" s="11"/>
      <c r="F452" s="7"/>
      <c r="G452" s="7"/>
      <c r="H452" s="7"/>
      <c r="I452" s="11"/>
      <c r="J452" s="7"/>
      <c r="K452" s="7"/>
      <c r="L452" s="250"/>
      <c r="M452" s="250"/>
      <c r="N452" s="250"/>
    </row>
    <row r="453" spans="1:14" x14ac:dyDescent="0.25">
      <c r="A453" s="11"/>
      <c r="B453" s="11"/>
      <c r="C453" s="11"/>
      <c r="D453" s="250"/>
      <c r="E453" s="11"/>
      <c r="F453" s="7"/>
      <c r="G453" s="7"/>
      <c r="H453" s="7"/>
      <c r="I453" s="11"/>
      <c r="J453" s="7"/>
      <c r="K453" s="7"/>
      <c r="L453" s="250"/>
      <c r="M453" s="250"/>
      <c r="N453" s="250"/>
    </row>
    <row r="454" spans="1:14" x14ac:dyDescent="0.25">
      <c r="A454" s="11"/>
      <c r="B454" s="11"/>
      <c r="C454" s="11"/>
      <c r="D454" s="250"/>
      <c r="E454" s="11"/>
      <c r="F454" s="7"/>
      <c r="G454" s="7"/>
      <c r="H454" s="7"/>
      <c r="I454" s="11"/>
      <c r="J454" s="7"/>
      <c r="K454" s="7"/>
      <c r="L454" s="250"/>
      <c r="M454" s="250"/>
      <c r="N454" s="250"/>
    </row>
    <row r="455" spans="1:14" x14ac:dyDescent="0.25">
      <c r="A455" s="11"/>
      <c r="B455" s="11"/>
      <c r="C455" s="11"/>
      <c r="D455" s="250"/>
      <c r="E455" s="11"/>
      <c r="F455" s="7"/>
      <c r="G455" s="7"/>
      <c r="H455" s="7"/>
      <c r="I455" s="11"/>
      <c r="J455" s="7"/>
      <c r="K455" s="7"/>
      <c r="L455" s="250"/>
      <c r="M455" s="250"/>
      <c r="N455" s="250"/>
    </row>
    <row r="456" spans="1:14" x14ac:dyDescent="0.25">
      <c r="A456" s="11"/>
      <c r="B456" s="11"/>
      <c r="C456" s="11"/>
      <c r="D456" s="250"/>
      <c r="E456" s="11"/>
      <c r="F456" s="7"/>
      <c r="G456" s="7"/>
      <c r="H456" s="7"/>
      <c r="I456" s="11"/>
      <c r="J456" s="7"/>
      <c r="K456" s="7"/>
      <c r="L456" s="250"/>
      <c r="M456" s="250"/>
      <c r="N456" s="250"/>
    </row>
    <row r="457" spans="1:14" x14ac:dyDescent="0.25">
      <c r="A457" s="11"/>
      <c r="B457" s="11"/>
      <c r="C457" s="11"/>
      <c r="D457" s="250"/>
      <c r="E457" s="11"/>
      <c r="F457" s="7"/>
      <c r="G457" s="7"/>
      <c r="H457" s="7"/>
      <c r="I457" s="11"/>
      <c r="J457" s="7"/>
      <c r="K457" s="7"/>
      <c r="L457" s="250"/>
      <c r="M457" s="250"/>
      <c r="N457" s="250"/>
    </row>
    <row r="458" spans="1:14" x14ac:dyDescent="0.25">
      <c r="A458" s="11"/>
      <c r="B458" s="11"/>
      <c r="C458" s="11"/>
      <c r="D458" s="250"/>
      <c r="E458" s="11"/>
      <c r="F458" s="7"/>
      <c r="G458" s="7"/>
      <c r="H458" s="7"/>
      <c r="I458" s="11"/>
      <c r="J458" s="7"/>
      <c r="K458" s="7"/>
      <c r="L458" s="250"/>
      <c r="M458" s="250"/>
      <c r="N458" s="250"/>
    </row>
    <row r="459" spans="1:14" x14ac:dyDescent="0.25">
      <c r="A459" s="11"/>
      <c r="B459" s="11"/>
      <c r="C459" s="11"/>
      <c r="D459" s="250"/>
      <c r="E459" s="11"/>
      <c r="F459" s="7"/>
      <c r="G459" s="7"/>
      <c r="H459" s="7"/>
      <c r="I459" s="11"/>
      <c r="J459" s="7"/>
      <c r="K459" s="7"/>
      <c r="L459" s="250"/>
      <c r="M459" s="250"/>
      <c r="N459" s="250"/>
    </row>
    <row r="460" spans="1:14" x14ac:dyDescent="0.25">
      <c r="A460" s="11"/>
      <c r="B460" s="11"/>
      <c r="C460" s="11"/>
      <c r="D460" s="250"/>
      <c r="E460" s="11"/>
      <c r="F460" s="7"/>
      <c r="G460" s="7"/>
      <c r="H460" s="7"/>
      <c r="I460" s="11"/>
      <c r="J460" s="7"/>
      <c r="K460" s="7"/>
      <c r="L460" s="250"/>
      <c r="M460" s="250"/>
      <c r="N460" s="250"/>
    </row>
    <row r="461" spans="1:14" x14ac:dyDescent="0.25">
      <c r="A461" s="11"/>
      <c r="B461" s="11"/>
      <c r="C461" s="11"/>
      <c r="D461" s="250"/>
      <c r="E461" s="11"/>
      <c r="F461" s="7"/>
      <c r="G461" s="7"/>
      <c r="H461" s="7"/>
      <c r="I461" s="11"/>
      <c r="J461" s="7"/>
      <c r="K461" s="7"/>
      <c r="L461" s="250"/>
      <c r="M461" s="250"/>
      <c r="N461" s="250"/>
    </row>
    <row r="462" spans="1:14" x14ac:dyDescent="0.25">
      <c r="A462" s="11"/>
      <c r="B462" s="11"/>
      <c r="C462" s="11"/>
      <c r="D462" s="250"/>
      <c r="E462" s="11"/>
      <c r="F462" s="7"/>
      <c r="G462" s="7"/>
      <c r="H462" s="7"/>
      <c r="I462" s="11"/>
      <c r="J462" s="7"/>
      <c r="K462" s="7"/>
      <c r="L462" s="250"/>
      <c r="M462" s="250"/>
      <c r="N462" s="250"/>
    </row>
    <row r="463" spans="1:14" x14ac:dyDescent="0.25">
      <c r="A463" s="11"/>
      <c r="B463" s="11"/>
      <c r="C463" s="11"/>
      <c r="D463" s="250"/>
      <c r="E463" s="11"/>
      <c r="F463" s="7"/>
      <c r="G463" s="7"/>
      <c r="H463" s="7"/>
      <c r="I463" s="11"/>
      <c r="J463" s="7"/>
      <c r="K463" s="7"/>
      <c r="L463" s="250"/>
      <c r="M463" s="250"/>
      <c r="N463" s="250"/>
    </row>
  </sheetData>
  <mergeCells count="72">
    <mergeCell ref="M24:M26"/>
    <mergeCell ref="L29:L33"/>
    <mergeCell ref="L2:L8"/>
    <mergeCell ref="L9:L14"/>
    <mergeCell ref="L15:L19"/>
    <mergeCell ref="L34:L37"/>
    <mergeCell ref="L38:L42"/>
    <mergeCell ref="L43:L47"/>
    <mergeCell ref="L20:L23"/>
    <mergeCell ref="L24:L26"/>
    <mergeCell ref="N29:N33"/>
    <mergeCell ref="L105:L108"/>
    <mergeCell ref="L109:L111"/>
    <mergeCell ref="L97:L98"/>
    <mergeCell ref="L100:L102"/>
    <mergeCell ref="L103:L104"/>
    <mergeCell ref="L91:L92"/>
    <mergeCell ref="L93:L94"/>
    <mergeCell ref="L95:L96"/>
    <mergeCell ref="L81:L82"/>
    <mergeCell ref="L83:L84"/>
    <mergeCell ref="L63:L66"/>
    <mergeCell ref="L67:L69"/>
    <mergeCell ref="L71:L76"/>
    <mergeCell ref="L48:L53"/>
    <mergeCell ref="L54:L58"/>
    <mergeCell ref="N2:N8"/>
    <mergeCell ref="N9:N14"/>
    <mergeCell ref="N15:N19"/>
    <mergeCell ref="N20:N23"/>
    <mergeCell ref="N24:N26"/>
    <mergeCell ref="N59:N62"/>
    <mergeCell ref="L114:L116"/>
    <mergeCell ref="M114:M116"/>
    <mergeCell ref="L117:L118"/>
    <mergeCell ref="M117:M118"/>
    <mergeCell ref="L112:L113"/>
    <mergeCell ref="M112:M113"/>
    <mergeCell ref="M95:M96"/>
    <mergeCell ref="L85:L86"/>
    <mergeCell ref="M85:M86"/>
    <mergeCell ref="L87:L88"/>
    <mergeCell ref="M87:M88"/>
    <mergeCell ref="L89:L90"/>
    <mergeCell ref="M89:M90"/>
    <mergeCell ref="L78:L80"/>
    <mergeCell ref="L59:L62"/>
    <mergeCell ref="N34:N37"/>
    <mergeCell ref="N38:N42"/>
    <mergeCell ref="N43:N47"/>
    <mergeCell ref="N48:N53"/>
    <mergeCell ref="N54:N58"/>
    <mergeCell ref="N95:N96"/>
    <mergeCell ref="N63:N66"/>
    <mergeCell ref="N67:N69"/>
    <mergeCell ref="N71:N76"/>
    <mergeCell ref="N78:N80"/>
    <mergeCell ref="N81:N82"/>
    <mergeCell ref="N83:N84"/>
    <mergeCell ref="N85:N86"/>
    <mergeCell ref="N87:N88"/>
    <mergeCell ref="N89:N90"/>
    <mergeCell ref="N91:N92"/>
    <mergeCell ref="N93:N94"/>
    <mergeCell ref="N114:N116"/>
    <mergeCell ref="N117:N118"/>
    <mergeCell ref="N97:N98"/>
    <mergeCell ref="N100:N102"/>
    <mergeCell ref="N103:N104"/>
    <mergeCell ref="N105:N108"/>
    <mergeCell ref="N109:N111"/>
    <mergeCell ref="N112:N11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DD5A-9291-4656-819E-DD29D4D16CCF}">
  <sheetPr>
    <tabColor rgb="FF92D050"/>
  </sheetPr>
  <dimension ref="A1:I389"/>
  <sheetViews>
    <sheetView zoomScaleNormal="100" workbookViewId="0">
      <pane xSplit="4" ySplit="1" topLeftCell="H73" activePane="bottomRight" state="frozen"/>
      <selection activeCell="E16" sqref="E16"/>
      <selection pane="topRight" activeCell="E16" sqref="E16"/>
      <selection pane="bottomLeft" activeCell="E16" sqref="E16"/>
      <selection pane="bottomRight" activeCell="H79" sqref="H79"/>
    </sheetView>
  </sheetViews>
  <sheetFormatPr defaultRowHeight="15" x14ac:dyDescent="0.25"/>
  <cols>
    <col min="1" max="1" width="9.42578125" style="1" customWidth="1"/>
    <col min="2" max="2" width="17" style="1" customWidth="1"/>
    <col min="3" max="3" width="28" style="84" bestFit="1" customWidth="1"/>
    <col min="4" max="4" width="64" style="1" bestFit="1" customWidth="1"/>
    <col min="5" max="5" width="20.140625" style="642" bestFit="1" customWidth="1"/>
    <col min="6" max="6" width="20.140625" style="642" customWidth="1"/>
    <col min="7" max="7" width="125.42578125" style="84" customWidth="1"/>
    <col min="8" max="9" width="37.140625" style="84" customWidth="1"/>
  </cols>
  <sheetData>
    <row r="1" spans="1:9" s="9" customFormat="1" x14ac:dyDescent="0.25">
      <c r="A1" s="88" t="s">
        <v>117</v>
      </c>
      <c r="B1" s="88" t="s">
        <v>118</v>
      </c>
      <c r="C1" s="88" t="s">
        <v>119</v>
      </c>
      <c r="D1" s="88" t="s">
        <v>538</v>
      </c>
      <c r="E1" s="88" t="s">
        <v>1441</v>
      </c>
      <c r="F1" s="88" t="s">
        <v>3435</v>
      </c>
      <c r="G1" s="88" t="s">
        <v>127</v>
      </c>
      <c r="H1" s="88" t="s">
        <v>3264</v>
      </c>
      <c r="I1" s="658" t="s">
        <v>135</v>
      </c>
    </row>
    <row r="2" spans="1:9" s="1" customFormat="1" ht="90" x14ac:dyDescent="0.25">
      <c r="A2" s="167" t="s">
        <v>3436</v>
      </c>
      <c r="B2" s="167" t="s">
        <v>3133</v>
      </c>
      <c r="C2" s="167" t="s">
        <v>3437</v>
      </c>
      <c r="D2" s="167" t="s">
        <v>3038</v>
      </c>
      <c r="E2" s="595"/>
      <c r="F2" s="595"/>
      <c r="G2" s="167" t="s">
        <v>3438</v>
      </c>
      <c r="H2" s="167" t="s">
        <v>3439</v>
      </c>
      <c r="I2" s="656"/>
    </row>
    <row r="3" spans="1:9" s="9" customFormat="1" ht="90" x14ac:dyDescent="0.25">
      <c r="A3" s="628" t="s">
        <v>3440</v>
      </c>
      <c r="B3" s="628" t="s">
        <v>3133</v>
      </c>
      <c r="C3" s="628" t="s">
        <v>3437</v>
      </c>
      <c r="D3" s="628" t="s">
        <v>3039</v>
      </c>
      <c r="E3" s="338"/>
      <c r="F3" s="338"/>
      <c r="G3" s="628" t="s">
        <v>3438</v>
      </c>
      <c r="H3" s="628" t="s">
        <v>3439</v>
      </c>
      <c r="I3" s="656"/>
    </row>
    <row r="4" spans="1:9" s="1" customFormat="1" ht="45" x14ac:dyDescent="0.25">
      <c r="A4" s="167" t="s">
        <v>3441</v>
      </c>
      <c r="B4" s="167" t="s">
        <v>3133</v>
      </c>
      <c r="C4" s="167" t="s">
        <v>3437</v>
      </c>
      <c r="D4" s="167" t="s">
        <v>3041</v>
      </c>
      <c r="E4" s="595"/>
      <c r="F4" s="595"/>
      <c r="G4" s="167" t="s">
        <v>3442</v>
      </c>
      <c r="H4" s="167" t="s">
        <v>990</v>
      </c>
      <c r="I4" s="656"/>
    </row>
    <row r="5" spans="1:9" s="9" customFormat="1" ht="90" x14ac:dyDescent="0.25">
      <c r="A5" s="628" t="s">
        <v>3443</v>
      </c>
      <c r="B5" s="628" t="s">
        <v>3133</v>
      </c>
      <c r="C5" s="628" t="s">
        <v>3437</v>
      </c>
      <c r="D5" s="628" t="s">
        <v>3042</v>
      </c>
      <c r="E5" s="338"/>
      <c r="F5" s="338"/>
      <c r="G5" s="628" t="s">
        <v>3444</v>
      </c>
      <c r="H5" s="628" t="s">
        <v>3439</v>
      </c>
      <c r="I5" s="656"/>
    </row>
    <row r="6" spans="1:9" s="1" customFormat="1" ht="90" x14ac:dyDescent="0.25">
      <c r="A6" s="167" t="s">
        <v>3445</v>
      </c>
      <c r="B6" s="167" t="s">
        <v>3133</v>
      </c>
      <c r="C6" s="167" t="s">
        <v>3437</v>
      </c>
      <c r="D6" s="167" t="s">
        <v>3043</v>
      </c>
      <c r="E6" s="595"/>
      <c r="F6" s="595" t="s">
        <v>155</v>
      </c>
      <c r="G6" s="167" t="s">
        <v>3444</v>
      </c>
      <c r="H6" s="167" t="s">
        <v>3439</v>
      </c>
      <c r="I6" s="656"/>
    </row>
    <row r="7" spans="1:9" s="9" customFormat="1" ht="60" x14ac:dyDescent="0.25">
      <c r="A7" s="628" t="s">
        <v>3446</v>
      </c>
      <c r="B7" s="628" t="s">
        <v>3133</v>
      </c>
      <c r="C7" s="628" t="s">
        <v>3437</v>
      </c>
      <c r="D7" s="628" t="s">
        <v>3044</v>
      </c>
      <c r="E7" s="338"/>
      <c r="F7" s="338"/>
      <c r="G7" s="628" t="s">
        <v>3447</v>
      </c>
      <c r="H7" s="628" t="s">
        <v>990</v>
      </c>
      <c r="I7" s="656"/>
    </row>
    <row r="8" spans="1:9" s="1" customFormat="1" ht="105" x14ac:dyDescent="0.25">
      <c r="A8" s="167" t="s">
        <v>3448</v>
      </c>
      <c r="B8" s="167" t="s">
        <v>3133</v>
      </c>
      <c r="C8" s="167" t="s">
        <v>3437</v>
      </c>
      <c r="D8" s="167" t="s">
        <v>3045</v>
      </c>
      <c r="E8" s="595" t="s">
        <v>155</v>
      </c>
      <c r="F8" s="595"/>
      <c r="G8" s="167" t="s">
        <v>3449</v>
      </c>
      <c r="H8" s="167" t="s">
        <v>990</v>
      </c>
      <c r="I8" s="656"/>
    </row>
    <row r="9" spans="1:9" s="9" customFormat="1" ht="90" x14ac:dyDescent="0.25">
      <c r="A9" s="628" t="s">
        <v>3450</v>
      </c>
      <c r="B9" s="628" t="s">
        <v>3133</v>
      </c>
      <c r="C9" s="628" t="s">
        <v>3437</v>
      </c>
      <c r="D9" s="628" t="s">
        <v>3046</v>
      </c>
      <c r="E9" s="338"/>
      <c r="F9" s="338"/>
      <c r="G9" s="628" t="s">
        <v>3444</v>
      </c>
      <c r="H9" s="628" t="s">
        <v>3439</v>
      </c>
      <c r="I9" s="656"/>
    </row>
    <row r="10" spans="1:9" s="1" customFormat="1" ht="90" x14ac:dyDescent="0.25">
      <c r="A10" s="626" t="s">
        <v>3451</v>
      </c>
      <c r="B10" s="626" t="s">
        <v>3133</v>
      </c>
      <c r="C10" s="626" t="s">
        <v>3437</v>
      </c>
      <c r="D10" s="626" t="s">
        <v>3047</v>
      </c>
      <c r="E10" s="620"/>
      <c r="F10" s="620"/>
      <c r="G10" s="626" t="s">
        <v>3444</v>
      </c>
      <c r="H10" s="626" t="s">
        <v>3439</v>
      </c>
      <c r="I10" s="656"/>
    </row>
    <row r="11" spans="1:9" s="9" customFormat="1" ht="60" x14ac:dyDescent="0.25">
      <c r="A11" s="450" t="s">
        <v>3452</v>
      </c>
      <c r="B11" s="450" t="s">
        <v>3133</v>
      </c>
      <c r="C11" s="450" t="s">
        <v>3437</v>
      </c>
      <c r="D11" s="450" t="s">
        <v>3048</v>
      </c>
      <c r="E11" s="253"/>
      <c r="F11" s="253"/>
      <c r="G11" s="450" t="s">
        <v>3453</v>
      </c>
      <c r="H11" s="450" t="s">
        <v>990</v>
      </c>
      <c r="I11" s="656"/>
    </row>
    <row r="12" spans="1:9" s="1" customFormat="1" ht="75" x14ac:dyDescent="0.25">
      <c r="A12" s="626" t="s">
        <v>3454</v>
      </c>
      <c r="B12" s="626" t="s">
        <v>3133</v>
      </c>
      <c r="C12" s="626" t="s">
        <v>3437</v>
      </c>
      <c r="D12" s="626" t="s">
        <v>3049</v>
      </c>
      <c r="E12" s="620"/>
      <c r="F12" s="620"/>
      <c r="G12" s="626" t="s">
        <v>3455</v>
      </c>
      <c r="H12" s="626" t="s">
        <v>990</v>
      </c>
      <c r="I12" s="656"/>
    </row>
    <row r="13" spans="1:9" s="9" customFormat="1" ht="60" x14ac:dyDescent="0.25">
      <c r="A13" s="450" t="s">
        <v>3456</v>
      </c>
      <c r="B13" s="450" t="s">
        <v>3133</v>
      </c>
      <c r="C13" s="450" t="s">
        <v>3457</v>
      </c>
      <c r="D13" s="450" t="s">
        <v>553</v>
      </c>
      <c r="E13" s="253"/>
      <c r="F13" s="253"/>
      <c r="G13" s="450" t="s">
        <v>3458</v>
      </c>
      <c r="H13" s="450" t="s">
        <v>3459</v>
      </c>
      <c r="I13" s="656"/>
    </row>
    <row r="14" spans="1:9" s="1" customFormat="1" ht="75" x14ac:dyDescent="0.25">
      <c r="A14" s="626" t="s">
        <v>3460</v>
      </c>
      <c r="B14" s="626" t="s">
        <v>3133</v>
      </c>
      <c r="C14" s="626" t="s">
        <v>3457</v>
      </c>
      <c r="D14" s="626" t="s">
        <v>3050</v>
      </c>
      <c r="E14" s="620"/>
      <c r="F14" s="620"/>
      <c r="G14" s="626" t="s">
        <v>564</v>
      </c>
      <c r="H14" s="626" t="s">
        <v>3461</v>
      </c>
      <c r="I14" s="656"/>
    </row>
    <row r="15" spans="1:9" s="9" customFormat="1" ht="75" x14ac:dyDescent="0.25">
      <c r="A15" s="450" t="s">
        <v>3462</v>
      </c>
      <c r="B15" s="450" t="s">
        <v>3133</v>
      </c>
      <c r="C15" s="450" t="s">
        <v>3457</v>
      </c>
      <c r="D15" s="450" t="s">
        <v>3051</v>
      </c>
      <c r="E15" s="253"/>
      <c r="F15" s="253"/>
      <c r="G15" s="450" t="s">
        <v>3463</v>
      </c>
      <c r="H15" s="450" t="s">
        <v>990</v>
      </c>
      <c r="I15" s="656"/>
    </row>
    <row r="16" spans="1:9" s="1" customFormat="1" ht="90" x14ac:dyDescent="0.25">
      <c r="A16" s="626" t="s">
        <v>3464</v>
      </c>
      <c r="B16" s="626" t="s">
        <v>3133</v>
      </c>
      <c r="C16" s="626" t="s">
        <v>3437</v>
      </c>
      <c r="D16" s="626" t="s">
        <v>621</v>
      </c>
      <c r="E16" s="620"/>
      <c r="F16" s="620"/>
      <c r="G16" s="626" t="s">
        <v>623</v>
      </c>
      <c r="H16" s="626" t="s">
        <v>3439</v>
      </c>
      <c r="I16" s="656"/>
    </row>
    <row r="17" spans="1:9" s="9" customFormat="1" ht="60" x14ac:dyDescent="0.25">
      <c r="A17" s="450" t="s">
        <v>3465</v>
      </c>
      <c r="B17" s="450" t="s">
        <v>3133</v>
      </c>
      <c r="C17" s="450" t="s">
        <v>3437</v>
      </c>
      <c r="D17" s="450" t="s">
        <v>3052</v>
      </c>
      <c r="E17" s="253" t="s">
        <v>155</v>
      </c>
      <c r="F17" s="253"/>
      <c r="G17" s="450" t="s">
        <v>3466</v>
      </c>
      <c r="H17" s="450" t="s">
        <v>990</v>
      </c>
      <c r="I17" s="656" t="s">
        <v>3828</v>
      </c>
    </row>
    <row r="18" spans="1:9" s="1" customFormat="1" ht="75" x14ac:dyDescent="0.25">
      <c r="A18" s="626" t="s">
        <v>3467</v>
      </c>
      <c r="B18" s="626" t="s">
        <v>3133</v>
      </c>
      <c r="C18" s="626" t="s">
        <v>3437</v>
      </c>
      <c r="D18" s="626" t="s">
        <v>3053</v>
      </c>
      <c r="E18" s="620"/>
      <c r="F18" s="620"/>
      <c r="G18" s="626" t="s">
        <v>3468</v>
      </c>
      <c r="H18" s="626" t="s">
        <v>990</v>
      </c>
      <c r="I18" s="656" t="s">
        <v>3828</v>
      </c>
    </row>
    <row r="19" spans="1:9" s="9" customFormat="1" ht="45" x14ac:dyDescent="0.25">
      <c r="A19" s="450" t="s">
        <v>3469</v>
      </c>
      <c r="B19" s="450" t="s">
        <v>3133</v>
      </c>
      <c r="C19" s="450" t="s">
        <v>3437</v>
      </c>
      <c r="D19" s="450" t="s">
        <v>3054</v>
      </c>
      <c r="E19" s="253"/>
      <c r="F19" s="253"/>
      <c r="G19" s="450" t="s">
        <v>3470</v>
      </c>
      <c r="H19" s="450" t="s">
        <v>990</v>
      </c>
      <c r="I19" s="656"/>
    </row>
    <row r="20" spans="1:9" s="1" customFormat="1" ht="90" x14ac:dyDescent="0.25">
      <c r="A20" s="626" t="s">
        <v>3471</v>
      </c>
      <c r="B20" s="626" t="s">
        <v>3133</v>
      </c>
      <c r="C20" s="626" t="s">
        <v>3437</v>
      </c>
      <c r="D20" s="626" t="s">
        <v>3055</v>
      </c>
      <c r="E20" s="620"/>
      <c r="F20" s="620" t="s">
        <v>155</v>
      </c>
      <c r="G20" s="626" t="s">
        <v>3472</v>
      </c>
      <c r="H20" s="626" t="s">
        <v>3439</v>
      </c>
      <c r="I20" s="656"/>
    </row>
    <row r="21" spans="1:9" s="9" customFormat="1" ht="90" x14ac:dyDescent="0.25">
      <c r="A21" s="450" t="s">
        <v>3473</v>
      </c>
      <c r="B21" s="450" t="s">
        <v>3133</v>
      </c>
      <c r="C21" s="450" t="s">
        <v>3437</v>
      </c>
      <c r="D21" s="450" t="s">
        <v>3056</v>
      </c>
      <c r="E21" s="253"/>
      <c r="F21" s="253"/>
      <c r="G21" s="450" t="s">
        <v>3472</v>
      </c>
      <c r="H21" s="450" t="s">
        <v>3439</v>
      </c>
      <c r="I21" s="656"/>
    </row>
    <row r="22" spans="1:9" s="1" customFormat="1" ht="90" x14ac:dyDescent="0.25">
      <c r="A22" s="626" t="s">
        <v>3474</v>
      </c>
      <c r="B22" s="626" t="s">
        <v>3133</v>
      </c>
      <c r="C22" s="626" t="s">
        <v>3437</v>
      </c>
      <c r="D22" s="626" t="s">
        <v>3057</v>
      </c>
      <c r="E22" s="620"/>
      <c r="F22" s="620"/>
      <c r="G22" s="626" t="s">
        <v>3475</v>
      </c>
      <c r="H22" s="626" t="s">
        <v>3439</v>
      </c>
      <c r="I22" s="656"/>
    </row>
    <row r="23" spans="1:9" s="9" customFormat="1" ht="45" x14ac:dyDescent="0.25">
      <c r="A23" s="450" t="s">
        <v>3476</v>
      </c>
      <c r="B23" s="450" t="s">
        <v>3133</v>
      </c>
      <c r="C23" s="450" t="s">
        <v>3437</v>
      </c>
      <c r="D23" s="450" t="s">
        <v>3058</v>
      </c>
      <c r="E23" s="253"/>
      <c r="F23" s="253"/>
      <c r="G23" s="450" t="s">
        <v>3477</v>
      </c>
      <c r="H23" s="450" t="s">
        <v>990</v>
      </c>
      <c r="I23" s="656"/>
    </row>
    <row r="24" spans="1:9" s="1" customFormat="1" ht="45" x14ac:dyDescent="0.25">
      <c r="A24" s="167" t="s">
        <v>3478</v>
      </c>
      <c r="B24" s="167" t="s">
        <v>3133</v>
      </c>
      <c r="C24" s="167" t="s">
        <v>3437</v>
      </c>
      <c r="D24" s="167" t="s">
        <v>3059</v>
      </c>
      <c r="E24" s="595"/>
      <c r="F24" s="595" t="s">
        <v>155</v>
      </c>
      <c r="G24" s="167" t="s">
        <v>3479</v>
      </c>
      <c r="H24" s="167" t="s">
        <v>3480</v>
      </c>
      <c r="I24" s="656" t="s">
        <v>3829</v>
      </c>
    </row>
    <row r="25" spans="1:9" s="9" customFormat="1" ht="60" x14ac:dyDescent="0.25">
      <c r="A25" s="450" t="s">
        <v>3481</v>
      </c>
      <c r="B25" s="450" t="s">
        <v>3133</v>
      </c>
      <c r="C25" s="450" t="s">
        <v>3437</v>
      </c>
      <c r="D25" s="450" t="s">
        <v>3482</v>
      </c>
      <c r="E25" s="253"/>
      <c r="F25" s="253"/>
      <c r="G25" s="450" t="s">
        <v>3483</v>
      </c>
      <c r="H25" s="450" t="s">
        <v>3484</v>
      </c>
      <c r="I25" s="656"/>
    </row>
    <row r="26" spans="1:9" s="1" customFormat="1" ht="90" x14ac:dyDescent="0.25">
      <c r="A26" s="626" t="s">
        <v>3485</v>
      </c>
      <c r="B26" s="626" t="s">
        <v>3131</v>
      </c>
      <c r="C26" s="626" t="s">
        <v>3486</v>
      </c>
      <c r="D26" s="626" t="s">
        <v>3060</v>
      </c>
      <c r="E26" s="620"/>
      <c r="F26" s="620"/>
      <c r="G26" s="626" t="s">
        <v>3487</v>
      </c>
      <c r="H26" s="626" t="s">
        <v>3488</v>
      </c>
      <c r="I26" s="656"/>
    </row>
    <row r="27" spans="1:9" s="9" customFormat="1" ht="90" x14ac:dyDescent="0.25">
      <c r="A27" s="450" t="s">
        <v>3489</v>
      </c>
      <c r="B27" s="450" t="s">
        <v>3133</v>
      </c>
      <c r="C27" s="450" t="s">
        <v>3490</v>
      </c>
      <c r="D27" s="450" t="s">
        <v>3061</v>
      </c>
      <c r="E27" s="253"/>
      <c r="F27" s="253" t="s">
        <v>155</v>
      </c>
      <c r="G27" s="450" t="s">
        <v>3491</v>
      </c>
      <c r="H27" s="450" t="s">
        <v>3488</v>
      </c>
      <c r="I27" s="656"/>
    </row>
    <row r="28" spans="1:9" s="1" customFormat="1" ht="90" x14ac:dyDescent="0.25">
      <c r="A28" s="167" t="s">
        <v>3492</v>
      </c>
      <c r="B28" s="167" t="s">
        <v>3133</v>
      </c>
      <c r="C28" s="167" t="s">
        <v>3490</v>
      </c>
      <c r="D28" s="167" t="s">
        <v>3062</v>
      </c>
      <c r="E28" s="595"/>
      <c r="F28" s="595"/>
      <c r="G28" s="167" t="s">
        <v>3493</v>
      </c>
      <c r="H28" s="167" t="s">
        <v>3488</v>
      </c>
      <c r="I28" s="656"/>
    </row>
    <row r="29" spans="1:9" s="9" customFormat="1" ht="90" x14ac:dyDescent="0.25">
      <c r="A29" s="450" t="s">
        <v>3494</v>
      </c>
      <c r="B29" s="450" t="s">
        <v>3133</v>
      </c>
      <c r="C29" s="450" t="s">
        <v>3457</v>
      </c>
      <c r="D29" s="450" t="s">
        <v>3063</v>
      </c>
      <c r="E29" s="253"/>
      <c r="F29" s="253"/>
      <c r="G29" s="450" t="s">
        <v>3495</v>
      </c>
      <c r="H29" s="450" t="s">
        <v>3496</v>
      </c>
      <c r="I29" s="656"/>
    </row>
    <row r="30" spans="1:9" s="1" customFormat="1" ht="45" x14ac:dyDescent="0.25">
      <c r="A30" s="626" t="s">
        <v>3497</v>
      </c>
      <c r="B30" s="626" t="s">
        <v>3133</v>
      </c>
      <c r="C30" s="626" t="s">
        <v>3498</v>
      </c>
      <c r="D30" s="626" t="s">
        <v>3064</v>
      </c>
      <c r="E30" s="620"/>
      <c r="F30" s="620" t="s">
        <v>155</v>
      </c>
      <c r="G30" s="626" t="s">
        <v>3499</v>
      </c>
      <c r="H30" s="626" t="s">
        <v>990</v>
      </c>
      <c r="I30" s="656"/>
    </row>
    <row r="31" spans="1:9" s="9" customFormat="1" ht="45" x14ac:dyDescent="0.25">
      <c r="A31" s="450" t="s">
        <v>3500</v>
      </c>
      <c r="B31" s="450" t="s">
        <v>3501</v>
      </c>
      <c r="C31" s="450" t="s">
        <v>3502</v>
      </c>
      <c r="D31" s="450" t="s">
        <v>3065</v>
      </c>
      <c r="E31" s="253"/>
      <c r="F31" s="253"/>
      <c r="G31" s="450" t="s">
        <v>3503</v>
      </c>
      <c r="H31" s="450" t="s">
        <v>990</v>
      </c>
      <c r="I31" s="656"/>
    </row>
    <row r="32" spans="1:9" s="1" customFormat="1" ht="30" x14ac:dyDescent="0.25">
      <c r="A32" s="626" t="s">
        <v>3504</v>
      </c>
      <c r="B32" s="626" t="s">
        <v>277</v>
      </c>
      <c r="C32" s="626" t="s">
        <v>278</v>
      </c>
      <c r="D32" s="626" t="s">
        <v>3066</v>
      </c>
      <c r="E32" s="620"/>
      <c r="F32" s="620"/>
      <c r="G32" s="626" t="s">
        <v>3505</v>
      </c>
      <c r="H32" s="626" t="s">
        <v>3506</v>
      </c>
      <c r="I32" s="656"/>
    </row>
    <row r="33" spans="1:9" s="9" customFormat="1" ht="60" x14ac:dyDescent="0.25">
      <c r="A33" s="450" t="s">
        <v>3507</v>
      </c>
      <c r="B33" s="450" t="s">
        <v>3131</v>
      </c>
      <c r="C33" s="450" t="s">
        <v>3508</v>
      </c>
      <c r="D33" s="450" t="s">
        <v>3067</v>
      </c>
      <c r="E33" s="253"/>
      <c r="F33" s="253"/>
      <c r="G33" s="450" t="s">
        <v>3509</v>
      </c>
      <c r="H33" s="450" t="s">
        <v>3510</v>
      </c>
      <c r="I33" s="656"/>
    </row>
    <row r="34" spans="1:9" s="1" customFormat="1" ht="45" x14ac:dyDescent="0.25">
      <c r="A34" s="167" t="s">
        <v>3511</v>
      </c>
      <c r="B34" s="167" t="s">
        <v>3512</v>
      </c>
      <c r="C34" s="167" t="s">
        <v>3513</v>
      </c>
      <c r="D34" s="167" t="s">
        <v>3068</v>
      </c>
      <c r="E34" s="595" t="s">
        <v>155</v>
      </c>
      <c r="F34" s="595" t="s">
        <v>155</v>
      </c>
      <c r="G34" s="167" t="s">
        <v>615</v>
      </c>
      <c r="H34" s="167" t="s">
        <v>3514</v>
      </c>
      <c r="I34" s="656"/>
    </row>
    <row r="35" spans="1:9" s="9" customFormat="1" ht="45" x14ac:dyDescent="0.25">
      <c r="A35" s="628" t="s">
        <v>3515</v>
      </c>
      <c r="B35" s="628" t="s">
        <v>149</v>
      </c>
      <c r="C35" s="628" t="s">
        <v>546</v>
      </c>
      <c r="D35" s="628" t="s">
        <v>3069</v>
      </c>
      <c r="E35" s="338"/>
      <c r="F35" s="338"/>
      <c r="G35" s="628" t="s">
        <v>3516</v>
      </c>
      <c r="H35" s="628" t="s">
        <v>3517</v>
      </c>
      <c r="I35" s="656"/>
    </row>
    <row r="36" spans="1:9" s="1" customFormat="1" ht="60" x14ac:dyDescent="0.25">
      <c r="A36" s="167" t="s">
        <v>3518</v>
      </c>
      <c r="B36" s="167" t="s">
        <v>149</v>
      </c>
      <c r="C36" s="167" t="s">
        <v>666</v>
      </c>
      <c r="D36" s="167" t="s">
        <v>3070</v>
      </c>
      <c r="E36" s="595"/>
      <c r="F36" s="595"/>
      <c r="G36" s="167" t="s">
        <v>3519</v>
      </c>
      <c r="H36" s="167" t="s">
        <v>990</v>
      </c>
      <c r="I36" s="656"/>
    </row>
    <row r="37" spans="1:9" s="9" customFormat="1" ht="90" x14ac:dyDescent="0.25">
      <c r="A37" s="285" t="s">
        <v>3520</v>
      </c>
      <c r="B37" s="285" t="s">
        <v>3133</v>
      </c>
      <c r="C37" s="450" t="s">
        <v>3457</v>
      </c>
      <c r="D37" s="285" t="s">
        <v>3071</v>
      </c>
      <c r="E37" s="281"/>
      <c r="F37" s="281"/>
      <c r="G37" s="450" t="s">
        <v>3521</v>
      </c>
      <c r="H37" s="450" t="s">
        <v>3522</v>
      </c>
      <c r="I37" s="656"/>
    </row>
    <row r="38" spans="1:9" s="1" customFormat="1" ht="90" x14ac:dyDescent="0.25">
      <c r="A38" s="626" t="s">
        <v>3523</v>
      </c>
      <c r="B38" s="626" t="s">
        <v>3131</v>
      </c>
      <c r="C38" s="626" t="s">
        <v>3486</v>
      </c>
      <c r="D38" s="626" t="s">
        <v>3072</v>
      </c>
      <c r="E38" s="620"/>
      <c r="F38" s="620"/>
      <c r="G38" s="626" t="s">
        <v>3524</v>
      </c>
      <c r="H38" s="626" t="s">
        <v>3525</v>
      </c>
      <c r="I38" s="656"/>
    </row>
    <row r="39" spans="1:9" s="9" customFormat="1" ht="120" x14ac:dyDescent="0.25">
      <c r="A39" s="450" t="s">
        <v>3526</v>
      </c>
      <c r="B39" s="450" t="s">
        <v>3527</v>
      </c>
      <c r="C39" s="450" t="s">
        <v>3528</v>
      </c>
      <c r="D39" s="450" t="s">
        <v>3073</v>
      </c>
      <c r="E39" s="253" t="s">
        <v>155</v>
      </c>
      <c r="F39" s="253"/>
      <c r="G39" s="450" t="s">
        <v>3529</v>
      </c>
      <c r="H39" s="450" t="s">
        <v>990</v>
      </c>
      <c r="I39" s="656"/>
    </row>
    <row r="40" spans="1:9" s="1" customFormat="1" ht="60" x14ac:dyDescent="0.25">
      <c r="A40" s="626" t="s">
        <v>3530</v>
      </c>
      <c r="B40" s="626" t="s">
        <v>3133</v>
      </c>
      <c r="C40" s="626" t="s">
        <v>3531</v>
      </c>
      <c r="D40" s="626" t="s">
        <v>3074</v>
      </c>
      <c r="E40" s="620"/>
      <c r="F40" s="620"/>
      <c r="G40" s="622" t="s">
        <v>3532</v>
      </c>
      <c r="H40" s="626" t="s">
        <v>990</v>
      </c>
      <c r="I40" s="656"/>
    </row>
    <row r="41" spans="1:9" s="9" customFormat="1" ht="45" x14ac:dyDescent="0.25">
      <c r="A41" s="450" t="s">
        <v>3533</v>
      </c>
      <c r="B41" s="450" t="s">
        <v>295</v>
      </c>
      <c r="C41" s="450" t="s">
        <v>546</v>
      </c>
      <c r="D41" s="450" t="s">
        <v>3075</v>
      </c>
      <c r="E41" s="253"/>
      <c r="F41" s="253"/>
      <c r="G41" s="448" t="s">
        <v>3534</v>
      </c>
      <c r="H41" s="450"/>
      <c r="I41" s="656"/>
    </row>
    <row r="42" spans="1:9" s="1" customFormat="1" ht="45" x14ac:dyDescent="0.25">
      <c r="A42" s="626" t="s">
        <v>3535</v>
      </c>
      <c r="B42" s="626" t="s">
        <v>295</v>
      </c>
      <c r="C42" s="626" t="s">
        <v>546</v>
      </c>
      <c r="D42" s="626" t="s">
        <v>3076</v>
      </c>
      <c r="E42" s="620"/>
      <c r="F42" s="620"/>
      <c r="G42" s="626" t="s">
        <v>3536</v>
      </c>
      <c r="H42" s="626" t="s">
        <v>3537</v>
      </c>
      <c r="I42" s="656"/>
    </row>
    <row r="43" spans="1:9" s="9" customFormat="1" ht="30" x14ac:dyDescent="0.25">
      <c r="A43" s="450" t="s">
        <v>3538</v>
      </c>
      <c r="B43" s="450" t="s">
        <v>295</v>
      </c>
      <c r="C43" s="450" t="s">
        <v>546</v>
      </c>
      <c r="D43" s="450" t="s">
        <v>25</v>
      </c>
      <c r="E43" s="253"/>
      <c r="F43" s="253"/>
      <c r="G43" s="450" t="s">
        <v>681</v>
      </c>
      <c r="H43" s="450" t="s">
        <v>3539</v>
      </c>
      <c r="I43" s="656"/>
    </row>
    <row r="44" spans="1:9" s="1" customFormat="1" x14ac:dyDescent="0.25">
      <c r="A44" s="167" t="s">
        <v>3540</v>
      </c>
      <c r="B44" s="167" t="s">
        <v>295</v>
      </c>
      <c r="C44" s="167" t="s">
        <v>546</v>
      </c>
      <c r="D44" s="167" t="s">
        <v>3077</v>
      </c>
      <c r="E44" s="595"/>
      <c r="F44" s="595" t="s">
        <v>155</v>
      </c>
      <c r="G44" s="167" t="s">
        <v>3541</v>
      </c>
      <c r="H44" s="167" t="s">
        <v>990</v>
      </c>
      <c r="I44" s="656"/>
    </row>
    <row r="45" spans="1:9" s="9" customFormat="1" ht="45" x14ac:dyDescent="0.25">
      <c r="A45" s="336" t="s">
        <v>3542</v>
      </c>
      <c r="B45" s="450" t="s">
        <v>295</v>
      </c>
      <c r="C45" s="450" t="s">
        <v>546</v>
      </c>
      <c r="D45" s="336" t="s">
        <v>692</v>
      </c>
      <c r="E45" s="337"/>
      <c r="F45" s="337"/>
      <c r="G45" s="628" t="s">
        <v>3543</v>
      </c>
      <c r="H45" s="628" t="s">
        <v>3544</v>
      </c>
      <c r="I45" s="656"/>
    </row>
    <row r="46" spans="1:9" s="1" customFormat="1" ht="45" x14ac:dyDescent="0.25">
      <c r="A46" s="164" t="s">
        <v>3545</v>
      </c>
      <c r="B46" s="167" t="s">
        <v>295</v>
      </c>
      <c r="C46" s="167" t="s">
        <v>546</v>
      </c>
      <c r="D46" s="164" t="s">
        <v>3078</v>
      </c>
      <c r="E46" s="76"/>
      <c r="F46" s="76"/>
      <c r="G46" s="167" t="s">
        <v>3546</v>
      </c>
      <c r="H46" s="167" t="s">
        <v>3294</v>
      </c>
      <c r="I46" s="656"/>
    </row>
    <row r="47" spans="1:9" s="9" customFormat="1" ht="30" x14ac:dyDescent="0.25">
      <c r="A47" s="336" t="s">
        <v>3547</v>
      </c>
      <c r="B47" s="336" t="s">
        <v>295</v>
      </c>
      <c r="C47" s="628" t="s">
        <v>546</v>
      </c>
      <c r="D47" s="336" t="s">
        <v>702</v>
      </c>
      <c r="E47" s="337"/>
      <c r="F47" s="337"/>
      <c r="G47" s="628" t="s">
        <v>703</v>
      </c>
      <c r="H47" s="628" t="s">
        <v>990</v>
      </c>
      <c r="I47" s="656"/>
    </row>
    <row r="48" spans="1:9" s="1" customFormat="1" ht="45" x14ac:dyDescent="0.25">
      <c r="A48" s="316" t="s">
        <v>3548</v>
      </c>
      <c r="B48" s="626" t="s">
        <v>295</v>
      </c>
      <c r="C48" s="626" t="s">
        <v>546</v>
      </c>
      <c r="D48" s="316" t="s">
        <v>2563</v>
      </c>
      <c r="E48" s="317"/>
      <c r="F48" s="317"/>
      <c r="G48" s="626" t="s">
        <v>3549</v>
      </c>
      <c r="H48" s="626" t="s">
        <v>990</v>
      </c>
      <c r="I48" s="656"/>
    </row>
    <row r="49" spans="1:9" s="9" customFormat="1" ht="45" x14ac:dyDescent="0.25">
      <c r="A49" s="285" t="s">
        <v>3550</v>
      </c>
      <c r="B49" s="450" t="s">
        <v>295</v>
      </c>
      <c r="C49" s="450" t="s">
        <v>546</v>
      </c>
      <c r="D49" s="285" t="s">
        <v>27</v>
      </c>
      <c r="E49" s="281"/>
      <c r="F49" s="281"/>
      <c r="G49" s="450" t="s">
        <v>3551</v>
      </c>
      <c r="H49" s="450" t="s">
        <v>3552</v>
      </c>
      <c r="I49" s="656"/>
    </row>
    <row r="50" spans="1:9" s="1" customFormat="1" x14ac:dyDescent="0.25">
      <c r="A50" s="316" t="s">
        <v>3553</v>
      </c>
      <c r="B50" s="626" t="s">
        <v>295</v>
      </c>
      <c r="C50" s="626" t="s">
        <v>546</v>
      </c>
      <c r="D50" s="316" t="s">
        <v>3079</v>
      </c>
      <c r="E50" s="317"/>
      <c r="F50" s="317"/>
      <c r="G50" s="626" t="s">
        <v>3554</v>
      </c>
      <c r="H50" s="626" t="s">
        <v>990</v>
      </c>
      <c r="I50" s="656"/>
    </row>
    <row r="51" spans="1:9" s="9" customFormat="1" ht="90" x14ac:dyDescent="0.25">
      <c r="A51" s="285" t="s">
        <v>3555</v>
      </c>
      <c r="B51" s="450" t="s">
        <v>295</v>
      </c>
      <c r="C51" s="450" t="s">
        <v>546</v>
      </c>
      <c r="D51" s="285" t="s">
        <v>707</v>
      </c>
      <c r="E51" s="281"/>
      <c r="F51" s="281"/>
      <c r="G51" s="450" t="s">
        <v>3151</v>
      </c>
      <c r="H51" s="450" t="s">
        <v>990</v>
      </c>
      <c r="I51" s="656"/>
    </row>
    <row r="52" spans="1:9" s="1" customFormat="1" ht="75" x14ac:dyDescent="0.25">
      <c r="A52" s="316" t="s">
        <v>3556</v>
      </c>
      <c r="B52" s="626" t="s">
        <v>3557</v>
      </c>
      <c r="C52" s="626" t="s">
        <v>3558</v>
      </c>
      <c r="D52" s="316" t="s">
        <v>58</v>
      </c>
      <c r="E52" s="317"/>
      <c r="F52" s="317"/>
      <c r="G52" s="626" t="s">
        <v>3559</v>
      </c>
      <c r="H52" s="626" t="s">
        <v>3560</v>
      </c>
      <c r="I52" s="656"/>
    </row>
    <row r="53" spans="1:9" s="9" customFormat="1" ht="45" x14ac:dyDescent="0.25">
      <c r="A53" s="285" t="s">
        <v>3561</v>
      </c>
      <c r="B53" s="450" t="s">
        <v>3557</v>
      </c>
      <c r="C53" s="450" t="s">
        <v>3558</v>
      </c>
      <c r="D53" s="285" t="s">
        <v>3080</v>
      </c>
      <c r="E53" s="281"/>
      <c r="F53" s="281" t="s">
        <v>155</v>
      </c>
      <c r="G53" s="450" t="s">
        <v>3562</v>
      </c>
      <c r="H53" s="450" t="s">
        <v>3560</v>
      </c>
      <c r="I53" s="656"/>
    </row>
    <row r="54" spans="1:9" s="1" customFormat="1" ht="30" x14ac:dyDescent="0.25">
      <c r="A54" s="316" t="s">
        <v>3563</v>
      </c>
      <c r="B54" s="626" t="s">
        <v>318</v>
      </c>
      <c r="C54" s="626" t="s">
        <v>3104</v>
      </c>
      <c r="D54" s="316" t="s">
        <v>3081</v>
      </c>
      <c r="E54" s="317"/>
      <c r="F54" s="317"/>
      <c r="G54" s="626" t="s">
        <v>3564</v>
      </c>
      <c r="H54" s="626" t="s">
        <v>990</v>
      </c>
      <c r="I54" s="656"/>
    </row>
    <row r="55" spans="1:9" s="9" customFormat="1" x14ac:dyDescent="0.25">
      <c r="A55" s="285" t="s">
        <v>3565</v>
      </c>
      <c r="B55" s="450" t="s">
        <v>318</v>
      </c>
      <c r="C55" s="450" t="s">
        <v>3104</v>
      </c>
      <c r="D55" s="285" t="s">
        <v>3082</v>
      </c>
      <c r="E55" s="281"/>
      <c r="F55" s="281" t="s">
        <v>155</v>
      </c>
      <c r="G55" s="450" t="s">
        <v>3566</v>
      </c>
      <c r="H55" s="450" t="s">
        <v>990</v>
      </c>
      <c r="I55" s="656"/>
    </row>
    <row r="56" spans="1:9" s="1" customFormat="1" ht="30" x14ac:dyDescent="0.25">
      <c r="A56" s="316" t="s">
        <v>3567</v>
      </c>
      <c r="B56" s="626" t="s">
        <v>382</v>
      </c>
      <c r="C56" s="626" t="s">
        <v>3104</v>
      </c>
      <c r="D56" s="316" t="s">
        <v>3083</v>
      </c>
      <c r="E56" s="317"/>
      <c r="F56" s="317" t="s">
        <v>155</v>
      </c>
      <c r="G56" s="626" t="s">
        <v>3568</v>
      </c>
      <c r="H56" s="626" t="s">
        <v>990</v>
      </c>
      <c r="I56" s="656"/>
    </row>
    <row r="57" spans="1:9" s="9" customFormat="1" ht="30" x14ac:dyDescent="0.25">
      <c r="A57" s="453" t="s">
        <v>3569</v>
      </c>
      <c r="B57" s="450" t="s">
        <v>382</v>
      </c>
      <c r="C57" s="448" t="s">
        <v>546</v>
      </c>
      <c r="D57" s="448" t="s">
        <v>3084</v>
      </c>
      <c r="E57" s="247"/>
      <c r="F57" s="281"/>
      <c r="G57" s="448" t="s">
        <v>3570</v>
      </c>
      <c r="H57" s="448" t="s">
        <v>990</v>
      </c>
      <c r="I57" s="659"/>
    </row>
    <row r="58" spans="1:9" s="1" customFormat="1" ht="30" x14ac:dyDescent="0.25">
      <c r="A58" s="622" t="s">
        <v>3571</v>
      </c>
      <c r="B58" s="626" t="s">
        <v>382</v>
      </c>
      <c r="C58" s="622" t="s">
        <v>546</v>
      </c>
      <c r="D58" s="622" t="s">
        <v>761</v>
      </c>
      <c r="E58" s="620"/>
      <c r="F58" s="620"/>
      <c r="G58" s="622" t="s">
        <v>3572</v>
      </c>
      <c r="H58" s="622" t="s">
        <v>990</v>
      </c>
      <c r="I58" s="659" t="s">
        <v>3831</v>
      </c>
    </row>
    <row r="59" spans="1:9" s="9" customFormat="1" ht="90" x14ac:dyDescent="0.25">
      <c r="A59" s="285" t="s">
        <v>3610</v>
      </c>
      <c r="B59" s="450" t="s">
        <v>528</v>
      </c>
      <c r="C59" s="450" t="s">
        <v>3106</v>
      </c>
      <c r="D59" s="285" t="s">
        <v>3085</v>
      </c>
      <c r="E59" s="281"/>
      <c r="F59" s="281"/>
      <c r="G59" s="450" t="s">
        <v>3573</v>
      </c>
      <c r="H59" s="450" t="s">
        <v>3574</v>
      </c>
      <c r="I59" s="656"/>
    </row>
    <row r="60" spans="1:9" s="1" customFormat="1" ht="90" x14ac:dyDescent="0.25">
      <c r="A60" s="316" t="s">
        <v>3611</v>
      </c>
      <c r="B60" s="626" t="s">
        <v>528</v>
      </c>
      <c r="C60" s="626" t="s">
        <v>3107</v>
      </c>
      <c r="D60" s="316" t="s">
        <v>3086</v>
      </c>
      <c r="E60" s="317"/>
      <c r="F60" s="317"/>
      <c r="G60" s="626" t="s">
        <v>3573</v>
      </c>
      <c r="H60" s="626" t="s">
        <v>3574</v>
      </c>
      <c r="I60" s="656"/>
    </row>
    <row r="61" spans="1:9" s="9" customFormat="1" ht="30" x14ac:dyDescent="0.25">
      <c r="A61" s="453" t="s">
        <v>3612</v>
      </c>
      <c r="B61" s="450" t="s">
        <v>528</v>
      </c>
      <c r="C61" s="448" t="s">
        <v>3108</v>
      </c>
      <c r="D61" s="448" t="s">
        <v>3087</v>
      </c>
      <c r="E61" s="247"/>
      <c r="F61" s="281" t="s">
        <v>155</v>
      </c>
      <c r="G61" s="448" t="s">
        <v>3575</v>
      </c>
      <c r="H61" s="448" t="s">
        <v>990</v>
      </c>
      <c r="I61" s="659"/>
    </row>
    <row r="62" spans="1:9" s="1" customFormat="1" ht="135" x14ac:dyDescent="0.25">
      <c r="A62" s="622" t="s">
        <v>3613</v>
      </c>
      <c r="B62" s="626" t="s">
        <v>1131</v>
      </c>
      <c r="C62" s="622" t="s">
        <v>3576</v>
      </c>
      <c r="D62" s="622" t="s">
        <v>3088</v>
      </c>
      <c r="E62" s="620"/>
      <c r="F62" s="620"/>
      <c r="G62" s="622" t="s">
        <v>3577</v>
      </c>
      <c r="H62" s="622" t="s">
        <v>3578</v>
      </c>
      <c r="I62" s="659"/>
    </row>
    <row r="63" spans="1:9" s="9" customFormat="1" ht="45" x14ac:dyDescent="0.25">
      <c r="A63" s="285" t="s">
        <v>3614</v>
      </c>
      <c r="B63" s="450" t="s">
        <v>1131</v>
      </c>
      <c r="C63" s="450" t="s">
        <v>3579</v>
      </c>
      <c r="D63" s="285" t="s">
        <v>3089</v>
      </c>
      <c r="E63" s="281"/>
      <c r="F63" s="281"/>
      <c r="G63" s="450" t="s">
        <v>3369</v>
      </c>
      <c r="H63" s="450" t="s">
        <v>3580</v>
      </c>
      <c r="I63" s="656"/>
    </row>
    <row r="64" spans="1:9" s="1" customFormat="1" ht="30" x14ac:dyDescent="0.25">
      <c r="A64" s="316" t="s">
        <v>3615</v>
      </c>
      <c r="B64" s="626" t="s">
        <v>528</v>
      </c>
      <c r="C64" s="626" t="s">
        <v>3109</v>
      </c>
      <c r="D64" s="316" t="s">
        <v>3090</v>
      </c>
      <c r="E64" s="317"/>
      <c r="F64" s="317"/>
      <c r="G64" s="626" t="s">
        <v>3581</v>
      </c>
      <c r="H64" s="626" t="s">
        <v>990</v>
      </c>
      <c r="I64" s="656"/>
    </row>
    <row r="65" spans="1:9" s="9" customFormat="1" x14ac:dyDescent="0.25">
      <c r="A65" s="453" t="s">
        <v>3616</v>
      </c>
      <c r="B65" s="450" t="s">
        <v>528</v>
      </c>
      <c r="C65" s="448" t="s">
        <v>3110</v>
      </c>
      <c r="D65" s="448" t="s">
        <v>3091</v>
      </c>
      <c r="E65" s="247"/>
      <c r="F65" s="281" t="s">
        <v>155</v>
      </c>
      <c r="G65" s="448" t="s">
        <v>3582</v>
      </c>
      <c r="H65" s="448" t="s">
        <v>990</v>
      </c>
      <c r="I65" s="659"/>
    </row>
    <row r="66" spans="1:9" s="1" customFormat="1" ht="30" x14ac:dyDescent="0.25">
      <c r="A66" s="622" t="s">
        <v>3617</v>
      </c>
      <c r="B66" s="626" t="s">
        <v>3105</v>
      </c>
      <c r="C66" s="622" t="s">
        <v>3111</v>
      </c>
      <c r="D66" s="622" t="s">
        <v>3092</v>
      </c>
      <c r="E66" s="620"/>
      <c r="F66" s="620"/>
      <c r="G66" s="622" t="s">
        <v>3608</v>
      </c>
      <c r="H66" s="622" t="s">
        <v>990</v>
      </c>
      <c r="I66" s="659"/>
    </row>
    <row r="67" spans="1:9" s="9" customFormat="1" ht="120" x14ac:dyDescent="0.25">
      <c r="A67" s="285" t="s">
        <v>3618</v>
      </c>
      <c r="B67" s="450" t="s">
        <v>3105</v>
      </c>
      <c r="C67" s="450" t="s">
        <v>3104</v>
      </c>
      <c r="D67" s="285" t="s">
        <v>3093</v>
      </c>
      <c r="E67" s="281"/>
      <c r="F67" s="281"/>
      <c r="G67" s="450" t="s">
        <v>3583</v>
      </c>
      <c r="H67" s="450" t="s">
        <v>3584</v>
      </c>
      <c r="I67" s="656"/>
    </row>
    <row r="68" spans="1:9" s="1" customFormat="1" ht="90" x14ac:dyDescent="0.25">
      <c r="A68" s="316" t="s">
        <v>3619</v>
      </c>
      <c r="B68" s="626" t="s">
        <v>3105</v>
      </c>
      <c r="C68" s="626" t="s">
        <v>3104</v>
      </c>
      <c r="D68" s="316" t="s">
        <v>3094</v>
      </c>
      <c r="E68" s="317"/>
      <c r="F68" s="317"/>
      <c r="G68" s="626" t="s">
        <v>3585</v>
      </c>
      <c r="H68" s="626" t="s">
        <v>3584</v>
      </c>
      <c r="I68" s="656" t="s">
        <v>3829</v>
      </c>
    </row>
    <row r="69" spans="1:9" s="9" customFormat="1" ht="30" customHeight="1" x14ac:dyDescent="0.25">
      <c r="A69" s="453" t="s">
        <v>3620</v>
      </c>
      <c r="B69" s="450" t="s">
        <v>495</v>
      </c>
      <c r="C69" s="448" t="s">
        <v>514</v>
      </c>
      <c r="D69" s="448" t="s">
        <v>3095</v>
      </c>
      <c r="E69" s="247"/>
      <c r="F69" s="281"/>
      <c r="G69" s="448" t="s">
        <v>3586</v>
      </c>
      <c r="H69" s="448" t="s">
        <v>990</v>
      </c>
      <c r="I69" s="659" t="s">
        <v>3830</v>
      </c>
    </row>
    <row r="70" spans="1:9" s="1" customFormat="1" ht="75" x14ac:dyDescent="0.25">
      <c r="A70" s="622" t="s">
        <v>3621</v>
      </c>
      <c r="B70" s="626" t="s">
        <v>495</v>
      </c>
      <c r="C70" s="622" t="s">
        <v>514</v>
      </c>
      <c r="D70" s="622" t="s">
        <v>3096</v>
      </c>
      <c r="E70" s="620"/>
      <c r="F70" s="620"/>
      <c r="G70" s="622" t="s">
        <v>893</v>
      </c>
      <c r="H70" s="622" t="s">
        <v>990</v>
      </c>
      <c r="I70" s="659" t="s">
        <v>3830</v>
      </c>
    </row>
    <row r="71" spans="1:9" s="9" customFormat="1" x14ac:dyDescent="0.25">
      <c r="A71" s="285" t="s">
        <v>3622</v>
      </c>
      <c r="B71" s="450" t="s">
        <v>495</v>
      </c>
      <c r="C71" s="450" t="s">
        <v>500</v>
      </c>
      <c r="D71" s="285" t="s">
        <v>887</v>
      </c>
      <c r="E71" s="281"/>
      <c r="F71" s="281"/>
      <c r="G71" s="450" t="s">
        <v>888</v>
      </c>
      <c r="H71" s="450" t="s">
        <v>990</v>
      </c>
      <c r="I71" s="656" t="s">
        <v>3830</v>
      </c>
    </row>
    <row r="72" spans="1:9" s="1" customFormat="1" ht="105" x14ac:dyDescent="0.25">
      <c r="A72" s="316" t="s">
        <v>3623</v>
      </c>
      <c r="B72" s="626" t="s">
        <v>495</v>
      </c>
      <c r="C72" s="626" t="s">
        <v>500</v>
      </c>
      <c r="D72" s="316" t="s">
        <v>3097</v>
      </c>
      <c r="E72" s="317" t="s">
        <v>155</v>
      </c>
      <c r="F72" s="317"/>
      <c r="G72" s="626" t="s">
        <v>3587</v>
      </c>
      <c r="H72" s="626" t="s">
        <v>990</v>
      </c>
      <c r="I72" s="656" t="s">
        <v>3830</v>
      </c>
    </row>
    <row r="73" spans="1:9" s="9" customFormat="1" ht="75" x14ac:dyDescent="0.25">
      <c r="A73" s="453" t="s">
        <v>3624</v>
      </c>
      <c r="B73" s="450" t="s">
        <v>382</v>
      </c>
      <c r="C73" s="448" t="s">
        <v>546</v>
      </c>
      <c r="D73" s="448" t="s">
        <v>3098</v>
      </c>
      <c r="E73" s="247"/>
      <c r="F73" s="281"/>
      <c r="G73" s="448" t="s">
        <v>3588</v>
      </c>
      <c r="H73" s="448" t="s">
        <v>990</v>
      </c>
      <c r="I73" s="659" t="s">
        <v>3830</v>
      </c>
    </row>
    <row r="74" spans="1:9" s="1" customFormat="1" ht="120" x14ac:dyDescent="0.25">
      <c r="A74" s="622" t="s">
        <v>3625</v>
      </c>
      <c r="B74" s="626" t="s">
        <v>3527</v>
      </c>
      <c r="C74" s="622" t="s">
        <v>3589</v>
      </c>
      <c r="D74" s="622" t="s">
        <v>3099</v>
      </c>
      <c r="E74" s="620"/>
      <c r="F74" s="620"/>
      <c r="G74" s="622" t="s">
        <v>3590</v>
      </c>
      <c r="H74" s="622" t="s">
        <v>3591</v>
      </c>
      <c r="I74" s="659"/>
    </row>
    <row r="75" spans="1:9" s="9" customFormat="1" ht="90" x14ac:dyDescent="0.25">
      <c r="A75" s="285" t="s">
        <v>3626</v>
      </c>
      <c r="B75" s="450" t="s">
        <v>3592</v>
      </c>
      <c r="C75" s="450" t="s">
        <v>3593</v>
      </c>
      <c r="D75" s="285" t="s">
        <v>3101</v>
      </c>
      <c r="E75" s="281"/>
      <c r="F75" s="281"/>
      <c r="G75" s="450" t="s">
        <v>3594</v>
      </c>
      <c r="H75" s="450" t="s">
        <v>990</v>
      </c>
      <c r="I75" s="656"/>
    </row>
    <row r="76" spans="1:9" s="1" customFormat="1" ht="120" x14ac:dyDescent="0.25">
      <c r="A76" s="316" t="s">
        <v>3627</v>
      </c>
      <c r="B76" s="626" t="s">
        <v>3527</v>
      </c>
      <c r="C76" s="626" t="s">
        <v>3595</v>
      </c>
      <c r="D76" s="316" t="s">
        <v>3102</v>
      </c>
      <c r="E76" s="317"/>
      <c r="F76" s="317"/>
      <c r="G76" s="626" t="s">
        <v>3596</v>
      </c>
      <c r="H76" s="626" t="s">
        <v>3597</v>
      </c>
      <c r="I76" s="656"/>
    </row>
    <row r="77" spans="1:9" s="9" customFormat="1" ht="120" x14ac:dyDescent="0.25">
      <c r="A77" s="453" t="s">
        <v>3628</v>
      </c>
      <c r="B77" s="450" t="s">
        <v>3527</v>
      </c>
      <c r="C77" s="448" t="s">
        <v>3595</v>
      </c>
      <c r="D77" s="448" t="s">
        <v>3103</v>
      </c>
      <c r="E77" s="247"/>
      <c r="F77" s="281"/>
      <c r="G77" s="448" t="s">
        <v>3598</v>
      </c>
      <c r="H77" s="448" t="s">
        <v>3599</v>
      </c>
      <c r="I77" s="659"/>
    </row>
    <row r="78" spans="1:9" x14ac:dyDescent="0.25">
      <c r="A78"/>
      <c r="B78"/>
      <c r="C78" s="3"/>
      <c r="D78"/>
      <c r="E78" s="7"/>
      <c r="F78" s="7"/>
      <c r="G78" s="3"/>
      <c r="H78" s="3"/>
      <c r="I78" s="3"/>
    </row>
    <row r="79" spans="1:9" x14ac:dyDescent="0.25">
      <c r="A79"/>
      <c r="B79"/>
      <c r="C79" s="3"/>
      <c r="D79"/>
      <c r="E79" s="7"/>
      <c r="F79" s="7"/>
      <c r="G79" s="3"/>
      <c r="H79" s="3"/>
      <c r="I79" s="3"/>
    </row>
    <row r="80" spans="1:9" x14ac:dyDescent="0.25">
      <c r="A80"/>
      <c r="B80"/>
      <c r="C80" s="3"/>
      <c r="D80"/>
      <c r="E80" s="7"/>
      <c r="F80" s="7"/>
      <c r="G80" s="3"/>
      <c r="H80" s="3"/>
      <c r="I80" s="3"/>
    </row>
    <row r="81" spans="1:9" x14ac:dyDescent="0.25">
      <c r="A81"/>
      <c r="B81"/>
      <c r="C81" s="3"/>
      <c r="D81"/>
      <c r="E81" s="7"/>
      <c r="F81" s="7"/>
      <c r="G81" s="3"/>
      <c r="H81" s="3"/>
      <c r="I81" s="3"/>
    </row>
    <row r="82" spans="1:9" x14ac:dyDescent="0.25">
      <c r="A82"/>
      <c r="B82"/>
      <c r="C82" s="3"/>
      <c r="D82"/>
      <c r="E82" s="7"/>
      <c r="F82" s="7"/>
      <c r="G82" s="3"/>
      <c r="H82" s="3"/>
      <c r="I82" s="3"/>
    </row>
    <row r="83" spans="1:9" x14ac:dyDescent="0.25">
      <c r="A83"/>
      <c r="B83"/>
      <c r="C83" s="3"/>
      <c r="D83"/>
      <c r="E83" s="7"/>
      <c r="F83" s="7"/>
      <c r="G83" s="3"/>
      <c r="H83" s="3"/>
      <c r="I83" s="3"/>
    </row>
    <row r="84" spans="1:9" x14ac:dyDescent="0.25">
      <c r="A84"/>
      <c r="B84"/>
      <c r="C84" s="3"/>
      <c r="D84"/>
      <c r="E84" s="7"/>
      <c r="F84" s="7"/>
      <c r="G84" s="3"/>
      <c r="H84" s="3"/>
      <c r="I84" s="3"/>
    </row>
    <row r="85" spans="1:9" x14ac:dyDescent="0.25">
      <c r="A85"/>
      <c r="B85"/>
      <c r="C85" s="3"/>
      <c r="D85"/>
      <c r="E85" s="7"/>
      <c r="F85" s="7"/>
      <c r="G85" s="3"/>
      <c r="H85" s="3"/>
      <c r="I85" s="3"/>
    </row>
    <row r="86" spans="1:9" x14ac:dyDescent="0.25">
      <c r="A86"/>
      <c r="B86"/>
      <c r="C86" s="3"/>
      <c r="D86"/>
      <c r="E86" s="7"/>
      <c r="F86" s="7"/>
      <c r="G86" s="3"/>
      <c r="H86" s="3"/>
      <c r="I86" s="3"/>
    </row>
    <row r="87" spans="1:9" x14ac:dyDescent="0.25">
      <c r="A87"/>
      <c r="B87"/>
      <c r="C87" s="3"/>
      <c r="D87"/>
      <c r="E87" s="7"/>
      <c r="F87" s="7"/>
      <c r="G87" s="3"/>
      <c r="H87" s="3"/>
      <c r="I87" s="3"/>
    </row>
    <row r="88" spans="1:9" x14ac:dyDescent="0.25">
      <c r="A88"/>
      <c r="B88"/>
      <c r="C88" s="3"/>
      <c r="D88"/>
      <c r="E88" s="7"/>
      <c r="F88" s="7"/>
      <c r="G88" s="3"/>
      <c r="H88" s="3"/>
      <c r="I88" s="3"/>
    </row>
    <row r="89" spans="1:9" x14ac:dyDescent="0.25">
      <c r="A89"/>
      <c r="B89"/>
      <c r="C89" s="3"/>
      <c r="D89"/>
      <c r="E89" s="7"/>
      <c r="F89" s="7"/>
      <c r="G89" s="3"/>
      <c r="H89" s="3"/>
      <c r="I89" s="3"/>
    </row>
    <row r="90" spans="1:9" x14ac:dyDescent="0.25">
      <c r="A90"/>
      <c r="B90"/>
      <c r="C90" s="3"/>
      <c r="D90"/>
      <c r="E90" s="7"/>
      <c r="F90" s="7"/>
      <c r="G90" s="3"/>
      <c r="H90" s="3"/>
      <c r="I90" s="3"/>
    </row>
    <row r="91" spans="1:9" x14ac:dyDescent="0.25">
      <c r="A91"/>
      <c r="B91"/>
      <c r="C91" s="3"/>
      <c r="D91"/>
      <c r="E91" s="7"/>
      <c r="F91" s="7"/>
      <c r="G91" s="3"/>
      <c r="H91" s="3"/>
      <c r="I91" s="3"/>
    </row>
    <row r="92" spans="1:9" x14ac:dyDescent="0.25">
      <c r="A92"/>
      <c r="B92"/>
      <c r="C92" s="3"/>
      <c r="D92"/>
      <c r="E92" s="7"/>
      <c r="F92" s="7"/>
      <c r="G92" s="3"/>
      <c r="H92" s="3"/>
      <c r="I92" s="3"/>
    </row>
    <row r="93" spans="1:9" x14ac:dyDescent="0.25">
      <c r="A93"/>
      <c r="B93"/>
      <c r="C93" s="3"/>
      <c r="D93"/>
      <c r="E93" s="7"/>
      <c r="F93" s="7"/>
      <c r="G93" s="3"/>
      <c r="H93" s="3"/>
      <c r="I93" s="3"/>
    </row>
    <row r="94" spans="1:9" x14ac:dyDescent="0.25">
      <c r="A94"/>
      <c r="B94"/>
      <c r="C94" s="3"/>
      <c r="D94"/>
      <c r="E94" s="7"/>
      <c r="F94" s="7"/>
      <c r="G94" s="3"/>
      <c r="H94" s="3"/>
      <c r="I94" s="3"/>
    </row>
    <row r="95" spans="1:9" x14ac:dyDescent="0.25">
      <c r="A95"/>
      <c r="B95"/>
      <c r="C95" s="3"/>
      <c r="D95"/>
      <c r="E95" s="7"/>
      <c r="F95" s="7"/>
      <c r="G95" s="3"/>
      <c r="H95" s="3"/>
      <c r="I95" s="3"/>
    </row>
    <row r="96" spans="1:9" x14ac:dyDescent="0.25">
      <c r="A96"/>
      <c r="B96"/>
      <c r="C96" s="3"/>
      <c r="D96"/>
      <c r="E96" s="7"/>
      <c r="F96" s="7"/>
      <c r="G96" s="3"/>
      <c r="H96" s="3"/>
      <c r="I96" s="3"/>
    </row>
    <row r="97" spans="1:9" x14ac:dyDescent="0.25">
      <c r="A97"/>
      <c r="B97"/>
      <c r="C97" s="3"/>
      <c r="D97"/>
      <c r="E97" s="7"/>
      <c r="F97" s="7"/>
      <c r="G97" s="3"/>
      <c r="H97" s="3"/>
      <c r="I97" s="3"/>
    </row>
    <row r="98" spans="1:9" x14ac:dyDescent="0.25">
      <c r="A98"/>
      <c r="B98"/>
      <c r="C98" s="3"/>
      <c r="D98"/>
      <c r="E98" s="7"/>
      <c r="F98" s="7"/>
      <c r="G98" s="3"/>
      <c r="H98" s="3"/>
      <c r="I98" s="3"/>
    </row>
    <row r="99" spans="1:9" x14ac:dyDescent="0.25">
      <c r="A99"/>
      <c r="B99"/>
      <c r="C99" s="3"/>
      <c r="D99"/>
      <c r="E99" s="7"/>
      <c r="F99" s="7"/>
      <c r="G99" s="3"/>
      <c r="H99" s="3"/>
      <c r="I99" s="3"/>
    </row>
    <row r="100" spans="1:9" x14ac:dyDescent="0.25">
      <c r="A100"/>
      <c r="B100"/>
      <c r="C100" s="3"/>
      <c r="D100"/>
      <c r="E100" s="7"/>
      <c r="F100" s="7"/>
      <c r="G100" s="3"/>
      <c r="H100" s="3"/>
      <c r="I100" s="3"/>
    </row>
    <row r="101" spans="1:9" x14ac:dyDescent="0.25">
      <c r="A101"/>
      <c r="B101"/>
      <c r="C101" s="3"/>
      <c r="D101"/>
      <c r="E101" s="7"/>
      <c r="F101" s="7"/>
      <c r="G101" s="3"/>
      <c r="H101" s="3"/>
      <c r="I101" s="3"/>
    </row>
    <row r="102" spans="1:9" x14ac:dyDescent="0.25">
      <c r="A102"/>
      <c r="B102"/>
      <c r="C102" s="3"/>
      <c r="D102"/>
      <c r="E102" s="7"/>
      <c r="F102" s="7"/>
      <c r="G102" s="3"/>
      <c r="H102" s="3"/>
      <c r="I102" s="3"/>
    </row>
    <row r="103" spans="1:9" x14ac:dyDescent="0.25">
      <c r="A103"/>
      <c r="B103"/>
      <c r="C103" s="3"/>
      <c r="D103"/>
      <c r="E103" s="7"/>
      <c r="F103" s="7"/>
      <c r="G103" s="3"/>
      <c r="H103" s="3"/>
      <c r="I103" s="3"/>
    </row>
    <row r="104" spans="1:9" x14ac:dyDescent="0.25">
      <c r="A104"/>
      <c r="B104"/>
      <c r="C104" s="3"/>
      <c r="D104"/>
      <c r="E104" s="7"/>
      <c r="F104" s="7"/>
      <c r="G104" s="3"/>
      <c r="H104" s="3"/>
      <c r="I104" s="3"/>
    </row>
    <row r="105" spans="1:9" x14ac:dyDescent="0.25">
      <c r="A105"/>
      <c r="B105"/>
      <c r="C105" s="3"/>
      <c r="D105"/>
      <c r="E105" s="7"/>
      <c r="F105" s="7"/>
      <c r="G105" s="3"/>
      <c r="H105" s="3"/>
      <c r="I105" s="3"/>
    </row>
    <row r="106" spans="1:9" x14ac:dyDescent="0.25">
      <c r="A106"/>
      <c r="B106"/>
      <c r="C106" s="3"/>
      <c r="D106"/>
      <c r="E106" s="7"/>
      <c r="F106" s="7"/>
      <c r="G106" s="3"/>
      <c r="H106" s="3"/>
      <c r="I106" s="3"/>
    </row>
    <row r="107" spans="1:9" x14ac:dyDescent="0.25">
      <c r="A107"/>
      <c r="B107"/>
      <c r="C107" s="3"/>
      <c r="D107"/>
      <c r="E107" s="7"/>
      <c r="F107" s="7"/>
      <c r="G107" s="3"/>
      <c r="H107" s="3"/>
      <c r="I107" s="3"/>
    </row>
    <row r="108" spans="1:9" x14ac:dyDescent="0.25">
      <c r="A108"/>
      <c r="B108"/>
      <c r="C108" s="3"/>
      <c r="D108"/>
      <c r="E108" s="7"/>
      <c r="F108" s="7"/>
      <c r="G108" s="3"/>
      <c r="H108" s="3"/>
      <c r="I108" s="3"/>
    </row>
    <row r="109" spans="1:9" x14ac:dyDescent="0.25">
      <c r="A109"/>
      <c r="B109"/>
      <c r="C109" s="3"/>
      <c r="D109"/>
      <c r="E109" s="7"/>
      <c r="F109" s="7"/>
      <c r="G109" s="3"/>
      <c r="H109" s="3"/>
      <c r="I109" s="3"/>
    </row>
    <row r="110" spans="1:9" x14ac:dyDescent="0.25">
      <c r="A110"/>
      <c r="B110"/>
      <c r="C110" s="3"/>
      <c r="D110"/>
      <c r="E110" s="7"/>
      <c r="F110" s="7"/>
      <c r="G110" s="3"/>
      <c r="H110" s="3"/>
      <c r="I110" s="3"/>
    </row>
    <row r="111" spans="1:9" x14ac:dyDescent="0.25">
      <c r="A111"/>
      <c r="B111"/>
      <c r="C111" s="3"/>
      <c r="D111"/>
      <c r="E111" s="7"/>
      <c r="F111" s="7"/>
      <c r="G111" s="3"/>
      <c r="H111" s="3"/>
      <c r="I111" s="3"/>
    </row>
    <row r="112" spans="1:9" x14ac:dyDescent="0.25">
      <c r="A112"/>
      <c r="B112"/>
      <c r="C112" s="3"/>
      <c r="D112"/>
      <c r="E112" s="7"/>
      <c r="F112" s="7"/>
      <c r="G112" s="3"/>
      <c r="H112" s="3"/>
      <c r="I112" s="3"/>
    </row>
    <row r="113" spans="1:9" x14ac:dyDescent="0.25">
      <c r="A113"/>
      <c r="B113"/>
      <c r="C113" s="3"/>
      <c r="D113"/>
      <c r="E113" s="7"/>
      <c r="F113" s="7"/>
      <c r="G113" s="3"/>
      <c r="H113" s="3"/>
      <c r="I113" s="3"/>
    </row>
    <row r="114" spans="1:9" x14ac:dyDescent="0.25">
      <c r="A114"/>
      <c r="B114"/>
      <c r="C114" s="3"/>
      <c r="D114"/>
      <c r="E114" s="7"/>
      <c r="F114" s="7"/>
      <c r="G114" s="3"/>
      <c r="H114" s="3"/>
      <c r="I114" s="3"/>
    </row>
    <row r="115" spans="1:9" x14ac:dyDescent="0.25">
      <c r="A115"/>
      <c r="B115"/>
      <c r="C115" s="3"/>
      <c r="D115"/>
      <c r="E115" s="7"/>
      <c r="F115" s="7"/>
      <c r="G115" s="3"/>
      <c r="H115" s="3"/>
      <c r="I115" s="3"/>
    </row>
    <row r="116" spans="1:9" x14ac:dyDescent="0.25">
      <c r="A116"/>
      <c r="B116"/>
      <c r="C116" s="3"/>
      <c r="D116"/>
      <c r="E116" s="7"/>
      <c r="F116" s="7"/>
      <c r="G116" s="3"/>
      <c r="H116" s="3"/>
      <c r="I116" s="3"/>
    </row>
    <row r="117" spans="1:9" x14ac:dyDescent="0.25">
      <c r="A117"/>
      <c r="B117"/>
      <c r="C117" s="3"/>
      <c r="D117"/>
      <c r="E117" s="7"/>
      <c r="F117" s="7"/>
      <c r="G117" s="3"/>
      <c r="H117" s="3"/>
      <c r="I117" s="3"/>
    </row>
    <row r="118" spans="1:9" x14ac:dyDescent="0.25">
      <c r="A118"/>
      <c r="B118"/>
      <c r="C118" s="3"/>
      <c r="D118"/>
      <c r="E118" s="7"/>
      <c r="F118" s="7"/>
      <c r="G118" s="3"/>
      <c r="H118" s="3"/>
      <c r="I118" s="3"/>
    </row>
    <row r="119" spans="1:9" x14ac:dyDescent="0.25">
      <c r="A119"/>
      <c r="B119"/>
      <c r="C119" s="3"/>
      <c r="D119"/>
      <c r="E119" s="7"/>
      <c r="F119" s="7"/>
      <c r="G119" s="3"/>
      <c r="H119" s="3"/>
      <c r="I119" s="3"/>
    </row>
    <row r="120" spans="1:9" x14ac:dyDescent="0.25">
      <c r="A120"/>
      <c r="B120"/>
      <c r="C120" s="3"/>
      <c r="D120"/>
      <c r="E120" s="7"/>
      <c r="F120" s="7"/>
      <c r="G120" s="3"/>
      <c r="H120" s="3"/>
      <c r="I120" s="3"/>
    </row>
    <row r="121" spans="1:9" x14ac:dyDescent="0.25">
      <c r="A121"/>
      <c r="B121"/>
      <c r="C121" s="3"/>
      <c r="D121"/>
      <c r="E121" s="7"/>
      <c r="F121" s="7"/>
      <c r="G121" s="3"/>
      <c r="H121" s="3"/>
      <c r="I121" s="3"/>
    </row>
    <row r="122" spans="1:9" x14ac:dyDescent="0.25">
      <c r="A122"/>
      <c r="B122"/>
      <c r="C122" s="3"/>
      <c r="D122"/>
      <c r="E122" s="7"/>
      <c r="F122" s="7"/>
      <c r="G122" s="3"/>
      <c r="H122" s="3"/>
      <c r="I122" s="3"/>
    </row>
    <row r="123" spans="1:9" x14ac:dyDescent="0.25">
      <c r="A123"/>
      <c r="B123"/>
      <c r="C123" s="3"/>
      <c r="D123"/>
      <c r="E123" s="7"/>
      <c r="F123" s="7"/>
      <c r="G123" s="3"/>
      <c r="H123" s="3"/>
      <c r="I123" s="3"/>
    </row>
    <row r="124" spans="1:9" x14ac:dyDescent="0.25">
      <c r="A124"/>
      <c r="B124"/>
      <c r="C124" s="3"/>
      <c r="D124"/>
      <c r="E124" s="7"/>
      <c r="F124" s="7"/>
      <c r="G124" s="3"/>
      <c r="H124" s="3"/>
      <c r="I124" s="3"/>
    </row>
    <row r="125" spans="1:9" x14ac:dyDescent="0.25">
      <c r="A125"/>
      <c r="B125"/>
      <c r="C125" s="3"/>
      <c r="D125"/>
      <c r="E125" s="7"/>
      <c r="F125" s="7"/>
      <c r="G125" s="3"/>
      <c r="H125" s="3"/>
      <c r="I125" s="3"/>
    </row>
    <row r="126" spans="1:9" x14ac:dyDescent="0.25">
      <c r="A126"/>
      <c r="B126"/>
      <c r="C126" s="3"/>
      <c r="D126"/>
      <c r="E126" s="7"/>
      <c r="F126" s="7"/>
      <c r="G126" s="3"/>
      <c r="H126" s="3"/>
      <c r="I126" s="3"/>
    </row>
    <row r="127" spans="1:9" x14ac:dyDescent="0.25">
      <c r="A127"/>
      <c r="B127"/>
      <c r="C127" s="3"/>
      <c r="D127"/>
      <c r="E127" s="7"/>
      <c r="F127" s="7"/>
      <c r="G127" s="3"/>
      <c r="H127" s="3"/>
      <c r="I127" s="3"/>
    </row>
    <row r="128" spans="1:9" x14ac:dyDescent="0.25">
      <c r="A128"/>
      <c r="B128"/>
      <c r="C128" s="3"/>
      <c r="D128"/>
      <c r="E128" s="7"/>
      <c r="F128" s="7"/>
      <c r="G128" s="3"/>
      <c r="H128" s="3"/>
      <c r="I128" s="3"/>
    </row>
    <row r="129" spans="1:9" x14ac:dyDescent="0.25">
      <c r="A129"/>
      <c r="B129"/>
      <c r="C129" s="3"/>
      <c r="D129"/>
      <c r="E129" s="7"/>
      <c r="F129" s="7"/>
      <c r="G129" s="3"/>
      <c r="H129" s="3"/>
      <c r="I129" s="3"/>
    </row>
    <row r="130" spans="1:9" x14ac:dyDescent="0.25">
      <c r="A130"/>
      <c r="B130"/>
      <c r="C130" s="3"/>
      <c r="D130"/>
      <c r="E130" s="7"/>
      <c r="F130" s="7"/>
      <c r="G130" s="3"/>
      <c r="H130" s="3"/>
      <c r="I130" s="3"/>
    </row>
    <row r="131" spans="1:9" x14ac:dyDescent="0.25">
      <c r="A131"/>
      <c r="B131"/>
      <c r="C131" s="3"/>
      <c r="D131"/>
      <c r="E131" s="7"/>
      <c r="F131" s="7"/>
      <c r="G131" s="3"/>
      <c r="H131" s="3"/>
      <c r="I131" s="3"/>
    </row>
    <row r="132" spans="1:9" x14ac:dyDescent="0.25">
      <c r="A132"/>
      <c r="B132"/>
      <c r="C132" s="3"/>
      <c r="D132"/>
      <c r="E132" s="7"/>
      <c r="F132" s="7"/>
      <c r="G132" s="3"/>
      <c r="H132" s="3"/>
      <c r="I132" s="3"/>
    </row>
    <row r="133" spans="1:9" x14ac:dyDescent="0.25">
      <c r="A133"/>
      <c r="B133"/>
      <c r="C133" s="3"/>
      <c r="D133"/>
      <c r="E133" s="7"/>
      <c r="F133" s="7"/>
      <c r="G133" s="3"/>
      <c r="H133" s="3"/>
      <c r="I133" s="3"/>
    </row>
    <row r="134" spans="1:9" x14ac:dyDescent="0.25">
      <c r="A134"/>
      <c r="B134"/>
      <c r="C134" s="3"/>
      <c r="D134"/>
      <c r="E134" s="7"/>
      <c r="F134" s="7"/>
      <c r="G134" s="3"/>
      <c r="H134" s="3"/>
      <c r="I134" s="3"/>
    </row>
    <row r="135" spans="1:9" x14ac:dyDescent="0.25">
      <c r="A135"/>
      <c r="B135"/>
      <c r="C135" s="3"/>
      <c r="D135"/>
      <c r="E135" s="7"/>
      <c r="F135" s="7"/>
      <c r="G135" s="3"/>
      <c r="H135" s="3"/>
      <c r="I135" s="3"/>
    </row>
    <row r="136" spans="1:9" x14ac:dyDescent="0.25">
      <c r="A136"/>
      <c r="B136"/>
      <c r="C136" s="3"/>
      <c r="D136"/>
      <c r="E136" s="7"/>
      <c r="F136" s="7"/>
      <c r="G136" s="3"/>
      <c r="H136" s="3"/>
      <c r="I136" s="3"/>
    </row>
    <row r="137" spans="1:9" x14ac:dyDescent="0.25">
      <c r="A137"/>
      <c r="B137"/>
      <c r="C137" s="3"/>
      <c r="D137"/>
      <c r="E137" s="7"/>
      <c r="F137" s="7"/>
      <c r="G137" s="3"/>
      <c r="H137" s="3"/>
      <c r="I137" s="3"/>
    </row>
    <row r="138" spans="1:9" x14ac:dyDescent="0.25">
      <c r="A138"/>
      <c r="B138"/>
      <c r="C138" s="3"/>
      <c r="D138"/>
      <c r="E138" s="7"/>
      <c r="F138" s="7"/>
      <c r="G138" s="3"/>
      <c r="H138" s="3"/>
      <c r="I138" s="3"/>
    </row>
    <row r="139" spans="1:9" x14ac:dyDescent="0.25">
      <c r="A139"/>
      <c r="B139"/>
      <c r="C139" s="3"/>
      <c r="D139"/>
      <c r="E139" s="7"/>
      <c r="F139" s="7"/>
      <c r="G139" s="3"/>
      <c r="H139" s="3"/>
      <c r="I139" s="3"/>
    </row>
    <row r="140" spans="1:9" x14ac:dyDescent="0.25">
      <c r="A140"/>
      <c r="B140"/>
      <c r="C140" s="3"/>
      <c r="D140"/>
      <c r="E140" s="7"/>
      <c r="F140" s="7"/>
      <c r="G140" s="3"/>
      <c r="H140" s="3"/>
      <c r="I140" s="3"/>
    </row>
    <row r="141" spans="1:9" x14ac:dyDescent="0.25">
      <c r="A141"/>
      <c r="B141"/>
      <c r="C141" s="3"/>
      <c r="D141"/>
      <c r="E141" s="7"/>
      <c r="F141" s="7"/>
      <c r="G141" s="3"/>
      <c r="H141" s="3"/>
      <c r="I141" s="3"/>
    </row>
    <row r="142" spans="1:9" x14ac:dyDescent="0.25">
      <c r="A142"/>
      <c r="B142"/>
      <c r="C142" s="3"/>
      <c r="D142"/>
      <c r="E142" s="7"/>
      <c r="F142" s="7"/>
      <c r="G142" s="3"/>
      <c r="H142" s="3"/>
      <c r="I142" s="3"/>
    </row>
    <row r="143" spans="1:9" x14ac:dyDescent="0.25">
      <c r="A143"/>
      <c r="B143"/>
      <c r="C143" s="3"/>
      <c r="D143"/>
      <c r="E143" s="7"/>
      <c r="F143" s="7"/>
      <c r="G143" s="3"/>
      <c r="H143" s="3"/>
      <c r="I143" s="3"/>
    </row>
    <row r="144" spans="1:9" x14ac:dyDescent="0.25">
      <c r="A144"/>
      <c r="B144"/>
      <c r="C144" s="3"/>
      <c r="D144"/>
      <c r="E144" s="7"/>
      <c r="F144" s="7"/>
      <c r="G144" s="3"/>
      <c r="H144" s="3"/>
      <c r="I144" s="3"/>
    </row>
    <row r="145" spans="1:9" x14ac:dyDescent="0.25">
      <c r="A145"/>
      <c r="B145"/>
      <c r="C145" s="3"/>
      <c r="D145"/>
      <c r="E145" s="7"/>
      <c r="F145" s="7"/>
      <c r="G145" s="3"/>
      <c r="H145" s="3"/>
      <c r="I145" s="3"/>
    </row>
    <row r="146" spans="1:9" x14ac:dyDescent="0.25">
      <c r="A146"/>
      <c r="B146"/>
      <c r="C146" s="3"/>
      <c r="D146"/>
      <c r="E146" s="7"/>
      <c r="F146" s="7"/>
      <c r="G146" s="3"/>
      <c r="H146" s="3"/>
      <c r="I146" s="3"/>
    </row>
    <row r="147" spans="1:9" x14ac:dyDescent="0.25">
      <c r="A147"/>
      <c r="B147"/>
      <c r="C147" s="3"/>
      <c r="D147"/>
      <c r="E147" s="7"/>
      <c r="F147" s="7"/>
      <c r="G147" s="3"/>
      <c r="H147" s="3"/>
      <c r="I147" s="3"/>
    </row>
    <row r="148" spans="1:9" x14ac:dyDescent="0.25">
      <c r="A148"/>
      <c r="B148"/>
      <c r="C148" s="3"/>
      <c r="D148"/>
      <c r="E148" s="7"/>
      <c r="F148" s="7"/>
      <c r="G148" s="3"/>
      <c r="H148" s="3"/>
      <c r="I148" s="3"/>
    </row>
    <row r="149" spans="1:9" x14ac:dyDescent="0.25">
      <c r="A149"/>
      <c r="B149"/>
      <c r="C149" s="3"/>
      <c r="D149"/>
      <c r="E149" s="7"/>
      <c r="F149" s="7"/>
      <c r="G149" s="3"/>
      <c r="H149" s="3"/>
      <c r="I149" s="3"/>
    </row>
    <row r="150" spans="1:9" x14ac:dyDescent="0.25">
      <c r="A150"/>
      <c r="B150"/>
      <c r="C150" s="3"/>
      <c r="D150"/>
      <c r="E150" s="7"/>
      <c r="F150" s="7"/>
      <c r="G150" s="3"/>
      <c r="H150" s="3"/>
      <c r="I150" s="3"/>
    </row>
    <row r="151" spans="1:9" x14ac:dyDescent="0.25">
      <c r="A151"/>
      <c r="B151"/>
      <c r="C151" s="3"/>
      <c r="D151"/>
      <c r="E151" s="7"/>
      <c r="F151" s="7"/>
      <c r="G151" s="3"/>
      <c r="H151" s="3"/>
      <c r="I151" s="3"/>
    </row>
    <row r="152" spans="1:9" x14ac:dyDescent="0.25">
      <c r="A152"/>
      <c r="B152"/>
      <c r="C152" s="3"/>
      <c r="D152"/>
      <c r="E152" s="7"/>
      <c r="F152" s="7"/>
      <c r="G152" s="3"/>
      <c r="H152" s="3"/>
      <c r="I152" s="3"/>
    </row>
    <row r="153" spans="1:9" x14ac:dyDescent="0.25">
      <c r="A153"/>
      <c r="B153"/>
      <c r="C153" s="3"/>
      <c r="D153"/>
      <c r="E153" s="7"/>
      <c r="F153" s="7"/>
      <c r="G153" s="3"/>
      <c r="H153" s="3"/>
      <c r="I153" s="3"/>
    </row>
    <row r="154" spans="1:9" x14ac:dyDescent="0.25">
      <c r="A154"/>
      <c r="B154"/>
      <c r="C154" s="3"/>
      <c r="D154"/>
      <c r="E154" s="7"/>
      <c r="F154" s="7"/>
      <c r="G154" s="3"/>
      <c r="H154" s="3"/>
      <c r="I154" s="3"/>
    </row>
    <row r="155" spans="1:9" x14ac:dyDescent="0.25">
      <c r="A155"/>
      <c r="B155"/>
      <c r="C155" s="3"/>
      <c r="D155"/>
      <c r="E155" s="7"/>
      <c r="F155" s="7"/>
      <c r="G155" s="3"/>
      <c r="H155" s="3"/>
      <c r="I155" s="3"/>
    </row>
    <row r="156" spans="1:9" x14ac:dyDescent="0.25">
      <c r="A156"/>
      <c r="B156"/>
      <c r="C156" s="3"/>
      <c r="D156"/>
      <c r="E156" s="7"/>
      <c r="F156" s="7"/>
      <c r="G156" s="3"/>
      <c r="H156" s="3"/>
      <c r="I156" s="3"/>
    </row>
    <row r="157" spans="1:9" x14ac:dyDescent="0.25">
      <c r="A157"/>
      <c r="B157"/>
      <c r="C157" s="3"/>
      <c r="D157"/>
      <c r="E157" s="7"/>
      <c r="F157" s="7"/>
      <c r="G157" s="3"/>
      <c r="H157" s="3"/>
      <c r="I157" s="3"/>
    </row>
    <row r="158" spans="1:9" x14ac:dyDescent="0.25">
      <c r="A158"/>
      <c r="B158"/>
      <c r="C158" s="3"/>
      <c r="D158"/>
      <c r="E158" s="7"/>
      <c r="F158" s="7"/>
      <c r="G158" s="3"/>
      <c r="H158" s="3"/>
      <c r="I158" s="3"/>
    </row>
    <row r="159" spans="1:9" x14ac:dyDescent="0.25">
      <c r="A159"/>
      <c r="B159"/>
      <c r="C159" s="3"/>
      <c r="D159"/>
      <c r="E159" s="7"/>
      <c r="F159" s="7"/>
      <c r="G159" s="3"/>
      <c r="H159" s="3"/>
      <c r="I159" s="3"/>
    </row>
    <row r="160" spans="1:9" x14ac:dyDescent="0.25">
      <c r="A160"/>
      <c r="B160"/>
      <c r="C160" s="3"/>
      <c r="D160"/>
      <c r="E160" s="7"/>
      <c r="F160" s="7"/>
      <c r="G160" s="3"/>
      <c r="H160" s="3"/>
      <c r="I160" s="3"/>
    </row>
    <row r="161" spans="1:9" x14ac:dyDescent="0.25">
      <c r="A161"/>
      <c r="B161"/>
      <c r="C161" s="3"/>
      <c r="D161"/>
      <c r="E161" s="7"/>
      <c r="F161" s="7"/>
      <c r="G161" s="3"/>
      <c r="H161" s="3"/>
      <c r="I161" s="3"/>
    </row>
    <row r="162" spans="1:9" x14ac:dyDescent="0.25">
      <c r="A162"/>
      <c r="B162"/>
      <c r="C162" s="3"/>
      <c r="D162"/>
      <c r="E162" s="7"/>
      <c r="F162" s="7"/>
      <c r="G162" s="3"/>
      <c r="H162" s="3"/>
      <c r="I162" s="3"/>
    </row>
    <row r="163" spans="1:9" x14ac:dyDescent="0.25">
      <c r="A163"/>
      <c r="B163"/>
      <c r="C163" s="3"/>
      <c r="D163"/>
      <c r="E163" s="7"/>
      <c r="F163" s="7"/>
      <c r="G163" s="3"/>
      <c r="H163" s="3"/>
      <c r="I163" s="3"/>
    </row>
    <row r="164" spans="1:9" x14ac:dyDescent="0.25">
      <c r="A164"/>
      <c r="B164"/>
      <c r="C164" s="3"/>
      <c r="D164"/>
      <c r="E164" s="7"/>
      <c r="F164" s="7"/>
      <c r="G164" s="3"/>
      <c r="H164" s="3"/>
      <c r="I164" s="3"/>
    </row>
    <row r="165" spans="1:9" x14ac:dyDescent="0.25">
      <c r="A165"/>
      <c r="B165"/>
      <c r="C165" s="3"/>
      <c r="D165"/>
      <c r="E165" s="7"/>
      <c r="F165" s="7"/>
      <c r="G165" s="3"/>
      <c r="H165" s="3"/>
      <c r="I165" s="3"/>
    </row>
    <row r="166" spans="1:9" x14ac:dyDescent="0.25">
      <c r="A166"/>
      <c r="B166"/>
      <c r="C166" s="3"/>
      <c r="D166"/>
      <c r="E166" s="7"/>
      <c r="F166" s="7"/>
      <c r="G166" s="3"/>
      <c r="H166" s="3"/>
      <c r="I166" s="3"/>
    </row>
    <row r="167" spans="1:9" x14ac:dyDescent="0.25">
      <c r="A167"/>
      <c r="B167"/>
      <c r="C167" s="3"/>
      <c r="D167"/>
      <c r="E167" s="7"/>
      <c r="F167" s="7"/>
      <c r="G167" s="3"/>
      <c r="H167" s="3"/>
      <c r="I167" s="3"/>
    </row>
    <row r="168" spans="1:9" x14ac:dyDescent="0.25">
      <c r="A168"/>
      <c r="B168"/>
      <c r="C168" s="3"/>
      <c r="D168"/>
      <c r="E168" s="7"/>
      <c r="F168" s="7"/>
      <c r="G168" s="3"/>
      <c r="H168" s="3"/>
      <c r="I168" s="3"/>
    </row>
    <row r="169" spans="1:9" x14ac:dyDescent="0.25">
      <c r="A169"/>
      <c r="B169"/>
      <c r="C169" s="3"/>
      <c r="D169"/>
      <c r="E169" s="7"/>
      <c r="F169" s="7"/>
      <c r="G169" s="3"/>
      <c r="H169" s="3"/>
      <c r="I169" s="3"/>
    </row>
    <row r="170" spans="1:9" x14ac:dyDescent="0.25">
      <c r="A170"/>
      <c r="B170"/>
      <c r="C170" s="3"/>
      <c r="D170"/>
      <c r="E170" s="7"/>
      <c r="F170" s="7"/>
      <c r="G170" s="3"/>
      <c r="H170" s="3"/>
      <c r="I170" s="3"/>
    </row>
    <row r="171" spans="1:9" x14ac:dyDescent="0.25">
      <c r="A171"/>
      <c r="B171"/>
      <c r="C171" s="3"/>
      <c r="D171"/>
      <c r="E171" s="7"/>
      <c r="F171" s="7"/>
      <c r="G171" s="3"/>
      <c r="H171" s="3"/>
      <c r="I171" s="3"/>
    </row>
    <row r="172" spans="1:9" x14ac:dyDescent="0.25">
      <c r="A172"/>
      <c r="B172"/>
      <c r="C172" s="3"/>
      <c r="D172"/>
      <c r="E172" s="7"/>
      <c r="F172" s="7"/>
      <c r="G172" s="3"/>
      <c r="H172" s="3"/>
      <c r="I172" s="3"/>
    </row>
    <row r="173" spans="1:9" x14ac:dyDescent="0.25">
      <c r="A173"/>
      <c r="B173"/>
      <c r="C173" s="3"/>
      <c r="D173"/>
      <c r="E173" s="7"/>
      <c r="F173" s="7"/>
      <c r="G173" s="3"/>
      <c r="H173" s="3"/>
      <c r="I173" s="3"/>
    </row>
    <row r="174" spans="1:9" x14ac:dyDescent="0.25">
      <c r="A174"/>
      <c r="B174"/>
      <c r="C174" s="3"/>
      <c r="D174"/>
      <c r="E174" s="7"/>
      <c r="F174" s="7"/>
      <c r="G174" s="3"/>
      <c r="H174" s="3"/>
      <c r="I174" s="3"/>
    </row>
    <row r="175" spans="1:9" x14ac:dyDescent="0.25">
      <c r="A175"/>
      <c r="B175"/>
      <c r="C175" s="3"/>
      <c r="D175"/>
      <c r="E175" s="7"/>
      <c r="F175" s="7"/>
      <c r="G175" s="3"/>
      <c r="H175" s="3"/>
      <c r="I175" s="3"/>
    </row>
    <row r="176" spans="1:9" x14ac:dyDescent="0.25">
      <c r="A176"/>
      <c r="B176"/>
      <c r="C176" s="3"/>
      <c r="D176"/>
      <c r="E176" s="7"/>
      <c r="F176" s="7"/>
      <c r="G176" s="3"/>
      <c r="H176" s="3"/>
      <c r="I176" s="3"/>
    </row>
    <row r="177" spans="1:9" x14ac:dyDescent="0.25">
      <c r="A177"/>
      <c r="B177"/>
      <c r="C177" s="3"/>
      <c r="D177"/>
      <c r="E177" s="7"/>
      <c r="F177" s="7"/>
      <c r="G177" s="3"/>
      <c r="H177" s="3"/>
      <c r="I177" s="3"/>
    </row>
    <row r="178" spans="1:9" x14ac:dyDescent="0.25">
      <c r="A178"/>
      <c r="B178"/>
      <c r="C178" s="3"/>
      <c r="D178"/>
      <c r="E178" s="7"/>
      <c r="F178" s="7"/>
      <c r="G178" s="3"/>
      <c r="H178" s="3"/>
      <c r="I178" s="3"/>
    </row>
    <row r="179" spans="1:9" x14ac:dyDescent="0.25">
      <c r="A179"/>
      <c r="B179"/>
      <c r="C179" s="3"/>
      <c r="D179"/>
      <c r="E179" s="7"/>
      <c r="F179" s="7"/>
      <c r="G179" s="3"/>
      <c r="H179" s="3"/>
      <c r="I179" s="3"/>
    </row>
    <row r="180" spans="1:9" x14ac:dyDescent="0.25">
      <c r="A180"/>
      <c r="B180"/>
      <c r="C180" s="3"/>
      <c r="D180"/>
      <c r="E180" s="7"/>
      <c r="F180" s="7"/>
      <c r="G180" s="3"/>
      <c r="H180" s="3"/>
      <c r="I180" s="3"/>
    </row>
    <row r="181" spans="1:9" x14ac:dyDescent="0.25">
      <c r="A181"/>
      <c r="B181"/>
      <c r="C181" s="3"/>
      <c r="D181"/>
      <c r="E181" s="7"/>
      <c r="F181" s="7"/>
      <c r="G181" s="3"/>
      <c r="H181" s="3"/>
      <c r="I181" s="3"/>
    </row>
    <row r="182" spans="1:9" x14ac:dyDescent="0.25">
      <c r="A182"/>
      <c r="B182"/>
      <c r="C182" s="3"/>
      <c r="D182"/>
      <c r="E182" s="7"/>
      <c r="F182" s="7"/>
      <c r="G182" s="3"/>
      <c r="H182" s="3"/>
      <c r="I182" s="3"/>
    </row>
    <row r="183" spans="1:9" x14ac:dyDescent="0.25">
      <c r="A183"/>
      <c r="B183"/>
      <c r="C183" s="3"/>
      <c r="D183"/>
      <c r="E183" s="7"/>
      <c r="F183" s="7"/>
      <c r="G183" s="3"/>
      <c r="H183" s="3"/>
      <c r="I183" s="3"/>
    </row>
    <row r="184" spans="1:9" x14ac:dyDescent="0.25">
      <c r="A184"/>
      <c r="B184"/>
      <c r="C184" s="3"/>
      <c r="D184"/>
      <c r="E184" s="7"/>
      <c r="F184" s="7"/>
      <c r="G184" s="3"/>
      <c r="H184" s="3"/>
      <c r="I184" s="3"/>
    </row>
    <row r="185" spans="1:9" x14ac:dyDescent="0.25">
      <c r="A185"/>
      <c r="B185"/>
      <c r="C185" s="3"/>
      <c r="D185"/>
      <c r="E185" s="7"/>
      <c r="F185" s="7"/>
      <c r="G185" s="3"/>
      <c r="H185" s="3"/>
      <c r="I185" s="3"/>
    </row>
    <row r="186" spans="1:9" x14ac:dyDescent="0.25">
      <c r="A186"/>
      <c r="B186"/>
      <c r="C186" s="3"/>
      <c r="D186"/>
      <c r="E186" s="7"/>
      <c r="F186" s="7"/>
      <c r="G186" s="3"/>
      <c r="H186" s="3"/>
      <c r="I186" s="3"/>
    </row>
    <row r="187" spans="1:9" x14ac:dyDescent="0.25">
      <c r="A187"/>
      <c r="B187"/>
      <c r="C187" s="3"/>
      <c r="D187"/>
      <c r="E187" s="7"/>
      <c r="F187" s="7"/>
      <c r="G187" s="3"/>
      <c r="H187" s="3"/>
      <c r="I187" s="3"/>
    </row>
    <row r="188" spans="1:9" x14ac:dyDescent="0.25">
      <c r="A188"/>
      <c r="B188"/>
      <c r="C188" s="3"/>
      <c r="D188"/>
      <c r="E188" s="7"/>
      <c r="F188" s="7"/>
      <c r="G188" s="3"/>
      <c r="H188" s="3"/>
      <c r="I188" s="3"/>
    </row>
    <row r="189" spans="1:9" x14ac:dyDescent="0.25">
      <c r="A189"/>
      <c r="B189"/>
      <c r="C189" s="3"/>
      <c r="D189"/>
      <c r="E189" s="7"/>
      <c r="F189" s="7"/>
      <c r="G189" s="3"/>
      <c r="H189" s="3"/>
      <c r="I189" s="3"/>
    </row>
    <row r="190" spans="1:9" x14ac:dyDescent="0.25">
      <c r="A190"/>
      <c r="B190"/>
      <c r="C190" s="3"/>
      <c r="D190"/>
      <c r="E190" s="7"/>
      <c r="F190" s="7"/>
      <c r="G190" s="3"/>
      <c r="H190" s="3"/>
      <c r="I190" s="3"/>
    </row>
    <row r="191" spans="1:9" x14ac:dyDescent="0.25">
      <c r="A191"/>
      <c r="B191"/>
      <c r="C191" s="3"/>
      <c r="D191"/>
      <c r="E191" s="7"/>
      <c r="F191" s="7"/>
      <c r="G191" s="3"/>
      <c r="H191" s="3"/>
      <c r="I191" s="3"/>
    </row>
    <row r="192" spans="1:9" x14ac:dyDescent="0.25">
      <c r="A192"/>
      <c r="B192"/>
      <c r="C192" s="3"/>
      <c r="D192"/>
      <c r="E192" s="7"/>
      <c r="F192" s="7"/>
      <c r="G192" s="3"/>
      <c r="H192" s="3"/>
      <c r="I192" s="3"/>
    </row>
    <row r="193" spans="1:9" x14ac:dyDescent="0.25">
      <c r="A193"/>
      <c r="B193"/>
      <c r="C193" s="3"/>
      <c r="D193"/>
      <c r="E193" s="7"/>
      <c r="F193" s="7"/>
      <c r="G193" s="3"/>
      <c r="H193" s="3"/>
      <c r="I193" s="3"/>
    </row>
    <row r="194" spans="1:9" x14ac:dyDescent="0.25">
      <c r="A194"/>
      <c r="B194"/>
      <c r="C194" s="3"/>
      <c r="D194"/>
      <c r="E194" s="7"/>
      <c r="F194" s="7"/>
      <c r="G194" s="3"/>
      <c r="H194" s="3"/>
      <c r="I194" s="3"/>
    </row>
    <row r="195" spans="1:9" x14ac:dyDescent="0.25">
      <c r="A195"/>
      <c r="B195"/>
      <c r="C195" s="3"/>
      <c r="D195"/>
      <c r="E195" s="7"/>
      <c r="F195" s="7"/>
      <c r="G195" s="3"/>
      <c r="H195" s="3"/>
      <c r="I195" s="3"/>
    </row>
    <row r="196" spans="1:9" x14ac:dyDescent="0.25">
      <c r="A196"/>
      <c r="B196"/>
      <c r="C196" s="3"/>
      <c r="D196"/>
      <c r="E196" s="7"/>
      <c r="F196" s="7"/>
      <c r="G196" s="3"/>
      <c r="H196" s="3"/>
      <c r="I196" s="3"/>
    </row>
    <row r="197" spans="1:9" x14ac:dyDescent="0.25">
      <c r="A197"/>
      <c r="B197"/>
      <c r="C197" s="3"/>
      <c r="D197"/>
      <c r="E197" s="7"/>
      <c r="F197" s="7"/>
      <c r="G197" s="3"/>
      <c r="H197" s="3"/>
      <c r="I197" s="3"/>
    </row>
    <row r="198" spans="1:9" x14ac:dyDescent="0.25">
      <c r="A198"/>
      <c r="B198"/>
      <c r="C198" s="3"/>
      <c r="D198"/>
      <c r="E198" s="7"/>
      <c r="F198" s="7"/>
      <c r="G198" s="3"/>
      <c r="H198" s="3"/>
      <c r="I198" s="3"/>
    </row>
    <row r="199" spans="1:9" x14ac:dyDescent="0.25">
      <c r="A199"/>
      <c r="B199"/>
      <c r="C199" s="3"/>
      <c r="D199"/>
      <c r="E199" s="7"/>
      <c r="F199" s="7"/>
      <c r="G199" s="3"/>
      <c r="H199" s="3"/>
      <c r="I199" s="3"/>
    </row>
    <row r="200" spans="1:9" x14ac:dyDescent="0.25">
      <c r="A200"/>
      <c r="B200"/>
      <c r="C200" s="3"/>
      <c r="D200"/>
      <c r="E200" s="7"/>
      <c r="F200" s="7"/>
      <c r="G200" s="3"/>
      <c r="H200" s="3"/>
      <c r="I200" s="3"/>
    </row>
    <row r="201" spans="1:9" x14ac:dyDescent="0.25">
      <c r="A201"/>
      <c r="B201"/>
      <c r="C201" s="3"/>
      <c r="D201"/>
      <c r="E201" s="7"/>
      <c r="F201" s="7"/>
      <c r="G201" s="3"/>
      <c r="H201" s="3"/>
      <c r="I201" s="3"/>
    </row>
    <row r="202" spans="1:9" x14ac:dyDescent="0.25">
      <c r="A202"/>
      <c r="B202"/>
      <c r="C202" s="3"/>
      <c r="D202"/>
      <c r="E202" s="7"/>
      <c r="F202" s="7"/>
      <c r="G202" s="3"/>
      <c r="H202" s="3"/>
      <c r="I202" s="3"/>
    </row>
    <row r="203" spans="1:9" x14ac:dyDescent="0.25">
      <c r="A203"/>
      <c r="B203"/>
      <c r="C203" s="3"/>
      <c r="D203"/>
      <c r="E203" s="7"/>
      <c r="F203" s="7"/>
      <c r="G203" s="3"/>
      <c r="H203" s="3"/>
      <c r="I203" s="3"/>
    </row>
    <row r="204" spans="1:9" x14ac:dyDescent="0.25">
      <c r="A204"/>
      <c r="B204"/>
      <c r="C204" s="3"/>
      <c r="D204"/>
      <c r="E204" s="7"/>
      <c r="F204" s="7"/>
      <c r="G204" s="3"/>
      <c r="H204" s="3"/>
      <c r="I204" s="3"/>
    </row>
    <row r="205" spans="1:9" x14ac:dyDescent="0.25">
      <c r="A205"/>
      <c r="B205"/>
      <c r="C205" s="3"/>
      <c r="D205"/>
      <c r="E205" s="7"/>
      <c r="F205" s="7"/>
      <c r="G205" s="3"/>
      <c r="H205" s="3"/>
      <c r="I205" s="3"/>
    </row>
    <row r="206" spans="1:9" x14ac:dyDescent="0.25">
      <c r="A206"/>
      <c r="B206"/>
      <c r="C206" s="3"/>
      <c r="D206"/>
      <c r="E206" s="7"/>
      <c r="F206" s="7"/>
      <c r="G206" s="3"/>
      <c r="H206" s="3"/>
      <c r="I206" s="3"/>
    </row>
    <row r="207" spans="1:9" x14ac:dyDescent="0.25">
      <c r="A207"/>
      <c r="B207"/>
      <c r="C207" s="3"/>
      <c r="D207"/>
      <c r="E207" s="7"/>
      <c r="F207" s="7"/>
      <c r="G207" s="3"/>
      <c r="H207" s="3"/>
      <c r="I207" s="3"/>
    </row>
    <row r="208" spans="1:9" x14ac:dyDescent="0.25">
      <c r="A208"/>
      <c r="B208"/>
      <c r="C208" s="3"/>
      <c r="D208"/>
      <c r="E208" s="7"/>
      <c r="F208" s="7"/>
      <c r="G208" s="3"/>
      <c r="H208" s="3"/>
      <c r="I208" s="3"/>
    </row>
    <row r="209" spans="1:9" x14ac:dyDescent="0.25">
      <c r="A209"/>
      <c r="B209"/>
      <c r="C209" s="3"/>
      <c r="D209"/>
      <c r="E209" s="7"/>
      <c r="F209" s="7"/>
      <c r="G209" s="3"/>
      <c r="H209" s="3"/>
      <c r="I209" s="3"/>
    </row>
    <row r="210" spans="1:9" x14ac:dyDescent="0.25">
      <c r="A210"/>
      <c r="B210"/>
      <c r="C210" s="3"/>
      <c r="D210"/>
      <c r="E210" s="7"/>
      <c r="F210" s="7"/>
      <c r="G210" s="3"/>
      <c r="H210" s="3"/>
      <c r="I210" s="3"/>
    </row>
    <row r="211" spans="1:9" x14ac:dyDescent="0.25">
      <c r="A211"/>
      <c r="B211"/>
      <c r="C211" s="3"/>
      <c r="D211"/>
      <c r="E211" s="7"/>
      <c r="F211" s="7"/>
      <c r="G211" s="3"/>
      <c r="H211" s="3"/>
      <c r="I211" s="3"/>
    </row>
    <row r="212" spans="1:9" x14ac:dyDescent="0.25">
      <c r="A212"/>
      <c r="B212"/>
      <c r="C212" s="3"/>
      <c r="D212"/>
      <c r="E212" s="7"/>
      <c r="F212" s="7"/>
      <c r="G212" s="3"/>
      <c r="H212" s="3"/>
      <c r="I212" s="3"/>
    </row>
    <row r="213" spans="1:9" x14ac:dyDescent="0.25">
      <c r="A213"/>
      <c r="B213"/>
      <c r="C213" s="3"/>
      <c r="D213"/>
      <c r="E213" s="7"/>
      <c r="F213" s="7"/>
      <c r="G213" s="3"/>
      <c r="H213" s="3"/>
      <c r="I213" s="3"/>
    </row>
    <row r="214" spans="1:9" x14ac:dyDescent="0.25">
      <c r="A214"/>
      <c r="B214"/>
      <c r="C214" s="3"/>
      <c r="D214"/>
      <c r="E214" s="7"/>
      <c r="F214" s="7"/>
      <c r="G214" s="3"/>
      <c r="H214" s="3"/>
      <c r="I214" s="3"/>
    </row>
    <row r="215" spans="1:9" x14ac:dyDescent="0.25">
      <c r="A215"/>
      <c r="B215"/>
      <c r="C215" s="3"/>
      <c r="D215"/>
      <c r="E215" s="7"/>
      <c r="F215" s="7"/>
      <c r="G215" s="3"/>
      <c r="H215" s="3"/>
      <c r="I215" s="3"/>
    </row>
    <row r="216" spans="1:9" x14ac:dyDescent="0.25">
      <c r="A216"/>
      <c r="B216"/>
      <c r="C216" s="3"/>
      <c r="D216"/>
      <c r="E216" s="7"/>
      <c r="F216" s="7"/>
      <c r="G216" s="3"/>
      <c r="H216" s="3"/>
      <c r="I216" s="3"/>
    </row>
    <row r="217" spans="1:9" x14ac:dyDescent="0.25">
      <c r="A217"/>
      <c r="B217"/>
      <c r="C217" s="3"/>
      <c r="D217"/>
      <c r="E217" s="7"/>
      <c r="F217" s="7"/>
      <c r="G217" s="3"/>
      <c r="H217" s="3"/>
      <c r="I217" s="3"/>
    </row>
    <row r="218" spans="1:9" x14ac:dyDescent="0.25">
      <c r="A218"/>
      <c r="B218"/>
      <c r="C218" s="3"/>
      <c r="D218"/>
      <c r="E218" s="7"/>
      <c r="F218" s="7"/>
      <c r="G218" s="3"/>
      <c r="H218" s="3"/>
      <c r="I218" s="3"/>
    </row>
    <row r="219" spans="1:9" x14ac:dyDescent="0.25">
      <c r="A219"/>
      <c r="B219"/>
      <c r="C219" s="3"/>
      <c r="D219"/>
      <c r="E219" s="7"/>
      <c r="F219" s="7"/>
      <c r="G219" s="3"/>
      <c r="H219" s="3"/>
      <c r="I219" s="3"/>
    </row>
    <row r="220" spans="1:9" x14ac:dyDescent="0.25">
      <c r="A220"/>
      <c r="B220"/>
      <c r="C220" s="3"/>
      <c r="D220"/>
      <c r="E220" s="7"/>
      <c r="F220" s="7"/>
      <c r="G220" s="3"/>
      <c r="H220" s="3"/>
      <c r="I220" s="3"/>
    </row>
    <row r="221" spans="1:9" x14ac:dyDescent="0.25">
      <c r="A221"/>
      <c r="B221"/>
      <c r="C221" s="3"/>
      <c r="D221"/>
      <c r="E221" s="7"/>
      <c r="F221" s="7"/>
      <c r="G221" s="3"/>
      <c r="H221" s="3"/>
      <c r="I221" s="3"/>
    </row>
    <row r="222" spans="1:9" x14ac:dyDescent="0.25">
      <c r="A222"/>
      <c r="B222"/>
      <c r="C222" s="3"/>
      <c r="D222"/>
      <c r="E222" s="7"/>
      <c r="F222" s="7"/>
      <c r="G222" s="3"/>
      <c r="H222" s="3"/>
      <c r="I222" s="3"/>
    </row>
    <row r="223" spans="1:9" x14ac:dyDescent="0.25">
      <c r="A223"/>
      <c r="B223"/>
      <c r="C223" s="3"/>
      <c r="D223"/>
      <c r="E223" s="7"/>
      <c r="F223" s="7"/>
      <c r="G223" s="3"/>
      <c r="H223" s="3"/>
      <c r="I223" s="3"/>
    </row>
    <row r="224" spans="1:9" x14ac:dyDescent="0.25">
      <c r="A224"/>
      <c r="B224"/>
      <c r="C224" s="3"/>
      <c r="D224"/>
      <c r="E224" s="7"/>
      <c r="F224" s="7"/>
      <c r="G224" s="3"/>
      <c r="H224" s="3"/>
      <c r="I224" s="3"/>
    </row>
    <row r="225" spans="1:9" x14ac:dyDescent="0.25">
      <c r="A225"/>
      <c r="B225"/>
      <c r="C225" s="3"/>
      <c r="D225"/>
      <c r="E225" s="7"/>
      <c r="F225" s="7"/>
      <c r="G225" s="3"/>
      <c r="H225" s="3"/>
      <c r="I225" s="3"/>
    </row>
    <row r="226" spans="1:9" x14ac:dyDescent="0.25">
      <c r="A226"/>
      <c r="B226"/>
      <c r="C226" s="3"/>
      <c r="D226"/>
      <c r="E226" s="7"/>
      <c r="F226" s="7"/>
      <c r="G226" s="3"/>
      <c r="H226" s="3"/>
      <c r="I226" s="3"/>
    </row>
    <row r="227" spans="1:9" x14ac:dyDescent="0.25">
      <c r="A227"/>
      <c r="B227"/>
      <c r="C227" s="3"/>
      <c r="D227"/>
      <c r="E227" s="7"/>
      <c r="F227" s="7"/>
      <c r="G227" s="3"/>
      <c r="H227" s="3"/>
      <c r="I227" s="3"/>
    </row>
    <row r="228" spans="1:9" x14ac:dyDescent="0.25">
      <c r="A228"/>
      <c r="B228"/>
      <c r="C228" s="3"/>
      <c r="D228"/>
      <c r="E228" s="7"/>
      <c r="F228" s="7"/>
      <c r="G228" s="3"/>
      <c r="H228" s="3"/>
      <c r="I228" s="3"/>
    </row>
    <row r="229" spans="1:9" x14ac:dyDescent="0.25">
      <c r="A229"/>
      <c r="B229"/>
      <c r="C229" s="3"/>
      <c r="D229"/>
      <c r="E229" s="7"/>
      <c r="F229" s="7"/>
      <c r="G229" s="3"/>
      <c r="H229" s="3"/>
      <c r="I229" s="3"/>
    </row>
    <row r="230" spans="1:9" x14ac:dyDescent="0.25">
      <c r="A230"/>
      <c r="B230"/>
      <c r="C230" s="3"/>
      <c r="D230"/>
      <c r="E230" s="7"/>
      <c r="F230" s="7"/>
      <c r="G230" s="3"/>
      <c r="H230" s="3"/>
      <c r="I230" s="3"/>
    </row>
    <row r="231" spans="1:9" x14ac:dyDescent="0.25">
      <c r="A231"/>
      <c r="B231"/>
      <c r="C231" s="3"/>
      <c r="D231"/>
      <c r="E231" s="7"/>
      <c r="F231" s="7"/>
      <c r="G231" s="3"/>
      <c r="H231" s="3"/>
      <c r="I231" s="3"/>
    </row>
    <row r="232" spans="1:9" x14ac:dyDescent="0.25">
      <c r="A232"/>
      <c r="B232"/>
      <c r="C232" s="3"/>
      <c r="D232"/>
      <c r="E232" s="7"/>
      <c r="F232" s="7"/>
      <c r="G232" s="3"/>
      <c r="H232" s="3"/>
      <c r="I232" s="3"/>
    </row>
    <row r="233" spans="1:9" x14ac:dyDescent="0.25">
      <c r="A233"/>
      <c r="B233"/>
      <c r="C233" s="3"/>
      <c r="D233"/>
      <c r="E233" s="7"/>
      <c r="F233" s="7"/>
      <c r="G233" s="3"/>
      <c r="H233" s="3"/>
      <c r="I233" s="3"/>
    </row>
    <row r="234" spans="1:9" x14ac:dyDescent="0.25">
      <c r="A234"/>
      <c r="B234"/>
      <c r="C234" s="3"/>
      <c r="D234"/>
      <c r="E234" s="7"/>
      <c r="F234" s="7"/>
      <c r="G234" s="3"/>
      <c r="H234" s="3"/>
      <c r="I234" s="3"/>
    </row>
    <row r="235" spans="1:9" x14ac:dyDescent="0.25">
      <c r="A235"/>
      <c r="B235"/>
      <c r="C235" s="3"/>
      <c r="D235"/>
      <c r="E235" s="7"/>
      <c r="F235" s="7"/>
      <c r="G235" s="3"/>
      <c r="H235" s="3"/>
      <c r="I235" s="3"/>
    </row>
    <row r="236" spans="1:9" x14ac:dyDescent="0.25">
      <c r="A236"/>
      <c r="B236"/>
      <c r="C236" s="3"/>
      <c r="D236"/>
      <c r="E236" s="7"/>
      <c r="F236" s="7"/>
      <c r="G236" s="3"/>
      <c r="H236" s="3"/>
      <c r="I236" s="3"/>
    </row>
    <row r="237" spans="1:9" x14ac:dyDescent="0.25">
      <c r="A237"/>
      <c r="B237"/>
      <c r="C237" s="3"/>
      <c r="D237"/>
      <c r="E237" s="7"/>
      <c r="F237" s="7"/>
      <c r="G237" s="3"/>
      <c r="H237" s="3"/>
      <c r="I237" s="3"/>
    </row>
    <row r="238" spans="1:9" x14ac:dyDescent="0.25">
      <c r="A238"/>
      <c r="B238"/>
      <c r="C238" s="3"/>
      <c r="D238"/>
      <c r="E238" s="7"/>
      <c r="F238" s="7"/>
      <c r="G238" s="3"/>
      <c r="H238" s="3"/>
      <c r="I238" s="3"/>
    </row>
    <row r="239" spans="1:9" x14ac:dyDescent="0.25">
      <c r="A239"/>
      <c r="B239"/>
      <c r="C239" s="3"/>
      <c r="D239"/>
      <c r="E239" s="7"/>
      <c r="F239" s="7"/>
      <c r="G239" s="3"/>
      <c r="H239" s="3"/>
      <c r="I239" s="3"/>
    </row>
    <row r="240" spans="1:9" x14ac:dyDescent="0.25">
      <c r="A240"/>
      <c r="B240"/>
      <c r="C240" s="3"/>
      <c r="D240"/>
      <c r="E240" s="7"/>
      <c r="F240" s="7"/>
      <c r="G240" s="3"/>
      <c r="H240" s="3"/>
      <c r="I240" s="3"/>
    </row>
    <row r="241" spans="1:9" x14ac:dyDescent="0.25">
      <c r="A241"/>
      <c r="B241"/>
      <c r="C241" s="3"/>
      <c r="D241"/>
      <c r="E241" s="7"/>
      <c r="F241" s="7"/>
      <c r="G241" s="3"/>
      <c r="H241" s="3"/>
      <c r="I241" s="3"/>
    </row>
    <row r="242" spans="1:9" x14ac:dyDescent="0.25">
      <c r="A242"/>
      <c r="B242"/>
      <c r="C242" s="3"/>
      <c r="D242"/>
      <c r="E242" s="7"/>
      <c r="F242" s="7"/>
      <c r="G242" s="3"/>
      <c r="H242" s="3"/>
      <c r="I242" s="3"/>
    </row>
    <row r="243" spans="1:9" x14ac:dyDescent="0.25">
      <c r="A243"/>
      <c r="B243"/>
      <c r="C243" s="3"/>
      <c r="D243"/>
      <c r="E243" s="7"/>
      <c r="F243" s="7"/>
      <c r="G243" s="3"/>
      <c r="H243" s="3"/>
      <c r="I243" s="3"/>
    </row>
    <row r="244" spans="1:9" x14ac:dyDescent="0.25">
      <c r="A244"/>
      <c r="B244"/>
      <c r="C244" s="3"/>
      <c r="D244"/>
      <c r="E244" s="7"/>
      <c r="F244" s="7"/>
      <c r="G244" s="3"/>
      <c r="H244" s="3"/>
      <c r="I244" s="3"/>
    </row>
    <row r="245" spans="1:9" x14ac:dyDescent="0.25">
      <c r="A245"/>
      <c r="B245"/>
      <c r="C245" s="3"/>
      <c r="D245"/>
      <c r="E245" s="7"/>
      <c r="F245" s="7"/>
      <c r="G245" s="3"/>
      <c r="H245" s="3"/>
      <c r="I245" s="3"/>
    </row>
    <row r="246" spans="1:9" x14ac:dyDescent="0.25">
      <c r="A246"/>
      <c r="B246"/>
      <c r="C246" s="3"/>
      <c r="D246"/>
      <c r="E246" s="7"/>
      <c r="F246" s="7"/>
      <c r="G246" s="3"/>
      <c r="H246" s="3"/>
      <c r="I246" s="3"/>
    </row>
    <row r="247" spans="1:9" x14ac:dyDescent="0.25">
      <c r="A247"/>
      <c r="B247"/>
      <c r="C247" s="3"/>
      <c r="D247"/>
      <c r="E247" s="7"/>
      <c r="F247" s="7"/>
      <c r="G247" s="3"/>
      <c r="H247" s="3"/>
      <c r="I247" s="3"/>
    </row>
    <row r="248" spans="1:9" x14ac:dyDescent="0.25">
      <c r="A248"/>
      <c r="B248"/>
      <c r="C248" s="3"/>
      <c r="D248"/>
      <c r="E248" s="7"/>
      <c r="F248" s="7"/>
      <c r="G248" s="3"/>
      <c r="H248" s="3"/>
      <c r="I248" s="3"/>
    </row>
    <row r="249" spans="1:9" x14ac:dyDescent="0.25">
      <c r="A249"/>
      <c r="B249"/>
      <c r="C249" s="3"/>
      <c r="D249"/>
      <c r="E249" s="7"/>
      <c r="F249" s="7"/>
      <c r="G249" s="3"/>
      <c r="H249" s="3"/>
      <c r="I249" s="3"/>
    </row>
    <row r="250" spans="1:9" x14ac:dyDescent="0.25">
      <c r="A250"/>
      <c r="B250"/>
      <c r="C250" s="3"/>
      <c r="D250"/>
      <c r="E250" s="7"/>
      <c r="F250" s="7"/>
      <c r="G250" s="3"/>
      <c r="H250" s="3"/>
      <c r="I250" s="3"/>
    </row>
    <row r="251" spans="1:9" x14ac:dyDescent="0.25">
      <c r="A251"/>
      <c r="B251"/>
      <c r="C251" s="3"/>
      <c r="D251"/>
      <c r="E251" s="7"/>
      <c r="F251" s="7"/>
      <c r="G251" s="3"/>
      <c r="H251" s="3"/>
      <c r="I251" s="3"/>
    </row>
    <row r="252" spans="1:9" x14ac:dyDescent="0.25">
      <c r="A252"/>
      <c r="B252"/>
      <c r="C252" s="3"/>
      <c r="D252"/>
      <c r="E252" s="7"/>
      <c r="F252" s="7"/>
      <c r="G252" s="3"/>
      <c r="H252" s="3"/>
      <c r="I252" s="3"/>
    </row>
    <row r="253" spans="1:9" x14ac:dyDescent="0.25">
      <c r="A253"/>
      <c r="B253"/>
      <c r="C253" s="3"/>
      <c r="D253"/>
      <c r="E253" s="7"/>
      <c r="F253" s="7"/>
      <c r="G253" s="3"/>
      <c r="H253" s="3"/>
      <c r="I253" s="3"/>
    </row>
    <row r="254" spans="1:9" x14ac:dyDescent="0.25">
      <c r="A254"/>
      <c r="B254"/>
      <c r="C254" s="3"/>
      <c r="D254"/>
      <c r="E254" s="7"/>
      <c r="F254" s="7"/>
      <c r="G254" s="3"/>
      <c r="H254" s="3"/>
      <c r="I254" s="3"/>
    </row>
    <row r="255" spans="1:9" x14ac:dyDescent="0.25">
      <c r="A255"/>
      <c r="B255"/>
      <c r="C255" s="3"/>
      <c r="D255"/>
      <c r="E255" s="7"/>
      <c r="F255" s="7"/>
      <c r="G255" s="3"/>
      <c r="H255" s="3"/>
      <c r="I255" s="3"/>
    </row>
    <row r="256" spans="1:9" x14ac:dyDescent="0.25">
      <c r="A256"/>
      <c r="B256"/>
      <c r="C256" s="3"/>
      <c r="D256"/>
      <c r="E256" s="7"/>
      <c r="F256" s="7"/>
      <c r="G256" s="3"/>
      <c r="H256" s="3"/>
      <c r="I256" s="3"/>
    </row>
    <row r="257" spans="1:9" x14ac:dyDescent="0.25">
      <c r="A257"/>
      <c r="B257"/>
      <c r="C257" s="3"/>
      <c r="D257"/>
      <c r="E257" s="7"/>
      <c r="F257" s="7"/>
      <c r="G257" s="3"/>
      <c r="H257" s="3"/>
      <c r="I257" s="3"/>
    </row>
    <row r="258" spans="1:9" x14ac:dyDescent="0.25">
      <c r="A258"/>
      <c r="B258"/>
      <c r="C258" s="3"/>
      <c r="D258"/>
      <c r="E258" s="7"/>
      <c r="F258" s="7"/>
      <c r="G258" s="3"/>
      <c r="H258" s="3"/>
      <c r="I258" s="3"/>
    </row>
    <row r="259" spans="1:9" x14ac:dyDescent="0.25">
      <c r="A259"/>
      <c r="B259"/>
      <c r="C259" s="3"/>
      <c r="D259"/>
      <c r="E259" s="7"/>
      <c r="F259" s="7"/>
      <c r="G259" s="3"/>
      <c r="H259" s="3"/>
      <c r="I259" s="3"/>
    </row>
    <row r="260" spans="1:9" x14ac:dyDescent="0.25">
      <c r="A260"/>
      <c r="B260"/>
      <c r="C260" s="3"/>
      <c r="D260"/>
      <c r="E260" s="7"/>
      <c r="F260" s="7"/>
      <c r="G260" s="3"/>
      <c r="H260" s="3"/>
      <c r="I260" s="3"/>
    </row>
    <row r="261" spans="1:9" x14ac:dyDescent="0.25">
      <c r="A261"/>
      <c r="B261"/>
      <c r="C261" s="3"/>
      <c r="D261"/>
      <c r="E261" s="7"/>
      <c r="F261" s="7"/>
      <c r="G261" s="3"/>
      <c r="H261" s="3"/>
      <c r="I261" s="3"/>
    </row>
    <row r="262" spans="1:9" x14ac:dyDescent="0.25">
      <c r="A262"/>
      <c r="B262"/>
      <c r="C262" s="3"/>
      <c r="D262"/>
      <c r="E262" s="7"/>
      <c r="F262" s="7"/>
      <c r="G262" s="3"/>
      <c r="H262" s="3"/>
      <c r="I262" s="3"/>
    </row>
    <row r="263" spans="1:9" x14ac:dyDescent="0.25">
      <c r="A263"/>
      <c r="B263"/>
      <c r="C263" s="3"/>
      <c r="D263"/>
      <c r="E263" s="7"/>
      <c r="F263" s="7"/>
      <c r="G263" s="3"/>
      <c r="H263" s="3"/>
      <c r="I263" s="3"/>
    </row>
    <row r="264" spans="1:9" x14ac:dyDescent="0.25">
      <c r="A264"/>
      <c r="B264"/>
      <c r="C264" s="3"/>
      <c r="D264"/>
      <c r="E264" s="7"/>
      <c r="F264" s="7"/>
      <c r="G264" s="3"/>
      <c r="H264" s="3"/>
      <c r="I264" s="3"/>
    </row>
    <row r="265" spans="1:9" x14ac:dyDescent="0.25">
      <c r="A265"/>
      <c r="B265"/>
      <c r="C265" s="3"/>
      <c r="D265"/>
      <c r="E265" s="7"/>
      <c r="F265" s="7"/>
      <c r="G265" s="3"/>
      <c r="H265" s="3"/>
      <c r="I265" s="3"/>
    </row>
    <row r="266" spans="1:9" x14ac:dyDescent="0.25">
      <c r="A266"/>
      <c r="B266"/>
      <c r="C266" s="3"/>
      <c r="D266"/>
      <c r="E266" s="7"/>
      <c r="F266" s="7"/>
      <c r="G266" s="3"/>
      <c r="H266" s="3"/>
      <c r="I266" s="3"/>
    </row>
    <row r="267" spans="1:9" x14ac:dyDescent="0.25">
      <c r="A267"/>
      <c r="B267"/>
      <c r="C267" s="3"/>
      <c r="D267"/>
      <c r="E267" s="7"/>
      <c r="F267" s="7"/>
      <c r="G267" s="3"/>
      <c r="H267" s="3"/>
      <c r="I267" s="3"/>
    </row>
    <row r="268" spans="1:9" x14ac:dyDescent="0.25">
      <c r="A268"/>
      <c r="B268"/>
      <c r="C268" s="3"/>
      <c r="D268"/>
      <c r="E268" s="7"/>
      <c r="F268" s="7"/>
      <c r="G268" s="3"/>
      <c r="H268" s="3"/>
      <c r="I268" s="3"/>
    </row>
    <row r="269" spans="1:9" x14ac:dyDescent="0.25">
      <c r="A269"/>
      <c r="B269"/>
      <c r="C269" s="3"/>
      <c r="D269"/>
      <c r="E269" s="7"/>
      <c r="F269" s="7"/>
      <c r="G269" s="3"/>
      <c r="H269" s="3"/>
      <c r="I269" s="3"/>
    </row>
    <row r="270" spans="1:9" x14ac:dyDescent="0.25">
      <c r="A270"/>
      <c r="B270"/>
      <c r="C270" s="3"/>
      <c r="D270"/>
      <c r="E270" s="7"/>
      <c r="F270" s="7"/>
      <c r="G270" s="3"/>
      <c r="H270" s="3"/>
      <c r="I270" s="3"/>
    </row>
    <row r="271" spans="1:9" x14ac:dyDescent="0.25">
      <c r="A271"/>
      <c r="B271"/>
      <c r="C271" s="3"/>
      <c r="D271"/>
      <c r="E271" s="7"/>
      <c r="F271" s="7"/>
      <c r="G271" s="3"/>
      <c r="H271" s="3"/>
      <c r="I271" s="3"/>
    </row>
    <row r="272" spans="1:9" x14ac:dyDescent="0.25">
      <c r="A272"/>
      <c r="B272"/>
      <c r="C272" s="3"/>
      <c r="D272"/>
      <c r="E272" s="7"/>
      <c r="F272" s="7"/>
      <c r="G272" s="3"/>
      <c r="H272" s="3"/>
      <c r="I272" s="3"/>
    </row>
    <row r="273" spans="1:9" x14ac:dyDescent="0.25">
      <c r="A273"/>
      <c r="B273"/>
      <c r="C273" s="3"/>
      <c r="D273"/>
      <c r="E273" s="7"/>
      <c r="F273" s="7"/>
      <c r="G273" s="3"/>
      <c r="H273" s="3"/>
      <c r="I273" s="3"/>
    </row>
    <row r="274" spans="1:9" x14ac:dyDescent="0.25">
      <c r="A274"/>
      <c r="B274"/>
      <c r="C274" s="3"/>
      <c r="D274"/>
      <c r="E274" s="7"/>
      <c r="F274" s="7"/>
      <c r="G274" s="3"/>
      <c r="H274" s="3"/>
      <c r="I274" s="3"/>
    </row>
    <row r="275" spans="1:9" x14ac:dyDescent="0.25">
      <c r="A275"/>
      <c r="B275"/>
      <c r="C275" s="3"/>
      <c r="D275"/>
      <c r="E275" s="7"/>
      <c r="F275" s="7"/>
      <c r="G275" s="3"/>
      <c r="H275" s="3"/>
      <c r="I275" s="3"/>
    </row>
    <row r="276" spans="1:9" x14ac:dyDescent="0.25">
      <c r="A276"/>
      <c r="B276"/>
      <c r="C276" s="3"/>
      <c r="D276"/>
      <c r="E276" s="7"/>
      <c r="F276" s="7"/>
      <c r="G276" s="3"/>
      <c r="H276" s="3"/>
      <c r="I276" s="3"/>
    </row>
    <row r="277" spans="1:9" x14ac:dyDescent="0.25">
      <c r="A277"/>
      <c r="B277"/>
      <c r="C277" s="3"/>
      <c r="D277"/>
      <c r="E277" s="7"/>
      <c r="F277" s="7"/>
      <c r="G277" s="3"/>
      <c r="H277" s="3"/>
      <c r="I277" s="3"/>
    </row>
    <row r="278" spans="1:9" x14ac:dyDescent="0.25">
      <c r="A278"/>
      <c r="B278"/>
      <c r="C278" s="3"/>
      <c r="D278"/>
      <c r="E278" s="7"/>
      <c r="F278" s="7"/>
      <c r="G278" s="3"/>
      <c r="H278" s="3"/>
      <c r="I278" s="3"/>
    </row>
    <row r="279" spans="1:9" x14ac:dyDescent="0.25">
      <c r="A279"/>
      <c r="B279"/>
      <c r="C279" s="3"/>
      <c r="D279"/>
      <c r="E279" s="7"/>
      <c r="F279" s="7"/>
      <c r="G279" s="3"/>
      <c r="H279" s="3"/>
      <c r="I279" s="3"/>
    </row>
    <row r="280" spans="1:9" x14ac:dyDescent="0.25">
      <c r="A280"/>
      <c r="B280"/>
      <c r="C280" s="3"/>
      <c r="D280"/>
      <c r="E280" s="7"/>
      <c r="F280" s="7"/>
      <c r="G280" s="3"/>
      <c r="H280" s="3"/>
      <c r="I280" s="3"/>
    </row>
    <row r="281" spans="1:9" x14ac:dyDescent="0.25">
      <c r="A281"/>
      <c r="B281"/>
      <c r="C281" s="3"/>
      <c r="D281"/>
      <c r="E281" s="7"/>
      <c r="F281" s="7"/>
      <c r="G281" s="3"/>
      <c r="H281" s="3"/>
      <c r="I281" s="3"/>
    </row>
    <row r="282" spans="1:9" x14ac:dyDescent="0.25">
      <c r="A282"/>
      <c r="B282"/>
      <c r="C282" s="3"/>
      <c r="D282"/>
      <c r="E282" s="7"/>
      <c r="F282" s="7"/>
      <c r="G282" s="3"/>
      <c r="H282" s="3"/>
      <c r="I282" s="3"/>
    </row>
    <row r="283" spans="1:9" x14ac:dyDescent="0.25">
      <c r="A283"/>
      <c r="B283"/>
      <c r="C283" s="3"/>
      <c r="D283"/>
      <c r="E283" s="7"/>
      <c r="F283" s="7"/>
      <c r="G283" s="3"/>
      <c r="H283" s="3"/>
      <c r="I283" s="3"/>
    </row>
    <row r="284" spans="1:9" x14ac:dyDescent="0.25">
      <c r="A284"/>
      <c r="B284"/>
      <c r="C284" s="3"/>
      <c r="D284"/>
      <c r="E284" s="7"/>
      <c r="F284" s="7"/>
      <c r="G284" s="3"/>
      <c r="H284" s="3"/>
      <c r="I284" s="3"/>
    </row>
    <row r="285" spans="1:9" x14ac:dyDescent="0.25">
      <c r="A285"/>
      <c r="B285"/>
      <c r="C285" s="3"/>
      <c r="D285"/>
      <c r="E285" s="7"/>
      <c r="F285" s="7"/>
      <c r="G285" s="3"/>
      <c r="H285" s="3"/>
      <c r="I285" s="3"/>
    </row>
    <row r="286" spans="1:9" x14ac:dyDescent="0.25">
      <c r="A286"/>
      <c r="B286"/>
      <c r="C286" s="3"/>
      <c r="D286"/>
      <c r="E286" s="7"/>
      <c r="F286" s="7"/>
      <c r="G286" s="3"/>
      <c r="H286" s="3"/>
      <c r="I286" s="3"/>
    </row>
    <row r="287" spans="1:9" x14ac:dyDescent="0.25">
      <c r="A287"/>
      <c r="B287"/>
      <c r="C287" s="3"/>
      <c r="D287"/>
      <c r="E287" s="7"/>
      <c r="F287" s="7"/>
      <c r="G287" s="3"/>
      <c r="H287" s="3"/>
      <c r="I287" s="3"/>
    </row>
    <row r="288" spans="1:9" x14ac:dyDescent="0.25">
      <c r="A288"/>
      <c r="B288"/>
      <c r="C288" s="3"/>
      <c r="D288"/>
      <c r="E288" s="7"/>
      <c r="F288" s="7"/>
      <c r="G288" s="3"/>
      <c r="H288" s="3"/>
      <c r="I288" s="3"/>
    </row>
    <row r="289" spans="1:9" x14ac:dyDescent="0.25">
      <c r="A289"/>
      <c r="B289"/>
      <c r="C289" s="3"/>
      <c r="D289"/>
      <c r="E289" s="7"/>
      <c r="F289" s="7"/>
      <c r="G289" s="3"/>
      <c r="H289" s="3"/>
      <c r="I289" s="3"/>
    </row>
    <row r="290" spans="1:9" x14ac:dyDescent="0.25">
      <c r="A290"/>
      <c r="B290"/>
      <c r="C290" s="3"/>
      <c r="D290"/>
      <c r="E290" s="7"/>
      <c r="F290" s="7"/>
      <c r="G290" s="3"/>
      <c r="H290" s="3"/>
      <c r="I290" s="3"/>
    </row>
    <row r="291" spans="1:9" x14ac:dyDescent="0.25">
      <c r="A291"/>
      <c r="B291"/>
      <c r="C291" s="3"/>
      <c r="D291"/>
      <c r="E291" s="7"/>
      <c r="F291" s="7"/>
      <c r="G291" s="3"/>
      <c r="H291" s="3"/>
      <c r="I291" s="3"/>
    </row>
    <row r="292" spans="1:9" x14ac:dyDescent="0.25">
      <c r="A292"/>
      <c r="B292"/>
      <c r="C292" s="3"/>
      <c r="D292"/>
      <c r="E292" s="7"/>
      <c r="F292" s="7"/>
      <c r="G292" s="3"/>
      <c r="H292" s="3"/>
      <c r="I292" s="3"/>
    </row>
    <row r="293" spans="1:9" x14ac:dyDescent="0.25">
      <c r="A293"/>
      <c r="B293"/>
      <c r="C293" s="3"/>
      <c r="D293"/>
      <c r="E293" s="7"/>
      <c r="F293" s="7"/>
      <c r="G293" s="3"/>
      <c r="H293" s="3"/>
      <c r="I293" s="3"/>
    </row>
    <row r="294" spans="1:9" x14ac:dyDescent="0.25">
      <c r="A294"/>
      <c r="B294"/>
      <c r="C294" s="3"/>
      <c r="D294"/>
      <c r="E294" s="7"/>
      <c r="F294" s="7"/>
      <c r="G294" s="3"/>
      <c r="H294" s="3"/>
      <c r="I294" s="3"/>
    </row>
    <row r="295" spans="1:9" x14ac:dyDescent="0.25">
      <c r="A295"/>
      <c r="B295"/>
      <c r="C295" s="3"/>
      <c r="D295"/>
      <c r="E295" s="7"/>
      <c r="F295" s="7"/>
      <c r="G295" s="3"/>
      <c r="H295" s="3"/>
      <c r="I295" s="3"/>
    </row>
    <row r="296" spans="1:9" x14ac:dyDescent="0.25">
      <c r="A296"/>
      <c r="B296"/>
      <c r="C296" s="3"/>
      <c r="D296"/>
      <c r="E296" s="7"/>
      <c r="F296" s="7"/>
      <c r="G296" s="3"/>
      <c r="H296" s="3"/>
      <c r="I296" s="3"/>
    </row>
    <row r="297" spans="1:9" x14ac:dyDescent="0.25">
      <c r="A297"/>
      <c r="B297"/>
      <c r="C297" s="3"/>
      <c r="D297"/>
      <c r="E297" s="7"/>
      <c r="F297" s="7"/>
      <c r="G297" s="3"/>
      <c r="H297" s="3"/>
      <c r="I297" s="3"/>
    </row>
    <row r="298" spans="1:9" x14ac:dyDescent="0.25">
      <c r="A298"/>
      <c r="B298"/>
      <c r="C298" s="3"/>
      <c r="D298"/>
      <c r="E298" s="7"/>
      <c r="F298" s="7"/>
      <c r="G298" s="3"/>
      <c r="H298" s="3"/>
      <c r="I298" s="3"/>
    </row>
    <row r="299" spans="1:9" x14ac:dyDescent="0.25">
      <c r="A299"/>
      <c r="B299"/>
      <c r="C299" s="3"/>
      <c r="D299"/>
      <c r="E299" s="7"/>
      <c r="F299" s="7"/>
      <c r="G299" s="3"/>
      <c r="H299" s="3"/>
      <c r="I299" s="3"/>
    </row>
    <row r="300" spans="1:9" x14ac:dyDescent="0.25">
      <c r="A300"/>
      <c r="B300"/>
      <c r="C300" s="3"/>
      <c r="D300"/>
      <c r="E300" s="7"/>
      <c r="F300" s="7"/>
      <c r="G300" s="3"/>
      <c r="H300" s="3"/>
      <c r="I300" s="3"/>
    </row>
    <row r="301" spans="1:9" x14ac:dyDescent="0.25">
      <c r="A301"/>
      <c r="B301"/>
      <c r="C301" s="3"/>
      <c r="D301"/>
      <c r="E301" s="7"/>
      <c r="F301" s="7"/>
      <c r="G301" s="3"/>
      <c r="H301" s="3"/>
      <c r="I301" s="3"/>
    </row>
    <row r="302" spans="1:9" x14ac:dyDescent="0.25">
      <c r="A302"/>
      <c r="B302"/>
      <c r="C302" s="3"/>
      <c r="D302"/>
      <c r="E302" s="7"/>
      <c r="F302" s="7"/>
      <c r="G302" s="3"/>
      <c r="H302" s="3"/>
      <c r="I302" s="3"/>
    </row>
    <row r="303" spans="1:9" x14ac:dyDescent="0.25">
      <c r="A303"/>
      <c r="B303"/>
      <c r="C303" s="3"/>
      <c r="D303"/>
      <c r="E303" s="7"/>
      <c r="F303" s="7"/>
      <c r="G303" s="3"/>
      <c r="H303" s="3"/>
      <c r="I303" s="3"/>
    </row>
    <row r="304" spans="1:9" x14ac:dyDescent="0.25">
      <c r="A304"/>
      <c r="B304"/>
      <c r="C304" s="3"/>
      <c r="D304"/>
      <c r="E304" s="7"/>
      <c r="F304" s="7"/>
      <c r="G304" s="3"/>
      <c r="H304" s="3"/>
      <c r="I304" s="3"/>
    </row>
    <row r="305" spans="1:9" x14ac:dyDescent="0.25">
      <c r="A305"/>
      <c r="B305"/>
      <c r="C305" s="3"/>
      <c r="D305"/>
      <c r="E305" s="7"/>
      <c r="F305" s="7"/>
      <c r="G305" s="3"/>
      <c r="H305" s="3"/>
      <c r="I305" s="3"/>
    </row>
    <row r="306" spans="1:9" x14ac:dyDescent="0.25">
      <c r="A306"/>
      <c r="B306"/>
      <c r="C306" s="3"/>
      <c r="D306"/>
      <c r="E306" s="7"/>
      <c r="F306" s="7"/>
      <c r="G306" s="3"/>
      <c r="H306" s="3"/>
      <c r="I306" s="3"/>
    </row>
    <row r="307" spans="1:9" x14ac:dyDescent="0.25">
      <c r="A307"/>
      <c r="B307"/>
      <c r="C307" s="3"/>
      <c r="D307"/>
      <c r="E307" s="7"/>
      <c r="F307" s="7"/>
      <c r="G307" s="3"/>
      <c r="H307" s="3"/>
      <c r="I307" s="3"/>
    </row>
    <row r="308" spans="1:9" x14ac:dyDescent="0.25">
      <c r="A308"/>
      <c r="B308"/>
      <c r="C308" s="3"/>
      <c r="D308"/>
      <c r="E308" s="7"/>
      <c r="F308" s="7"/>
      <c r="G308" s="3"/>
      <c r="H308" s="3"/>
      <c r="I308" s="3"/>
    </row>
    <row r="309" spans="1:9" x14ac:dyDescent="0.25">
      <c r="A309"/>
      <c r="B309"/>
      <c r="C309" s="3"/>
      <c r="D309"/>
      <c r="E309" s="7"/>
      <c r="F309" s="7"/>
      <c r="G309" s="3"/>
      <c r="H309" s="3"/>
      <c r="I309" s="3"/>
    </row>
    <row r="310" spans="1:9" x14ac:dyDescent="0.25">
      <c r="A310"/>
      <c r="B310"/>
      <c r="C310" s="3"/>
      <c r="D310"/>
      <c r="E310" s="7"/>
      <c r="F310" s="7"/>
      <c r="G310" s="3"/>
      <c r="H310" s="3"/>
      <c r="I310" s="3"/>
    </row>
    <row r="311" spans="1:9" x14ac:dyDescent="0.25">
      <c r="A311"/>
      <c r="B311"/>
      <c r="C311" s="3"/>
      <c r="D311"/>
      <c r="E311" s="7"/>
      <c r="F311" s="7"/>
      <c r="G311" s="3"/>
      <c r="H311" s="3"/>
      <c r="I311" s="3"/>
    </row>
    <row r="312" spans="1:9" x14ac:dyDescent="0.25">
      <c r="A312"/>
      <c r="B312"/>
      <c r="C312" s="3"/>
      <c r="D312"/>
      <c r="E312" s="7"/>
      <c r="F312" s="7"/>
      <c r="G312" s="3"/>
      <c r="H312" s="3"/>
      <c r="I312" s="3"/>
    </row>
    <row r="313" spans="1:9" x14ac:dyDescent="0.25">
      <c r="A313"/>
      <c r="B313"/>
      <c r="C313" s="3"/>
      <c r="D313"/>
      <c r="E313" s="7"/>
      <c r="F313" s="7"/>
      <c r="G313" s="3"/>
      <c r="H313" s="3"/>
      <c r="I313" s="3"/>
    </row>
    <row r="314" spans="1:9" x14ac:dyDescent="0.25">
      <c r="A314"/>
      <c r="B314"/>
      <c r="C314" s="3"/>
      <c r="D314"/>
      <c r="E314" s="7"/>
      <c r="F314" s="7"/>
      <c r="G314" s="3"/>
      <c r="H314" s="3"/>
      <c r="I314" s="3"/>
    </row>
    <row r="315" spans="1:9" x14ac:dyDescent="0.25">
      <c r="A315"/>
      <c r="B315"/>
      <c r="C315" s="3"/>
      <c r="D315"/>
      <c r="E315" s="7"/>
      <c r="F315" s="7"/>
      <c r="G315" s="3"/>
      <c r="H315" s="3"/>
      <c r="I315" s="3"/>
    </row>
    <row r="316" spans="1:9" x14ac:dyDescent="0.25">
      <c r="A316"/>
      <c r="B316"/>
      <c r="C316" s="3"/>
      <c r="D316"/>
      <c r="E316" s="7"/>
      <c r="F316" s="7"/>
      <c r="G316" s="3"/>
      <c r="H316" s="3"/>
      <c r="I316" s="3"/>
    </row>
    <row r="317" spans="1:9" x14ac:dyDescent="0.25">
      <c r="A317"/>
      <c r="B317"/>
      <c r="C317" s="3"/>
      <c r="D317"/>
      <c r="E317" s="7"/>
      <c r="F317" s="7"/>
      <c r="G317" s="3"/>
      <c r="H317" s="3"/>
      <c r="I317" s="3"/>
    </row>
    <row r="318" spans="1:9" x14ac:dyDescent="0.25">
      <c r="A318"/>
      <c r="B318"/>
      <c r="C318" s="3"/>
      <c r="D318"/>
      <c r="E318" s="7"/>
      <c r="F318" s="7"/>
      <c r="G318" s="3"/>
      <c r="H318" s="3"/>
      <c r="I318" s="3"/>
    </row>
    <row r="319" spans="1:9" x14ac:dyDescent="0.25">
      <c r="A319"/>
      <c r="B319"/>
      <c r="C319" s="3"/>
      <c r="D319"/>
      <c r="E319" s="7"/>
      <c r="F319" s="7"/>
      <c r="G319" s="3"/>
      <c r="H319" s="3"/>
      <c r="I319" s="3"/>
    </row>
    <row r="320" spans="1:9" x14ac:dyDescent="0.25">
      <c r="A320"/>
      <c r="B320"/>
      <c r="C320" s="3"/>
      <c r="D320"/>
      <c r="E320" s="7"/>
      <c r="F320" s="7"/>
      <c r="G320" s="3"/>
      <c r="H320" s="3"/>
      <c r="I320" s="3"/>
    </row>
    <row r="321" spans="1:9" x14ac:dyDescent="0.25">
      <c r="A321"/>
      <c r="B321"/>
      <c r="C321" s="3"/>
      <c r="D321"/>
      <c r="E321" s="7"/>
      <c r="F321" s="7"/>
      <c r="G321" s="3"/>
      <c r="H321" s="3"/>
      <c r="I321" s="3"/>
    </row>
    <row r="322" spans="1:9" x14ac:dyDescent="0.25">
      <c r="A322"/>
      <c r="B322"/>
      <c r="C322" s="3"/>
      <c r="D322"/>
      <c r="E322" s="7"/>
      <c r="F322" s="7"/>
      <c r="G322" s="3"/>
      <c r="H322" s="3"/>
      <c r="I322" s="3"/>
    </row>
    <row r="323" spans="1:9" x14ac:dyDescent="0.25">
      <c r="A323"/>
      <c r="B323"/>
      <c r="C323" s="3"/>
      <c r="D323"/>
      <c r="E323" s="7"/>
      <c r="F323" s="7"/>
      <c r="G323" s="3"/>
      <c r="H323" s="3"/>
      <c r="I323" s="3"/>
    </row>
    <row r="324" spans="1:9" x14ac:dyDescent="0.25">
      <c r="A324"/>
      <c r="B324"/>
      <c r="C324" s="3"/>
      <c r="D324"/>
      <c r="E324" s="7"/>
      <c r="F324" s="7"/>
      <c r="G324" s="3"/>
      <c r="H324" s="3"/>
      <c r="I324" s="3"/>
    </row>
    <row r="325" spans="1:9" x14ac:dyDescent="0.25">
      <c r="A325"/>
      <c r="B325"/>
      <c r="C325" s="3"/>
      <c r="D325"/>
      <c r="E325" s="7"/>
      <c r="F325" s="7"/>
      <c r="G325" s="3"/>
      <c r="H325" s="3"/>
      <c r="I325" s="3"/>
    </row>
    <row r="326" spans="1:9" x14ac:dyDescent="0.25">
      <c r="A326"/>
      <c r="B326"/>
      <c r="C326" s="3"/>
      <c r="D326"/>
      <c r="E326" s="7"/>
      <c r="F326" s="7"/>
      <c r="G326" s="3"/>
      <c r="H326" s="3"/>
      <c r="I326" s="3"/>
    </row>
    <row r="327" spans="1:9" x14ac:dyDescent="0.25">
      <c r="A327"/>
      <c r="B327"/>
      <c r="C327" s="3"/>
      <c r="D327"/>
      <c r="E327" s="7"/>
      <c r="F327" s="7"/>
      <c r="G327" s="3"/>
      <c r="H327" s="3"/>
      <c r="I327" s="3"/>
    </row>
    <row r="328" spans="1:9" x14ac:dyDescent="0.25">
      <c r="A328"/>
      <c r="B328"/>
      <c r="C328" s="3"/>
      <c r="D328"/>
      <c r="E328" s="7"/>
      <c r="F328" s="7"/>
      <c r="G328" s="3"/>
      <c r="H328" s="3"/>
      <c r="I328" s="3"/>
    </row>
    <row r="329" spans="1:9" x14ac:dyDescent="0.25">
      <c r="A329"/>
      <c r="B329"/>
      <c r="C329" s="3"/>
      <c r="D329"/>
      <c r="E329" s="7"/>
      <c r="F329" s="7"/>
      <c r="G329" s="3"/>
      <c r="H329" s="3"/>
      <c r="I329" s="3"/>
    </row>
    <row r="330" spans="1:9" x14ac:dyDescent="0.25">
      <c r="A330"/>
      <c r="B330"/>
      <c r="C330" s="3"/>
      <c r="D330"/>
      <c r="E330" s="7"/>
      <c r="F330" s="7"/>
      <c r="G330" s="3"/>
      <c r="H330" s="3"/>
      <c r="I330" s="3"/>
    </row>
    <row r="331" spans="1:9" x14ac:dyDescent="0.25">
      <c r="A331"/>
      <c r="B331"/>
      <c r="C331" s="3"/>
      <c r="D331"/>
      <c r="E331" s="7"/>
      <c r="F331" s="7"/>
      <c r="G331" s="3"/>
      <c r="H331" s="3"/>
      <c r="I331" s="3"/>
    </row>
    <row r="332" spans="1:9" x14ac:dyDescent="0.25">
      <c r="A332"/>
      <c r="B332"/>
      <c r="C332" s="3"/>
      <c r="D332"/>
      <c r="E332" s="7"/>
      <c r="F332" s="7"/>
      <c r="G332" s="3"/>
      <c r="H332" s="3"/>
      <c r="I332" s="3"/>
    </row>
    <row r="333" spans="1:9" x14ac:dyDescent="0.25">
      <c r="A333"/>
      <c r="B333"/>
      <c r="C333" s="3"/>
      <c r="D333"/>
      <c r="E333" s="7"/>
      <c r="F333" s="7"/>
      <c r="G333" s="3"/>
      <c r="H333" s="3"/>
      <c r="I333" s="3"/>
    </row>
    <row r="334" spans="1:9" x14ac:dyDescent="0.25">
      <c r="A334"/>
      <c r="B334"/>
      <c r="C334" s="3"/>
      <c r="D334"/>
      <c r="E334" s="7"/>
      <c r="F334" s="7"/>
      <c r="G334" s="3"/>
      <c r="H334" s="3"/>
      <c r="I334" s="3"/>
    </row>
    <row r="335" spans="1:9" x14ac:dyDescent="0.25">
      <c r="A335"/>
      <c r="B335"/>
      <c r="C335" s="3"/>
      <c r="D335"/>
      <c r="E335" s="7"/>
      <c r="F335" s="7"/>
      <c r="G335" s="3"/>
      <c r="H335" s="3"/>
      <c r="I335" s="3"/>
    </row>
    <row r="336" spans="1:9" x14ac:dyDescent="0.25">
      <c r="A336"/>
      <c r="B336"/>
      <c r="C336" s="3"/>
      <c r="D336"/>
      <c r="E336" s="7"/>
      <c r="F336" s="7"/>
      <c r="G336" s="3"/>
      <c r="H336" s="3"/>
      <c r="I336" s="3"/>
    </row>
    <row r="337" spans="1:9" x14ac:dyDescent="0.25">
      <c r="A337"/>
      <c r="B337"/>
      <c r="C337" s="3"/>
      <c r="D337"/>
      <c r="E337" s="7"/>
      <c r="F337" s="7"/>
      <c r="G337" s="3"/>
      <c r="H337" s="3"/>
      <c r="I337" s="3"/>
    </row>
    <row r="338" spans="1:9" x14ac:dyDescent="0.25">
      <c r="A338"/>
      <c r="B338"/>
      <c r="C338" s="3"/>
      <c r="D338"/>
      <c r="E338" s="7"/>
      <c r="F338" s="7"/>
      <c r="G338" s="3"/>
      <c r="H338" s="3"/>
      <c r="I338" s="3"/>
    </row>
    <row r="339" spans="1:9" x14ac:dyDescent="0.25">
      <c r="A339"/>
      <c r="B339"/>
      <c r="C339" s="3"/>
      <c r="D339"/>
      <c r="E339" s="7"/>
      <c r="F339" s="7"/>
      <c r="G339" s="3"/>
      <c r="H339" s="3"/>
      <c r="I339" s="3"/>
    </row>
    <row r="340" spans="1:9" x14ac:dyDescent="0.25">
      <c r="A340"/>
      <c r="B340"/>
      <c r="C340" s="3"/>
      <c r="D340"/>
      <c r="E340" s="7"/>
      <c r="F340" s="7"/>
      <c r="G340" s="3"/>
      <c r="H340" s="3"/>
      <c r="I340" s="3"/>
    </row>
    <row r="341" spans="1:9" x14ac:dyDescent="0.25">
      <c r="A341"/>
      <c r="B341"/>
      <c r="C341" s="3"/>
      <c r="D341"/>
      <c r="E341" s="7"/>
      <c r="F341" s="7"/>
      <c r="G341" s="3"/>
      <c r="H341" s="3"/>
      <c r="I341" s="3"/>
    </row>
    <row r="342" spans="1:9" x14ac:dyDescent="0.25">
      <c r="A342"/>
      <c r="B342"/>
      <c r="C342" s="3"/>
      <c r="D342"/>
      <c r="E342" s="7"/>
      <c r="F342" s="7"/>
      <c r="G342" s="3"/>
      <c r="H342" s="3"/>
      <c r="I342" s="3"/>
    </row>
    <row r="343" spans="1:9" x14ac:dyDescent="0.25">
      <c r="A343"/>
      <c r="B343"/>
      <c r="C343" s="3"/>
      <c r="D343"/>
      <c r="E343" s="7"/>
      <c r="F343" s="7"/>
      <c r="G343" s="3"/>
      <c r="H343" s="3"/>
      <c r="I343" s="3"/>
    </row>
    <row r="344" spans="1:9" x14ac:dyDescent="0.25">
      <c r="A344"/>
      <c r="B344"/>
      <c r="C344" s="3"/>
      <c r="D344"/>
      <c r="E344" s="7"/>
      <c r="F344" s="7"/>
      <c r="G344" s="3"/>
      <c r="H344" s="3"/>
      <c r="I344" s="3"/>
    </row>
    <row r="345" spans="1:9" x14ac:dyDescent="0.25">
      <c r="A345"/>
      <c r="B345"/>
      <c r="C345" s="3"/>
      <c r="D345"/>
      <c r="E345" s="7"/>
      <c r="F345" s="7"/>
      <c r="G345" s="3"/>
      <c r="H345" s="3"/>
      <c r="I345" s="3"/>
    </row>
    <row r="346" spans="1:9" x14ac:dyDescent="0.25">
      <c r="A346"/>
      <c r="B346"/>
      <c r="C346" s="3"/>
      <c r="D346"/>
      <c r="E346" s="7"/>
      <c r="F346" s="7"/>
      <c r="G346" s="3"/>
      <c r="H346" s="3"/>
      <c r="I346" s="3"/>
    </row>
    <row r="347" spans="1:9" x14ac:dyDescent="0.25">
      <c r="A347"/>
      <c r="B347"/>
      <c r="C347" s="3"/>
      <c r="D347"/>
      <c r="E347" s="7"/>
      <c r="F347" s="7"/>
      <c r="G347" s="3"/>
      <c r="H347" s="3"/>
      <c r="I347" s="3"/>
    </row>
    <row r="348" spans="1:9" x14ac:dyDescent="0.25">
      <c r="A348"/>
      <c r="B348"/>
      <c r="C348" s="3"/>
      <c r="D348"/>
      <c r="E348" s="7"/>
      <c r="F348" s="7"/>
      <c r="G348" s="3"/>
      <c r="H348" s="3"/>
      <c r="I348" s="3"/>
    </row>
    <row r="349" spans="1:9" x14ac:dyDescent="0.25">
      <c r="A349"/>
      <c r="B349"/>
      <c r="C349" s="3"/>
      <c r="D349"/>
      <c r="E349" s="7"/>
      <c r="F349" s="7"/>
      <c r="G349" s="3"/>
      <c r="H349" s="3"/>
      <c r="I349" s="3"/>
    </row>
    <row r="350" spans="1:9" x14ac:dyDescent="0.25">
      <c r="A350"/>
      <c r="B350"/>
      <c r="C350" s="3"/>
      <c r="D350"/>
      <c r="E350" s="7"/>
      <c r="F350" s="7"/>
      <c r="G350" s="3"/>
      <c r="H350" s="3"/>
      <c r="I350" s="3"/>
    </row>
    <row r="351" spans="1:9" x14ac:dyDescent="0.25">
      <c r="A351"/>
      <c r="B351"/>
      <c r="C351" s="3"/>
      <c r="D351"/>
      <c r="E351" s="7"/>
      <c r="F351" s="7"/>
      <c r="G351" s="3"/>
      <c r="H351" s="3"/>
      <c r="I351" s="3"/>
    </row>
    <row r="352" spans="1:9" x14ac:dyDescent="0.25">
      <c r="A352"/>
      <c r="B352"/>
      <c r="C352" s="3"/>
      <c r="D352"/>
      <c r="E352" s="7"/>
      <c r="F352" s="7"/>
      <c r="G352" s="3"/>
      <c r="H352" s="3"/>
      <c r="I352" s="3"/>
    </row>
    <row r="353" spans="1:9" x14ac:dyDescent="0.25">
      <c r="A353"/>
      <c r="B353"/>
      <c r="C353" s="3"/>
      <c r="D353"/>
      <c r="E353" s="7"/>
      <c r="F353" s="7"/>
      <c r="G353" s="3"/>
      <c r="H353" s="3"/>
      <c r="I353" s="3"/>
    </row>
    <row r="354" spans="1:9" x14ac:dyDescent="0.25">
      <c r="A354"/>
      <c r="B354"/>
      <c r="C354" s="3"/>
      <c r="D354"/>
      <c r="E354" s="7"/>
      <c r="F354" s="7"/>
      <c r="G354" s="3"/>
      <c r="H354" s="3"/>
      <c r="I354" s="3"/>
    </row>
    <row r="355" spans="1:9" x14ac:dyDescent="0.25">
      <c r="A355"/>
      <c r="B355"/>
      <c r="C355" s="3"/>
      <c r="D355"/>
      <c r="E355" s="7"/>
      <c r="F355" s="7"/>
      <c r="G355" s="3"/>
      <c r="H355" s="3"/>
      <c r="I355" s="3"/>
    </row>
    <row r="356" spans="1:9" x14ac:dyDescent="0.25">
      <c r="A356"/>
      <c r="B356"/>
      <c r="C356" s="3"/>
      <c r="D356"/>
      <c r="E356" s="7"/>
      <c r="F356" s="7"/>
      <c r="G356" s="3"/>
      <c r="H356" s="3"/>
      <c r="I356" s="3"/>
    </row>
    <row r="357" spans="1:9" x14ac:dyDescent="0.25">
      <c r="A357"/>
      <c r="B357"/>
      <c r="C357" s="3"/>
      <c r="D357"/>
      <c r="E357" s="7"/>
      <c r="F357" s="7"/>
      <c r="G357" s="3"/>
      <c r="H357" s="3"/>
      <c r="I357" s="3"/>
    </row>
    <row r="358" spans="1:9" x14ac:dyDescent="0.25">
      <c r="A358"/>
      <c r="B358"/>
      <c r="C358" s="3"/>
      <c r="D358"/>
      <c r="E358" s="7"/>
      <c r="F358" s="7"/>
      <c r="G358" s="3"/>
      <c r="H358" s="3"/>
      <c r="I358" s="3"/>
    </row>
    <row r="359" spans="1:9" x14ac:dyDescent="0.25">
      <c r="A359"/>
      <c r="B359"/>
      <c r="C359" s="3"/>
      <c r="D359"/>
      <c r="E359" s="7"/>
      <c r="F359" s="7"/>
      <c r="G359" s="3"/>
      <c r="H359" s="3"/>
      <c r="I359" s="3"/>
    </row>
    <row r="360" spans="1:9" x14ac:dyDescent="0.25">
      <c r="A360"/>
      <c r="B360"/>
      <c r="C360" s="3"/>
      <c r="D360"/>
      <c r="E360" s="7"/>
      <c r="F360" s="7"/>
      <c r="G360" s="3"/>
      <c r="H360" s="3"/>
      <c r="I360" s="3"/>
    </row>
    <row r="361" spans="1:9" x14ac:dyDescent="0.25">
      <c r="A361"/>
      <c r="B361"/>
      <c r="C361" s="3"/>
      <c r="D361"/>
      <c r="E361" s="7"/>
      <c r="F361" s="7"/>
      <c r="G361" s="3"/>
      <c r="H361" s="3"/>
      <c r="I361" s="3"/>
    </row>
    <row r="362" spans="1:9" x14ac:dyDescent="0.25">
      <c r="A362"/>
      <c r="B362"/>
      <c r="C362" s="3"/>
      <c r="D362"/>
      <c r="E362" s="7"/>
      <c r="F362" s="7"/>
      <c r="G362" s="3"/>
      <c r="H362" s="3"/>
      <c r="I362" s="3"/>
    </row>
    <row r="363" spans="1:9" x14ac:dyDescent="0.25">
      <c r="A363"/>
      <c r="B363"/>
      <c r="C363" s="3"/>
      <c r="D363"/>
      <c r="E363" s="7"/>
      <c r="F363" s="7"/>
      <c r="G363" s="3"/>
      <c r="H363" s="3"/>
      <c r="I363" s="3"/>
    </row>
    <row r="364" spans="1:9" x14ac:dyDescent="0.25">
      <c r="A364"/>
      <c r="B364"/>
      <c r="C364" s="3"/>
      <c r="D364"/>
      <c r="E364" s="7"/>
      <c r="F364" s="7"/>
      <c r="G364" s="3"/>
      <c r="H364" s="3"/>
      <c r="I364" s="3"/>
    </row>
    <row r="365" spans="1:9" x14ac:dyDescent="0.25">
      <c r="A365"/>
      <c r="B365"/>
      <c r="C365" s="3"/>
      <c r="D365"/>
      <c r="E365" s="7"/>
      <c r="F365" s="7"/>
      <c r="G365" s="3"/>
      <c r="H365" s="3"/>
      <c r="I365" s="3"/>
    </row>
    <row r="366" spans="1:9" x14ac:dyDescent="0.25">
      <c r="A366"/>
      <c r="B366"/>
      <c r="C366" s="3"/>
      <c r="D366"/>
      <c r="E366" s="7"/>
      <c r="F366" s="7"/>
      <c r="G366" s="3"/>
      <c r="H366" s="3"/>
      <c r="I366" s="3"/>
    </row>
    <row r="367" spans="1:9" x14ac:dyDescent="0.25">
      <c r="A367"/>
      <c r="B367"/>
      <c r="C367" s="3"/>
      <c r="D367"/>
      <c r="E367" s="7"/>
      <c r="F367" s="7"/>
      <c r="G367" s="3"/>
      <c r="H367" s="3"/>
      <c r="I367" s="3"/>
    </row>
    <row r="368" spans="1:9" x14ac:dyDescent="0.25">
      <c r="A368"/>
      <c r="B368"/>
      <c r="C368" s="3"/>
      <c r="D368"/>
      <c r="E368" s="7"/>
      <c r="F368" s="7"/>
      <c r="G368" s="3"/>
      <c r="H368" s="3"/>
      <c r="I368" s="3"/>
    </row>
    <row r="369" spans="1:9" x14ac:dyDescent="0.25">
      <c r="A369"/>
      <c r="B369"/>
      <c r="C369" s="3"/>
      <c r="D369"/>
      <c r="E369" s="7"/>
      <c r="F369" s="7"/>
      <c r="G369" s="3"/>
      <c r="H369" s="3"/>
      <c r="I369" s="3"/>
    </row>
    <row r="370" spans="1:9" x14ac:dyDescent="0.25">
      <c r="A370"/>
      <c r="B370"/>
      <c r="C370" s="3"/>
      <c r="D370"/>
      <c r="E370" s="7"/>
      <c r="F370" s="7"/>
      <c r="G370" s="3"/>
      <c r="H370" s="3"/>
      <c r="I370" s="3"/>
    </row>
    <row r="371" spans="1:9" x14ac:dyDescent="0.25">
      <c r="A371"/>
      <c r="B371"/>
      <c r="C371" s="3"/>
      <c r="D371"/>
      <c r="E371" s="7"/>
      <c r="F371" s="7"/>
      <c r="G371" s="3"/>
      <c r="H371" s="3"/>
      <c r="I371" s="3"/>
    </row>
    <row r="372" spans="1:9" x14ac:dyDescent="0.25">
      <c r="A372"/>
      <c r="B372"/>
      <c r="C372" s="3"/>
      <c r="D372"/>
      <c r="E372" s="7"/>
      <c r="F372" s="7"/>
      <c r="G372" s="3"/>
      <c r="H372" s="3"/>
      <c r="I372" s="3"/>
    </row>
    <row r="373" spans="1:9" x14ac:dyDescent="0.25">
      <c r="A373"/>
      <c r="B373"/>
      <c r="C373" s="3"/>
      <c r="D373"/>
      <c r="E373" s="7"/>
      <c r="F373" s="7"/>
      <c r="G373" s="3"/>
      <c r="H373" s="3"/>
      <c r="I373" s="3"/>
    </row>
    <row r="374" spans="1:9" x14ac:dyDescent="0.25">
      <c r="A374"/>
      <c r="B374"/>
      <c r="C374" s="3"/>
      <c r="D374"/>
      <c r="E374" s="7"/>
      <c r="F374" s="7"/>
      <c r="G374" s="3"/>
      <c r="H374" s="3"/>
      <c r="I374" s="3"/>
    </row>
    <row r="375" spans="1:9" x14ac:dyDescent="0.25">
      <c r="A375"/>
      <c r="B375"/>
      <c r="C375" s="3"/>
      <c r="D375"/>
      <c r="E375" s="7"/>
      <c r="F375" s="7"/>
      <c r="G375" s="3"/>
      <c r="H375" s="3"/>
      <c r="I375" s="3"/>
    </row>
    <row r="376" spans="1:9" x14ac:dyDescent="0.25">
      <c r="A376"/>
      <c r="B376"/>
      <c r="C376" s="3"/>
      <c r="D376"/>
      <c r="E376" s="7"/>
      <c r="F376" s="7"/>
      <c r="G376" s="3"/>
      <c r="H376" s="3"/>
      <c r="I376" s="3"/>
    </row>
    <row r="377" spans="1:9" x14ac:dyDescent="0.25">
      <c r="A377"/>
      <c r="B377"/>
      <c r="C377" s="3"/>
      <c r="D377"/>
      <c r="E377" s="7"/>
      <c r="F377" s="7"/>
      <c r="G377" s="3"/>
      <c r="H377" s="3"/>
      <c r="I377" s="3"/>
    </row>
    <row r="378" spans="1:9" x14ac:dyDescent="0.25">
      <c r="A378"/>
      <c r="B378"/>
      <c r="C378" s="3"/>
      <c r="D378"/>
      <c r="E378" s="7"/>
      <c r="F378" s="7"/>
      <c r="G378" s="3"/>
      <c r="H378" s="3"/>
      <c r="I378" s="3"/>
    </row>
    <row r="379" spans="1:9" x14ac:dyDescent="0.25">
      <c r="A379"/>
      <c r="B379"/>
      <c r="C379" s="3"/>
      <c r="D379"/>
      <c r="E379" s="7"/>
      <c r="F379" s="7"/>
      <c r="G379" s="3"/>
      <c r="H379" s="3"/>
      <c r="I379" s="3"/>
    </row>
    <row r="380" spans="1:9" x14ac:dyDescent="0.25">
      <c r="A380"/>
      <c r="B380"/>
      <c r="C380" s="3"/>
      <c r="D380"/>
      <c r="E380" s="7"/>
      <c r="F380" s="7"/>
      <c r="G380" s="3"/>
      <c r="H380" s="3"/>
      <c r="I380" s="3"/>
    </row>
    <row r="381" spans="1:9" x14ac:dyDescent="0.25">
      <c r="A381"/>
      <c r="B381"/>
      <c r="C381" s="3"/>
      <c r="D381"/>
      <c r="E381" s="7"/>
      <c r="F381" s="7"/>
      <c r="G381" s="3"/>
      <c r="H381" s="3"/>
      <c r="I381" s="3"/>
    </row>
    <row r="382" spans="1:9" x14ac:dyDescent="0.25">
      <c r="A382"/>
      <c r="B382"/>
      <c r="C382" s="3"/>
      <c r="D382"/>
      <c r="E382" s="7"/>
      <c r="F382" s="7"/>
      <c r="G382" s="3"/>
      <c r="H382" s="3"/>
      <c r="I382" s="3"/>
    </row>
    <row r="383" spans="1:9" x14ac:dyDescent="0.25">
      <c r="A383"/>
      <c r="B383"/>
      <c r="C383" s="3"/>
      <c r="D383"/>
      <c r="E383" s="7"/>
      <c r="F383" s="7"/>
      <c r="G383" s="3"/>
      <c r="H383" s="3"/>
      <c r="I383" s="3"/>
    </row>
    <row r="384" spans="1:9" x14ac:dyDescent="0.25">
      <c r="A384"/>
      <c r="B384"/>
      <c r="C384" s="3"/>
      <c r="D384"/>
      <c r="E384" s="7"/>
      <c r="F384" s="7"/>
      <c r="G384" s="3"/>
      <c r="H384" s="3"/>
      <c r="I384" s="3"/>
    </row>
    <row r="385" spans="1:9" x14ac:dyDescent="0.25">
      <c r="A385"/>
      <c r="B385"/>
      <c r="C385" s="3"/>
      <c r="D385"/>
      <c r="E385" s="7"/>
      <c r="F385" s="7"/>
      <c r="G385" s="3"/>
      <c r="H385" s="3"/>
      <c r="I385" s="3"/>
    </row>
    <row r="386" spans="1:9" x14ac:dyDescent="0.25">
      <c r="A386"/>
      <c r="B386"/>
      <c r="C386" s="3"/>
      <c r="D386"/>
      <c r="E386" s="7"/>
      <c r="F386" s="7"/>
      <c r="G386" s="3"/>
      <c r="H386" s="3"/>
      <c r="I386" s="3"/>
    </row>
    <row r="387" spans="1:9" x14ac:dyDescent="0.25">
      <c r="A387"/>
      <c r="B387"/>
      <c r="C387" s="3"/>
      <c r="D387"/>
      <c r="E387" s="7"/>
      <c r="F387" s="7"/>
      <c r="G387" s="3"/>
      <c r="H387" s="3"/>
      <c r="I387" s="3"/>
    </row>
    <row r="388" spans="1:9" x14ac:dyDescent="0.25">
      <c r="A388"/>
      <c r="B388"/>
      <c r="C388" s="3"/>
      <c r="D388"/>
      <c r="E388" s="7"/>
      <c r="F388" s="7"/>
      <c r="G388" s="3"/>
      <c r="H388" s="3"/>
      <c r="I388" s="3"/>
    </row>
    <row r="389" spans="1:9" x14ac:dyDescent="0.25">
      <c r="A389"/>
      <c r="B389"/>
      <c r="C389" s="3"/>
      <c r="D389"/>
      <c r="E389" s="7"/>
      <c r="F389" s="7"/>
      <c r="G389" s="3"/>
      <c r="H389" s="3"/>
      <c r="I389" s="3"/>
    </row>
  </sheetData>
  <autoFilter ref="D1:H77" xr:uid="{20C63149-A216-4498-A2B2-7C1E4FC502FF}"/>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75A4-9B89-40AD-B162-EE1191598E14}">
  <sheetPr>
    <tabColor rgb="FF00B0F0"/>
  </sheetPr>
  <dimension ref="A1:N139"/>
  <sheetViews>
    <sheetView topLeftCell="D1" zoomScale="55" zoomScaleNormal="55" workbookViewId="0">
      <pane ySplit="1" topLeftCell="A116" activePane="bottomLeft" state="frozen"/>
      <selection activeCell="D18" sqref="D18"/>
      <selection pane="bottomLeft" activeCell="L143" sqref="L143"/>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250" customWidth="1"/>
    <col min="14" max="14" width="54.5703125" style="250" customWidth="1"/>
  </cols>
  <sheetData>
    <row r="1" spans="1:14" s="9" customFormat="1"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1" customFormat="1" ht="39.950000000000003" customHeight="1" x14ac:dyDescent="0.25">
      <c r="A2" s="295" t="s">
        <v>148</v>
      </c>
      <c r="B2" s="295" t="s">
        <v>149</v>
      </c>
      <c r="C2" s="295" t="s">
        <v>988</v>
      </c>
      <c r="D2" s="618" t="s">
        <v>151</v>
      </c>
      <c r="E2" s="295" t="s">
        <v>152</v>
      </c>
      <c r="F2" s="617"/>
      <c r="G2" s="573"/>
      <c r="H2" s="573" t="s">
        <v>123</v>
      </c>
      <c r="I2" s="295" t="s">
        <v>152</v>
      </c>
      <c r="J2" s="573"/>
      <c r="K2" s="573"/>
      <c r="L2" s="809" t="s">
        <v>989</v>
      </c>
      <c r="M2" s="809" t="s">
        <v>3229</v>
      </c>
      <c r="N2" s="812"/>
    </row>
    <row r="3" spans="1:14" s="1" customFormat="1" ht="39.950000000000003" customHeight="1" x14ac:dyDescent="0.25">
      <c r="A3" s="282" t="s">
        <v>148</v>
      </c>
      <c r="B3" s="282" t="s">
        <v>149</v>
      </c>
      <c r="C3" s="282" t="s">
        <v>988</v>
      </c>
      <c r="D3" s="240" t="s">
        <v>165</v>
      </c>
      <c r="E3" s="282" t="s">
        <v>166</v>
      </c>
      <c r="F3" s="283"/>
      <c r="G3" s="283"/>
      <c r="H3" s="283"/>
      <c r="I3" s="282" t="s">
        <v>166</v>
      </c>
      <c r="J3" s="283"/>
      <c r="K3" s="283"/>
      <c r="L3" s="811"/>
      <c r="M3" s="811"/>
      <c r="N3" s="812"/>
    </row>
    <row r="4" spans="1:14" s="1" customFormat="1" ht="39.950000000000003" customHeight="1" x14ac:dyDescent="0.25">
      <c r="A4" s="282" t="s">
        <v>148</v>
      </c>
      <c r="B4" s="282" t="s">
        <v>149</v>
      </c>
      <c r="C4" s="282" t="s">
        <v>988</v>
      </c>
      <c r="D4" s="240" t="s">
        <v>168</v>
      </c>
      <c r="E4" s="282" t="s">
        <v>169</v>
      </c>
      <c r="F4" s="283"/>
      <c r="G4" s="283"/>
      <c r="H4" s="283"/>
      <c r="I4" s="282" t="s">
        <v>169</v>
      </c>
      <c r="J4" s="283"/>
      <c r="K4" s="283"/>
      <c r="L4" s="811"/>
      <c r="M4" s="811" t="s">
        <v>990</v>
      </c>
      <c r="N4" s="812"/>
    </row>
    <row r="5" spans="1:14" s="1" customFormat="1" ht="39.950000000000003" customHeight="1" x14ac:dyDescent="0.25">
      <c r="A5" s="316" t="s">
        <v>148</v>
      </c>
      <c r="B5" s="316" t="s">
        <v>149</v>
      </c>
      <c r="C5" s="316" t="s">
        <v>988</v>
      </c>
      <c r="D5" s="619" t="s">
        <v>170</v>
      </c>
      <c r="E5" s="316" t="s">
        <v>171</v>
      </c>
      <c r="F5" s="317"/>
      <c r="G5" s="317"/>
      <c r="H5" s="317"/>
      <c r="I5" s="316" t="s">
        <v>171</v>
      </c>
      <c r="J5" s="317"/>
      <c r="K5" s="317"/>
      <c r="L5" s="810"/>
      <c r="M5" s="810" t="s">
        <v>990</v>
      </c>
      <c r="N5" s="812"/>
    </row>
    <row r="6" spans="1:14" s="9" customFormat="1" ht="39.950000000000003" customHeight="1" x14ac:dyDescent="0.25">
      <c r="A6" s="322" t="s">
        <v>991</v>
      </c>
      <c r="B6" s="322" t="s">
        <v>149</v>
      </c>
      <c r="C6" s="322" t="s">
        <v>992</v>
      </c>
      <c r="D6" s="603" t="s">
        <v>151</v>
      </c>
      <c r="E6" s="322" t="s">
        <v>174</v>
      </c>
      <c r="F6" s="323"/>
      <c r="G6" s="323"/>
      <c r="H6" s="323" t="s">
        <v>123</v>
      </c>
      <c r="I6" s="322" t="s">
        <v>174</v>
      </c>
      <c r="J6" s="323"/>
      <c r="K6" s="323"/>
      <c r="L6" s="806" t="s">
        <v>175</v>
      </c>
      <c r="M6" s="806" t="s">
        <v>3229</v>
      </c>
      <c r="N6" s="812"/>
    </row>
    <row r="7" spans="1:14" s="9" customFormat="1" ht="39.950000000000003" customHeight="1" x14ac:dyDescent="0.25">
      <c r="A7" s="325" t="s">
        <v>991</v>
      </c>
      <c r="B7" s="325" t="s">
        <v>149</v>
      </c>
      <c r="C7" s="325" t="s">
        <v>992</v>
      </c>
      <c r="D7" s="452" t="s">
        <v>165</v>
      </c>
      <c r="E7" s="325" t="s">
        <v>181</v>
      </c>
      <c r="F7" s="326"/>
      <c r="G7" s="326"/>
      <c r="H7" s="326"/>
      <c r="I7" s="325" t="s">
        <v>181</v>
      </c>
      <c r="J7" s="326"/>
      <c r="K7" s="326"/>
      <c r="L7" s="807"/>
      <c r="M7" s="807" t="s">
        <v>990</v>
      </c>
      <c r="N7" s="812"/>
    </row>
    <row r="8" spans="1:14" s="9" customFormat="1" ht="39.950000000000003" customHeight="1" x14ac:dyDescent="0.25">
      <c r="A8" s="325" t="s">
        <v>991</v>
      </c>
      <c r="B8" s="325" t="s">
        <v>149</v>
      </c>
      <c r="C8" s="325" t="s">
        <v>992</v>
      </c>
      <c r="D8" s="452" t="s">
        <v>168</v>
      </c>
      <c r="E8" s="325" t="s">
        <v>183</v>
      </c>
      <c r="F8" s="326"/>
      <c r="G8" s="326"/>
      <c r="H8" s="326"/>
      <c r="I8" s="325" t="s">
        <v>183</v>
      </c>
      <c r="J8" s="326"/>
      <c r="K8" s="326"/>
      <c r="L8" s="807"/>
      <c r="M8" s="807" t="s">
        <v>990</v>
      </c>
      <c r="N8" s="812"/>
    </row>
    <row r="9" spans="1:14" s="9" customFormat="1" ht="39.950000000000003" customHeight="1" x14ac:dyDescent="0.25">
      <c r="A9" s="325" t="s">
        <v>991</v>
      </c>
      <c r="B9" s="325" t="s">
        <v>149</v>
      </c>
      <c r="C9" s="325" t="s">
        <v>992</v>
      </c>
      <c r="D9" s="452" t="s">
        <v>170</v>
      </c>
      <c r="E9" s="325" t="s">
        <v>185</v>
      </c>
      <c r="F9" s="326"/>
      <c r="G9" s="326"/>
      <c r="H9" s="326"/>
      <c r="I9" s="325" t="s">
        <v>185</v>
      </c>
      <c r="J9" s="326"/>
      <c r="K9" s="326"/>
      <c r="L9" s="807"/>
      <c r="M9" s="807" t="s">
        <v>990</v>
      </c>
      <c r="N9" s="812"/>
    </row>
    <row r="10" spans="1:14" s="9" customFormat="1" ht="39.950000000000003" customHeight="1" x14ac:dyDescent="0.25">
      <c r="A10" s="325" t="s">
        <v>991</v>
      </c>
      <c r="B10" s="325" t="s">
        <v>149</v>
      </c>
      <c r="C10" s="325" t="s">
        <v>992</v>
      </c>
      <c r="D10" s="452" t="s">
        <v>186</v>
      </c>
      <c r="E10" s="325" t="s">
        <v>187</v>
      </c>
      <c r="F10" s="326"/>
      <c r="G10" s="326"/>
      <c r="H10" s="326"/>
      <c r="I10" s="325" t="s">
        <v>187</v>
      </c>
      <c r="J10" s="326"/>
      <c r="K10" s="326"/>
      <c r="L10" s="807"/>
      <c r="M10" s="807" t="s">
        <v>990</v>
      </c>
      <c r="N10" s="812"/>
    </row>
    <row r="11" spans="1:14" s="9" customFormat="1" ht="39.950000000000003" customHeight="1" x14ac:dyDescent="0.25">
      <c r="A11" s="325" t="s">
        <v>991</v>
      </c>
      <c r="B11" s="325" t="s">
        <v>149</v>
      </c>
      <c r="C11" s="325" t="s">
        <v>992</v>
      </c>
      <c r="D11" s="452" t="s">
        <v>188</v>
      </c>
      <c r="E11" s="325" t="s">
        <v>189</v>
      </c>
      <c r="F11" s="326"/>
      <c r="G11" s="326"/>
      <c r="H11" s="326"/>
      <c r="I11" s="325" t="s">
        <v>189</v>
      </c>
      <c r="J11" s="326">
        <v>2030</v>
      </c>
      <c r="K11" s="326"/>
      <c r="L11" s="807"/>
      <c r="M11" s="807" t="s">
        <v>990</v>
      </c>
      <c r="N11" s="812"/>
    </row>
    <row r="12" spans="1:14" s="9" customFormat="1" ht="39.950000000000003" customHeight="1" x14ac:dyDescent="0.25">
      <c r="A12" s="336" t="s">
        <v>991</v>
      </c>
      <c r="B12" s="336" t="s">
        <v>149</v>
      </c>
      <c r="C12" s="336" t="s">
        <v>992</v>
      </c>
      <c r="D12" s="614" t="s">
        <v>190</v>
      </c>
      <c r="E12" s="336" t="s">
        <v>191</v>
      </c>
      <c r="F12" s="337"/>
      <c r="G12" s="337"/>
      <c r="H12" s="337"/>
      <c r="I12" s="336" t="s">
        <v>191</v>
      </c>
      <c r="J12" s="326">
        <v>2040</v>
      </c>
      <c r="K12" s="337"/>
      <c r="L12" s="808"/>
      <c r="M12" s="808" t="s">
        <v>990</v>
      </c>
      <c r="N12" s="812"/>
    </row>
    <row r="13" spans="1:14" s="1" customFormat="1" ht="39.950000000000003" customHeight="1" x14ac:dyDescent="0.25">
      <c r="A13" s="295" t="s">
        <v>993</v>
      </c>
      <c r="B13" s="295" t="s">
        <v>149</v>
      </c>
      <c r="C13" s="295" t="s">
        <v>994</v>
      </c>
      <c r="D13" s="618" t="s">
        <v>151</v>
      </c>
      <c r="E13" s="295" t="s">
        <v>192</v>
      </c>
      <c r="F13" s="617"/>
      <c r="G13" s="573"/>
      <c r="H13" s="573" t="s">
        <v>123</v>
      </c>
      <c r="I13" s="295" t="s">
        <v>192</v>
      </c>
      <c r="J13" s="573"/>
      <c r="K13" s="573">
        <v>2022</v>
      </c>
      <c r="L13" s="809" t="s">
        <v>194</v>
      </c>
      <c r="M13" s="809" t="s">
        <v>990</v>
      </c>
      <c r="N13" s="812"/>
    </row>
    <row r="14" spans="1:14" s="1" customFormat="1" ht="39.950000000000003" customHeight="1" x14ac:dyDescent="0.25">
      <c r="A14" s="282" t="s">
        <v>993</v>
      </c>
      <c r="B14" s="282" t="s">
        <v>149</v>
      </c>
      <c r="C14" s="282" t="s">
        <v>994</v>
      </c>
      <c r="D14" s="240" t="s">
        <v>165</v>
      </c>
      <c r="E14" s="282" t="s">
        <v>200</v>
      </c>
      <c r="F14" s="283"/>
      <c r="G14" s="283"/>
      <c r="H14" s="283"/>
      <c r="I14" s="282" t="s">
        <v>200</v>
      </c>
      <c r="J14" s="283"/>
      <c r="K14" s="283">
        <v>2022</v>
      </c>
      <c r="L14" s="811"/>
      <c r="M14" s="811" t="s">
        <v>990</v>
      </c>
      <c r="N14" s="812"/>
    </row>
    <row r="15" spans="1:14" s="1" customFormat="1" ht="39.950000000000003" customHeight="1" x14ac:dyDescent="0.25">
      <c r="A15" s="282" t="s">
        <v>993</v>
      </c>
      <c r="B15" s="282" t="s">
        <v>149</v>
      </c>
      <c r="C15" s="282" t="s">
        <v>994</v>
      </c>
      <c r="D15" s="240" t="s">
        <v>168</v>
      </c>
      <c r="E15" s="282" t="s">
        <v>203</v>
      </c>
      <c r="F15" s="283"/>
      <c r="G15" s="283"/>
      <c r="H15" s="283" t="s">
        <v>204</v>
      </c>
      <c r="I15" s="282" t="s">
        <v>203</v>
      </c>
      <c r="J15" s="283"/>
      <c r="K15" s="283"/>
      <c r="L15" s="811"/>
      <c r="M15" s="811" t="s">
        <v>990</v>
      </c>
      <c r="N15" s="812"/>
    </row>
    <row r="16" spans="1:14" s="1" customFormat="1" ht="39.950000000000003" customHeight="1" x14ac:dyDescent="0.25">
      <c r="A16" s="282" t="s">
        <v>993</v>
      </c>
      <c r="B16" s="282" t="s">
        <v>149</v>
      </c>
      <c r="C16" s="282" t="s">
        <v>994</v>
      </c>
      <c r="D16" s="240" t="s">
        <v>170</v>
      </c>
      <c r="E16" s="282" t="s">
        <v>206</v>
      </c>
      <c r="F16" s="283"/>
      <c r="G16" s="283"/>
      <c r="H16" s="283"/>
      <c r="I16" s="282" t="s">
        <v>206</v>
      </c>
      <c r="J16" s="283"/>
      <c r="K16" s="283"/>
      <c r="L16" s="811"/>
      <c r="M16" s="811" t="s">
        <v>990</v>
      </c>
      <c r="N16" s="812"/>
    </row>
    <row r="17" spans="1:14" s="1" customFormat="1" ht="39.950000000000003" customHeight="1" x14ac:dyDescent="0.25">
      <c r="A17" s="282" t="s">
        <v>993</v>
      </c>
      <c r="B17" s="282" t="s">
        <v>149</v>
      </c>
      <c r="C17" s="282" t="s">
        <v>994</v>
      </c>
      <c r="D17" s="240" t="s">
        <v>186</v>
      </c>
      <c r="E17" s="282" t="s">
        <v>208</v>
      </c>
      <c r="F17" s="283"/>
      <c r="G17" s="283" t="s">
        <v>155</v>
      </c>
      <c r="H17" s="283"/>
      <c r="I17" s="282" t="s">
        <v>208</v>
      </c>
      <c r="J17" s="283"/>
      <c r="K17" s="283"/>
      <c r="L17" s="811"/>
      <c r="M17" s="811" t="s">
        <v>990</v>
      </c>
      <c r="N17" s="812"/>
    </row>
    <row r="18" spans="1:14" s="1" customFormat="1" ht="39.950000000000003" customHeight="1" x14ac:dyDescent="0.25">
      <c r="A18" s="316" t="s">
        <v>993</v>
      </c>
      <c r="B18" s="316" t="s">
        <v>149</v>
      </c>
      <c r="C18" s="316" t="s">
        <v>994</v>
      </c>
      <c r="D18" s="619" t="s">
        <v>188</v>
      </c>
      <c r="E18" s="316" t="s">
        <v>209</v>
      </c>
      <c r="F18" s="317"/>
      <c r="G18" s="317" t="s">
        <v>155</v>
      </c>
      <c r="H18" s="317"/>
      <c r="I18" s="316" t="s">
        <v>209</v>
      </c>
      <c r="J18" s="317"/>
      <c r="K18" s="317"/>
      <c r="L18" s="810"/>
      <c r="M18" s="810" t="s">
        <v>990</v>
      </c>
      <c r="N18" s="812"/>
    </row>
    <row r="19" spans="1:14" s="9" customFormat="1" ht="39.950000000000003" customHeight="1" x14ac:dyDescent="0.25">
      <c r="A19" s="322" t="s">
        <v>995</v>
      </c>
      <c r="B19" s="322" t="s">
        <v>149</v>
      </c>
      <c r="C19" s="322" t="s">
        <v>996</v>
      </c>
      <c r="D19" s="603" t="s">
        <v>151</v>
      </c>
      <c r="E19" s="322" t="s">
        <v>212</v>
      </c>
      <c r="F19" s="323"/>
      <c r="G19" s="323"/>
      <c r="H19" s="323" t="s">
        <v>123</v>
      </c>
      <c r="I19" s="322" t="s">
        <v>212</v>
      </c>
      <c r="J19" s="323"/>
      <c r="K19" s="323"/>
      <c r="L19" s="806" t="s">
        <v>214</v>
      </c>
      <c r="M19" s="806" t="s">
        <v>990</v>
      </c>
      <c r="N19" s="812"/>
    </row>
    <row r="20" spans="1:14" s="9" customFormat="1" ht="39.950000000000003" customHeight="1" x14ac:dyDescent="0.25">
      <c r="A20" s="325" t="s">
        <v>995</v>
      </c>
      <c r="B20" s="325" t="s">
        <v>149</v>
      </c>
      <c r="C20" s="325" t="s">
        <v>996</v>
      </c>
      <c r="D20" s="452" t="s">
        <v>165</v>
      </c>
      <c r="E20" s="325" t="s">
        <v>201</v>
      </c>
      <c r="F20" s="326"/>
      <c r="G20" s="326"/>
      <c r="H20" s="326"/>
      <c r="I20" s="325" t="s">
        <v>201</v>
      </c>
      <c r="J20" s="326"/>
      <c r="K20" s="326"/>
      <c r="L20" s="807"/>
      <c r="M20" s="807" t="s">
        <v>990</v>
      </c>
      <c r="N20" s="812"/>
    </row>
    <row r="21" spans="1:14" s="9" customFormat="1" ht="39.950000000000003" customHeight="1" x14ac:dyDescent="0.25">
      <c r="A21" s="325" t="s">
        <v>995</v>
      </c>
      <c r="B21" s="325" t="s">
        <v>149</v>
      </c>
      <c r="C21" s="325" t="s">
        <v>996</v>
      </c>
      <c r="D21" s="452" t="s">
        <v>168</v>
      </c>
      <c r="E21" s="325" t="s">
        <v>220</v>
      </c>
      <c r="F21" s="326"/>
      <c r="G21" s="326"/>
      <c r="H21" s="326"/>
      <c r="I21" s="325" t="s">
        <v>220</v>
      </c>
      <c r="J21" s="326"/>
      <c r="K21" s="326"/>
      <c r="L21" s="808"/>
      <c r="M21" s="808" t="s">
        <v>990</v>
      </c>
      <c r="N21" s="812"/>
    </row>
    <row r="22" spans="1:14" s="1" customFormat="1" ht="39.950000000000003" customHeight="1" x14ac:dyDescent="0.25">
      <c r="A22" s="295" t="s">
        <v>997</v>
      </c>
      <c r="B22" s="295" t="s">
        <v>622</v>
      </c>
      <c r="C22" s="295" t="s">
        <v>998</v>
      </c>
      <c r="D22" s="618" t="s">
        <v>151</v>
      </c>
      <c r="E22" s="295" t="s">
        <v>224</v>
      </c>
      <c r="F22" s="617"/>
      <c r="G22" s="573"/>
      <c r="H22" s="573" t="s">
        <v>123</v>
      </c>
      <c r="I22" s="295" t="s">
        <v>224</v>
      </c>
      <c r="J22" s="573"/>
      <c r="K22" s="573"/>
      <c r="L22" s="809" t="s">
        <v>226</v>
      </c>
      <c r="M22" s="809" t="s">
        <v>3230</v>
      </c>
      <c r="N22" s="812"/>
    </row>
    <row r="23" spans="1:14" s="1" customFormat="1" ht="39.950000000000003" customHeight="1" x14ac:dyDescent="0.25">
      <c r="A23" s="282" t="s">
        <v>997</v>
      </c>
      <c r="B23" s="282" t="s">
        <v>622</v>
      </c>
      <c r="C23" s="282" t="s">
        <v>998</v>
      </c>
      <c r="D23" s="240" t="s">
        <v>165</v>
      </c>
      <c r="E23" s="282" t="s">
        <v>228</v>
      </c>
      <c r="F23" s="283"/>
      <c r="G23" s="283"/>
      <c r="H23" s="283"/>
      <c r="I23" s="282" t="s">
        <v>228</v>
      </c>
      <c r="J23" s="283"/>
      <c r="K23" s="283"/>
      <c r="L23" s="811"/>
      <c r="M23" s="811" t="s">
        <v>990</v>
      </c>
      <c r="N23" s="812"/>
    </row>
    <row r="24" spans="1:14" s="1" customFormat="1" ht="39.950000000000003" customHeight="1" x14ac:dyDescent="0.25">
      <c r="A24" s="316" t="s">
        <v>997</v>
      </c>
      <c r="B24" s="316" t="s">
        <v>622</v>
      </c>
      <c r="C24" s="316" t="s">
        <v>998</v>
      </c>
      <c r="D24" s="619" t="s">
        <v>168</v>
      </c>
      <c r="E24" s="316" t="s">
        <v>230</v>
      </c>
      <c r="F24" s="317"/>
      <c r="G24" s="317"/>
      <c r="H24" s="317"/>
      <c r="I24" s="316" t="s">
        <v>230</v>
      </c>
      <c r="J24" s="317"/>
      <c r="K24" s="317"/>
      <c r="L24" s="810"/>
      <c r="M24" s="810" t="s">
        <v>990</v>
      </c>
      <c r="N24" s="812"/>
    </row>
    <row r="25" spans="1:14" s="9" customFormat="1" ht="39.950000000000003" customHeight="1" x14ac:dyDescent="0.25">
      <c r="A25" s="322" t="s">
        <v>999</v>
      </c>
      <c r="B25" s="322" t="s">
        <v>622</v>
      </c>
      <c r="C25" s="322" t="s">
        <v>1000</v>
      </c>
      <c r="D25" s="603" t="s">
        <v>151</v>
      </c>
      <c r="E25" s="322" t="s">
        <v>1001</v>
      </c>
      <c r="F25" s="323"/>
      <c r="G25" s="323"/>
      <c r="H25" s="323" t="s">
        <v>123</v>
      </c>
      <c r="I25" s="322" t="s">
        <v>244</v>
      </c>
      <c r="J25" s="323"/>
      <c r="K25" s="323">
        <v>2022</v>
      </c>
      <c r="L25" s="806" t="s">
        <v>246</v>
      </c>
      <c r="M25" s="806" t="s">
        <v>3231</v>
      </c>
      <c r="N25" s="812"/>
    </row>
    <row r="26" spans="1:14" s="9" customFormat="1" ht="39.950000000000003" customHeight="1" x14ac:dyDescent="0.25">
      <c r="A26" s="325" t="s">
        <v>999</v>
      </c>
      <c r="B26" s="325" t="s">
        <v>622</v>
      </c>
      <c r="C26" s="325" t="s">
        <v>1000</v>
      </c>
      <c r="D26" s="452" t="s">
        <v>165</v>
      </c>
      <c r="E26" s="325" t="s">
        <v>251</v>
      </c>
      <c r="F26" s="326"/>
      <c r="G26" s="326"/>
      <c r="H26" s="326"/>
      <c r="I26" s="325" t="s">
        <v>251</v>
      </c>
      <c r="J26" s="326"/>
      <c r="K26" s="326">
        <v>2022</v>
      </c>
      <c r="L26" s="807"/>
      <c r="M26" s="807" t="s">
        <v>990</v>
      </c>
      <c r="N26" s="812"/>
    </row>
    <row r="27" spans="1:14" s="9" customFormat="1" ht="39.950000000000003" customHeight="1" x14ac:dyDescent="0.25">
      <c r="A27" s="325" t="s">
        <v>999</v>
      </c>
      <c r="B27" s="325" t="s">
        <v>622</v>
      </c>
      <c r="C27" s="325" t="s">
        <v>1000</v>
      </c>
      <c r="D27" s="452" t="s">
        <v>168</v>
      </c>
      <c r="E27" s="325" t="s">
        <v>255</v>
      </c>
      <c r="F27" s="326"/>
      <c r="G27" s="326"/>
      <c r="H27" s="326" t="s">
        <v>204</v>
      </c>
      <c r="I27" s="325" t="s">
        <v>255</v>
      </c>
      <c r="J27" s="326"/>
      <c r="K27" s="326"/>
      <c r="L27" s="807"/>
      <c r="M27" s="807" t="s">
        <v>990</v>
      </c>
      <c r="N27" s="812"/>
    </row>
    <row r="28" spans="1:14" s="9" customFormat="1" ht="39.950000000000003" customHeight="1" x14ac:dyDescent="0.25">
      <c r="A28" s="325" t="s">
        <v>999</v>
      </c>
      <c r="B28" s="325" t="s">
        <v>622</v>
      </c>
      <c r="C28" s="325" t="s">
        <v>1000</v>
      </c>
      <c r="D28" s="452" t="s">
        <v>170</v>
      </c>
      <c r="E28" s="325" t="s">
        <v>257</v>
      </c>
      <c r="F28" s="326"/>
      <c r="G28" s="326"/>
      <c r="H28" s="326"/>
      <c r="I28" s="325" t="s">
        <v>257</v>
      </c>
      <c r="J28" s="326"/>
      <c r="K28" s="326"/>
      <c r="L28" s="807"/>
      <c r="M28" s="807" t="s">
        <v>990</v>
      </c>
      <c r="N28" s="812"/>
    </row>
    <row r="29" spans="1:14" s="9" customFormat="1" ht="39.950000000000003" customHeight="1" x14ac:dyDescent="0.25">
      <c r="A29" s="336" t="s">
        <v>999</v>
      </c>
      <c r="B29" s="336" t="s">
        <v>622</v>
      </c>
      <c r="C29" s="336" t="s">
        <v>1000</v>
      </c>
      <c r="D29" s="614" t="s">
        <v>186</v>
      </c>
      <c r="E29" s="336" t="s">
        <v>259</v>
      </c>
      <c r="F29" s="337"/>
      <c r="G29" s="337" t="s">
        <v>155</v>
      </c>
      <c r="H29" s="337"/>
      <c r="I29" s="336" t="s">
        <v>259</v>
      </c>
      <c r="J29" s="337"/>
      <c r="K29" s="337"/>
      <c r="L29" s="808"/>
      <c r="M29" s="808" t="s">
        <v>990</v>
      </c>
      <c r="N29" s="812"/>
    </row>
    <row r="30" spans="1:14" s="1" customFormat="1" ht="39.950000000000003" customHeight="1" x14ac:dyDescent="0.25">
      <c r="A30" s="295" t="s">
        <v>1002</v>
      </c>
      <c r="B30" s="295" t="s">
        <v>622</v>
      </c>
      <c r="C30" s="295" t="s">
        <v>1003</v>
      </c>
      <c r="D30" s="618" t="s">
        <v>151</v>
      </c>
      <c r="E30" s="295" t="s">
        <v>261</v>
      </c>
      <c r="F30" s="617"/>
      <c r="G30" s="573"/>
      <c r="H30" s="573" t="s">
        <v>123</v>
      </c>
      <c r="I30" s="295" t="s">
        <v>261</v>
      </c>
      <c r="J30" s="573"/>
      <c r="K30" s="573"/>
      <c r="L30" s="809" t="s">
        <v>263</v>
      </c>
      <c r="M30" s="809" t="s">
        <v>990</v>
      </c>
      <c r="N30" s="812"/>
    </row>
    <row r="31" spans="1:14" s="1" customFormat="1" ht="39.950000000000003" customHeight="1" x14ac:dyDescent="0.25">
      <c r="A31" s="282" t="s">
        <v>1002</v>
      </c>
      <c r="B31" s="282" t="s">
        <v>622</v>
      </c>
      <c r="C31" s="282" t="s">
        <v>1003</v>
      </c>
      <c r="D31" s="240" t="s">
        <v>165</v>
      </c>
      <c r="E31" s="282" t="s">
        <v>269</v>
      </c>
      <c r="F31" s="283"/>
      <c r="G31" s="283"/>
      <c r="H31" s="283"/>
      <c r="I31" s="282" t="s">
        <v>269</v>
      </c>
      <c r="J31" s="283"/>
      <c r="K31" s="283"/>
      <c r="L31" s="811"/>
      <c r="M31" s="811" t="s">
        <v>990</v>
      </c>
      <c r="N31" s="812"/>
    </row>
    <row r="32" spans="1:14" s="1" customFormat="1" ht="39.950000000000003" customHeight="1" x14ac:dyDescent="0.25">
      <c r="A32" s="282" t="s">
        <v>1002</v>
      </c>
      <c r="B32" s="282" t="s">
        <v>622</v>
      </c>
      <c r="C32" s="282" t="s">
        <v>1003</v>
      </c>
      <c r="D32" s="240" t="s">
        <v>168</v>
      </c>
      <c r="E32" s="282" t="s">
        <v>272</v>
      </c>
      <c r="F32" s="283"/>
      <c r="G32" s="283"/>
      <c r="H32" s="283"/>
      <c r="I32" s="282" t="s">
        <v>272</v>
      </c>
      <c r="J32" s="283"/>
      <c r="K32" s="283"/>
      <c r="L32" s="811"/>
      <c r="M32" s="811" t="s">
        <v>990</v>
      </c>
      <c r="N32" s="812"/>
    </row>
    <row r="33" spans="1:14" s="1" customFormat="1" ht="39.950000000000003" customHeight="1" x14ac:dyDescent="0.25">
      <c r="A33" s="316" t="s">
        <v>1002</v>
      </c>
      <c r="B33" s="316" t="s">
        <v>622</v>
      </c>
      <c r="C33" s="316" t="s">
        <v>1003</v>
      </c>
      <c r="D33" s="619" t="s">
        <v>170</v>
      </c>
      <c r="E33" s="316" t="s">
        <v>274</v>
      </c>
      <c r="F33" s="317"/>
      <c r="G33" s="317" t="s">
        <v>155</v>
      </c>
      <c r="H33" s="317"/>
      <c r="I33" s="316" t="s">
        <v>274</v>
      </c>
      <c r="J33" s="317">
        <v>2030</v>
      </c>
      <c r="K33" s="317"/>
      <c r="L33" s="810"/>
      <c r="M33" s="810" t="s">
        <v>990</v>
      </c>
      <c r="N33" s="812"/>
    </row>
    <row r="34" spans="1:14" s="9" customFormat="1" ht="39.950000000000003" customHeight="1" x14ac:dyDescent="0.25">
      <c r="A34" s="285" t="s">
        <v>1004</v>
      </c>
      <c r="B34" s="285" t="s">
        <v>968</v>
      </c>
      <c r="C34" s="285" t="s">
        <v>1005</v>
      </c>
      <c r="D34" s="453" t="s">
        <v>151</v>
      </c>
      <c r="E34" s="285" t="s">
        <v>279</v>
      </c>
      <c r="F34" s="281"/>
      <c r="G34" s="281"/>
      <c r="H34" s="281" t="s">
        <v>123</v>
      </c>
      <c r="I34" s="285" t="s">
        <v>279</v>
      </c>
      <c r="J34" s="281"/>
      <c r="K34" s="281"/>
      <c r="L34" s="448" t="s">
        <v>280</v>
      </c>
      <c r="M34" s="448" t="s">
        <v>990</v>
      </c>
      <c r="N34" s="659"/>
    </row>
    <row r="35" spans="1:14" s="1" customFormat="1" ht="39.950000000000003" customHeight="1" x14ac:dyDescent="0.25">
      <c r="A35" s="164" t="s">
        <v>1006</v>
      </c>
      <c r="B35" s="164" t="s">
        <v>968</v>
      </c>
      <c r="C35" s="164" t="s">
        <v>1007</v>
      </c>
      <c r="D35" s="454" t="s">
        <v>151</v>
      </c>
      <c r="E35" s="164" t="s">
        <v>279</v>
      </c>
      <c r="F35" s="76"/>
      <c r="G35" s="76"/>
      <c r="H35" s="76" t="s">
        <v>123</v>
      </c>
      <c r="I35" s="164" t="s">
        <v>279</v>
      </c>
      <c r="J35" s="76"/>
      <c r="K35" s="76"/>
      <c r="L35" s="447" t="s">
        <v>284</v>
      </c>
      <c r="M35" s="447" t="s">
        <v>990</v>
      </c>
      <c r="N35" s="659"/>
    </row>
    <row r="36" spans="1:14" s="9" customFormat="1" ht="39.950000000000003" customHeight="1" x14ac:dyDescent="0.25">
      <c r="A36" s="322" t="s">
        <v>1008</v>
      </c>
      <c r="B36" s="322" t="s">
        <v>286</v>
      </c>
      <c r="C36" s="322" t="s">
        <v>1009</v>
      </c>
      <c r="D36" s="603" t="s">
        <v>151</v>
      </c>
      <c r="E36" s="322" t="s">
        <v>1010</v>
      </c>
      <c r="F36" s="323"/>
      <c r="G36" s="323"/>
      <c r="H36" s="323" t="s">
        <v>123</v>
      </c>
      <c r="I36" s="322" t="s">
        <v>287</v>
      </c>
      <c r="J36" s="323"/>
      <c r="K36" s="323"/>
      <c r="L36" s="806" t="s">
        <v>289</v>
      </c>
      <c r="M36" s="806" t="s">
        <v>990</v>
      </c>
      <c r="N36" s="812"/>
    </row>
    <row r="37" spans="1:14" s="9" customFormat="1" ht="39.950000000000003" customHeight="1" x14ac:dyDescent="0.25">
      <c r="A37" s="336" t="s">
        <v>1008</v>
      </c>
      <c r="B37" s="336" t="s">
        <v>286</v>
      </c>
      <c r="C37" s="336" t="s">
        <v>1009</v>
      </c>
      <c r="D37" s="614" t="s">
        <v>165</v>
      </c>
      <c r="E37" s="336" t="s">
        <v>293</v>
      </c>
      <c r="F37" s="337"/>
      <c r="G37" s="337"/>
      <c r="H37" s="337"/>
      <c r="I37" s="336" t="s">
        <v>292</v>
      </c>
      <c r="J37" s="337"/>
      <c r="K37" s="337"/>
      <c r="L37" s="808"/>
      <c r="M37" s="808" t="s">
        <v>990</v>
      </c>
      <c r="N37" s="812"/>
    </row>
    <row r="38" spans="1:14" s="1" customFormat="1" ht="39.950000000000003" customHeight="1" x14ac:dyDescent="0.25">
      <c r="A38" s="295" t="s">
        <v>1011</v>
      </c>
      <c r="B38" s="295" t="s">
        <v>295</v>
      </c>
      <c r="C38" s="295" t="s">
        <v>1012</v>
      </c>
      <c r="D38" s="618" t="s">
        <v>151</v>
      </c>
      <c r="E38" s="295" t="s">
        <v>296</v>
      </c>
      <c r="F38" s="617"/>
      <c r="G38" s="573"/>
      <c r="H38" s="573" t="s">
        <v>123</v>
      </c>
      <c r="I38" s="295" t="s">
        <v>296</v>
      </c>
      <c r="J38" s="573"/>
      <c r="K38" s="573"/>
      <c r="L38" s="809" t="s">
        <v>297</v>
      </c>
      <c r="M38" s="809" t="s">
        <v>990</v>
      </c>
      <c r="N38" s="812"/>
    </row>
    <row r="39" spans="1:14" s="1" customFormat="1" ht="39.950000000000003" customHeight="1" x14ac:dyDescent="0.25">
      <c r="A39" s="282" t="s">
        <v>1011</v>
      </c>
      <c r="B39" s="282" t="s">
        <v>295</v>
      </c>
      <c r="C39" s="282" t="s">
        <v>1012</v>
      </c>
      <c r="D39" s="240" t="s">
        <v>165</v>
      </c>
      <c r="E39" s="282" t="s">
        <v>305</v>
      </c>
      <c r="F39" s="283"/>
      <c r="G39" s="283"/>
      <c r="H39" s="283"/>
      <c r="I39" s="282" t="s">
        <v>305</v>
      </c>
      <c r="J39" s="283"/>
      <c r="K39" s="283"/>
      <c r="L39" s="811"/>
      <c r="M39" s="811" t="s">
        <v>990</v>
      </c>
      <c r="N39" s="812"/>
    </row>
    <row r="40" spans="1:14" s="1" customFormat="1" ht="39.950000000000003" customHeight="1" x14ac:dyDescent="0.25">
      <c r="A40" s="282" t="s">
        <v>1011</v>
      </c>
      <c r="B40" s="282" t="s">
        <v>295</v>
      </c>
      <c r="C40" s="282" t="s">
        <v>1012</v>
      </c>
      <c r="D40" s="240" t="s">
        <v>168</v>
      </c>
      <c r="E40" s="282" t="s">
        <v>1013</v>
      </c>
      <c r="F40" s="283"/>
      <c r="G40" s="283"/>
      <c r="H40" s="283"/>
      <c r="I40" s="282" t="s">
        <v>310</v>
      </c>
      <c r="J40" s="283"/>
      <c r="K40" s="283"/>
      <c r="L40" s="811"/>
      <c r="M40" s="811" t="s">
        <v>1014</v>
      </c>
      <c r="N40" s="812"/>
    </row>
    <row r="41" spans="1:14" s="1" customFormat="1" ht="39.950000000000003" customHeight="1" x14ac:dyDescent="0.25">
      <c r="A41" s="282" t="s">
        <v>1011</v>
      </c>
      <c r="B41" s="282" t="s">
        <v>295</v>
      </c>
      <c r="C41" s="282" t="s">
        <v>1012</v>
      </c>
      <c r="D41" s="240" t="s">
        <v>170</v>
      </c>
      <c r="E41" s="282" t="s">
        <v>1015</v>
      </c>
      <c r="F41" s="283"/>
      <c r="G41" s="283"/>
      <c r="H41" s="283"/>
      <c r="I41" s="282" t="s">
        <v>314</v>
      </c>
      <c r="J41" s="283"/>
      <c r="K41" s="283"/>
      <c r="L41" s="811"/>
      <c r="M41" s="811" t="s">
        <v>990</v>
      </c>
      <c r="N41" s="812"/>
    </row>
    <row r="42" spans="1:14" s="1" customFormat="1" ht="39.950000000000003" customHeight="1" x14ac:dyDescent="0.25">
      <c r="A42" s="316" t="s">
        <v>1011</v>
      </c>
      <c r="B42" s="316" t="s">
        <v>295</v>
      </c>
      <c r="C42" s="316" t="s">
        <v>1012</v>
      </c>
      <c r="D42" s="619" t="s">
        <v>186</v>
      </c>
      <c r="E42" s="316" t="s">
        <v>1016</v>
      </c>
      <c r="F42" s="317"/>
      <c r="G42" s="317" t="s">
        <v>155</v>
      </c>
      <c r="H42" s="317"/>
      <c r="I42" s="316" t="s">
        <v>315</v>
      </c>
      <c r="J42" s="317"/>
      <c r="K42" s="317"/>
      <c r="L42" s="810"/>
      <c r="M42" s="810" t="s">
        <v>990</v>
      </c>
      <c r="N42" s="812"/>
    </row>
    <row r="43" spans="1:14" s="9" customFormat="1" ht="39.950000000000003" customHeight="1" x14ac:dyDescent="0.25">
      <c r="A43" s="322" t="s">
        <v>22</v>
      </c>
      <c r="B43" s="322" t="s">
        <v>318</v>
      </c>
      <c r="C43" s="322" t="s">
        <v>319</v>
      </c>
      <c r="D43" s="603" t="s">
        <v>151</v>
      </c>
      <c r="E43" s="322" t="s">
        <v>1018</v>
      </c>
      <c r="F43" s="323"/>
      <c r="G43" s="323"/>
      <c r="H43" s="323" t="s">
        <v>123</v>
      </c>
      <c r="I43" s="613" t="s">
        <v>3020</v>
      </c>
      <c r="J43" s="323"/>
      <c r="K43" s="323"/>
      <c r="L43" s="806" t="s">
        <v>321</v>
      </c>
      <c r="M43" s="806" t="s">
        <v>1017</v>
      </c>
      <c r="N43" s="812"/>
    </row>
    <row r="44" spans="1:14" s="9" customFormat="1" ht="39.950000000000003" customHeight="1" x14ac:dyDescent="0.25">
      <c r="A44" s="325" t="s">
        <v>22</v>
      </c>
      <c r="B44" s="325" t="s">
        <v>318</v>
      </c>
      <c r="C44" s="325" t="s">
        <v>319</v>
      </c>
      <c r="D44" s="452" t="s">
        <v>165</v>
      </c>
      <c r="E44" s="325" t="s">
        <v>1019</v>
      </c>
      <c r="F44" s="326"/>
      <c r="G44" s="326"/>
      <c r="H44" s="326"/>
      <c r="I44" s="325" t="s">
        <v>333</v>
      </c>
      <c r="J44" s="326"/>
      <c r="K44" s="326"/>
      <c r="L44" s="807"/>
      <c r="M44" s="807" t="s">
        <v>990</v>
      </c>
      <c r="N44" s="812"/>
    </row>
    <row r="45" spans="1:14" s="9" customFormat="1" ht="39.950000000000003" customHeight="1" x14ac:dyDescent="0.25">
      <c r="A45" s="325" t="s">
        <v>22</v>
      </c>
      <c r="B45" s="325" t="s">
        <v>318</v>
      </c>
      <c r="C45" s="325" t="s">
        <v>319</v>
      </c>
      <c r="D45" s="452" t="s">
        <v>168</v>
      </c>
      <c r="E45" s="325" t="s">
        <v>1020</v>
      </c>
      <c r="F45" s="326"/>
      <c r="G45" s="326"/>
      <c r="H45" s="326"/>
      <c r="I45" s="325" t="s">
        <v>1021</v>
      </c>
      <c r="J45" s="326"/>
      <c r="K45" s="326">
        <v>2024</v>
      </c>
      <c r="L45" s="807"/>
      <c r="M45" s="807" t="s">
        <v>990</v>
      </c>
      <c r="N45" s="812"/>
    </row>
    <row r="46" spans="1:14" s="9" customFormat="1" ht="39.950000000000003" customHeight="1" x14ac:dyDescent="0.25">
      <c r="A46" s="325" t="s">
        <v>22</v>
      </c>
      <c r="B46" s="325" t="s">
        <v>318</v>
      </c>
      <c r="C46" s="325" t="s">
        <v>319</v>
      </c>
      <c r="D46" s="452" t="s">
        <v>170</v>
      </c>
      <c r="E46" s="325" t="s">
        <v>1022</v>
      </c>
      <c r="F46" s="326"/>
      <c r="G46" s="326" t="s">
        <v>155</v>
      </c>
      <c r="H46" s="326"/>
      <c r="I46" s="325" t="s">
        <v>338</v>
      </c>
      <c r="J46" s="326">
        <v>2025</v>
      </c>
      <c r="K46" s="326">
        <v>2029</v>
      </c>
      <c r="L46" s="807"/>
      <c r="M46" s="807" t="s">
        <v>990</v>
      </c>
      <c r="N46" s="812"/>
    </row>
    <row r="47" spans="1:14" s="10" customFormat="1" ht="39.950000000000003" customHeight="1" x14ac:dyDescent="0.25">
      <c r="A47" s="336" t="s">
        <v>22</v>
      </c>
      <c r="B47" s="336" t="s">
        <v>318</v>
      </c>
      <c r="C47" s="336" t="s">
        <v>319</v>
      </c>
      <c r="D47" s="614" t="s">
        <v>186</v>
      </c>
      <c r="E47" s="336" t="s">
        <v>1023</v>
      </c>
      <c r="F47" s="337"/>
      <c r="G47" s="337" t="s">
        <v>155</v>
      </c>
      <c r="H47" s="337"/>
      <c r="I47" s="336" t="s">
        <v>339</v>
      </c>
      <c r="J47" s="337">
        <v>2030</v>
      </c>
      <c r="K47" s="337"/>
      <c r="L47" s="807"/>
      <c r="M47" s="807" t="s">
        <v>990</v>
      </c>
      <c r="N47" s="812"/>
    </row>
    <row r="48" spans="1:14" s="1" customFormat="1" ht="39.950000000000003" customHeight="1" x14ac:dyDescent="0.25">
      <c r="A48" s="282" t="s">
        <v>1024</v>
      </c>
      <c r="B48" s="282" t="s">
        <v>318</v>
      </c>
      <c r="C48" s="282" t="s">
        <v>340</v>
      </c>
      <c r="D48" s="240" t="s">
        <v>151</v>
      </c>
      <c r="E48" s="282" t="s">
        <v>3609</v>
      </c>
      <c r="F48" s="283"/>
      <c r="G48" s="283"/>
      <c r="H48" s="283" t="s">
        <v>123</v>
      </c>
      <c r="I48" s="282" t="s">
        <v>341</v>
      </c>
      <c r="J48" s="283"/>
      <c r="K48" s="283"/>
      <c r="L48" s="809" t="s">
        <v>342</v>
      </c>
      <c r="M48" s="809" t="s">
        <v>1017</v>
      </c>
      <c r="N48" s="812"/>
    </row>
    <row r="49" spans="1:14" s="1" customFormat="1" ht="39.950000000000003" customHeight="1" x14ac:dyDescent="0.25">
      <c r="A49" s="282" t="s">
        <v>1024</v>
      </c>
      <c r="B49" s="282" t="s">
        <v>318</v>
      </c>
      <c r="C49" s="282" t="s">
        <v>340</v>
      </c>
      <c r="D49" s="240" t="s">
        <v>165</v>
      </c>
      <c r="E49" s="282" t="s">
        <v>1025</v>
      </c>
      <c r="F49" s="283"/>
      <c r="G49" s="283"/>
      <c r="H49" s="283"/>
      <c r="I49" s="282" t="s">
        <v>346</v>
      </c>
      <c r="J49" s="283"/>
      <c r="K49" s="283"/>
      <c r="L49" s="811"/>
      <c r="M49" s="811" t="s">
        <v>990</v>
      </c>
      <c r="N49" s="812"/>
    </row>
    <row r="50" spans="1:14" s="1" customFormat="1" ht="39.950000000000003" customHeight="1" x14ac:dyDescent="0.25">
      <c r="A50" s="282" t="s">
        <v>1024</v>
      </c>
      <c r="B50" s="282" t="s">
        <v>318</v>
      </c>
      <c r="C50" s="282" t="s">
        <v>340</v>
      </c>
      <c r="D50" s="240" t="s">
        <v>168</v>
      </c>
      <c r="E50" s="282" t="s">
        <v>1026</v>
      </c>
      <c r="F50" s="283"/>
      <c r="G50" s="283"/>
      <c r="H50" s="283"/>
      <c r="I50" s="282" t="s">
        <v>1027</v>
      </c>
      <c r="J50" s="283"/>
      <c r="K50" s="283">
        <v>2024</v>
      </c>
      <c r="L50" s="811"/>
      <c r="M50" s="811" t="s">
        <v>990</v>
      </c>
      <c r="N50" s="812"/>
    </row>
    <row r="51" spans="1:14" s="1" customFormat="1" ht="39.950000000000003" customHeight="1" x14ac:dyDescent="0.25">
      <c r="A51" s="282" t="s">
        <v>1024</v>
      </c>
      <c r="B51" s="282" t="s">
        <v>318</v>
      </c>
      <c r="C51" s="282" t="s">
        <v>340</v>
      </c>
      <c r="D51" s="240" t="s">
        <v>170</v>
      </c>
      <c r="E51" s="282" t="s">
        <v>1028</v>
      </c>
      <c r="F51" s="283"/>
      <c r="G51" s="283" t="s">
        <v>155</v>
      </c>
      <c r="H51" s="283"/>
      <c r="I51" s="282" t="s">
        <v>348</v>
      </c>
      <c r="J51" s="283">
        <v>2025</v>
      </c>
      <c r="K51" s="283">
        <v>2029</v>
      </c>
      <c r="L51" s="811"/>
      <c r="M51" s="811" t="s">
        <v>990</v>
      </c>
      <c r="N51" s="812"/>
    </row>
    <row r="52" spans="1:14" s="1" customFormat="1" ht="39.950000000000003" customHeight="1" x14ac:dyDescent="0.25">
      <c r="A52" s="282" t="s">
        <v>1024</v>
      </c>
      <c r="B52" s="282" t="s">
        <v>318</v>
      </c>
      <c r="C52" s="282" t="s">
        <v>340</v>
      </c>
      <c r="D52" s="240" t="s">
        <v>186</v>
      </c>
      <c r="E52" s="282" t="s">
        <v>1029</v>
      </c>
      <c r="F52" s="283"/>
      <c r="G52" s="283" t="s">
        <v>155</v>
      </c>
      <c r="H52" s="283"/>
      <c r="I52" s="282" t="s">
        <v>349</v>
      </c>
      <c r="J52" s="283">
        <v>2030</v>
      </c>
      <c r="K52" s="283"/>
      <c r="L52" s="811"/>
      <c r="M52" s="811" t="s">
        <v>990</v>
      </c>
      <c r="N52" s="812"/>
    </row>
    <row r="53" spans="1:14" s="9" customFormat="1" ht="39.950000000000003" customHeight="1" x14ac:dyDescent="0.25">
      <c r="A53" s="322" t="s">
        <v>1030</v>
      </c>
      <c r="B53" s="322" t="s">
        <v>318</v>
      </c>
      <c r="C53" s="322" t="s">
        <v>350</v>
      </c>
      <c r="D53" s="603" t="s">
        <v>151</v>
      </c>
      <c r="E53" s="322" t="s">
        <v>1031</v>
      </c>
      <c r="F53" s="323"/>
      <c r="G53" s="323"/>
      <c r="H53" s="323" t="s">
        <v>123</v>
      </c>
      <c r="I53" s="322" t="s">
        <v>351</v>
      </c>
      <c r="J53" s="323"/>
      <c r="K53" s="323"/>
      <c r="L53" s="806" t="s">
        <v>352</v>
      </c>
      <c r="M53" s="806" t="s">
        <v>1017</v>
      </c>
      <c r="N53" s="812"/>
    </row>
    <row r="54" spans="1:14" s="9" customFormat="1" ht="39.950000000000003" customHeight="1" x14ac:dyDescent="0.25">
      <c r="A54" s="325" t="s">
        <v>1030</v>
      </c>
      <c r="B54" s="325" t="s">
        <v>318</v>
      </c>
      <c r="C54" s="325" t="s">
        <v>350</v>
      </c>
      <c r="D54" s="452" t="s">
        <v>165</v>
      </c>
      <c r="E54" s="325" t="s">
        <v>1032</v>
      </c>
      <c r="F54" s="326"/>
      <c r="G54" s="326"/>
      <c r="H54" s="326"/>
      <c r="I54" s="325" t="s">
        <v>359</v>
      </c>
      <c r="J54" s="326"/>
      <c r="K54" s="326"/>
      <c r="L54" s="807"/>
      <c r="M54" s="807" t="s">
        <v>990</v>
      </c>
      <c r="N54" s="812"/>
    </row>
    <row r="55" spans="1:14" s="9" customFormat="1" ht="39.950000000000003" customHeight="1" x14ac:dyDescent="0.25">
      <c r="A55" s="325" t="s">
        <v>1030</v>
      </c>
      <c r="B55" s="325" t="s">
        <v>318</v>
      </c>
      <c r="C55" s="325" t="s">
        <v>350</v>
      </c>
      <c r="D55" s="452" t="s">
        <v>168</v>
      </c>
      <c r="E55" s="325" t="s">
        <v>1033</v>
      </c>
      <c r="F55" s="326"/>
      <c r="G55" s="326"/>
      <c r="H55" s="326"/>
      <c r="I55" s="325" t="s">
        <v>361</v>
      </c>
      <c r="J55" s="326"/>
      <c r="K55" s="326">
        <v>2024</v>
      </c>
      <c r="L55" s="807"/>
      <c r="M55" s="807" t="s">
        <v>990</v>
      </c>
      <c r="N55" s="812"/>
    </row>
    <row r="56" spans="1:14" s="9" customFormat="1" ht="39.950000000000003" customHeight="1" x14ac:dyDescent="0.25">
      <c r="A56" s="325" t="s">
        <v>1030</v>
      </c>
      <c r="B56" s="325" t="s">
        <v>318</v>
      </c>
      <c r="C56" s="325" t="s">
        <v>350</v>
      </c>
      <c r="D56" s="452" t="s">
        <v>170</v>
      </c>
      <c r="E56" s="325" t="s">
        <v>3025</v>
      </c>
      <c r="F56" s="326" t="s">
        <v>155</v>
      </c>
      <c r="G56" s="326"/>
      <c r="H56" s="326"/>
      <c r="I56" s="325" t="s">
        <v>362</v>
      </c>
      <c r="J56" s="326"/>
      <c r="K56" s="326">
        <v>2024</v>
      </c>
      <c r="L56" s="807"/>
      <c r="M56" s="807" t="s">
        <v>990</v>
      </c>
      <c r="N56" s="812"/>
    </row>
    <row r="57" spans="1:14" s="9" customFormat="1" ht="39.950000000000003" customHeight="1" x14ac:dyDescent="0.25">
      <c r="A57" s="325" t="s">
        <v>1030</v>
      </c>
      <c r="B57" s="325" t="s">
        <v>318</v>
      </c>
      <c r="C57" s="325" t="s">
        <v>350</v>
      </c>
      <c r="D57" s="452" t="s">
        <v>186</v>
      </c>
      <c r="E57" s="325" t="s">
        <v>1034</v>
      </c>
      <c r="F57" s="326"/>
      <c r="G57" s="326" t="s">
        <v>155</v>
      </c>
      <c r="H57" s="326"/>
      <c r="I57" s="325" t="s">
        <v>363</v>
      </c>
      <c r="J57" s="326">
        <v>2025</v>
      </c>
      <c r="K57" s="326">
        <v>2029</v>
      </c>
      <c r="L57" s="807"/>
      <c r="M57" s="807"/>
      <c r="N57" s="812"/>
    </row>
    <row r="58" spans="1:14" s="9" customFormat="1" ht="39.950000000000003" customHeight="1" x14ac:dyDescent="0.25">
      <c r="A58" s="325" t="s">
        <v>1030</v>
      </c>
      <c r="B58" s="325" t="s">
        <v>318</v>
      </c>
      <c r="C58" s="325" t="s">
        <v>350</v>
      </c>
      <c r="D58" s="452" t="s">
        <v>188</v>
      </c>
      <c r="E58" s="325" t="s">
        <v>3026</v>
      </c>
      <c r="F58" s="326" t="s">
        <v>155</v>
      </c>
      <c r="G58" s="326" t="s">
        <v>155</v>
      </c>
      <c r="H58" s="326"/>
      <c r="I58" s="325"/>
      <c r="J58" s="326">
        <v>2025</v>
      </c>
      <c r="K58" s="326">
        <v>2029</v>
      </c>
      <c r="L58" s="807"/>
      <c r="M58" s="807"/>
      <c r="N58" s="812"/>
    </row>
    <row r="59" spans="1:14" s="9" customFormat="1" ht="39.950000000000003" customHeight="1" x14ac:dyDescent="0.25">
      <c r="A59" s="325" t="s">
        <v>1030</v>
      </c>
      <c r="B59" s="325" t="s">
        <v>318</v>
      </c>
      <c r="C59" s="325" t="s">
        <v>350</v>
      </c>
      <c r="D59" s="452" t="s">
        <v>190</v>
      </c>
      <c r="E59" s="325" t="s">
        <v>1035</v>
      </c>
      <c r="F59" s="326"/>
      <c r="G59" s="326" t="s">
        <v>155</v>
      </c>
      <c r="H59" s="326"/>
      <c r="I59" s="325"/>
      <c r="J59" s="326">
        <v>2030</v>
      </c>
      <c r="K59" s="326"/>
      <c r="L59" s="807"/>
      <c r="M59" s="807"/>
      <c r="N59" s="812"/>
    </row>
    <row r="60" spans="1:14" s="9" customFormat="1" ht="39.950000000000003" customHeight="1" x14ac:dyDescent="0.25">
      <c r="A60" s="325" t="s">
        <v>1030</v>
      </c>
      <c r="B60" s="325" t="s">
        <v>318</v>
      </c>
      <c r="C60" s="325" t="s">
        <v>350</v>
      </c>
      <c r="D60" s="614" t="s">
        <v>3023</v>
      </c>
      <c r="E60" s="325" t="s">
        <v>3027</v>
      </c>
      <c r="F60" s="337" t="s">
        <v>155</v>
      </c>
      <c r="G60" s="337" t="s">
        <v>155</v>
      </c>
      <c r="H60" s="337"/>
      <c r="I60" s="336"/>
      <c r="J60" s="337">
        <v>2030</v>
      </c>
      <c r="K60" s="337"/>
      <c r="L60" s="808"/>
      <c r="M60" s="808" t="s">
        <v>990</v>
      </c>
      <c r="N60" s="812"/>
    </row>
    <row r="61" spans="1:14" s="1" customFormat="1" ht="39.950000000000003" customHeight="1" x14ac:dyDescent="0.25">
      <c r="A61" s="295" t="s">
        <v>1036</v>
      </c>
      <c r="B61" s="295" t="s">
        <v>318</v>
      </c>
      <c r="C61" s="295" t="s">
        <v>364</v>
      </c>
      <c r="D61" s="618" t="s">
        <v>151</v>
      </c>
      <c r="E61" s="295" t="s">
        <v>365</v>
      </c>
      <c r="F61" s="617"/>
      <c r="G61" s="573"/>
      <c r="H61" s="573" t="s">
        <v>123</v>
      </c>
      <c r="I61" s="295" t="s">
        <v>365</v>
      </c>
      <c r="J61" s="573"/>
      <c r="K61" s="573"/>
      <c r="L61" s="809" t="s">
        <v>366</v>
      </c>
      <c r="M61" s="809" t="s">
        <v>1017</v>
      </c>
      <c r="N61" s="812"/>
    </row>
    <row r="62" spans="1:14" s="1" customFormat="1" ht="39.950000000000003" customHeight="1" x14ac:dyDescent="0.25">
      <c r="A62" s="282" t="s">
        <v>1036</v>
      </c>
      <c r="B62" s="282" t="s">
        <v>318</v>
      </c>
      <c r="C62" s="282" t="s">
        <v>364</v>
      </c>
      <c r="D62" s="240" t="s">
        <v>165</v>
      </c>
      <c r="E62" s="282" t="s">
        <v>371</v>
      </c>
      <c r="F62" s="283"/>
      <c r="G62" s="283"/>
      <c r="H62" s="283"/>
      <c r="I62" s="282" t="s">
        <v>371</v>
      </c>
      <c r="J62" s="283"/>
      <c r="K62" s="283"/>
      <c r="L62" s="811"/>
      <c r="M62" s="811" t="s">
        <v>990</v>
      </c>
      <c r="N62" s="812"/>
    </row>
    <row r="63" spans="1:14" s="1" customFormat="1" ht="39.950000000000003" customHeight="1" x14ac:dyDescent="0.25">
      <c r="A63" s="282" t="s">
        <v>1036</v>
      </c>
      <c r="B63" s="282" t="s">
        <v>318</v>
      </c>
      <c r="C63" s="282" t="s">
        <v>364</v>
      </c>
      <c r="D63" s="240" t="s">
        <v>168</v>
      </c>
      <c r="E63" s="282" t="s">
        <v>1037</v>
      </c>
      <c r="F63" s="283"/>
      <c r="G63" s="283"/>
      <c r="H63" s="283"/>
      <c r="I63" s="282" t="s">
        <v>374</v>
      </c>
      <c r="J63" s="283"/>
      <c r="K63" s="283"/>
      <c r="L63" s="811"/>
      <c r="M63" s="811" t="s">
        <v>990</v>
      </c>
      <c r="N63" s="812"/>
    </row>
    <row r="64" spans="1:14" s="1" customFormat="1" ht="39.950000000000003" customHeight="1" x14ac:dyDescent="0.25">
      <c r="A64" s="282" t="s">
        <v>1036</v>
      </c>
      <c r="B64" s="282" t="s">
        <v>318</v>
      </c>
      <c r="C64" s="282" t="s">
        <v>364</v>
      </c>
      <c r="D64" s="240" t="s">
        <v>170</v>
      </c>
      <c r="E64" s="282" t="s">
        <v>2858</v>
      </c>
      <c r="F64" s="283"/>
      <c r="G64" s="283"/>
      <c r="H64" s="283"/>
      <c r="I64" s="282" t="s">
        <v>376</v>
      </c>
      <c r="J64" s="283"/>
      <c r="K64" s="283">
        <v>2024</v>
      </c>
      <c r="L64" s="811"/>
      <c r="M64" s="811" t="s">
        <v>990</v>
      </c>
      <c r="N64" s="812"/>
    </row>
    <row r="65" spans="1:14" s="1" customFormat="1" ht="39.950000000000003" customHeight="1" x14ac:dyDescent="0.25">
      <c r="A65" s="282" t="s">
        <v>1036</v>
      </c>
      <c r="B65" s="282" t="s">
        <v>318</v>
      </c>
      <c r="C65" s="282" t="s">
        <v>364</v>
      </c>
      <c r="D65" s="240" t="s">
        <v>186</v>
      </c>
      <c r="E65" s="282" t="s">
        <v>3029</v>
      </c>
      <c r="F65" s="283" t="s">
        <v>155</v>
      </c>
      <c r="G65" s="283"/>
      <c r="H65" s="283"/>
      <c r="I65" s="282" t="s">
        <v>378</v>
      </c>
      <c r="J65" s="283"/>
      <c r="K65" s="283">
        <v>2024</v>
      </c>
      <c r="L65" s="811"/>
      <c r="M65" s="811" t="s">
        <v>990</v>
      </c>
      <c r="N65" s="812"/>
    </row>
    <row r="66" spans="1:14" s="1" customFormat="1" ht="39.950000000000003" customHeight="1" x14ac:dyDescent="0.25">
      <c r="A66" s="282" t="s">
        <v>1036</v>
      </c>
      <c r="B66" s="282" t="s">
        <v>318</v>
      </c>
      <c r="C66" s="282" t="s">
        <v>364</v>
      </c>
      <c r="D66" s="240" t="s">
        <v>188</v>
      </c>
      <c r="E66" s="282" t="s">
        <v>2859</v>
      </c>
      <c r="F66" s="283"/>
      <c r="G66" s="283" t="s">
        <v>155</v>
      </c>
      <c r="H66" s="283"/>
      <c r="I66" s="282" t="s">
        <v>380</v>
      </c>
      <c r="J66" s="283">
        <v>2025</v>
      </c>
      <c r="K66" s="283">
        <v>2029</v>
      </c>
      <c r="L66" s="811"/>
      <c r="M66" s="811"/>
      <c r="N66" s="812"/>
    </row>
    <row r="67" spans="1:14" s="1" customFormat="1" ht="39.950000000000003" customHeight="1" x14ac:dyDescent="0.25">
      <c r="A67" s="282" t="s">
        <v>1036</v>
      </c>
      <c r="B67" s="282" t="s">
        <v>318</v>
      </c>
      <c r="C67" s="282" t="s">
        <v>364</v>
      </c>
      <c r="D67" s="240" t="s">
        <v>190</v>
      </c>
      <c r="E67" s="282" t="s">
        <v>3030</v>
      </c>
      <c r="F67" s="283" t="s">
        <v>155</v>
      </c>
      <c r="G67" s="283" t="s">
        <v>155</v>
      </c>
      <c r="H67" s="283"/>
      <c r="I67" s="282"/>
      <c r="J67" s="283">
        <v>2025</v>
      </c>
      <c r="K67" s="283">
        <v>2029</v>
      </c>
      <c r="L67" s="811"/>
      <c r="M67" s="811"/>
      <c r="N67" s="812"/>
    </row>
    <row r="68" spans="1:14" s="1" customFormat="1" ht="39.950000000000003" customHeight="1" x14ac:dyDescent="0.25">
      <c r="A68" s="282" t="s">
        <v>1036</v>
      </c>
      <c r="B68" s="282" t="s">
        <v>318</v>
      </c>
      <c r="C68" s="282" t="s">
        <v>364</v>
      </c>
      <c r="D68" s="240" t="s">
        <v>3023</v>
      </c>
      <c r="E68" s="282" t="s">
        <v>2860</v>
      </c>
      <c r="F68" s="283"/>
      <c r="G68" s="283" t="s">
        <v>155</v>
      </c>
      <c r="H68" s="283"/>
      <c r="I68" s="282"/>
      <c r="J68" s="283">
        <v>2030</v>
      </c>
      <c r="K68" s="283"/>
      <c r="L68" s="811"/>
      <c r="M68" s="811"/>
      <c r="N68" s="812"/>
    </row>
    <row r="69" spans="1:14" s="1" customFormat="1" ht="39.950000000000003" customHeight="1" x14ac:dyDescent="0.25">
      <c r="A69" s="282" t="s">
        <v>1036</v>
      </c>
      <c r="B69" s="282" t="s">
        <v>318</v>
      </c>
      <c r="C69" s="282" t="s">
        <v>364</v>
      </c>
      <c r="D69" s="240" t="s">
        <v>3024</v>
      </c>
      <c r="E69" s="282" t="s">
        <v>3031</v>
      </c>
      <c r="F69" s="283" t="s">
        <v>155</v>
      </c>
      <c r="G69" s="283" t="s">
        <v>155</v>
      </c>
      <c r="H69" s="283"/>
      <c r="I69" s="282"/>
      <c r="J69" s="283">
        <v>2030</v>
      </c>
      <c r="K69" s="283"/>
      <c r="L69" s="810"/>
      <c r="M69" s="810" t="s">
        <v>990</v>
      </c>
      <c r="N69" s="812"/>
    </row>
    <row r="70" spans="1:14" s="9" customFormat="1" ht="39.950000000000003" customHeight="1" x14ac:dyDescent="0.25">
      <c r="A70" s="322" t="s">
        <v>1038</v>
      </c>
      <c r="B70" s="322" t="s">
        <v>382</v>
      </c>
      <c r="C70" s="322" t="s">
        <v>319</v>
      </c>
      <c r="D70" s="603" t="s">
        <v>151</v>
      </c>
      <c r="E70" s="322" t="s">
        <v>1018</v>
      </c>
      <c r="F70" s="323"/>
      <c r="G70" s="323"/>
      <c r="H70" s="323" t="s">
        <v>123</v>
      </c>
      <c r="I70" s="613" t="s">
        <v>3020</v>
      </c>
      <c r="J70" s="323"/>
      <c r="K70" s="323"/>
      <c r="L70" s="806" t="s">
        <v>321</v>
      </c>
      <c r="M70" s="806" t="s">
        <v>1017</v>
      </c>
      <c r="N70" s="812"/>
    </row>
    <row r="71" spans="1:14" s="9" customFormat="1" ht="39.950000000000003" customHeight="1" x14ac:dyDescent="0.25">
      <c r="A71" s="325" t="s">
        <v>1038</v>
      </c>
      <c r="B71" s="325" t="s">
        <v>382</v>
      </c>
      <c r="C71" s="325" t="s">
        <v>319</v>
      </c>
      <c r="D71" s="452" t="s">
        <v>165</v>
      </c>
      <c r="E71" s="325" t="s">
        <v>1039</v>
      </c>
      <c r="F71" s="326"/>
      <c r="G71" s="326"/>
      <c r="H71" s="326"/>
      <c r="I71" s="325" t="s">
        <v>333</v>
      </c>
      <c r="J71" s="326"/>
      <c r="K71" s="326"/>
      <c r="L71" s="807"/>
      <c r="M71" s="807" t="s">
        <v>990</v>
      </c>
      <c r="N71" s="812"/>
    </row>
    <row r="72" spans="1:14" s="9" customFormat="1" ht="39.950000000000003" customHeight="1" x14ac:dyDescent="0.25">
      <c r="A72" s="325" t="s">
        <v>1038</v>
      </c>
      <c r="B72" s="325" t="s">
        <v>382</v>
      </c>
      <c r="C72" s="325" t="s">
        <v>319</v>
      </c>
      <c r="D72" s="452" t="s">
        <v>168</v>
      </c>
      <c r="E72" s="325" t="s">
        <v>1040</v>
      </c>
      <c r="F72" s="326"/>
      <c r="G72" s="326"/>
      <c r="H72" s="326"/>
      <c r="I72" s="325" t="s">
        <v>1021</v>
      </c>
      <c r="J72" s="326"/>
      <c r="K72" s="326">
        <v>2024</v>
      </c>
      <c r="L72" s="807"/>
      <c r="M72" s="807" t="s">
        <v>990</v>
      </c>
      <c r="N72" s="812"/>
    </row>
    <row r="73" spans="1:14" s="9" customFormat="1" ht="39.950000000000003" customHeight="1" x14ac:dyDescent="0.25">
      <c r="A73" s="325" t="s">
        <v>1038</v>
      </c>
      <c r="B73" s="325" t="s">
        <v>382</v>
      </c>
      <c r="C73" s="325" t="s">
        <v>319</v>
      </c>
      <c r="D73" s="452" t="s">
        <v>170</v>
      </c>
      <c r="E73" s="325" t="s">
        <v>1041</v>
      </c>
      <c r="F73" s="326"/>
      <c r="G73" s="326" t="s">
        <v>155</v>
      </c>
      <c r="H73" s="326"/>
      <c r="I73" s="325" t="s">
        <v>338</v>
      </c>
      <c r="J73" s="326">
        <v>2025</v>
      </c>
      <c r="K73" s="326">
        <v>2029</v>
      </c>
      <c r="L73" s="807"/>
      <c r="M73" s="807" t="s">
        <v>990</v>
      </c>
      <c r="N73" s="812"/>
    </row>
    <row r="74" spans="1:14" s="9" customFormat="1" ht="39.950000000000003" customHeight="1" x14ac:dyDescent="0.25">
      <c r="A74" s="325" t="s">
        <v>1038</v>
      </c>
      <c r="B74" s="325" t="s">
        <v>382</v>
      </c>
      <c r="C74" s="325" t="s">
        <v>319</v>
      </c>
      <c r="D74" s="452" t="s">
        <v>186</v>
      </c>
      <c r="E74" s="325" t="s">
        <v>1042</v>
      </c>
      <c r="F74" s="326"/>
      <c r="G74" s="326" t="s">
        <v>155</v>
      </c>
      <c r="H74" s="326"/>
      <c r="I74" s="325" t="s">
        <v>339</v>
      </c>
      <c r="J74" s="326">
        <v>2030</v>
      </c>
      <c r="K74" s="326"/>
      <c r="L74" s="807"/>
      <c r="M74" s="807" t="s">
        <v>990</v>
      </c>
      <c r="N74" s="812"/>
    </row>
    <row r="75" spans="1:14" s="1" customFormat="1" ht="39.950000000000003" customHeight="1" x14ac:dyDescent="0.25">
      <c r="A75" s="295" t="s">
        <v>1043</v>
      </c>
      <c r="B75" s="295" t="s">
        <v>382</v>
      </c>
      <c r="C75" s="295" t="s">
        <v>350</v>
      </c>
      <c r="D75" s="618" t="s">
        <v>151</v>
      </c>
      <c r="E75" s="295" t="s">
        <v>1031</v>
      </c>
      <c r="F75" s="617"/>
      <c r="G75" s="573"/>
      <c r="H75" s="573" t="s">
        <v>123</v>
      </c>
      <c r="I75" s="295" t="s">
        <v>351</v>
      </c>
      <c r="J75" s="573"/>
      <c r="K75" s="573"/>
      <c r="L75" s="809" t="s">
        <v>384</v>
      </c>
      <c r="M75" s="809" t="s">
        <v>1017</v>
      </c>
      <c r="N75" s="812"/>
    </row>
    <row r="76" spans="1:14" s="1" customFormat="1" ht="39.950000000000003" customHeight="1" x14ac:dyDescent="0.25">
      <c r="A76" s="282" t="s">
        <v>1043</v>
      </c>
      <c r="B76" s="282" t="s">
        <v>382</v>
      </c>
      <c r="C76" s="282" t="s">
        <v>350</v>
      </c>
      <c r="D76" s="240" t="s">
        <v>165</v>
      </c>
      <c r="E76" s="282" t="s">
        <v>1032</v>
      </c>
      <c r="F76" s="283"/>
      <c r="G76" s="283"/>
      <c r="H76" s="283"/>
      <c r="I76" s="282" t="s">
        <v>385</v>
      </c>
      <c r="J76" s="283"/>
      <c r="K76" s="283"/>
      <c r="L76" s="811"/>
      <c r="M76" s="811" t="s">
        <v>990</v>
      </c>
      <c r="N76" s="812"/>
    </row>
    <row r="77" spans="1:14" s="1" customFormat="1" ht="39.950000000000003" customHeight="1" x14ac:dyDescent="0.25">
      <c r="A77" s="282" t="s">
        <v>1043</v>
      </c>
      <c r="B77" s="282" t="s">
        <v>382</v>
      </c>
      <c r="C77" s="282" t="s">
        <v>350</v>
      </c>
      <c r="D77" s="240" t="s">
        <v>168</v>
      </c>
      <c r="E77" s="282" t="s">
        <v>1033</v>
      </c>
      <c r="F77" s="283"/>
      <c r="G77" s="283"/>
      <c r="H77" s="283"/>
      <c r="I77" s="282" t="s">
        <v>361</v>
      </c>
      <c r="J77" s="283"/>
      <c r="K77" s="283">
        <v>2024</v>
      </c>
      <c r="L77" s="811"/>
      <c r="M77" s="811" t="s">
        <v>990</v>
      </c>
      <c r="N77" s="812"/>
    </row>
    <row r="78" spans="1:14" s="1" customFormat="1" ht="39.950000000000003" customHeight="1" x14ac:dyDescent="0.25">
      <c r="A78" s="282" t="s">
        <v>1043</v>
      </c>
      <c r="B78" s="282" t="s">
        <v>382</v>
      </c>
      <c r="C78" s="282" t="s">
        <v>350</v>
      </c>
      <c r="D78" s="240" t="s">
        <v>170</v>
      </c>
      <c r="E78" s="282" t="s">
        <v>3025</v>
      </c>
      <c r="F78" s="283" t="s">
        <v>155</v>
      </c>
      <c r="G78" s="283"/>
      <c r="H78" s="283"/>
      <c r="I78" s="282" t="s">
        <v>362</v>
      </c>
      <c r="J78" s="283"/>
      <c r="K78" s="283">
        <v>2024</v>
      </c>
      <c r="L78" s="811"/>
      <c r="M78" s="811"/>
      <c r="N78" s="812"/>
    </row>
    <row r="79" spans="1:14" s="1" customFormat="1" ht="39.950000000000003" customHeight="1" x14ac:dyDescent="0.25">
      <c r="A79" s="282" t="s">
        <v>1043</v>
      </c>
      <c r="B79" s="282" t="s">
        <v>382</v>
      </c>
      <c r="C79" s="282" t="s">
        <v>350</v>
      </c>
      <c r="D79" s="240" t="s">
        <v>186</v>
      </c>
      <c r="E79" s="282" t="s">
        <v>1034</v>
      </c>
      <c r="F79" s="283"/>
      <c r="G79" s="283" t="s">
        <v>155</v>
      </c>
      <c r="H79" s="283"/>
      <c r="I79" s="282" t="s">
        <v>363</v>
      </c>
      <c r="J79" s="283">
        <v>2025</v>
      </c>
      <c r="K79" s="283">
        <v>2029</v>
      </c>
      <c r="L79" s="811"/>
      <c r="M79" s="811" t="s">
        <v>990</v>
      </c>
      <c r="N79" s="812"/>
    </row>
    <row r="80" spans="1:14" s="1" customFormat="1" ht="39.950000000000003" customHeight="1" x14ac:dyDescent="0.25">
      <c r="A80" s="282" t="s">
        <v>1043</v>
      </c>
      <c r="B80" s="282" t="s">
        <v>382</v>
      </c>
      <c r="C80" s="282" t="s">
        <v>350</v>
      </c>
      <c r="D80" s="240" t="s">
        <v>188</v>
      </c>
      <c r="E80" s="282" t="s">
        <v>3026</v>
      </c>
      <c r="F80" s="283" t="s">
        <v>155</v>
      </c>
      <c r="G80" s="283" t="s">
        <v>155</v>
      </c>
      <c r="H80" s="283"/>
      <c r="I80" s="282"/>
      <c r="J80" s="283">
        <v>2025</v>
      </c>
      <c r="K80" s="283">
        <v>2029</v>
      </c>
      <c r="L80" s="811"/>
      <c r="M80" s="811"/>
      <c r="N80" s="812"/>
    </row>
    <row r="81" spans="1:14" s="1" customFormat="1" ht="39.950000000000003" customHeight="1" x14ac:dyDescent="0.25">
      <c r="A81" s="282" t="s">
        <v>1043</v>
      </c>
      <c r="B81" s="282" t="s">
        <v>382</v>
      </c>
      <c r="C81" s="282" t="s">
        <v>350</v>
      </c>
      <c r="D81" s="240" t="s">
        <v>190</v>
      </c>
      <c r="E81" s="282" t="s">
        <v>1035</v>
      </c>
      <c r="F81" s="283"/>
      <c r="G81" s="283" t="s">
        <v>155</v>
      </c>
      <c r="H81" s="283"/>
      <c r="I81" s="282"/>
      <c r="J81" s="283">
        <v>2030</v>
      </c>
      <c r="K81" s="283"/>
      <c r="L81" s="811"/>
      <c r="M81" s="811"/>
      <c r="N81" s="812"/>
    </row>
    <row r="82" spans="1:14" s="1" customFormat="1" ht="39.950000000000003" customHeight="1" x14ac:dyDescent="0.25">
      <c r="A82" s="316" t="s">
        <v>1043</v>
      </c>
      <c r="B82" s="316" t="s">
        <v>382</v>
      </c>
      <c r="C82" s="316" t="s">
        <v>350</v>
      </c>
      <c r="D82" s="619" t="s">
        <v>3023</v>
      </c>
      <c r="E82" s="316" t="s">
        <v>3027</v>
      </c>
      <c r="F82" s="317" t="s">
        <v>155</v>
      </c>
      <c r="G82" s="317" t="s">
        <v>155</v>
      </c>
      <c r="H82" s="317"/>
      <c r="I82" s="316"/>
      <c r="J82" s="317">
        <v>2030</v>
      </c>
      <c r="K82" s="317"/>
      <c r="L82" s="810"/>
      <c r="M82" s="810" t="s">
        <v>990</v>
      </c>
      <c r="N82" s="812"/>
    </row>
    <row r="83" spans="1:14" s="9" customFormat="1" ht="39.950000000000003" customHeight="1" x14ac:dyDescent="0.25">
      <c r="A83" s="322" t="s">
        <v>1044</v>
      </c>
      <c r="B83" s="322" t="s">
        <v>382</v>
      </c>
      <c r="C83" s="322" t="s">
        <v>386</v>
      </c>
      <c r="D83" s="603" t="s">
        <v>151</v>
      </c>
      <c r="E83" s="322" t="s">
        <v>365</v>
      </c>
      <c r="F83" s="323"/>
      <c r="G83" s="323"/>
      <c r="H83" s="323" t="s">
        <v>123</v>
      </c>
      <c r="I83" s="322" t="s">
        <v>365</v>
      </c>
      <c r="J83" s="323"/>
      <c r="K83" s="323"/>
      <c r="L83" s="806" t="s">
        <v>387</v>
      </c>
      <c r="M83" s="806" t="s">
        <v>1017</v>
      </c>
      <c r="N83" s="812"/>
    </row>
    <row r="84" spans="1:14" s="9" customFormat="1" ht="39.950000000000003" customHeight="1" x14ac:dyDescent="0.25">
      <c r="A84" s="325" t="s">
        <v>1044</v>
      </c>
      <c r="B84" s="325" t="s">
        <v>382</v>
      </c>
      <c r="C84" s="325" t="s">
        <v>386</v>
      </c>
      <c r="D84" s="452" t="s">
        <v>165</v>
      </c>
      <c r="E84" s="325" t="s">
        <v>371</v>
      </c>
      <c r="F84" s="326"/>
      <c r="G84" s="326"/>
      <c r="H84" s="326"/>
      <c r="I84" s="325" t="s">
        <v>371</v>
      </c>
      <c r="J84" s="326"/>
      <c r="K84" s="326"/>
      <c r="L84" s="807"/>
      <c r="M84" s="807" t="s">
        <v>990</v>
      </c>
      <c r="N84" s="812"/>
    </row>
    <row r="85" spans="1:14" s="9" customFormat="1" ht="39.950000000000003" customHeight="1" x14ac:dyDescent="0.25">
      <c r="A85" s="325" t="s">
        <v>1044</v>
      </c>
      <c r="B85" s="325" t="s">
        <v>382</v>
      </c>
      <c r="C85" s="325" t="s">
        <v>386</v>
      </c>
      <c r="D85" s="452" t="s">
        <v>168</v>
      </c>
      <c r="E85" s="325" t="s">
        <v>1045</v>
      </c>
      <c r="F85" s="326"/>
      <c r="G85" s="326"/>
      <c r="H85" s="326"/>
      <c r="I85" s="325" t="s">
        <v>389</v>
      </c>
      <c r="J85" s="326"/>
      <c r="K85" s="326">
        <v>2024</v>
      </c>
      <c r="L85" s="807"/>
      <c r="M85" s="807" t="s">
        <v>990</v>
      </c>
      <c r="N85" s="812"/>
    </row>
    <row r="86" spans="1:14" s="9" customFormat="1" ht="39.950000000000003" customHeight="1" x14ac:dyDescent="0.25">
      <c r="A86" s="325" t="s">
        <v>1044</v>
      </c>
      <c r="B86" s="325" t="s">
        <v>382</v>
      </c>
      <c r="C86" s="325" t="s">
        <v>386</v>
      </c>
      <c r="D86" s="452" t="s">
        <v>170</v>
      </c>
      <c r="E86" s="325" t="s">
        <v>3034</v>
      </c>
      <c r="F86" s="326" t="s">
        <v>155</v>
      </c>
      <c r="G86" s="326"/>
      <c r="H86" s="326"/>
      <c r="I86" s="325" t="s">
        <v>391</v>
      </c>
      <c r="J86" s="326"/>
      <c r="K86" s="326">
        <v>2024</v>
      </c>
      <c r="L86" s="807"/>
      <c r="M86" s="807"/>
      <c r="N86" s="812"/>
    </row>
    <row r="87" spans="1:14" s="9" customFormat="1" ht="39.950000000000003" customHeight="1" x14ac:dyDescent="0.25">
      <c r="A87" s="325" t="s">
        <v>1044</v>
      </c>
      <c r="B87" s="325" t="s">
        <v>382</v>
      </c>
      <c r="C87" s="325" t="s">
        <v>386</v>
      </c>
      <c r="D87" s="452" t="s">
        <v>186</v>
      </c>
      <c r="E87" s="325" t="s">
        <v>378</v>
      </c>
      <c r="F87" s="326"/>
      <c r="G87" s="326" t="s">
        <v>155</v>
      </c>
      <c r="H87" s="326"/>
      <c r="I87" s="325" t="s">
        <v>392</v>
      </c>
      <c r="J87" s="326">
        <v>2025</v>
      </c>
      <c r="K87" s="326">
        <v>2029</v>
      </c>
      <c r="L87" s="807"/>
      <c r="M87" s="807"/>
      <c r="N87" s="812"/>
    </row>
    <row r="88" spans="1:14" s="9" customFormat="1" ht="39.950000000000003" customHeight="1" x14ac:dyDescent="0.25">
      <c r="A88" s="325" t="s">
        <v>1044</v>
      </c>
      <c r="B88" s="325" t="s">
        <v>382</v>
      </c>
      <c r="C88" s="325" t="s">
        <v>386</v>
      </c>
      <c r="D88" s="452" t="s">
        <v>188</v>
      </c>
      <c r="E88" s="325" t="s">
        <v>3035</v>
      </c>
      <c r="F88" s="326" t="s">
        <v>155</v>
      </c>
      <c r="G88" s="326" t="s">
        <v>155</v>
      </c>
      <c r="H88" s="326"/>
      <c r="I88" s="325"/>
      <c r="J88" s="326">
        <v>2025</v>
      </c>
      <c r="K88" s="326">
        <v>2029</v>
      </c>
      <c r="L88" s="807"/>
      <c r="M88" s="807"/>
      <c r="N88" s="812"/>
    </row>
    <row r="89" spans="1:14" s="9" customFormat="1" ht="39.950000000000003" customHeight="1" x14ac:dyDescent="0.25">
      <c r="A89" s="325" t="s">
        <v>1044</v>
      </c>
      <c r="B89" s="325" t="s">
        <v>382</v>
      </c>
      <c r="C89" s="325" t="s">
        <v>386</v>
      </c>
      <c r="D89" s="452" t="s">
        <v>190</v>
      </c>
      <c r="E89" s="325" t="s">
        <v>380</v>
      </c>
      <c r="F89" s="326"/>
      <c r="G89" s="326" t="s">
        <v>155</v>
      </c>
      <c r="H89" s="326"/>
      <c r="I89" s="325"/>
      <c r="J89" s="326">
        <v>2030</v>
      </c>
      <c r="K89" s="326"/>
      <c r="L89" s="807"/>
      <c r="M89" s="807" t="s">
        <v>990</v>
      </c>
      <c r="N89" s="812"/>
    </row>
    <row r="90" spans="1:14" s="9" customFormat="1" ht="39.950000000000003" customHeight="1" x14ac:dyDescent="0.25">
      <c r="A90" s="336" t="s">
        <v>1044</v>
      </c>
      <c r="B90" s="336" t="s">
        <v>382</v>
      </c>
      <c r="C90" s="336" t="s">
        <v>386</v>
      </c>
      <c r="D90" s="614" t="s">
        <v>3023</v>
      </c>
      <c r="E90" s="336" t="s">
        <v>3036</v>
      </c>
      <c r="F90" s="337" t="s">
        <v>155</v>
      </c>
      <c r="G90" s="337" t="s">
        <v>155</v>
      </c>
      <c r="H90" s="337"/>
      <c r="I90" s="336"/>
      <c r="J90" s="337">
        <v>2030</v>
      </c>
      <c r="K90" s="337"/>
      <c r="L90" s="808"/>
      <c r="M90" s="808" t="s">
        <v>990</v>
      </c>
      <c r="N90" s="812"/>
    </row>
    <row r="91" spans="1:14" s="1" customFormat="1" ht="39.950000000000003" customHeight="1" x14ac:dyDescent="0.25">
      <c r="A91" s="295" t="s">
        <v>1046</v>
      </c>
      <c r="B91" s="295" t="s">
        <v>393</v>
      </c>
      <c r="C91" s="295" t="s">
        <v>394</v>
      </c>
      <c r="D91" s="618" t="s">
        <v>151</v>
      </c>
      <c r="E91" s="295" t="s">
        <v>403</v>
      </c>
      <c r="F91" s="617"/>
      <c r="G91" s="617"/>
      <c r="H91" s="617" t="s">
        <v>123</v>
      </c>
      <c r="I91" s="295" t="s">
        <v>395</v>
      </c>
      <c r="J91" s="617"/>
      <c r="K91" s="617"/>
      <c r="L91" s="809"/>
      <c r="M91" s="809" t="s">
        <v>990</v>
      </c>
      <c r="N91" s="812"/>
    </row>
    <row r="92" spans="1:14" s="1" customFormat="1" ht="39.950000000000003" customHeight="1" x14ac:dyDescent="0.25">
      <c r="A92" s="316" t="s">
        <v>1046</v>
      </c>
      <c r="B92" s="316" t="s">
        <v>393</v>
      </c>
      <c r="C92" s="316" t="s">
        <v>394</v>
      </c>
      <c r="D92" s="619" t="s">
        <v>165</v>
      </c>
      <c r="E92" s="316"/>
      <c r="F92" s="317"/>
      <c r="G92" s="317"/>
      <c r="H92" s="317"/>
      <c r="I92" s="316" t="s">
        <v>403</v>
      </c>
      <c r="J92" s="317"/>
      <c r="K92" s="317"/>
      <c r="L92" s="810"/>
      <c r="M92" s="810"/>
      <c r="N92" s="812"/>
    </row>
    <row r="93" spans="1:14" s="9" customFormat="1" ht="39.950000000000003" customHeight="1" x14ac:dyDescent="0.25">
      <c r="A93" s="322" t="s">
        <v>1048</v>
      </c>
      <c r="B93" s="322" t="s">
        <v>393</v>
      </c>
      <c r="C93" s="322" t="s">
        <v>404</v>
      </c>
      <c r="D93" s="603" t="s">
        <v>151</v>
      </c>
      <c r="E93" s="322" t="s">
        <v>395</v>
      </c>
      <c r="F93" s="323"/>
      <c r="G93" s="323"/>
      <c r="H93" s="323" t="s">
        <v>123</v>
      </c>
      <c r="I93" s="322" t="s">
        <v>395</v>
      </c>
      <c r="J93" s="323"/>
      <c r="K93" s="323"/>
      <c r="L93" s="806" t="s">
        <v>1049</v>
      </c>
      <c r="M93" s="806" t="s">
        <v>1047</v>
      </c>
      <c r="N93" s="812"/>
    </row>
    <row r="94" spans="1:14" s="9" customFormat="1" ht="39.950000000000003" customHeight="1" x14ac:dyDescent="0.25">
      <c r="A94" s="336" t="s">
        <v>1048</v>
      </c>
      <c r="B94" s="336" t="s">
        <v>393</v>
      </c>
      <c r="C94" s="336" t="s">
        <v>404</v>
      </c>
      <c r="D94" s="614" t="s">
        <v>165</v>
      </c>
      <c r="E94" s="336" t="s">
        <v>411</v>
      </c>
      <c r="F94" s="337"/>
      <c r="G94" s="337"/>
      <c r="H94" s="337"/>
      <c r="I94" s="336" t="s">
        <v>411</v>
      </c>
      <c r="J94" s="337"/>
      <c r="K94" s="337"/>
      <c r="L94" s="808"/>
      <c r="M94" s="808" t="s">
        <v>990</v>
      </c>
      <c r="N94" s="812"/>
    </row>
    <row r="95" spans="1:14" s="1" customFormat="1" ht="39.950000000000003" customHeight="1" x14ac:dyDescent="0.25">
      <c r="A95" s="295" t="s">
        <v>12</v>
      </c>
      <c r="B95" s="295" t="s">
        <v>393</v>
      </c>
      <c r="C95" s="295" t="s">
        <v>415</v>
      </c>
      <c r="D95" s="618" t="s">
        <v>151</v>
      </c>
      <c r="E95" s="295" t="s">
        <v>395</v>
      </c>
      <c r="F95" s="617"/>
      <c r="G95" s="573"/>
      <c r="H95" s="573" t="s">
        <v>123</v>
      </c>
      <c r="I95" s="295" t="s">
        <v>395</v>
      </c>
      <c r="J95" s="573"/>
      <c r="K95" s="573"/>
      <c r="L95" s="535" t="s">
        <v>416</v>
      </c>
      <c r="M95" s="621" t="s">
        <v>990</v>
      </c>
      <c r="N95" s="659"/>
    </row>
    <row r="96" spans="1:14" s="9" customFormat="1" ht="39.950000000000003" customHeight="1" x14ac:dyDescent="0.25">
      <c r="A96" s="322" t="s">
        <v>1050</v>
      </c>
      <c r="B96" s="322" t="s">
        <v>393</v>
      </c>
      <c r="C96" s="322" t="s">
        <v>419</v>
      </c>
      <c r="D96" s="603" t="s">
        <v>151</v>
      </c>
      <c r="E96" s="322" t="s">
        <v>395</v>
      </c>
      <c r="F96" s="323"/>
      <c r="G96" s="323"/>
      <c r="H96" s="323" t="s">
        <v>123</v>
      </c>
      <c r="I96" s="322" t="s">
        <v>395</v>
      </c>
      <c r="J96" s="323"/>
      <c r="K96" s="323"/>
      <c r="L96" s="534" t="s">
        <v>420</v>
      </c>
      <c r="M96" s="623" t="s">
        <v>990</v>
      </c>
      <c r="N96" s="659"/>
    </row>
    <row r="97" spans="1:14" s="1" customFormat="1" ht="39.950000000000003" customHeight="1" x14ac:dyDescent="0.25">
      <c r="A97" s="295" t="s">
        <v>1051</v>
      </c>
      <c r="B97" s="295" t="s">
        <v>393</v>
      </c>
      <c r="C97" s="295" t="s">
        <v>422</v>
      </c>
      <c r="D97" s="618" t="s">
        <v>151</v>
      </c>
      <c r="E97" s="295" t="s">
        <v>395</v>
      </c>
      <c r="F97" s="617"/>
      <c r="G97" s="573"/>
      <c r="H97" s="573" t="s">
        <v>123</v>
      </c>
      <c r="I97" s="295" t="s">
        <v>395</v>
      </c>
      <c r="J97" s="573"/>
      <c r="K97" s="573"/>
      <c r="L97" s="809" t="s">
        <v>423</v>
      </c>
      <c r="M97" s="809" t="s">
        <v>1052</v>
      </c>
      <c r="N97" s="812"/>
    </row>
    <row r="98" spans="1:14" s="1" customFormat="1" ht="39.950000000000003" customHeight="1" x14ac:dyDescent="0.25">
      <c r="A98" s="316" t="s">
        <v>1051</v>
      </c>
      <c r="B98" s="316" t="s">
        <v>393</v>
      </c>
      <c r="C98" s="316" t="s">
        <v>422</v>
      </c>
      <c r="D98" s="619" t="s">
        <v>165</v>
      </c>
      <c r="E98" s="316" t="s">
        <v>428</v>
      </c>
      <c r="F98" s="317"/>
      <c r="G98" s="317"/>
      <c r="H98" s="317"/>
      <c r="I98" s="316" t="s">
        <v>428</v>
      </c>
      <c r="J98" s="317"/>
      <c r="K98" s="317"/>
      <c r="L98" s="810"/>
      <c r="M98" s="810"/>
      <c r="N98" s="812"/>
    </row>
    <row r="99" spans="1:14" s="9" customFormat="1" ht="39.950000000000003" customHeight="1" x14ac:dyDescent="0.25">
      <c r="A99" s="322" t="s">
        <v>21</v>
      </c>
      <c r="B99" s="322" t="s">
        <v>393</v>
      </c>
      <c r="C99" s="322" t="s">
        <v>432</v>
      </c>
      <c r="D99" s="603" t="s">
        <v>151</v>
      </c>
      <c r="E99" s="322" t="s">
        <v>279</v>
      </c>
      <c r="F99" s="323"/>
      <c r="G99" s="323"/>
      <c r="H99" s="323" t="s">
        <v>123</v>
      </c>
      <c r="I99" s="322" t="s">
        <v>279</v>
      </c>
      <c r="J99" s="323"/>
      <c r="K99" s="323"/>
      <c r="L99" s="806" t="s">
        <v>433</v>
      </c>
      <c r="M99" s="806" t="s">
        <v>1053</v>
      </c>
      <c r="N99" s="812"/>
    </row>
    <row r="100" spans="1:14" s="9" customFormat="1" ht="39.950000000000003" customHeight="1" x14ac:dyDescent="0.25">
      <c r="A100" s="336" t="s">
        <v>21</v>
      </c>
      <c r="B100" s="336" t="s">
        <v>393</v>
      </c>
      <c r="C100" s="336" t="s">
        <v>432</v>
      </c>
      <c r="D100" s="614" t="s">
        <v>165</v>
      </c>
      <c r="E100" s="336" t="s">
        <v>436</v>
      </c>
      <c r="F100" s="337"/>
      <c r="G100" s="337"/>
      <c r="H100" s="337"/>
      <c r="I100" s="336" t="s">
        <v>436</v>
      </c>
      <c r="J100" s="337"/>
      <c r="K100" s="337"/>
      <c r="L100" s="808"/>
      <c r="M100" s="808"/>
      <c r="N100" s="812"/>
    </row>
    <row r="101" spans="1:14" s="1" customFormat="1" ht="39.950000000000003" customHeight="1" x14ac:dyDescent="0.25">
      <c r="A101" s="295" t="s">
        <v>20</v>
      </c>
      <c r="B101" s="295" t="s">
        <v>438</v>
      </c>
      <c r="C101" s="295" t="s">
        <v>439</v>
      </c>
      <c r="D101" s="618" t="s">
        <v>151</v>
      </c>
      <c r="E101" s="295" t="s">
        <v>279</v>
      </c>
      <c r="F101" s="617"/>
      <c r="G101" s="573"/>
      <c r="H101" s="573" t="s">
        <v>123</v>
      </c>
      <c r="I101" s="295" t="s">
        <v>279</v>
      </c>
      <c r="J101" s="573"/>
      <c r="K101" s="573"/>
      <c r="L101" s="809" t="s">
        <v>1054</v>
      </c>
      <c r="M101" s="809" t="s">
        <v>1055</v>
      </c>
      <c r="N101" s="812"/>
    </row>
    <row r="102" spans="1:14" s="1" customFormat="1" ht="39.950000000000003" customHeight="1" x14ac:dyDescent="0.25">
      <c r="A102" s="316" t="s">
        <v>20</v>
      </c>
      <c r="B102" s="316" t="s">
        <v>438</v>
      </c>
      <c r="C102" s="316" t="s">
        <v>439</v>
      </c>
      <c r="D102" s="619" t="s">
        <v>165</v>
      </c>
      <c r="E102" s="316" t="s">
        <v>447</v>
      </c>
      <c r="F102" s="317"/>
      <c r="G102" s="317"/>
      <c r="H102" s="317"/>
      <c r="I102" s="316" t="s">
        <v>447</v>
      </c>
      <c r="J102" s="317"/>
      <c r="K102" s="317"/>
      <c r="L102" s="810"/>
      <c r="M102" s="810"/>
      <c r="N102" s="812"/>
    </row>
    <row r="103" spans="1:14" s="9" customFormat="1" ht="39.950000000000003" customHeight="1" x14ac:dyDescent="0.25">
      <c r="A103" s="322" t="s">
        <v>13</v>
      </c>
      <c r="B103" s="322" t="s">
        <v>438</v>
      </c>
      <c r="C103" s="322" t="s">
        <v>448</v>
      </c>
      <c r="D103" s="603" t="s">
        <v>151</v>
      </c>
      <c r="E103" s="322" t="s">
        <v>279</v>
      </c>
      <c r="F103" s="323"/>
      <c r="G103" s="323"/>
      <c r="H103" s="323" t="s">
        <v>123</v>
      </c>
      <c r="I103" s="322" t="s">
        <v>279</v>
      </c>
      <c r="J103" s="323"/>
      <c r="K103" s="323"/>
      <c r="L103" s="806" t="s">
        <v>449</v>
      </c>
      <c r="M103" s="806" t="s">
        <v>1056</v>
      </c>
      <c r="N103" s="812"/>
    </row>
    <row r="104" spans="1:14" s="9" customFormat="1" ht="39.950000000000003" customHeight="1" x14ac:dyDescent="0.25">
      <c r="A104" s="336" t="s">
        <v>13</v>
      </c>
      <c r="B104" s="336" t="s">
        <v>438</v>
      </c>
      <c r="C104" s="336" t="s">
        <v>448</v>
      </c>
      <c r="D104" s="614" t="s">
        <v>165</v>
      </c>
      <c r="E104" s="336" t="s">
        <v>428</v>
      </c>
      <c r="F104" s="337"/>
      <c r="G104" s="337"/>
      <c r="H104" s="337"/>
      <c r="I104" s="336" t="s">
        <v>428</v>
      </c>
      <c r="J104" s="337"/>
      <c r="K104" s="337"/>
      <c r="L104" s="808"/>
      <c r="M104" s="808"/>
      <c r="N104" s="812"/>
    </row>
    <row r="105" spans="1:14" s="1" customFormat="1" ht="39.950000000000003" customHeight="1" x14ac:dyDescent="0.25">
      <c r="A105" s="295" t="s">
        <v>14</v>
      </c>
      <c r="B105" s="295" t="s">
        <v>438</v>
      </c>
      <c r="C105" s="295" t="s">
        <v>455</v>
      </c>
      <c r="D105" s="618" t="s">
        <v>151</v>
      </c>
      <c r="E105" s="295" t="s">
        <v>279</v>
      </c>
      <c r="F105" s="617"/>
      <c r="G105" s="573"/>
      <c r="H105" s="573" t="s">
        <v>123</v>
      </c>
      <c r="I105" s="295" t="s">
        <v>279</v>
      </c>
      <c r="J105" s="573"/>
      <c r="K105" s="573"/>
      <c r="L105" s="616" t="s">
        <v>440</v>
      </c>
      <c r="M105" s="621" t="s">
        <v>990</v>
      </c>
      <c r="N105" s="659"/>
    </row>
    <row r="106" spans="1:14" s="9" customFormat="1" ht="39.950000000000003" customHeight="1" x14ac:dyDescent="0.25">
      <c r="A106" s="322" t="s">
        <v>1057</v>
      </c>
      <c r="B106" s="322" t="s">
        <v>438</v>
      </c>
      <c r="C106" s="322" t="s">
        <v>459</v>
      </c>
      <c r="D106" s="603" t="s">
        <v>151</v>
      </c>
      <c r="E106" s="322" t="s">
        <v>279</v>
      </c>
      <c r="F106" s="323"/>
      <c r="G106" s="323"/>
      <c r="H106" s="323" t="s">
        <v>123</v>
      </c>
      <c r="I106" s="322" t="s">
        <v>279</v>
      </c>
      <c r="J106" s="323"/>
      <c r="K106" s="323"/>
      <c r="L106" s="806" t="s">
        <v>449</v>
      </c>
      <c r="M106" s="806" t="s">
        <v>1058</v>
      </c>
      <c r="N106" s="812"/>
    </row>
    <row r="107" spans="1:14" s="9" customFormat="1" ht="39.950000000000003" customHeight="1" x14ac:dyDescent="0.25">
      <c r="A107" s="336" t="s">
        <v>1057</v>
      </c>
      <c r="B107" s="336" t="s">
        <v>438</v>
      </c>
      <c r="C107" s="336" t="s">
        <v>459</v>
      </c>
      <c r="D107" s="614" t="s">
        <v>165</v>
      </c>
      <c r="E107" s="336" t="s">
        <v>466</v>
      </c>
      <c r="F107" s="337"/>
      <c r="G107" s="337"/>
      <c r="H107" s="337"/>
      <c r="I107" s="336" t="s">
        <v>466</v>
      </c>
      <c r="J107" s="337"/>
      <c r="K107" s="337"/>
      <c r="L107" s="808"/>
      <c r="M107" s="808" t="s">
        <v>990</v>
      </c>
      <c r="N107" s="812"/>
    </row>
    <row r="108" spans="1:14" s="1" customFormat="1" ht="39.950000000000003" customHeight="1" x14ac:dyDescent="0.25">
      <c r="A108" s="295" t="s">
        <v>15</v>
      </c>
      <c r="B108" s="295" t="s">
        <v>438</v>
      </c>
      <c r="C108" s="295" t="s">
        <v>467</v>
      </c>
      <c r="D108" s="618" t="s">
        <v>151</v>
      </c>
      <c r="E108" s="295" t="s">
        <v>279</v>
      </c>
      <c r="F108" s="617"/>
      <c r="G108" s="573"/>
      <c r="H108" s="573" t="s">
        <v>123</v>
      </c>
      <c r="I108" s="295" t="s">
        <v>279</v>
      </c>
      <c r="J108" s="573"/>
      <c r="K108" s="573"/>
      <c r="L108" s="809" t="s">
        <v>440</v>
      </c>
      <c r="M108" s="809" t="s">
        <v>1059</v>
      </c>
      <c r="N108" s="812"/>
    </row>
    <row r="109" spans="1:14" s="1" customFormat="1" ht="39.950000000000003" customHeight="1" x14ac:dyDescent="0.25">
      <c r="A109" s="316" t="s">
        <v>15</v>
      </c>
      <c r="B109" s="316" t="s">
        <v>438</v>
      </c>
      <c r="C109" s="316" t="s">
        <v>467</v>
      </c>
      <c r="D109" s="619" t="s">
        <v>165</v>
      </c>
      <c r="E109" s="316" t="s">
        <v>472</v>
      </c>
      <c r="F109" s="317"/>
      <c r="G109" s="317"/>
      <c r="H109" s="317"/>
      <c r="I109" s="316" t="s">
        <v>472</v>
      </c>
      <c r="J109" s="317"/>
      <c r="K109" s="317"/>
      <c r="L109" s="810"/>
      <c r="M109" s="810" t="s">
        <v>990</v>
      </c>
      <c r="N109" s="812"/>
    </row>
    <row r="110" spans="1:14" s="9" customFormat="1" ht="39.950000000000003" customHeight="1" x14ac:dyDescent="0.25">
      <c r="A110" s="322" t="s">
        <v>1060</v>
      </c>
      <c r="B110" s="322" t="s">
        <v>438</v>
      </c>
      <c r="C110" s="322" t="s">
        <v>473</v>
      </c>
      <c r="D110" s="603" t="s">
        <v>151</v>
      </c>
      <c r="E110" s="322" t="s">
        <v>279</v>
      </c>
      <c r="F110" s="323"/>
      <c r="G110" s="323"/>
      <c r="H110" s="323" t="s">
        <v>123</v>
      </c>
      <c r="I110" s="322" t="s">
        <v>279</v>
      </c>
      <c r="J110" s="323"/>
      <c r="K110" s="323"/>
      <c r="L110" s="806" t="s">
        <v>440</v>
      </c>
      <c r="M110" s="806" t="s">
        <v>990</v>
      </c>
      <c r="N110" s="812"/>
    </row>
    <row r="111" spans="1:14" s="9" customFormat="1" ht="39.950000000000003" customHeight="1" x14ac:dyDescent="0.25">
      <c r="A111" s="336" t="s">
        <v>1060</v>
      </c>
      <c r="B111" s="336" t="s">
        <v>438</v>
      </c>
      <c r="C111" s="336" t="s">
        <v>473</v>
      </c>
      <c r="D111" s="614" t="s">
        <v>165</v>
      </c>
      <c r="E111" s="336" t="s">
        <v>472</v>
      </c>
      <c r="F111" s="337"/>
      <c r="G111" s="337"/>
      <c r="H111" s="337"/>
      <c r="I111" s="336" t="s">
        <v>472</v>
      </c>
      <c r="J111" s="337"/>
      <c r="K111" s="337"/>
      <c r="L111" s="808"/>
      <c r="M111" s="808" t="s">
        <v>990</v>
      </c>
      <c r="N111" s="812"/>
    </row>
    <row r="112" spans="1:14" s="1" customFormat="1" ht="39.950000000000003" customHeight="1" x14ac:dyDescent="0.25">
      <c r="A112" s="295" t="s">
        <v>18</v>
      </c>
      <c r="B112" s="295" t="s">
        <v>474</v>
      </c>
      <c r="C112" s="295" t="s">
        <v>475</v>
      </c>
      <c r="D112" s="618" t="s">
        <v>151</v>
      </c>
      <c r="E112" s="295" t="s">
        <v>279</v>
      </c>
      <c r="F112" s="617"/>
      <c r="G112" s="573"/>
      <c r="H112" s="573" t="s">
        <v>123</v>
      </c>
      <c r="I112" s="295" t="s">
        <v>279</v>
      </c>
      <c r="J112" s="573"/>
      <c r="K112" s="573"/>
      <c r="L112" s="809" t="s">
        <v>476</v>
      </c>
      <c r="M112" s="809" t="s">
        <v>87</v>
      </c>
      <c r="N112" s="812"/>
    </row>
    <row r="113" spans="1:14" s="1" customFormat="1" ht="39.950000000000003" customHeight="1" x14ac:dyDescent="0.25">
      <c r="A113" s="316" t="s">
        <v>18</v>
      </c>
      <c r="B113" s="316" t="s">
        <v>474</v>
      </c>
      <c r="C113" s="316" t="s">
        <v>475</v>
      </c>
      <c r="D113" s="619" t="s">
        <v>165</v>
      </c>
      <c r="E113" s="316" t="s">
        <v>480</v>
      </c>
      <c r="F113" s="317"/>
      <c r="G113" s="317"/>
      <c r="H113" s="317"/>
      <c r="I113" s="316" t="s">
        <v>486</v>
      </c>
      <c r="J113" s="317"/>
      <c r="K113" s="317"/>
      <c r="L113" s="810"/>
      <c r="M113" s="810" t="s">
        <v>990</v>
      </c>
      <c r="N113" s="812"/>
    </row>
    <row r="114" spans="1:14" s="9" customFormat="1" ht="39.950000000000003" customHeight="1" x14ac:dyDescent="0.25">
      <c r="A114" s="322" t="s">
        <v>1061</v>
      </c>
      <c r="B114" s="322" t="s">
        <v>474</v>
      </c>
      <c r="C114" s="322" t="s">
        <v>89</v>
      </c>
      <c r="D114" s="603" t="s">
        <v>151</v>
      </c>
      <c r="E114" s="322" t="s">
        <v>279</v>
      </c>
      <c r="F114" s="323"/>
      <c r="G114" s="323"/>
      <c r="H114" s="323" t="s">
        <v>123</v>
      </c>
      <c r="I114" s="322" t="s">
        <v>279</v>
      </c>
      <c r="J114" s="323"/>
      <c r="K114" s="323"/>
      <c r="L114" s="806" t="s">
        <v>481</v>
      </c>
      <c r="M114" s="806" t="s">
        <v>87</v>
      </c>
      <c r="N114" s="812"/>
    </row>
    <row r="115" spans="1:14" s="9" customFormat="1" ht="39.950000000000003" customHeight="1" x14ac:dyDescent="0.25">
      <c r="A115" s="336" t="s">
        <v>1061</v>
      </c>
      <c r="B115" s="336" t="s">
        <v>474</v>
      </c>
      <c r="C115" s="336" t="s">
        <v>89</v>
      </c>
      <c r="D115" s="614" t="s">
        <v>165</v>
      </c>
      <c r="E115" s="336" t="s">
        <v>480</v>
      </c>
      <c r="F115" s="337"/>
      <c r="G115" s="337"/>
      <c r="H115" s="337"/>
      <c r="I115" s="336" t="s">
        <v>486</v>
      </c>
      <c r="J115" s="337"/>
      <c r="K115" s="337"/>
      <c r="L115" s="808"/>
      <c r="M115" s="808" t="s">
        <v>990</v>
      </c>
      <c r="N115" s="812"/>
    </row>
    <row r="116" spans="1:14" s="1" customFormat="1" ht="39.950000000000003" customHeight="1" x14ac:dyDescent="0.25">
      <c r="A116" s="295" t="s">
        <v>1062</v>
      </c>
      <c r="B116" s="295" t="s">
        <v>474</v>
      </c>
      <c r="C116" s="295" t="s">
        <v>483</v>
      </c>
      <c r="D116" s="618" t="s">
        <v>151</v>
      </c>
      <c r="E116" s="295" t="s">
        <v>279</v>
      </c>
      <c r="F116" s="617"/>
      <c r="G116" s="573"/>
      <c r="H116" s="573" t="s">
        <v>123</v>
      </c>
      <c r="I116" s="295" t="s">
        <v>279</v>
      </c>
      <c r="J116" s="573"/>
      <c r="K116" s="573"/>
      <c r="L116" s="809" t="s">
        <v>484</v>
      </c>
      <c r="M116" s="809" t="s">
        <v>87</v>
      </c>
      <c r="N116" s="812"/>
    </row>
    <row r="117" spans="1:14" s="1" customFormat="1" ht="39.950000000000003" customHeight="1" x14ac:dyDescent="0.25">
      <c r="A117" s="316" t="s">
        <v>1062</v>
      </c>
      <c r="B117" s="316" t="s">
        <v>474</v>
      </c>
      <c r="C117" s="316" t="s">
        <v>483</v>
      </c>
      <c r="D117" s="619" t="s">
        <v>165</v>
      </c>
      <c r="E117" s="316" t="s">
        <v>480</v>
      </c>
      <c r="F117" s="317"/>
      <c r="G117" s="317"/>
      <c r="H117" s="317"/>
      <c r="I117" s="316" t="s">
        <v>486</v>
      </c>
      <c r="J117" s="317"/>
      <c r="K117" s="317"/>
      <c r="L117" s="810"/>
      <c r="M117" s="810" t="s">
        <v>990</v>
      </c>
      <c r="N117" s="812"/>
    </row>
    <row r="118" spans="1:14" s="9" customFormat="1" ht="39.950000000000003" customHeight="1" x14ac:dyDescent="0.25">
      <c r="A118" s="322" t="s">
        <v>1063</v>
      </c>
      <c r="B118" s="322" t="s">
        <v>474</v>
      </c>
      <c r="C118" s="322" t="s">
        <v>487</v>
      </c>
      <c r="D118" s="603" t="s">
        <v>151</v>
      </c>
      <c r="E118" s="322" t="s">
        <v>279</v>
      </c>
      <c r="F118" s="323"/>
      <c r="G118" s="323"/>
      <c r="H118" s="323" t="s">
        <v>123</v>
      </c>
      <c r="I118" s="322" t="s">
        <v>279</v>
      </c>
      <c r="J118" s="323"/>
      <c r="K118" s="323"/>
      <c r="L118" s="806" t="s">
        <v>1064</v>
      </c>
      <c r="M118" s="806" t="s">
        <v>990</v>
      </c>
      <c r="N118" s="812"/>
    </row>
    <row r="119" spans="1:14" s="9" customFormat="1" ht="39.950000000000003" customHeight="1" x14ac:dyDescent="0.25">
      <c r="A119" s="336" t="s">
        <v>1063</v>
      </c>
      <c r="B119" s="336" t="s">
        <v>474</v>
      </c>
      <c r="C119" s="336" t="s">
        <v>487</v>
      </c>
      <c r="D119" s="614" t="s">
        <v>165</v>
      </c>
      <c r="E119" s="336" t="s">
        <v>428</v>
      </c>
      <c r="F119" s="337"/>
      <c r="G119" s="337"/>
      <c r="H119" s="337"/>
      <c r="I119" s="336" t="s">
        <v>428</v>
      </c>
      <c r="J119" s="337"/>
      <c r="K119" s="337"/>
      <c r="L119" s="808"/>
      <c r="M119" s="808" t="s">
        <v>990</v>
      </c>
      <c r="N119" s="812"/>
    </row>
    <row r="120" spans="1:14" s="1" customFormat="1" ht="39.950000000000003" customHeight="1" x14ac:dyDescent="0.25">
      <c r="A120" s="295" t="s">
        <v>1065</v>
      </c>
      <c r="B120" s="295" t="s">
        <v>474</v>
      </c>
      <c r="C120" s="295" t="s">
        <v>490</v>
      </c>
      <c r="D120" s="618" t="s">
        <v>151</v>
      </c>
      <c r="E120" s="295" t="s">
        <v>279</v>
      </c>
      <c r="F120" s="617"/>
      <c r="G120" s="573"/>
      <c r="H120" s="573" t="s">
        <v>123</v>
      </c>
      <c r="I120" s="295" t="s">
        <v>279</v>
      </c>
      <c r="J120" s="573"/>
      <c r="K120" s="573"/>
      <c r="L120" s="809" t="s">
        <v>491</v>
      </c>
      <c r="M120" s="809" t="s">
        <v>990</v>
      </c>
      <c r="N120" s="812"/>
    </row>
    <row r="121" spans="1:14" s="1" customFormat="1" ht="39.950000000000003" customHeight="1" x14ac:dyDescent="0.25">
      <c r="A121" s="316" t="s">
        <v>1065</v>
      </c>
      <c r="B121" s="316" t="s">
        <v>474</v>
      </c>
      <c r="C121" s="316" t="s">
        <v>490</v>
      </c>
      <c r="D121" s="619" t="s">
        <v>165</v>
      </c>
      <c r="E121" s="316" t="s">
        <v>428</v>
      </c>
      <c r="F121" s="317"/>
      <c r="G121" s="317"/>
      <c r="H121" s="317"/>
      <c r="I121" s="316" t="s">
        <v>428</v>
      </c>
      <c r="J121" s="317"/>
      <c r="K121" s="317"/>
      <c r="L121" s="810"/>
      <c r="M121" s="810" t="s">
        <v>990</v>
      </c>
      <c r="N121" s="812"/>
    </row>
    <row r="122" spans="1:14" s="9" customFormat="1" ht="39.950000000000003" customHeight="1" x14ac:dyDescent="0.25">
      <c r="A122" s="322" t="s">
        <v>1066</v>
      </c>
      <c r="B122" s="322" t="s">
        <v>474</v>
      </c>
      <c r="C122" s="322" t="s">
        <v>493</v>
      </c>
      <c r="D122" s="603" t="s">
        <v>151</v>
      </c>
      <c r="E122" s="322" t="s">
        <v>279</v>
      </c>
      <c r="F122" s="323"/>
      <c r="G122" s="323"/>
      <c r="H122" s="323" t="s">
        <v>123</v>
      </c>
      <c r="I122" s="322" t="s">
        <v>279</v>
      </c>
      <c r="J122" s="323"/>
      <c r="K122" s="323"/>
      <c r="L122" s="806" t="s">
        <v>1067</v>
      </c>
      <c r="M122" s="806" t="s">
        <v>990</v>
      </c>
      <c r="N122" s="812"/>
    </row>
    <row r="123" spans="1:14" s="9" customFormat="1" ht="39.950000000000003" customHeight="1" x14ac:dyDescent="0.25">
      <c r="A123" s="336" t="s">
        <v>1066</v>
      </c>
      <c r="B123" s="336" t="s">
        <v>474</v>
      </c>
      <c r="C123" s="336" t="s">
        <v>493</v>
      </c>
      <c r="D123" s="614" t="s">
        <v>165</v>
      </c>
      <c r="E123" s="336" t="s">
        <v>486</v>
      </c>
      <c r="F123" s="337"/>
      <c r="G123" s="337"/>
      <c r="H123" s="337"/>
      <c r="I123" s="336" t="s">
        <v>486</v>
      </c>
      <c r="J123" s="337"/>
      <c r="K123" s="337"/>
      <c r="L123" s="808"/>
      <c r="M123" s="808" t="s">
        <v>990</v>
      </c>
      <c r="N123" s="812"/>
    </row>
    <row r="124" spans="1:14" s="1" customFormat="1" ht="39.950000000000003" customHeight="1" x14ac:dyDescent="0.25">
      <c r="A124" s="164" t="s">
        <v>1068</v>
      </c>
      <c r="B124" s="164" t="s">
        <v>495</v>
      </c>
      <c r="C124" s="164" t="s">
        <v>496</v>
      </c>
      <c r="D124" s="454" t="s">
        <v>151</v>
      </c>
      <c r="E124" s="164" t="s">
        <v>497</v>
      </c>
      <c r="F124" s="76"/>
      <c r="G124" s="76"/>
      <c r="H124" s="76" t="s">
        <v>123</v>
      </c>
      <c r="I124" s="164" t="s">
        <v>497</v>
      </c>
      <c r="J124" s="76"/>
      <c r="K124" s="76"/>
      <c r="L124" s="447" t="s">
        <v>498</v>
      </c>
      <c r="M124" s="447" t="s">
        <v>990</v>
      </c>
      <c r="N124" s="659"/>
    </row>
    <row r="125" spans="1:14" s="9" customFormat="1" ht="39.950000000000003" customHeight="1" x14ac:dyDescent="0.25">
      <c r="A125" s="322" t="s">
        <v>1069</v>
      </c>
      <c r="B125" s="322" t="s">
        <v>495</v>
      </c>
      <c r="C125" s="322" t="s">
        <v>500</v>
      </c>
      <c r="D125" s="603" t="s">
        <v>151</v>
      </c>
      <c r="E125" s="322" t="s">
        <v>1070</v>
      </c>
      <c r="F125" s="323"/>
      <c r="G125" s="323"/>
      <c r="H125" s="323" t="s">
        <v>123</v>
      </c>
      <c r="I125" s="322" t="s">
        <v>279</v>
      </c>
      <c r="J125" s="323"/>
      <c r="K125" s="323"/>
      <c r="L125" s="806" t="s">
        <v>501</v>
      </c>
      <c r="M125" s="806" t="s">
        <v>1071</v>
      </c>
      <c r="N125" s="812"/>
    </row>
    <row r="126" spans="1:14" s="9" customFormat="1" ht="39.950000000000003" customHeight="1" x14ac:dyDescent="0.25">
      <c r="A126" s="325" t="s">
        <v>1069</v>
      </c>
      <c r="B126" s="325" t="s">
        <v>495</v>
      </c>
      <c r="C126" s="325" t="s">
        <v>500</v>
      </c>
      <c r="D126" s="452" t="s">
        <v>165</v>
      </c>
      <c r="E126" s="325" t="s">
        <v>1072</v>
      </c>
      <c r="F126" s="326"/>
      <c r="G126" s="326"/>
      <c r="H126" s="326"/>
      <c r="I126" s="325" t="s">
        <v>507</v>
      </c>
      <c r="J126" s="326"/>
      <c r="K126" s="326"/>
      <c r="L126" s="807"/>
      <c r="M126" s="807" t="s">
        <v>990</v>
      </c>
      <c r="N126" s="812"/>
    </row>
    <row r="127" spans="1:14" s="9" customFormat="1" ht="39.950000000000003" customHeight="1" x14ac:dyDescent="0.25">
      <c r="A127" s="325" t="s">
        <v>1069</v>
      </c>
      <c r="B127" s="325" t="s">
        <v>495</v>
      </c>
      <c r="C127" s="325" t="s">
        <v>500</v>
      </c>
      <c r="D127" s="452" t="s">
        <v>168</v>
      </c>
      <c r="E127" s="325" t="s">
        <v>1073</v>
      </c>
      <c r="F127" s="326"/>
      <c r="G127" s="326"/>
      <c r="H127" s="326"/>
      <c r="I127" s="325" t="s">
        <v>510</v>
      </c>
      <c r="J127" s="326"/>
      <c r="K127" s="326"/>
      <c r="L127" s="807"/>
      <c r="M127" s="807" t="s">
        <v>990</v>
      </c>
      <c r="N127" s="812"/>
    </row>
    <row r="128" spans="1:14" s="9" customFormat="1" ht="39.950000000000003" customHeight="1" x14ac:dyDescent="0.25">
      <c r="A128" s="336" t="s">
        <v>1069</v>
      </c>
      <c r="B128" s="336" t="s">
        <v>495</v>
      </c>
      <c r="C128" s="336" t="s">
        <v>500</v>
      </c>
      <c r="D128" s="614" t="s">
        <v>170</v>
      </c>
      <c r="E128" s="336" t="s">
        <v>1074</v>
      </c>
      <c r="F128" s="337"/>
      <c r="G128" s="337"/>
      <c r="H128" s="337"/>
      <c r="I128" s="336"/>
      <c r="J128" s="337"/>
      <c r="K128" s="337"/>
      <c r="L128" s="808"/>
      <c r="M128" s="808" t="s">
        <v>990</v>
      </c>
      <c r="N128" s="812"/>
    </row>
    <row r="129" spans="1:14" s="1" customFormat="1" ht="39.950000000000003" customHeight="1" x14ac:dyDescent="0.25">
      <c r="A129" s="295" t="s">
        <v>48</v>
      </c>
      <c r="B129" s="295" t="s">
        <v>495</v>
      </c>
      <c r="C129" s="295" t="s">
        <v>514</v>
      </c>
      <c r="D129" s="618" t="s">
        <v>151</v>
      </c>
      <c r="E129" s="295" t="s">
        <v>395</v>
      </c>
      <c r="F129" s="617"/>
      <c r="G129" s="573"/>
      <c r="H129" s="573" t="s">
        <v>123</v>
      </c>
      <c r="I129" s="295" t="s">
        <v>515</v>
      </c>
      <c r="J129" s="573"/>
      <c r="K129" s="573"/>
      <c r="L129" s="809" t="s">
        <v>516</v>
      </c>
      <c r="M129" s="809" t="s">
        <v>990</v>
      </c>
      <c r="N129" s="812"/>
    </row>
    <row r="130" spans="1:14" s="1" customFormat="1" ht="39.950000000000003" customHeight="1" x14ac:dyDescent="0.25">
      <c r="A130" s="316" t="s">
        <v>48</v>
      </c>
      <c r="B130" s="316" t="s">
        <v>495</v>
      </c>
      <c r="C130" s="316" t="s">
        <v>514</v>
      </c>
      <c r="D130" s="619" t="s">
        <v>165</v>
      </c>
      <c r="E130" s="316" t="s">
        <v>519</v>
      </c>
      <c r="F130" s="317"/>
      <c r="G130" s="317"/>
      <c r="H130" s="317"/>
      <c r="I130" s="316" t="s">
        <v>519</v>
      </c>
      <c r="J130" s="317"/>
      <c r="K130" s="317"/>
      <c r="L130" s="810"/>
      <c r="M130" s="810" t="s">
        <v>990</v>
      </c>
      <c r="N130" s="812"/>
    </row>
    <row r="131" spans="1:14" s="9" customFormat="1" ht="39.950000000000003" customHeight="1" x14ac:dyDescent="0.25">
      <c r="A131" s="322" t="s">
        <v>1075</v>
      </c>
      <c r="B131" s="322" t="s">
        <v>495</v>
      </c>
      <c r="C131" s="322" t="s">
        <v>3021</v>
      </c>
      <c r="D131" s="603" t="s">
        <v>151</v>
      </c>
      <c r="E131" s="322" t="s">
        <v>279</v>
      </c>
      <c r="F131" s="323"/>
      <c r="G131" s="323"/>
      <c r="H131" s="323" t="s">
        <v>123</v>
      </c>
      <c r="I131" s="322" t="s">
        <v>279</v>
      </c>
      <c r="J131" s="323"/>
      <c r="K131" s="323"/>
      <c r="L131" s="806" t="s">
        <v>521</v>
      </c>
      <c r="M131" s="806" t="s">
        <v>990</v>
      </c>
      <c r="N131" s="812"/>
    </row>
    <row r="132" spans="1:14" s="9" customFormat="1" ht="39.950000000000003" customHeight="1" x14ac:dyDescent="0.25">
      <c r="A132" s="325" t="s">
        <v>1075</v>
      </c>
      <c r="B132" s="325" t="s">
        <v>495</v>
      </c>
      <c r="C132" s="325" t="s">
        <v>3021</v>
      </c>
      <c r="D132" s="452" t="s">
        <v>165</v>
      </c>
      <c r="E132" s="325" t="s">
        <v>526</v>
      </c>
      <c r="F132" s="326"/>
      <c r="G132" s="326"/>
      <c r="H132" s="326"/>
      <c r="I132" s="325" t="s">
        <v>526</v>
      </c>
      <c r="J132" s="326"/>
      <c r="K132" s="326"/>
      <c r="L132" s="807"/>
      <c r="M132" s="807" t="s">
        <v>990</v>
      </c>
      <c r="N132" s="812"/>
    </row>
    <row r="133" spans="1:14" s="9" customFormat="1" ht="39.950000000000003" customHeight="1" x14ac:dyDescent="0.25">
      <c r="A133" s="336" t="s">
        <v>1075</v>
      </c>
      <c r="B133" s="336" t="s">
        <v>495</v>
      </c>
      <c r="C133" s="336" t="s">
        <v>3021</v>
      </c>
      <c r="D133" s="614" t="s">
        <v>168</v>
      </c>
      <c r="E133" s="336" t="s">
        <v>1076</v>
      </c>
      <c r="F133" s="337"/>
      <c r="G133" s="337"/>
      <c r="H133" s="337"/>
      <c r="I133" s="336" t="s">
        <v>527</v>
      </c>
      <c r="J133" s="337"/>
      <c r="K133" s="337"/>
      <c r="L133" s="808"/>
      <c r="M133" s="808" t="s">
        <v>990</v>
      </c>
      <c r="N133" s="812"/>
    </row>
    <row r="134" spans="1:14" s="1" customFormat="1" ht="39.950000000000003" customHeight="1" x14ac:dyDescent="0.25">
      <c r="A134" s="316" t="s">
        <v>1077</v>
      </c>
      <c r="B134" s="316" t="s">
        <v>495</v>
      </c>
      <c r="C134" s="316" t="s">
        <v>1078</v>
      </c>
      <c r="D134" s="619" t="s">
        <v>151</v>
      </c>
      <c r="E134" s="316" t="s">
        <v>279</v>
      </c>
      <c r="F134" s="459"/>
      <c r="G134" s="459"/>
      <c r="H134" s="459" t="s">
        <v>123</v>
      </c>
      <c r="I134" s="457" t="s">
        <v>279</v>
      </c>
      <c r="J134" s="459"/>
      <c r="K134" s="459"/>
      <c r="L134" s="458" t="s">
        <v>529</v>
      </c>
      <c r="M134" s="458" t="s">
        <v>1079</v>
      </c>
      <c r="N134" s="659"/>
    </row>
    <row r="135" spans="1:14" s="9" customFormat="1" ht="39.950000000000003" customHeight="1" x14ac:dyDescent="0.25">
      <c r="A135" s="322" t="s">
        <v>9</v>
      </c>
      <c r="B135" s="322" t="s">
        <v>495</v>
      </c>
      <c r="C135" s="322" t="s">
        <v>532</v>
      </c>
      <c r="D135" s="603" t="s">
        <v>151</v>
      </c>
      <c r="E135" s="322" t="s">
        <v>279</v>
      </c>
      <c r="F135" s="323"/>
      <c r="G135" s="323"/>
      <c r="H135" s="323" t="s">
        <v>123</v>
      </c>
      <c r="I135" s="322" t="s">
        <v>279</v>
      </c>
      <c r="J135" s="323"/>
      <c r="K135" s="323"/>
      <c r="L135" s="806" t="s">
        <v>533</v>
      </c>
      <c r="M135" s="806" t="s">
        <v>990</v>
      </c>
      <c r="N135" s="812"/>
    </row>
    <row r="136" spans="1:14" s="9" customFormat="1" ht="39.950000000000003" customHeight="1" x14ac:dyDescent="0.25">
      <c r="A136" s="325" t="s">
        <v>9</v>
      </c>
      <c r="B136" s="325" t="s">
        <v>495</v>
      </c>
      <c r="C136" s="325" t="s">
        <v>532</v>
      </c>
      <c r="D136" s="452" t="s">
        <v>165</v>
      </c>
      <c r="E136" s="452" t="s">
        <v>536</v>
      </c>
      <c r="F136" s="326"/>
      <c r="G136" s="326"/>
      <c r="H136" s="326"/>
      <c r="I136" s="325" t="s">
        <v>536</v>
      </c>
      <c r="J136" s="326"/>
      <c r="K136" s="326"/>
      <c r="L136" s="807"/>
      <c r="M136" s="807" t="s">
        <v>990</v>
      </c>
      <c r="N136" s="812"/>
    </row>
    <row r="137" spans="1:14" s="9" customFormat="1" ht="39.950000000000003" customHeight="1" x14ac:dyDescent="0.25">
      <c r="A137" s="325" t="s">
        <v>9</v>
      </c>
      <c r="B137" s="325" t="s">
        <v>495</v>
      </c>
      <c r="C137" s="325" t="s">
        <v>532</v>
      </c>
      <c r="D137" s="452" t="s">
        <v>168</v>
      </c>
      <c r="E137" s="452" t="s">
        <v>1080</v>
      </c>
      <c r="F137" s="326"/>
      <c r="G137" s="326"/>
      <c r="H137" s="326"/>
      <c r="I137" s="325"/>
      <c r="J137" s="326"/>
      <c r="K137" s="326"/>
      <c r="L137" s="807"/>
      <c r="M137" s="807"/>
      <c r="N137" s="812"/>
    </row>
    <row r="138" spans="1:14" s="9" customFormat="1" ht="39.950000000000003" customHeight="1" x14ac:dyDescent="0.25">
      <c r="A138" s="325" t="s">
        <v>9</v>
      </c>
      <c r="B138" s="325" t="s">
        <v>495</v>
      </c>
      <c r="C138" s="325" t="s">
        <v>532</v>
      </c>
      <c r="D138" s="452" t="s">
        <v>170</v>
      </c>
      <c r="E138" s="452" t="s">
        <v>1081</v>
      </c>
      <c r="F138" s="326"/>
      <c r="G138" s="326"/>
      <c r="H138" s="326"/>
      <c r="I138" s="325"/>
      <c r="J138" s="326"/>
      <c r="K138" s="326"/>
      <c r="L138" s="808"/>
      <c r="M138" s="808"/>
      <c r="N138" s="812"/>
    </row>
    <row r="139" spans="1:14" s="1" customFormat="1" ht="39.950000000000003" customHeight="1" thickBot="1" x14ac:dyDescent="0.3">
      <c r="A139" s="455" t="s">
        <v>1082</v>
      </c>
      <c r="B139" s="455" t="s">
        <v>495</v>
      </c>
      <c r="C139" s="455" t="s">
        <v>495</v>
      </c>
      <c r="D139" s="456" t="s">
        <v>151</v>
      </c>
      <c r="E139" s="455" t="s">
        <v>279</v>
      </c>
      <c r="F139" s="460"/>
      <c r="G139" s="460"/>
      <c r="H139" s="460" t="s">
        <v>123</v>
      </c>
      <c r="I139" s="455" t="s">
        <v>1083</v>
      </c>
      <c r="J139" s="460"/>
      <c r="K139" s="460"/>
      <c r="L139" s="615" t="s">
        <v>1084</v>
      </c>
      <c r="M139" s="615" t="s">
        <v>990</v>
      </c>
      <c r="N139" s="659"/>
    </row>
  </sheetData>
  <autoFilter ref="C1:M242" xr:uid="{8AA42139-7EC1-4F14-9308-5712F8D3A2ED}"/>
  <mergeCells count="105">
    <mergeCell ref="L118:L119"/>
    <mergeCell ref="L120:L121"/>
    <mergeCell ref="L135:L138"/>
    <mergeCell ref="L125:L128"/>
    <mergeCell ref="L129:L130"/>
    <mergeCell ref="L131:L133"/>
    <mergeCell ref="L122:L123"/>
    <mergeCell ref="L93:L94"/>
    <mergeCell ref="L97:L98"/>
    <mergeCell ref="L99:L100"/>
    <mergeCell ref="L101:L102"/>
    <mergeCell ref="L103:L104"/>
    <mergeCell ref="L106:L107"/>
    <mergeCell ref="L108:L109"/>
    <mergeCell ref="L114:L115"/>
    <mergeCell ref="L116:L117"/>
    <mergeCell ref="M2:M5"/>
    <mergeCell ref="M6:M12"/>
    <mergeCell ref="M13:M18"/>
    <mergeCell ref="M19:M21"/>
    <mergeCell ref="M22:M24"/>
    <mergeCell ref="L112:L113"/>
    <mergeCell ref="L91:L92"/>
    <mergeCell ref="L70:L74"/>
    <mergeCell ref="L2:L5"/>
    <mergeCell ref="L6:L12"/>
    <mergeCell ref="L13:L18"/>
    <mergeCell ref="L19:L21"/>
    <mergeCell ref="L22:L24"/>
    <mergeCell ref="L25:L29"/>
    <mergeCell ref="L30:L33"/>
    <mergeCell ref="L36:L37"/>
    <mergeCell ref="L38:L42"/>
    <mergeCell ref="L43:L47"/>
    <mergeCell ref="L48:L52"/>
    <mergeCell ref="L53:L60"/>
    <mergeCell ref="L61:L69"/>
    <mergeCell ref="L110:L111"/>
    <mergeCell ref="L75:L82"/>
    <mergeCell ref="L83:L90"/>
    <mergeCell ref="M135:M138"/>
    <mergeCell ref="M112:M113"/>
    <mergeCell ref="M114:M115"/>
    <mergeCell ref="M116:M117"/>
    <mergeCell ref="M118:M119"/>
    <mergeCell ref="M120:M121"/>
    <mergeCell ref="M101:M102"/>
    <mergeCell ref="M103:M104"/>
    <mergeCell ref="M106:M107"/>
    <mergeCell ref="M108:M109"/>
    <mergeCell ref="M110:M111"/>
    <mergeCell ref="N2:N5"/>
    <mergeCell ref="N6:N12"/>
    <mergeCell ref="N13:N18"/>
    <mergeCell ref="N19:N21"/>
    <mergeCell ref="N22:N24"/>
    <mergeCell ref="M122:M123"/>
    <mergeCell ref="M125:M128"/>
    <mergeCell ref="M129:M130"/>
    <mergeCell ref="M131:M133"/>
    <mergeCell ref="M83:M90"/>
    <mergeCell ref="M91:M92"/>
    <mergeCell ref="M93:M94"/>
    <mergeCell ref="M97:M98"/>
    <mergeCell ref="M99:M100"/>
    <mergeCell ref="M48:M52"/>
    <mergeCell ref="M53:M60"/>
    <mergeCell ref="M61:M69"/>
    <mergeCell ref="M70:M74"/>
    <mergeCell ref="M75:M82"/>
    <mergeCell ref="M25:M29"/>
    <mergeCell ref="M30:M33"/>
    <mergeCell ref="M36:M37"/>
    <mergeCell ref="M38:M42"/>
    <mergeCell ref="M43:M47"/>
    <mergeCell ref="N48:N52"/>
    <mergeCell ref="N53:N60"/>
    <mergeCell ref="N61:N69"/>
    <mergeCell ref="N70:N74"/>
    <mergeCell ref="N75:N82"/>
    <mergeCell ref="N25:N29"/>
    <mergeCell ref="N30:N33"/>
    <mergeCell ref="N36:N37"/>
    <mergeCell ref="N38:N42"/>
    <mergeCell ref="N43:N47"/>
    <mergeCell ref="N101:N102"/>
    <mergeCell ref="N103:N104"/>
    <mergeCell ref="N106:N107"/>
    <mergeCell ref="N108:N109"/>
    <mergeCell ref="N110:N111"/>
    <mergeCell ref="N83:N90"/>
    <mergeCell ref="N91:N92"/>
    <mergeCell ref="N93:N94"/>
    <mergeCell ref="N97:N98"/>
    <mergeCell ref="N99:N100"/>
    <mergeCell ref="N122:N123"/>
    <mergeCell ref="N125:N128"/>
    <mergeCell ref="N129:N130"/>
    <mergeCell ref="N131:N133"/>
    <mergeCell ref="N135:N138"/>
    <mergeCell ref="N112:N113"/>
    <mergeCell ref="N114:N115"/>
    <mergeCell ref="N116:N117"/>
    <mergeCell ref="N118:N119"/>
    <mergeCell ref="N120:N121"/>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68FA-59CA-4EC5-99E7-EB9E1783CE74}">
  <sheetPr>
    <tabColor rgb="FF00B0F0"/>
  </sheetPr>
  <dimension ref="A1:I109"/>
  <sheetViews>
    <sheetView zoomScale="70" zoomScaleNormal="70" workbookViewId="0">
      <pane ySplit="1" topLeftCell="A95" activePane="bottomLeft" state="frozen"/>
      <selection activeCell="D20" sqref="D20"/>
      <selection pane="bottomLeft" activeCell="D102" sqref="D102"/>
    </sheetView>
  </sheetViews>
  <sheetFormatPr defaultColWidth="8.85546875" defaultRowHeight="15" x14ac:dyDescent="0.25"/>
  <cols>
    <col min="1" max="1" width="9.42578125" style="11" customWidth="1"/>
    <col min="2" max="2" width="17" style="446" customWidth="1"/>
    <col min="3" max="3" width="28" style="446" bestFit="1" customWidth="1"/>
    <col min="4" max="4" width="64" style="446" bestFit="1" customWidth="1"/>
    <col min="5" max="5" width="20.140625" style="7" bestFit="1" customWidth="1"/>
    <col min="6" max="6" width="20.140625" style="7" customWidth="1"/>
    <col min="7" max="7" width="125.42578125" style="11" customWidth="1"/>
    <col min="8" max="9" width="37.140625" style="11" customWidth="1"/>
    <col min="10" max="16384" width="8.85546875" style="11"/>
  </cols>
  <sheetData>
    <row r="1" spans="1:9" s="449" customFormat="1" x14ac:dyDescent="0.25">
      <c r="A1" s="88" t="s">
        <v>117</v>
      </c>
      <c r="B1" s="88" t="s">
        <v>118</v>
      </c>
      <c r="C1" s="4" t="s">
        <v>119</v>
      </c>
      <c r="D1" s="4" t="s">
        <v>538</v>
      </c>
      <c r="E1" s="88" t="s">
        <v>1441</v>
      </c>
      <c r="F1" s="88" t="s">
        <v>3435</v>
      </c>
      <c r="G1" s="88" t="s">
        <v>127</v>
      </c>
      <c r="H1" s="88" t="s">
        <v>987</v>
      </c>
      <c r="I1" s="658" t="s">
        <v>135</v>
      </c>
    </row>
    <row r="2" spans="1:9" s="18" customFormat="1" ht="60" x14ac:dyDescent="0.25">
      <c r="A2" s="629" t="s">
        <v>51</v>
      </c>
      <c r="B2" s="167" t="s">
        <v>3130</v>
      </c>
      <c r="C2" s="165" t="s">
        <v>3139</v>
      </c>
      <c r="D2" s="165" t="s">
        <v>52</v>
      </c>
      <c r="E2" s="462" t="s">
        <v>990</v>
      </c>
      <c r="F2" s="462" t="s">
        <v>990</v>
      </c>
      <c r="G2" s="167" t="s">
        <v>1085</v>
      </c>
      <c r="H2" s="167" t="s">
        <v>3154</v>
      </c>
      <c r="I2" s="656"/>
    </row>
    <row r="3" spans="1:9" s="449" customFormat="1" ht="60" x14ac:dyDescent="0.25">
      <c r="A3" s="285" t="s">
        <v>1086</v>
      </c>
      <c r="B3" s="450" t="s">
        <v>3130</v>
      </c>
      <c r="C3" s="451" t="s">
        <v>3140</v>
      </c>
      <c r="D3" s="451" t="s">
        <v>553</v>
      </c>
      <c r="E3" s="463" t="s">
        <v>990</v>
      </c>
      <c r="F3" s="463" t="s">
        <v>990</v>
      </c>
      <c r="G3" s="450" t="s">
        <v>1087</v>
      </c>
      <c r="H3" s="450" t="s">
        <v>990</v>
      </c>
      <c r="I3" s="656"/>
    </row>
    <row r="4" spans="1:9" s="18" customFormat="1" ht="60" x14ac:dyDescent="0.25">
      <c r="A4" s="164" t="s">
        <v>1088</v>
      </c>
      <c r="B4" s="167" t="s">
        <v>3130</v>
      </c>
      <c r="C4" s="165" t="s">
        <v>3139</v>
      </c>
      <c r="D4" s="165" t="s">
        <v>54</v>
      </c>
      <c r="E4" s="462" t="s">
        <v>990</v>
      </c>
      <c r="F4" s="462" t="s">
        <v>990</v>
      </c>
      <c r="G4" s="167" t="s">
        <v>1085</v>
      </c>
      <c r="H4" s="167" t="s">
        <v>3154</v>
      </c>
      <c r="I4" s="656"/>
    </row>
    <row r="5" spans="1:9" s="449" customFormat="1" ht="59.45" customHeight="1" x14ac:dyDescent="0.25">
      <c r="A5" s="285" t="s">
        <v>53</v>
      </c>
      <c r="B5" s="450" t="s">
        <v>3130</v>
      </c>
      <c r="C5" s="451" t="s">
        <v>3139</v>
      </c>
      <c r="D5" s="451" t="s">
        <v>3054</v>
      </c>
      <c r="E5" s="463" t="s">
        <v>990</v>
      </c>
      <c r="F5" s="463" t="s">
        <v>990</v>
      </c>
      <c r="G5" s="450" t="s">
        <v>558</v>
      </c>
      <c r="H5" s="450" t="s">
        <v>990</v>
      </c>
      <c r="I5" s="656"/>
    </row>
    <row r="6" spans="1:9" s="18" customFormat="1" ht="45" x14ac:dyDescent="0.25">
      <c r="A6" s="164" t="s">
        <v>1090</v>
      </c>
      <c r="B6" s="167" t="s">
        <v>3130</v>
      </c>
      <c r="C6" s="165" t="s">
        <v>3139</v>
      </c>
      <c r="D6" s="165" t="s">
        <v>2354</v>
      </c>
      <c r="E6" s="462" t="s">
        <v>990</v>
      </c>
      <c r="F6" s="462" t="s">
        <v>155</v>
      </c>
      <c r="G6" s="167" t="s">
        <v>2355</v>
      </c>
      <c r="H6" s="167" t="s">
        <v>990</v>
      </c>
      <c r="I6" s="656"/>
    </row>
    <row r="7" spans="1:9" s="449" customFormat="1" ht="73.349999999999994" customHeight="1" x14ac:dyDescent="0.25">
      <c r="A7" s="285" t="s">
        <v>55</v>
      </c>
      <c r="B7" s="450" t="s">
        <v>3130</v>
      </c>
      <c r="C7" s="451" t="s">
        <v>3140</v>
      </c>
      <c r="D7" s="451" t="s">
        <v>3050</v>
      </c>
      <c r="E7" s="463" t="s">
        <v>990</v>
      </c>
      <c r="F7" s="463" t="s">
        <v>990</v>
      </c>
      <c r="G7" s="450" t="s">
        <v>1089</v>
      </c>
      <c r="H7" s="450" t="s">
        <v>990</v>
      </c>
      <c r="I7" s="656"/>
    </row>
    <row r="8" spans="1:9" s="18" customFormat="1" ht="75" customHeight="1" x14ac:dyDescent="0.25">
      <c r="A8" s="164" t="s">
        <v>1093</v>
      </c>
      <c r="B8" s="167" t="s">
        <v>3130</v>
      </c>
      <c r="C8" s="165" t="s">
        <v>3139</v>
      </c>
      <c r="D8" s="165" t="s">
        <v>56</v>
      </c>
      <c r="E8" s="462" t="s">
        <v>990</v>
      </c>
      <c r="F8" s="462" t="s">
        <v>990</v>
      </c>
      <c r="G8" s="167" t="s">
        <v>1091</v>
      </c>
      <c r="H8" s="167" t="s">
        <v>3200</v>
      </c>
      <c r="I8" s="656"/>
    </row>
    <row r="9" spans="1:9" s="449" customFormat="1" ht="75" x14ac:dyDescent="0.25">
      <c r="A9" s="285" t="s">
        <v>60</v>
      </c>
      <c r="B9" s="450" t="s">
        <v>3130</v>
      </c>
      <c r="C9" s="451" t="s">
        <v>3139</v>
      </c>
      <c r="D9" s="451" t="s">
        <v>1092</v>
      </c>
      <c r="E9" s="463" t="s">
        <v>990</v>
      </c>
      <c r="F9" s="463" t="s">
        <v>990</v>
      </c>
      <c r="G9" s="450" t="s">
        <v>620</v>
      </c>
      <c r="H9" s="450" t="s">
        <v>3201</v>
      </c>
      <c r="I9" s="656"/>
    </row>
    <row r="10" spans="1:9" s="18" customFormat="1" ht="41.1" customHeight="1" x14ac:dyDescent="0.25">
      <c r="A10" s="164" t="s">
        <v>1096</v>
      </c>
      <c r="B10" s="167" t="s">
        <v>149</v>
      </c>
      <c r="C10" s="165" t="s">
        <v>3112</v>
      </c>
      <c r="D10" s="165" t="s">
        <v>575</v>
      </c>
      <c r="E10" s="462" t="s">
        <v>990</v>
      </c>
      <c r="F10" s="462" t="s">
        <v>990</v>
      </c>
      <c r="G10" s="167" t="s">
        <v>1094</v>
      </c>
      <c r="H10" s="167" t="s">
        <v>990</v>
      </c>
      <c r="I10" s="656"/>
    </row>
    <row r="11" spans="1:9" s="449" customFormat="1" ht="75" x14ac:dyDescent="0.25">
      <c r="A11" s="285" t="s">
        <v>1097</v>
      </c>
      <c r="B11" s="450" t="s">
        <v>149</v>
      </c>
      <c r="C11" s="451" t="s">
        <v>3112</v>
      </c>
      <c r="D11" s="451" t="s">
        <v>61</v>
      </c>
      <c r="E11" s="463" t="s">
        <v>990</v>
      </c>
      <c r="F11" s="463" t="s">
        <v>990</v>
      </c>
      <c r="G11" s="450" t="s">
        <v>580</v>
      </c>
      <c r="H11" s="450" t="s">
        <v>1095</v>
      </c>
      <c r="I11" s="656"/>
    </row>
    <row r="12" spans="1:9" s="18" customFormat="1" ht="72.599999999999994" customHeight="1" x14ac:dyDescent="0.25">
      <c r="A12" s="164" t="s">
        <v>62</v>
      </c>
      <c r="B12" s="167" t="s">
        <v>149</v>
      </c>
      <c r="C12" s="165" t="s">
        <v>173</v>
      </c>
      <c r="D12" s="165" t="s">
        <v>63</v>
      </c>
      <c r="E12" s="462" t="s">
        <v>990</v>
      </c>
      <c r="F12" s="462" t="s">
        <v>990</v>
      </c>
      <c r="G12" s="167" t="s">
        <v>597</v>
      </c>
      <c r="H12" s="167" t="s">
        <v>1095</v>
      </c>
      <c r="I12" s="656"/>
    </row>
    <row r="13" spans="1:9" s="449" customFormat="1" ht="57.6" customHeight="1" x14ac:dyDescent="0.25">
      <c r="A13" s="285" t="s">
        <v>1098</v>
      </c>
      <c r="B13" s="450" t="s">
        <v>149</v>
      </c>
      <c r="C13" s="451" t="s">
        <v>173</v>
      </c>
      <c r="D13" s="451" t="s">
        <v>600</v>
      </c>
      <c r="E13" s="463" t="s">
        <v>990</v>
      </c>
      <c r="F13" s="463" t="s">
        <v>990</v>
      </c>
      <c r="G13" s="450" t="s">
        <v>601</v>
      </c>
      <c r="H13" s="450" t="s">
        <v>990</v>
      </c>
      <c r="I13" s="656"/>
    </row>
    <row r="14" spans="1:9" s="18" customFormat="1" ht="45" x14ac:dyDescent="0.25">
      <c r="A14" s="164" t="s">
        <v>1099</v>
      </c>
      <c r="B14" s="167" t="s">
        <v>149</v>
      </c>
      <c r="C14" s="165" t="s">
        <v>3112</v>
      </c>
      <c r="D14" s="165" t="s">
        <v>586</v>
      </c>
      <c r="E14" s="462" t="s">
        <v>990</v>
      </c>
      <c r="F14" s="462" t="s">
        <v>990</v>
      </c>
      <c r="G14" s="167" t="s">
        <v>587</v>
      </c>
      <c r="H14" s="167" t="s">
        <v>990</v>
      </c>
      <c r="I14" s="656"/>
    </row>
    <row r="15" spans="1:9" s="449" customFormat="1" ht="45" x14ac:dyDescent="0.25">
      <c r="A15" s="285" t="s">
        <v>1101</v>
      </c>
      <c r="B15" s="450" t="s">
        <v>149</v>
      </c>
      <c r="C15" s="451" t="s">
        <v>3112</v>
      </c>
      <c r="D15" s="451" t="s">
        <v>2400</v>
      </c>
      <c r="E15" s="463" t="s">
        <v>155</v>
      </c>
      <c r="F15" s="463" t="s">
        <v>155</v>
      </c>
      <c r="G15" s="450" t="s">
        <v>2401</v>
      </c>
      <c r="H15" s="450" t="s">
        <v>990</v>
      </c>
      <c r="I15" s="656"/>
    </row>
    <row r="16" spans="1:9" s="18" customFormat="1" ht="45" x14ac:dyDescent="0.25">
      <c r="A16" s="164" t="s">
        <v>1102</v>
      </c>
      <c r="B16" s="167" t="s">
        <v>3130</v>
      </c>
      <c r="C16" s="165" t="s">
        <v>3139</v>
      </c>
      <c r="D16" s="165" t="s">
        <v>3068</v>
      </c>
      <c r="E16" s="462" t="s">
        <v>155</v>
      </c>
      <c r="F16" s="462" t="s">
        <v>990</v>
      </c>
      <c r="G16" s="167" t="s">
        <v>615</v>
      </c>
      <c r="H16" s="167" t="s">
        <v>990</v>
      </c>
      <c r="I16" s="656"/>
    </row>
    <row r="17" spans="1:9" s="449" customFormat="1" ht="45" x14ac:dyDescent="0.25">
      <c r="A17" s="285" t="s">
        <v>67</v>
      </c>
      <c r="B17" s="450" t="s">
        <v>3130</v>
      </c>
      <c r="C17" s="451" t="s">
        <v>3139</v>
      </c>
      <c r="D17" s="451" t="s">
        <v>621</v>
      </c>
      <c r="E17" s="463" t="s">
        <v>990</v>
      </c>
      <c r="F17" s="463" t="s">
        <v>990</v>
      </c>
      <c r="G17" s="450" t="s">
        <v>623</v>
      </c>
      <c r="H17" s="450" t="s">
        <v>990</v>
      </c>
      <c r="I17" s="656"/>
    </row>
    <row r="18" spans="1:9" s="18" customFormat="1" ht="30" x14ac:dyDescent="0.25">
      <c r="A18" s="164" t="s">
        <v>1103</v>
      </c>
      <c r="B18" s="167" t="s">
        <v>286</v>
      </c>
      <c r="C18" s="165" t="s">
        <v>286</v>
      </c>
      <c r="D18" s="165" t="s">
        <v>628</v>
      </c>
      <c r="E18" s="462" t="s">
        <v>990</v>
      </c>
      <c r="F18" s="462" t="s">
        <v>990</v>
      </c>
      <c r="G18" s="167" t="s">
        <v>629</v>
      </c>
      <c r="H18" s="167" t="s">
        <v>990</v>
      </c>
      <c r="I18" s="656"/>
    </row>
    <row r="19" spans="1:9" s="449" customFormat="1" ht="135" x14ac:dyDescent="0.25">
      <c r="A19" s="285" t="s">
        <v>1104</v>
      </c>
      <c r="B19" s="450" t="s">
        <v>286</v>
      </c>
      <c r="C19" s="451" t="s">
        <v>286</v>
      </c>
      <c r="D19" s="451" t="s">
        <v>631</v>
      </c>
      <c r="E19" s="463" t="s">
        <v>155</v>
      </c>
      <c r="F19" s="463" t="s">
        <v>990</v>
      </c>
      <c r="G19" s="450" t="s">
        <v>633</v>
      </c>
      <c r="H19" s="450" t="s">
        <v>990</v>
      </c>
      <c r="I19" s="656"/>
    </row>
    <row r="20" spans="1:9" s="18" customFormat="1" ht="60" x14ac:dyDescent="0.25">
      <c r="A20" s="164" t="s">
        <v>1105</v>
      </c>
      <c r="B20" s="167" t="s">
        <v>286</v>
      </c>
      <c r="C20" s="165" t="s">
        <v>286</v>
      </c>
      <c r="D20" s="165" t="s">
        <v>634</v>
      </c>
      <c r="E20" s="462" t="s">
        <v>990</v>
      </c>
      <c r="F20" s="462" t="s">
        <v>990</v>
      </c>
      <c r="G20" s="167" t="s">
        <v>635</v>
      </c>
      <c r="H20" s="167" t="s">
        <v>990</v>
      </c>
      <c r="I20" s="656"/>
    </row>
    <row r="21" spans="1:9" s="449" customFormat="1" ht="30" x14ac:dyDescent="0.25">
      <c r="A21" s="285" t="s">
        <v>1106</v>
      </c>
      <c r="B21" s="450" t="s">
        <v>286</v>
      </c>
      <c r="C21" s="451" t="s">
        <v>286</v>
      </c>
      <c r="D21" s="451" t="s">
        <v>637</v>
      </c>
      <c r="E21" s="463" t="s">
        <v>990</v>
      </c>
      <c r="F21" s="463" t="s">
        <v>990</v>
      </c>
      <c r="G21" s="450" t="s">
        <v>638</v>
      </c>
      <c r="H21" s="450" t="s">
        <v>990</v>
      </c>
      <c r="I21" s="656"/>
    </row>
    <row r="22" spans="1:9" s="18" customFormat="1" ht="60" x14ac:dyDescent="0.25">
      <c r="A22" s="164" t="s">
        <v>1107</v>
      </c>
      <c r="B22" s="167" t="s">
        <v>3130</v>
      </c>
      <c r="C22" s="165" t="s">
        <v>3140</v>
      </c>
      <c r="D22" s="165" t="s">
        <v>644</v>
      </c>
      <c r="E22" s="462" t="s">
        <v>990</v>
      </c>
      <c r="F22" s="462" t="s">
        <v>990</v>
      </c>
      <c r="G22" s="167" t="s">
        <v>645</v>
      </c>
      <c r="H22" s="167" t="s">
        <v>990</v>
      </c>
      <c r="I22" s="656"/>
    </row>
    <row r="23" spans="1:9" s="449" customFormat="1" ht="30" x14ac:dyDescent="0.25">
      <c r="A23" s="285" t="s">
        <v>1108</v>
      </c>
      <c r="B23" s="450" t="s">
        <v>149</v>
      </c>
      <c r="C23" s="451" t="s">
        <v>546</v>
      </c>
      <c r="D23" s="451" t="s">
        <v>611</v>
      </c>
      <c r="E23" s="463" t="s">
        <v>990</v>
      </c>
      <c r="F23" s="463" t="s">
        <v>990</v>
      </c>
      <c r="G23" s="450" t="s">
        <v>612</v>
      </c>
      <c r="H23" s="450" t="s">
        <v>990</v>
      </c>
      <c r="I23" s="656"/>
    </row>
    <row r="24" spans="1:9" s="18" customFormat="1" ht="60" customHeight="1" x14ac:dyDescent="0.25">
      <c r="A24" s="164" t="s">
        <v>1109</v>
      </c>
      <c r="B24" s="167" t="s">
        <v>3130</v>
      </c>
      <c r="C24" s="165" t="s">
        <v>3140</v>
      </c>
      <c r="D24" s="165" t="s">
        <v>649</v>
      </c>
      <c r="E24" s="462" t="s">
        <v>155</v>
      </c>
      <c r="F24" s="462" t="s">
        <v>990</v>
      </c>
      <c r="G24" s="167" t="s">
        <v>650</v>
      </c>
      <c r="H24" s="167" t="s">
        <v>3155</v>
      </c>
      <c r="I24" s="656"/>
    </row>
    <row r="25" spans="1:9" s="449" customFormat="1" ht="51" customHeight="1" x14ac:dyDescent="0.25">
      <c r="A25" s="285" t="s">
        <v>1110</v>
      </c>
      <c r="B25" s="450" t="s">
        <v>3131</v>
      </c>
      <c r="C25" s="451" t="s">
        <v>1112</v>
      </c>
      <c r="D25" s="451" t="s">
        <v>652</v>
      </c>
      <c r="E25" s="463" t="s">
        <v>990</v>
      </c>
      <c r="F25" s="463" t="s">
        <v>990</v>
      </c>
      <c r="G25" s="450" t="s">
        <v>653</v>
      </c>
      <c r="H25" s="450" t="s">
        <v>990</v>
      </c>
      <c r="I25" s="656"/>
    </row>
    <row r="26" spans="1:9" s="18" customFormat="1" ht="90" x14ac:dyDescent="0.25">
      <c r="A26" s="164" t="s">
        <v>1111</v>
      </c>
      <c r="B26" s="167" t="s">
        <v>149</v>
      </c>
      <c r="C26" s="165" t="s">
        <v>108</v>
      </c>
      <c r="D26" s="165" t="s">
        <v>50</v>
      </c>
      <c r="E26" s="462" t="s">
        <v>155</v>
      </c>
      <c r="F26" s="462" t="s">
        <v>990</v>
      </c>
      <c r="G26" s="167" t="s">
        <v>656</v>
      </c>
      <c r="H26" s="167" t="s">
        <v>1114</v>
      </c>
      <c r="I26" s="656"/>
    </row>
    <row r="27" spans="1:9" s="449" customFormat="1" ht="92.45" customHeight="1" x14ac:dyDescent="0.25">
      <c r="A27" s="285" t="s">
        <v>1113</v>
      </c>
      <c r="B27" s="450" t="s">
        <v>149</v>
      </c>
      <c r="C27" s="451" t="s">
        <v>108</v>
      </c>
      <c r="D27" s="451" t="s">
        <v>661</v>
      </c>
      <c r="E27" s="463" t="s">
        <v>990</v>
      </c>
      <c r="F27" s="463" t="s">
        <v>990</v>
      </c>
      <c r="G27" s="450" t="s">
        <v>662</v>
      </c>
      <c r="H27" s="450" t="s">
        <v>990</v>
      </c>
      <c r="I27" s="656"/>
    </row>
    <row r="28" spans="1:9" s="18" customFormat="1" ht="60" x14ac:dyDescent="0.25">
      <c r="A28" s="164" t="s">
        <v>49</v>
      </c>
      <c r="B28" s="167" t="s">
        <v>3131</v>
      </c>
      <c r="C28" s="165" t="s">
        <v>1112</v>
      </c>
      <c r="D28" s="165" t="s">
        <v>1115</v>
      </c>
      <c r="E28" s="462" t="s">
        <v>990</v>
      </c>
      <c r="F28" s="462" t="s">
        <v>990</v>
      </c>
      <c r="G28" s="167" t="s">
        <v>1116</v>
      </c>
      <c r="H28" s="167" t="s">
        <v>990</v>
      </c>
      <c r="I28" s="656"/>
    </row>
    <row r="29" spans="1:9" s="449" customFormat="1" ht="30" x14ac:dyDescent="0.25">
      <c r="A29" s="285" t="s">
        <v>1117</v>
      </c>
      <c r="B29" s="450" t="s">
        <v>3131</v>
      </c>
      <c r="C29" s="451" t="s">
        <v>3141</v>
      </c>
      <c r="D29" s="451" t="s">
        <v>665</v>
      </c>
      <c r="E29" s="463" t="s">
        <v>155</v>
      </c>
      <c r="F29" s="463" t="s">
        <v>990</v>
      </c>
      <c r="G29" s="450" t="s">
        <v>667</v>
      </c>
      <c r="H29" s="450" t="s">
        <v>3156</v>
      </c>
      <c r="I29" s="656"/>
    </row>
    <row r="30" spans="1:9" s="18" customFormat="1" ht="30" x14ac:dyDescent="0.25">
      <c r="A30" s="164" t="s">
        <v>1118</v>
      </c>
      <c r="B30" s="167" t="s">
        <v>149</v>
      </c>
      <c r="C30" s="165" t="s">
        <v>3113</v>
      </c>
      <c r="D30" s="165" t="s">
        <v>2511</v>
      </c>
      <c r="E30" s="462" t="s">
        <v>155</v>
      </c>
      <c r="F30" s="462"/>
      <c r="G30" s="167" t="s">
        <v>2512</v>
      </c>
      <c r="H30" s="167" t="s">
        <v>990</v>
      </c>
      <c r="I30" s="656"/>
    </row>
    <row r="31" spans="1:9" s="449" customFormat="1" ht="75" x14ac:dyDescent="0.25">
      <c r="A31" s="285" t="s">
        <v>68</v>
      </c>
      <c r="B31" s="450" t="s">
        <v>3130</v>
      </c>
      <c r="C31" s="451" t="s">
        <v>3139</v>
      </c>
      <c r="D31" s="451" t="s">
        <v>69</v>
      </c>
      <c r="E31" s="463" t="s">
        <v>155</v>
      </c>
      <c r="F31" s="463" t="s">
        <v>990</v>
      </c>
      <c r="G31" s="450" t="s">
        <v>670</v>
      </c>
      <c r="H31" s="450" t="s">
        <v>3202</v>
      </c>
      <c r="I31" s="656"/>
    </row>
    <row r="32" spans="1:9" s="18" customFormat="1" ht="30" x14ac:dyDescent="0.25">
      <c r="A32" s="164" t="s">
        <v>1119</v>
      </c>
      <c r="B32" s="167" t="s">
        <v>295</v>
      </c>
      <c r="C32" s="165" t="s">
        <v>23</v>
      </c>
      <c r="D32" s="165" t="s">
        <v>27</v>
      </c>
      <c r="E32" s="462" t="s">
        <v>990</v>
      </c>
      <c r="F32" s="462" t="s">
        <v>990</v>
      </c>
      <c r="G32" s="167" t="s">
        <v>684</v>
      </c>
      <c r="H32" s="167" t="s">
        <v>3157</v>
      </c>
      <c r="I32" s="656"/>
    </row>
    <row r="33" spans="1:9" s="449" customFormat="1" ht="60" x14ac:dyDescent="0.25">
      <c r="A33" s="285" t="s">
        <v>24</v>
      </c>
      <c r="B33" s="450" t="s">
        <v>295</v>
      </c>
      <c r="C33" s="451" t="s">
        <v>23</v>
      </c>
      <c r="D33" s="451" t="s">
        <v>17</v>
      </c>
      <c r="E33" s="463" t="s">
        <v>990</v>
      </c>
      <c r="F33" s="463" t="s">
        <v>990</v>
      </c>
      <c r="G33" s="450" t="s">
        <v>1120</v>
      </c>
      <c r="H33" s="450" t="s">
        <v>3203</v>
      </c>
      <c r="I33" s="656"/>
    </row>
    <row r="34" spans="1:9" s="18" customFormat="1" ht="30" x14ac:dyDescent="0.25">
      <c r="A34" s="164" t="s">
        <v>26</v>
      </c>
      <c r="B34" s="167" t="s">
        <v>295</v>
      </c>
      <c r="C34" s="165" t="s">
        <v>23</v>
      </c>
      <c r="D34" s="165" t="s">
        <v>702</v>
      </c>
      <c r="E34" s="462" t="s">
        <v>990</v>
      </c>
      <c r="F34" s="462" t="s">
        <v>990</v>
      </c>
      <c r="G34" s="167" t="s">
        <v>1121</v>
      </c>
      <c r="H34" s="167" t="s">
        <v>990</v>
      </c>
      <c r="I34" s="656"/>
    </row>
    <row r="35" spans="1:9" s="449" customFormat="1" ht="45" x14ac:dyDescent="0.25">
      <c r="A35" s="285" t="s">
        <v>57</v>
      </c>
      <c r="B35" s="450" t="s">
        <v>295</v>
      </c>
      <c r="C35" s="451" t="s">
        <v>23</v>
      </c>
      <c r="D35" s="451" t="s">
        <v>3076</v>
      </c>
      <c r="E35" s="463" t="s">
        <v>990</v>
      </c>
      <c r="F35" s="463" t="s">
        <v>990</v>
      </c>
      <c r="G35" s="450" t="s">
        <v>676</v>
      </c>
      <c r="H35" s="450" t="s">
        <v>990</v>
      </c>
      <c r="I35" s="656"/>
    </row>
    <row r="36" spans="1:9" s="18" customFormat="1" ht="30" x14ac:dyDescent="0.25">
      <c r="A36" s="164" t="s">
        <v>1125</v>
      </c>
      <c r="B36" s="167" t="s">
        <v>295</v>
      </c>
      <c r="C36" s="165" t="s">
        <v>23</v>
      </c>
      <c r="D36" s="165" t="s">
        <v>25</v>
      </c>
      <c r="E36" s="462" t="s">
        <v>990</v>
      </c>
      <c r="F36" s="462" t="s">
        <v>990</v>
      </c>
      <c r="G36" s="167" t="s">
        <v>681</v>
      </c>
      <c r="H36" s="167" t="s">
        <v>105</v>
      </c>
      <c r="I36" s="656"/>
    </row>
    <row r="37" spans="1:9" s="449" customFormat="1" ht="87.95" customHeight="1" x14ac:dyDescent="0.25">
      <c r="A37" s="285" t="s">
        <v>16</v>
      </c>
      <c r="B37" s="450" t="s">
        <v>295</v>
      </c>
      <c r="C37" s="451" t="s">
        <v>23</v>
      </c>
      <c r="D37" s="451" t="s">
        <v>2563</v>
      </c>
      <c r="E37" s="463" t="s">
        <v>990</v>
      </c>
      <c r="F37" s="463" t="s">
        <v>155</v>
      </c>
      <c r="G37" s="450" t="s">
        <v>2564</v>
      </c>
      <c r="H37" s="450" t="s">
        <v>990</v>
      </c>
      <c r="I37" s="656"/>
    </row>
    <row r="38" spans="1:9" s="18" customFormat="1" ht="45" x14ac:dyDescent="0.25">
      <c r="A38" s="164" t="s">
        <v>1127</v>
      </c>
      <c r="B38" s="167" t="s">
        <v>295</v>
      </c>
      <c r="C38" s="165" t="s">
        <v>23</v>
      </c>
      <c r="D38" s="165" t="s">
        <v>1799</v>
      </c>
      <c r="E38" s="462" t="s">
        <v>990</v>
      </c>
      <c r="F38" s="462" t="s">
        <v>990</v>
      </c>
      <c r="G38" s="167" t="s">
        <v>2571</v>
      </c>
      <c r="H38" s="167" t="s">
        <v>990</v>
      </c>
      <c r="I38" s="656"/>
    </row>
    <row r="39" spans="1:9" s="449" customFormat="1" ht="45" x14ac:dyDescent="0.25">
      <c r="A39" s="285" t="s">
        <v>1128</v>
      </c>
      <c r="B39" s="450" t="s">
        <v>295</v>
      </c>
      <c r="C39" s="451" t="s">
        <v>23</v>
      </c>
      <c r="D39" s="451" t="s">
        <v>1122</v>
      </c>
      <c r="E39" s="463" t="s">
        <v>990</v>
      </c>
      <c r="F39" s="463" t="s">
        <v>990</v>
      </c>
      <c r="G39" s="450" t="s">
        <v>1123</v>
      </c>
      <c r="H39" s="450" t="s">
        <v>3204</v>
      </c>
      <c r="I39" s="656"/>
    </row>
    <row r="40" spans="1:9" s="18" customFormat="1" ht="151.5" customHeight="1" x14ac:dyDescent="0.25">
      <c r="A40" s="164" t="s">
        <v>1130</v>
      </c>
      <c r="B40" s="167" t="s">
        <v>495</v>
      </c>
      <c r="C40" s="165" t="s">
        <v>496</v>
      </c>
      <c r="D40" s="165" t="s">
        <v>1126</v>
      </c>
      <c r="E40" s="462" t="s">
        <v>990</v>
      </c>
      <c r="F40" s="462" t="s">
        <v>990</v>
      </c>
      <c r="G40" s="167" t="s">
        <v>687</v>
      </c>
      <c r="H40" s="167" t="s">
        <v>3204</v>
      </c>
      <c r="I40" s="656"/>
    </row>
    <row r="41" spans="1:9" s="449" customFormat="1" ht="45" x14ac:dyDescent="0.25">
      <c r="A41" s="285" t="s">
        <v>10</v>
      </c>
      <c r="B41" s="450" t="s">
        <v>295</v>
      </c>
      <c r="C41" s="451" t="s">
        <v>23</v>
      </c>
      <c r="D41" s="451" t="s">
        <v>692</v>
      </c>
      <c r="E41" s="463" t="s">
        <v>990</v>
      </c>
      <c r="F41" s="463" t="s">
        <v>990</v>
      </c>
      <c r="G41" s="450" t="s">
        <v>1124</v>
      </c>
      <c r="H41" s="450" t="s">
        <v>990</v>
      </c>
      <c r="I41" s="656"/>
    </row>
    <row r="42" spans="1:9" s="18" customFormat="1" x14ac:dyDescent="0.25">
      <c r="A42" s="164" t="s">
        <v>1134</v>
      </c>
      <c r="B42" s="167" t="s">
        <v>295</v>
      </c>
      <c r="C42" s="165" t="s">
        <v>23</v>
      </c>
      <c r="D42" s="165" t="s">
        <v>3114</v>
      </c>
      <c r="E42" s="462" t="s">
        <v>990</v>
      </c>
      <c r="F42" s="462" t="s">
        <v>155</v>
      </c>
      <c r="G42" s="167" t="s">
        <v>3150</v>
      </c>
      <c r="H42" s="167" t="s">
        <v>990</v>
      </c>
      <c r="I42" s="656"/>
    </row>
    <row r="43" spans="1:9" s="449" customFormat="1" ht="90" x14ac:dyDescent="0.25">
      <c r="A43" s="285" t="s">
        <v>1136</v>
      </c>
      <c r="B43" s="450" t="s">
        <v>295</v>
      </c>
      <c r="C43" s="451" t="s">
        <v>23</v>
      </c>
      <c r="D43" s="451" t="s">
        <v>707</v>
      </c>
      <c r="E43" s="463" t="s">
        <v>990</v>
      </c>
      <c r="F43" s="463" t="s">
        <v>990</v>
      </c>
      <c r="G43" s="450" t="s">
        <v>3151</v>
      </c>
      <c r="H43" s="450" t="s">
        <v>990</v>
      </c>
      <c r="I43" s="656"/>
    </row>
    <row r="44" spans="1:9" s="18" customFormat="1" ht="80.099999999999994" customHeight="1" x14ac:dyDescent="0.25">
      <c r="A44" s="164" t="s">
        <v>1137</v>
      </c>
      <c r="B44" s="167" t="s">
        <v>3132</v>
      </c>
      <c r="C44" s="165" t="s">
        <v>3142</v>
      </c>
      <c r="D44" s="165" t="s">
        <v>711</v>
      </c>
      <c r="E44" s="462" t="s">
        <v>155</v>
      </c>
      <c r="F44" s="462" t="s">
        <v>990</v>
      </c>
      <c r="G44" s="167" t="s">
        <v>712</v>
      </c>
      <c r="H44" s="167" t="s">
        <v>990</v>
      </c>
      <c r="I44" s="656"/>
    </row>
    <row r="45" spans="1:9" s="449" customFormat="1" ht="105" x14ac:dyDescent="0.25">
      <c r="A45" s="285" t="s">
        <v>1139</v>
      </c>
      <c r="B45" s="450" t="s">
        <v>3132</v>
      </c>
      <c r="C45" s="451" t="s">
        <v>3142</v>
      </c>
      <c r="D45" s="451" t="s">
        <v>11</v>
      </c>
      <c r="E45" s="463" t="s">
        <v>990</v>
      </c>
      <c r="F45" s="463" t="s">
        <v>990</v>
      </c>
      <c r="G45" s="450" t="s">
        <v>715</v>
      </c>
      <c r="H45" s="450" t="s">
        <v>3205</v>
      </c>
      <c r="I45" s="656"/>
    </row>
    <row r="46" spans="1:9" s="18" customFormat="1" ht="45" x14ac:dyDescent="0.25">
      <c r="A46" s="164" t="s">
        <v>1140</v>
      </c>
      <c r="B46" s="167" t="s">
        <v>1129</v>
      </c>
      <c r="C46" s="165" t="s">
        <v>3143</v>
      </c>
      <c r="D46" s="165" t="s">
        <v>3115</v>
      </c>
      <c r="E46" s="462" t="s">
        <v>990</v>
      </c>
      <c r="F46" s="462" t="s">
        <v>990</v>
      </c>
      <c r="G46" s="167" t="s">
        <v>440</v>
      </c>
      <c r="H46" s="167" t="s">
        <v>990</v>
      </c>
      <c r="I46" s="656"/>
    </row>
    <row r="47" spans="1:9" s="449" customFormat="1" ht="135" x14ac:dyDescent="0.25">
      <c r="A47" s="285" t="s">
        <v>1143</v>
      </c>
      <c r="B47" s="450" t="s">
        <v>3132</v>
      </c>
      <c r="C47" s="451" t="s">
        <v>1132</v>
      </c>
      <c r="D47" s="451" t="s">
        <v>717</v>
      </c>
      <c r="E47" s="463" t="s">
        <v>155</v>
      </c>
      <c r="F47" s="463" t="s">
        <v>990</v>
      </c>
      <c r="G47" s="450" t="s">
        <v>718</v>
      </c>
      <c r="H47" s="450" t="s">
        <v>990</v>
      </c>
      <c r="I47" s="656"/>
    </row>
    <row r="48" spans="1:9" s="18" customFormat="1" ht="60" x14ac:dyDescent="0.25">
      <c r="A48" s="164" t="s">
        <v>1144</v>
      </c>
      <c r="B48" s="167" t="s">
        <v>318</v>
      </c>
      <c r="C48" s="165" t="s">
        <v>546</v>
      </c>
      <c r="D48" s="165" t="s">
        <v>3116</v>
      </c>
      <c r="E48" s="462" t="s">
        <v>155</v>
      </c>
      <c r="F48" s="462" t="s">
        <v>990</v>
      </c>
      <c r="G48" s="167" t="s">
        <v>1133</v>
      </c>
      <c r="H48" s="167" t="s">
        <v>990</v>
      </c>
      <c r="I48" s="656"/>
    </row>
    <row r="49" spans="1:9" s="449" customFormat="1" ht="45" x14ac:dyDescent="0.25">
      <c r="A49" s="285" t="s">
        <v>1145</v>
      </c>
      <c r="B49" s="450" t="s">
        <v>318</v>
      </c>
      <c r="C49" s="451" t="s">
        <v>546</v>
      </c>
      <c r="D49" s="451" t="s">
        <v>3117</v>
      </c>
      <c r="E49" s="463" t="s">
        <v>155</v>
      </c>
      <c r="F49" s="463" t="s">
        <v>990</v>
      </c>
      <c r="G49" s="450" t="s">
        <v>1135</v>
      </c>
      <c r="H49" s="450" t="s">
        <v>990</v>
      </c>
      <c r="I49" s="656"/>
    </row>
    <row r="50" spans="1:9" s="18" customFormat="1" ht="30" x14ac:dyDescent="0.25">
      <c r="A50" s="164" t="s">
        <v>1148</v>
      </c>
      <c r="B50" s="167" t="s">
        <v>318</v>
      </c>
      <c r="C50" s="165" t="s">
        <v>546</v>
      </c>
      <c r="D50" s="165" t="s">
        <v>3118</v>
      </c>
      <c r="E50" s="462" t="s">
        <v>990</v>
      </c>
      <c r="F50" s="462" t="s">
        <v>990</v>
      </c>
      <c r="G50" s="167" t="s">
        <v>3152</v>
      </c>
      <c r="H50" s="167" t="s">
        <v>3158</v>
      </c>
      <c r="I50" s="656"/>
    </row>
    <row r="51" spans="1:9" s="449" customFormat="1" ht="75" x14ac:dyDescent="0.25">
      <c r="A51" s="285" t="s">
        <v>1149</v>
      </c>
      <c r="B51" s="450" t="s">
        <v>318</v>
      </c>
      <c r="C51" s="451" t="s">
        <v>546</v>
      </c>
      <c r="D51" s="451" t="s">
        <v>732</v>
      </c>
      <c r="E51" s="463" t="s">
        <v>990</v>
      </c>
      <c r="F51" s="463" t="s">
        <v>990</v>
      </c>
      <c r="G51" s="450" t="s">
        <v>1138</v>
      </c>
      <c r="H51" s="450" t="s">
        <v>3158</v>
      </c>
      <c r="I51" s="656"/>
    </row>
    <row r="52" spans="1:9" s="18" customFormat="1" ht="30" x14ac:dyDescent="0.25">
      <c r="A52" s="164" t="s">
        <v>1151</v>
      </c>
      <c r="B52" s="167" t="s">
        <v>318</v>
      </c>
      <c r="C52" s="165" t="s">
        <v>546</v>
      </c>
      <c r="D52" s="165" t="s">
        <v>736</v>
      </c>
      <c r="E52" s="462" t="s">
        <v>990</v>
      </c>
      <c r="F52" s="462" t="s">
        <v>990</v>
      </c>
      <c r="G52" s="167" t="s">
        <v>737</v>
      </c>
      <c r="H52" s="167" t="s">
        <v>990</v>
      </c>
      <c r="I52" s="656"/>
    </row>
    <row r="53" spans="1:9" s="449" customFormat="1" ht="30" x14ac:dyDescent="0.25">
      <c r="A53" s="285" t="s">
        <v>28</v>
      </c>
      <c r="B53" s="450" t="s">
        <v>382</v>
      </c>
      <c r="C53" s="451" t="s">
        <v>546</v>
      </c>
      <c r="D53" s="451" t="s">
        <v>3119</v>
      </c>
      <c r="E53" s="463" t="s">
        <v>155</v>
      </c>
      <c r="F53" s="463" t="s">
        <v>990</v>
      </c>
      <c r="G53" s="450" t="s">
        <v>757</v>
      </c>
      <c r="H53" s="450" t="s">
        <v>990</v>
      </c>
      <c r="I53" s="656"/>
    </row>
    <row r="54" spans="1:9" s="18" customFormat="1" ht="30" x14ac:dyDescent="0.25">
      <c r="A54" s="164" t="s">
        <v>34</v>
      </c>
      <c r="B54" s="167" t="s">
        <v>382</v>
      </c>
      <c r="C54" s="165" t="s">
        <v>546</v>
      </c>
      <c r="D54" s="165" t="s">
        <v>761</v>
      </c>
      <c r="E54" s="462" t="s">
        <v>990</v>
      </c>
      <c r="F54" s="462" t="s">
        <v>990</v>
      </c>
      <c r="G54" s="167" t="s">
        <v>762</v>
      </c>
      <c r="H54" s="167" t="s">
        <v>990</v>
      </c>
      <c r="I54" s="656"/>
    </row>
    <row r="55" spans="1:9" s="449" customFormat="1" ht="75" customHeight="1" x14ac:dyDescent="0.25">
      <c r="A55" s="285" t="s">
        <v>42</v>
      </c>
      <c r="B55" s="450" t="s">
        <v>393</v>
      </c>
      <c r="C55" s="451" t="s">
        <v>3120</v>
      </c>
      <c r="D55" s="451" t="s">
        <v>35</v>
      </c>
      <c r="E55" s="463" t="s">
        <v>990</v>
      </c>
      <c r="F55" s="463" t="s">
        <v>990</v>
      </c>
      <c r="G55" s="450" t="s">
        <v>771</v>
      </c>
      <c r="H55" s="450" t="s">
        <v>990</v>
      </c>
      <c r="I55" s="656"/>
    </row>
    <row r="56" spans="1:9" s="18" customFormat="1" ht="30" x14ac:dyDescent="0.25">
      <c r="A56" s="164" t="s">
        <v>44</v>
      </c>
      <c r="B56" s="167" t="s">
        <v>393</v>
      </c>
      <c r="C56" s="165" t="s">
        <v>546</v>
      </c>
      <c r="D56" s="165" t="s">
        <v>786</v>
      </c>
      <c r="E56" s="462" t="s">
        <v>990</v>
      </c>
      <c r="F56" s="462" t="s">
        <v>990</v>
      </c>
      <c r="G56" s="167" t="s">
        <v>1152</v>
      </c>
      <c r="H56" s="167" t="s">
        <v>990</v>
      </c>
      <c r="I56" s="656"/>
    </row>
    <row r="57" spans="1:9" s="449" customFormat="1" ht="45" x14ac:dyDescent="0.25">
      <c r="A57" s="285" t="s">
        <v>1154</v>
      </c>
      <c r="B57" s="450" t="s">
        <v>393</v>
      </c>
      <c r="C57" s="451" t="s">
        <v>546</v>
      </c>
      <c r="D57" s="451" t="s">
        <v>791</v>
      </c>
      <c r="E57" s="463" t="s">
        <v>990</v>
      </c>
      <c r="F57" s="463" t="s">
        <v>990</v>
      </c>
      <c r="G57" s="450" t="s">
        <v>1153</v>
      </c>
      <c r="H57" s="450" t="s">
        <v>990</v>
      </c>
      <c r="I57" s="656"/>
    </row>
    <row r="58" spans="1:9" s="18" customFormat="1" ht="60" x14ac:dyDescent="0.25">
      <c r="A58" s="164" t="s">
        <v>1155</v>
      </c>
      <c r="B58" s="167" t="s">
        <v>393</v>
      </c>
      <c r="C58" s="165" t="s">
        <v>546</v>
      </c>
      <c r="D58" s="165" t="s">
        <v>37</v>
      </c>
      <c r="E58" s="462" t="s">
        <v>990</v>
      </c>
      <c r="F58" s="462" t="s">
        <v>990</v>
      </c>
      <c r="G58" s="167" t="s">
        <v>795</v>
      </c>
      <c r="H58" s="167" t="s">
        <v>3159</v>
      </c>
      <c r="I58" s="656"/>
    </row>
    <row r="59" spans="1:9" s="449" customFormat="1" ht="75" x14ac:dyDescent="0.25">
      <c r="A59" s="285" t="s">
        <v>36</v>
      </c>
      <c r="B59" s="450" t="s">
        <v>393</v>
      </c>
      <c r="C59" s="451" t="s">
        <v>546</v>
      </c>
      <c r="D59" s="451" t="s">
        <v>801</v>
      </c>
      <c r="E59" s="463" t="s">
        <v>990</v>
      </c>
      <c r="F59" s="463" t="s">
        <v>990</v>
      </c>
      <c r="G59" s="450" t="s">
        <v>802</v>
      </c>
      <c r="H59" s="450" t="s">
        <v>990</v>
      </c>
      <c r="I59" s="656"/>
    </row>
    <row r="60" spans="1:9" s="18" customFormat="1" ht="30" x14ac:dyDescent="0.25">
      <c r="A60" s="164" t="s">
        <v>1158</v>
      </c>
      <c r="B60" s="167" t="s">
        <v>393</v>
      </c>
      <c r="C60" s="165" t="s">
        <v>3121</v>
      </c>
      <c r="D60" s="165" t="s">
        <v>819</v>
      </c>
      <c r="E60" s="462" t="s">
        <v>990</v>
      </c>
      <c r="F60" s="462" t="s">
        <v>990</v>
      </c>
      <c r="G60" s="167" t="s">
        <v>820</v>
      </c>
      <c r="H60" s="167" t="s">
        <v>990</v>
      </c>
      <c r="I60" s="656"/>
    </row>
    <row r="61" spans="1:9" s="449" customFormat="1" ht="60" x14ac:dyDescent="0.25">
      <c r="A61" s="285" t="s">
        <v>1159</v>
      </c>
      <c r="B61" s="450" t="s">
        <v>393</v>
      </c>
      <c r="C61" s="451" t="s">
        <v>394</v>
      </c>
      <c r="D61" s="451" t="s">
        <v>1156</v>
      </c>
      <c r="E61" s="463" t="s">
        <v>990</v>
      </c>
      <c r="F61" s="463" t="s">
        <v>990</v>
      </c>
      <c r="G61" s="605" t="s">
        <v>1157</v>
      </c>
      <c r="H61" s="450" t="s">
        <v>990</v>
      </c>
      <c r="I61" s="656"/>
    </row>
    <row r="62" spans="1:9" s="18" customFormat="1" ht="60" x14ac:dyDescent="0.25">
      <c r="A62" s="164" t="s">
        <v>38</v>
      </c>
      <c r="B62" s="167" t="s">
        <v>393</v>
      </c>
      <c r="C62" s="165" t="s">
        <v>3121</v>
      </c>
      <c r="D62" s="165" t="s">
        <v>1160</v>
      </c>
      <c r="E62" s="462" t="s">
        <v>990</v>
      </c>
      <c r="F62" s="462" t="s">
        <v>155</v>
      </c>
      <c r="G62" s="606" t="s">
        <v>1161</v>
      </c>
      <c r="H62" s="167" t="s">
        <v>990</v>
      </c>
      <c r="I62" s="656"/>
    </row>
    <row r="63" spans="1:9" s="449" customFormat="1" ht="45" x14ac:dyDescent="0.25">
      <c r="A63" s="285" t="s">
        <v>1164</v>
      </c>
      <c r="B63" s="450" t="s">
        <v>393</v>
      </c>
      <c r="C63" s="451" t="s">
        <v>3121</v>
      </c>
      <c r="D63" s="451" t="s">
        <v>1162</v>
      </c>
      <c r="E63" s="463" t="s">
        <v>990</v>
      </c>
      <c r="F63" s="463" t="s">
        <v>155</v>
      </c>
      <c r="G63" s="605" t="s">
        <v>1163</v>
      </c>
      <c r="H63" s="450" t="s">
        <v>990</v>
      </c>
      <c r="I63" s="656"/>
    </row>
    <row r="64" spans="1:9" s="18" customFormat="1" ht="75" x14ac:dyDescent="0.25">
      <c r="A64" s="164" t="s">
        <v>40</v>
      </c>
      <c r="B64" s="167" t="s">
        <v>393</v>
      </c>
      <c r="C64" s="165" t="s">
        <v>3121</v>
      </c>
      <c r="D64" s="165" t="s">
        <v>1165</v>
      </c>
      <c r="E64" s="462" t="s">
        <v>990</v>
      </c>
      <c r="F64" s="462" t="s">
        <v>155</v>
      </c>
      <c r="G64" s="606" t="s">
        <v>1166</v>
      </c>
      <c r="H64" s="167" t="s">
        <v>990</v>
      </c>
      <c r="I64" s="656"/>
    </row>
    <row r="65" spans="1:9" s="449" customFormat="1" ht="60" x14ac:dyDescent="0.25">
      <c r="A65" s="285" t="s">
        <v>1169</v>
      </c>
      <c r="B65" s="450" t="s">
        <v>393</v>
      </c>
      <c r="C65" s="451" t="s">
        <v>3121</v>
      </c>
      <c r="D65" s="451" t="s">
        <v>1167</v>
      </c>
      <c r="E65" s="463" t="s">
        <v>990</v>
      </c>
      <c r="F65" s="463" t="s">
        <v>155</v>
      </c>
      <c r="G65" s="605" t="s">
        <v>1168</v>
      </c>
      <c r="H65" s="450" t="s">
        <v>990</v>
      </c>
      <c r="I65" s="656"/>
    </row>
    <row r="66" spans="1:9" s="18" customFormat="1" ht="69.75" customHeight="1" x14ac:dyDescent="0.25">
      <c r="A66" s="164" t="s">
        <v>1172</v>
      </c>
      <c r="B66" s="167" t="s">
        <v>393</v>
      </c>
      <c r="C66" s="165" t="s">
        <v>3121</v>
      </c>
      <c r="D66" s="165" t="s">
        <v>1170</v>
      </c>
      <c r="E66" s="462" t="s">
        <v>990</v>
      </c>
      <c r="F66" s="462" t="s">
        <v>155</v>
      </c>
      <c r="G66" s="167" t="s">
        <v>1171</v>
      </c>
      <c r="H66" s="167" t="s">
        <v>990</v>
      </c>
      <c r="I66" s="656"/>
    </row>
    <row r="67" spans="1:9" s="449" customFormat="1" ht="45" x14ac:dyDescent="0.25">
      <c r="A67" s="285" t="s">
        <v>1175</v>
      </c>
      <c r="B67" s="450" t="s">
        <v>393</v>
      </c>
      <c r="C67" s="451" t="s">
        <v>3121</v>
      </c>
      <c r="D67" s="451" t="s">
        <v>1173</v>
      </c>
      <c r="E67" s="463" t="s">
        <v>990</v>
      </c>
      <c r="F67" s="463" t="s">
        <v>990</v>
      </c>
      <c r="G67" s="450" t="s">
        <v>1174</v>
      </c>
      <c r="H67" s="450" t="s">
        <v>3160</v>
      </c>
      <c r="I67" s="656"/>
    </row>
    <row r="68" spans="1:9" s="18" customFormat="1" ht="30" x14ac:dyDescent="0.25">
      <c r="A68" s="164" t="s">
        <v>30</v>
      </c>
      <c r="B68" s="167" t="s">
        <v>393</v>
      </c>
      <c r="C68" s="165" t="s">
        <v>3121</v>
      </c>
      <c r="D68" s="165" t="s">
        <v>41</v>
      </c>
      <c r="E68" s="462" t="s">
        <v>990</v>
      </c>
      <c r="F68" s="462" t="s">
        <v>990</v>
      </c>
      <c r="G68" s="167" t="s">
        <v>815</v>
      </c>
      <c r="H68" s="167" t="s">
        <v>3161</v>
      </c>
      <c r="I68" s="656"/>
    </row>
    <row r="69" spans="1:9" s="449" customFormat="1" ht="45" x14ac:dyDescent="0.25">
      <c r="A69" s="285" t="s">
        <v>32</v>
      </c>
      <c r="B69" s="450" t="s">
        <v>393</v>
      </c>
      <c r="C69" s="451" t="s">
        <v>3121</v>
      </c>
      <c r="D69" s="451" t="s">
        <v>811</v>
      </c>
      <c r="E69" s="463" t="s">
        <v>155</v>
      </c>
      <c r="F69" s="463" t="s">
        <v>990</v>
      </c>
      <c r="G69" s="450" t="s">
        <v>812</v>
      </c>
      <c r="H69" s="450" t="s">
        <v>3160</v>
      </c>
      <c r="I69" s="656"/>
    </row>
    <row r="70" spans="1:9" s="18" customFormat="1" ht="48" customHeight="1" x14ac:dyDescent="0.25">
      <c r="A70" s="164" t="s">
        <v>1179</v>
      </c>
      <c r="B70" s="167" t="s">
        <v>393</v>
      </c>
      <c r="C70" s="165" t="s">
        <v>3121</v>
      </c>
      <c r="D70" s="165" t="s">
        <v>1176</v>
      </c>
      <c r="E70" s="462" t="s">
        <v>990</v>
      </c>
      <c r="F70" s="462" t="s">
        <v>155</v>
      </c>
      <c r="G70" s="606" t="s">
        <v>1177</v>
      </c>
      <c r="H70" s="167" t="s">
        <v>990</v>
      </c>
      <c r="I70" s="656"/>
    </row>
    <row r="71" spans="1:9" s="449" customFormat="1" ht="75" x14ac:dyDescent="0.25">
      <c r="A71" s="285" t="s">
        <v>1181</v>
      </c>
      <c r="B71" s="450" t="s">
        <v>393</v>
      </c>
      <c r="C71" s="451" t="s">
        <v>546</v>
      </c>
      <c r="D71" s="451" t="s">
        <v>43</v>
      </c>
      <c r="E71" s="463" t="s">
        <v>990</v>
      </c>
      <c r="F71" s="463" t="s">
        <v>990</v>
      </c>
      <c r="G71" s="605" t="s">
        <v>776</v>
      </c>
      <c r="H71" s="450" t="s">
        <v>1178</v>
      </c>
      <c r="I71" s="656"/>
    </row>
    <row r="72" spans="1:9" s="18" customFormat="1" ht="45" x14ac:dyDescent="0.25">
      <c r="A72" s="164" t="s">
        <v>1183</v>
      </c>
      <c r="B72" s="167" t="s">
        <v>393</v>
      </c>
      <c r="C72" s="165" t="s">
        <v>546</v>
      </c>
      <c r="D72" s="165" t="s">
        <v>797</v>
      </c>
      <c r="E72" s="462" t="s">
        <v>990</v>
      </c>
      <c r="F72" s="462" t="s">
        <v>990</v>
      </c>
      <c r="G72" s="167" t="s">
        <v>798</v>
      </c>
      <c r="H72" s="167" t="s">
        <v>990</v>
      </c>
      <c r="I72" s="656"/>
    </row>
    <row r="73" spans="1:9" s="449" customFormat="1" ht="30" x14ac:dyDescent="0.25">
      <c r="A73" s="285" t="s">
        <v>1186</v>
      </c>
      <c r="B73" s="450" t="s">
        <v>393</v>
      </c>
      <c r="C73" s="451" t="s">
        <v>394</v>
      </c>
      <c r="D73" s="451" t="s">
        <v>45</v>
      </c>
      <c r="E73" s="463" t="s">
        <v>990</v>
      </c>
      <c r="F73" s="463" t="s">
        <v>990</v>
      </c>
      <c r="G73" s="450" t="s">
        <v>782</v>
      </c>
      <c r="H73" s="450" t="s">
        <v>1150</v>
      </c>
      <c r="I73" s="656"/>
    </row>
    <row r="74" spans="1:9" s="18" customFormat="1" ht="45" x14ac:dyDescent="0.25">
      <c r="A74" s="164" t="s">
        <v>46</v>
      </c>
      <c r="B74" s="167" t="s">
        <v>393</v>
      </c>
      <c r="C74" s="165" t="s">
        <v>394</v>
      </c>
      <c r="D74" s="165" t="s">
        <v>3122</v>
      </c>
      <c r="E74" s="462" t="s">
        <v>990</v>
      </c>
      <c r="F74" s="462" t="s">
        <v>155</v>
      </c>
      <c r="G74" s="167" t="s">
        <v>625</v>
      </c>
      <c r="H74" s="167" t="s">
        <v>3162</v>
      </c>
      <c r="I74" s="656"/>
    </row>
    <row r="75" spans="1:9" s="449" customFormat="1" ht="75" customHeight="1" x14ac:dyDescent="0.25">
      <c r="A75" s="285" t="s">
        <v>1188</v>
      </c>
      <c r="B75" s="450" t="s">
        <v>393</v>
      </c>
      <c r="C75" s="451" t="s">
        <v>404</v>
      </c>
      <c r="D75" s="451" t="s">
        <v>882</v>
      </c>
      <c r="E75" s="463" t="s">
        <v>155</v>
      </c>
      <c r="F75" s="463" t="s">
        <v>990</v>
      </c>
      <c r="G75" s="450" t="s">
        <v>1203</v>
      </c>
      <c r="H75" s="450" t="s">
        <v>990</v>
      </c>
      <c r="I75" s="656"/>
    </row>
    <row r="76" spans="1:9" s="18" customFormat="1" ht="60" x14ac:dyDescent="0.25">
      <c r="A76" s="164" t="s">
        <v>1191</v>
      </c>
      <c r="B76" s="167" t="s">
        <v>393</v>
      </c>
      <c r="C76" s="165" t="s">
        <v>415</v>
      </c>
      <c r="D76" s="165" t="s">
        <v>3123</v>
      </c>
      <c r="E76" s="462" t="s">
        <v>990</v>
      </c>
      <c r="F76" s="462" t="s">
        <v>990</v>
      </c>
      <c r="G76" s="167" t="s">
        <v>1146</v>
      </c>
      <c r="H76" s="167" t="s">
        <v>1147</v>
      </c>
      <c r="I76" s="656"/>
    </row>
    <row r="77" spans="1:9" s="449" customFormat="1" x14ac:dyDescent="0.25">
      <c r="A77" s="285" t="s">
        <v>1193</v>
      </c>
      <c r="B77" s="450" t="s">
        <v>393</v>
      </c>
      <c r="C77" s="451" t="s">
        <v>415</v>
      </c>
      <c r="D77" s="451" t="s">
        <v>3124</v>
      </c>
      <c r="E77" s="463" t="s">
        <v>990</v>
      </c>
      <c r="F77" s="463" t="s">
        <v>990</v>
      </c>
      <c r="G77" s="450" t="s">
        <v>827</v>
      </c>
      <c r="H77" s="450" t="s">
        <v>990</v>
      </c>
      <c r="I77" s="656"/>
    </row>
    <row r="78" spans="1:9" s="18" customFormat="1" ht="30" x14ac:dyDescent="0.25">
      <c r="A78" s="164" t="s">
        <v>1195</v>
      </c>
      <c r="B78" s="167" t="s">
        <v>393</v>
      </c>
      <c r="C78" s="165" t="s">
        <v>419</v>
      </c>
      <c r="D78" s="165" t="s">
        <v>983</v>
      </c>
      <c r="E78" s="462" t="s">
        <v>990</v>
      </c>
      <c r="F78" s="462" t="s">
        <v>990</v>
      </c>
      <c r="G78" s="167" t="s">
        <v>1192</v>
      </c>
      <c r="H78" s="167" t="s">
        <v>3163</v>
      </c>
      <c r="I78" s="656"/>
    </row>
    <row r="79" spans="1:9" s="449" customFormat="1" ht="30" x14ac:dyDescent="0.25">
      <c r="A79" s="285" t="s">
        <v>1196</v>
      </c>
      <c r="B79" s="450" t="s">
        <v>393</v>
      </c>
      <c r="C79" s="451" t="s">
        <v>3125</v>
      </c>
      <c r="D79" s="451" t="s">
        <v>31</v>
      </c>
      <c r="E79" s="463" t="s">
        <v>990</v>
      </c>
      <c r="F79" s="463" t="s">
        <v>990</v>
      </c>
      <c r="G79" s="450" t="s">
        <v>1184</v>
      </c>
      <c r="H79" s="450" t="s">
        <v>1185</v>
      </c>
      <c r="I79" s="656"/>
    </row>
    <row r="80" spans="1:9" s="18" customFormat="1" ht="30" x14ac:dyDescent="0.25">
      <c r="A80" s="164" t="s">
        <v>1198</v>
      </c>
      <c r="B80" s="167" t="s">
        <v>393</v>
      </c>
      <c r="C80" s="165" t="s">
        <v>3125</v>
      </c>
      <c r="D80" s="165" t="s">
        <v>3126</v>
      </c>
      <c r="E80" s="462" t="s">
        <v>990</v>
      </c>
      <c r="F80" s="462" t="s">
        <v>990</v>
      </c>
      <c r="G80" s="167" t="s">
        <v>836</v>
      </c>
      <c r="H80" s="167" t="s">
        <v>1187</v>
      </c>
      <c r="I80" s="656"/>
    </row>
    <row r="81" spans="1:9" s="449" customFormat="1" x14ac:dyDescent="0.25">
      <c r="A81" s="285" t="s">
        <v>1199</v>
      </c>
      <c r="B81" s="450" t="s">
        <v>393</v>
      </c>
      <c r="C81" s="451" t="s">
        <v>419</v>
      </c>
      <c r="D81" s="451" t="s">
        <v>840</v>
      </c>
      <c r="E81" s="463" t="s">
        <v>990</v>
      </c>
      <c r="F81" s="463" t="s">
        <v>990</v>
      </c>
      <c r="G81" s="450" t="s">
        <v>841</v>
      </c>
      <c r="H81" s="450" t="s">
        <v>990</v>
      </c>
      <c r="I81" s="656"/>
    </row>
    <row r="82" spans="1:9" s="18" customFormat="1" ht="75" x14ac:dyDescent="0.25">
      <c r="A82" s="164" t="s">
        <v>1200</v>
      </c>
      <c r="B82" s="167" t="s">
        <v>3133</v>
      </c>
      <c r="C82" s="165" t="s">
        <v>3144</v>
      </c>
      <c r="D82" s="165" t="s">
        <v>1189</v>
      </c>
      <c r="E82" s="462" t="s">
        <v>990</v>
      </c>
      <c r="F82" s="462" t="s">
        <v>990</v>
      </c>
      <c r="G82" s="167" t="s">
        <v>967</v>
      </c>
      <c r="H82" s="167" t="s">
        <v>1190</v>
      </c>
      <c r="I82" s="656"/>
    </row>
    <row r="83" spans="1:9" s="449" customFormat="1" ht="90" x14ac:dyDescent="0.25">
      <c r="A83" s="285" t="s">
        <v>1201</v>
      </c>
      <c r="B83" s="450" t="s">
        <v>393</v>
      </c>
      <c r="C83" s="451" t="s">
        <v>432</v>
      </c>
      <c r="D83" s="451" t="s">
        <v>846</v>
      </c>
      <c r="E83" s="463" t="s">
        <v>990</v>
      </c>
      <c r="F83" s="463" t="s">
        <v>990</v>
      </c>
      <c r="G83" s="450" t="s">
        <v>1194</v>
      </c>
      <c r="H83" s="450" t="s">
        <v>3164</v>
      </c>
      <c r="I83" s="656"/>
    </row>
    <row r="84" spans="1:9" s="18" customFormat="1" ht="60" x14ac:dyDescent="0.25">
      <c r="A84" s="164" t="s">
        <v>1202</v>
      </c>
      <c r="B84" s="167" t="s">
        <v>3134</v>
      </c>
      <c r="C84" s="165" t="s">
        <v>3145</v>
      </c>
      <c r="D84" s="165" t="s">
        <v>3127</v>
      </c>
      <c r="E84" s="462" t="s">
        <v>990</v>
      </c>
      <c r="F84" s="462" t="s">
        <v>990</v>
      </c>
      <c r="G84" s="167" t="s">
        <v>853</v>
      </c>
      <c r="H84" s="167" t="s">
        <v>990</v>
      </c>
      <c r="I84" s="656"/>
    </row>
    <row r="85" spans="1:9" s="449" customFormat="1" ht="30" x14ac:dyDescent="0.25">
      <c r="A85" s="285" t="s">
        <v>1204</v>
      </c>
      <c r="B85" s="450" t="s">
        <v>286</v>
      </c>
      <c r="C85" s="451" t="s">
        <v>286</v>
      </c>
      <c r="D85" s="451" t="s">
        <v>879</v>
      </c>
      <c r="E85" s="463" t="s">
        <v>990</v>
      </c>
      <c r="F85" s="463" t="s">
        <v>990</v>
      </c>
      <c r="G85" s="450" t="s">
        <v>880</v>
      </c>
      <c r="H85" s="450" t="s">
        <v>990</v>
      </c>
      <c r="I85" s="656"/>
    </row>
    <row r="86" spans="1:9" s="18" customFormat="1" ht="60" x14ac:dyDescent="0.25">
      <c r="A86" s="164" t="s">
        <v>1206</v>
      </c>
      <c r="B86" s="167" t="s">
        <v>3131</v>
      </c>
      <c r="C86" s="165" t="s">
        <v>3141</v>
      </c>
      <c r="D86" s="165" t="s">
        <v>857</v>
      </c>
      <c r="E86" s="462" t="s">
        <v>990</v>
      </c>
      <c r="F86" s="462" t="s">
        <v>990</v>
      </c>
      <c r="G86" s="167" t="s">
        <v>1197</v>
      </c>
      <c r="H86" s="167" t="s">
        <v>990</v>
      </c>
      <c r="I86" s="656"/>
    </row>
    <row r="87" spans="1:9" s="449" customFormat="1" ht="60" x14ac:dyDescent="0.25">
      <c r="A87" s="285" t="s">
        <v>1207</v>
      </c>
      <c r="B87" s="450" t="s">
        <v>474</v>
      </c>
      <c r="C87" s="451" t="s">
        <v>3104</v>
      </c>
      <c r="D87" s="451" t="s">
        <v>47</v>
      </c>
      <c r="E87" s="463" t="s">
        <v>155</v>
      </c>
      <c r="F87" s="463" t="s">
        <v>990</v>
      </c>
      <c r="G87" s="450" t="s">
        <v>863</v>
      </c>
      <c r="H87" s="450" t="s">
        <v>3206</v>
      </c>
      <c r="I87" s="656"/>
    </row>
    <row r="88" spans="1:9" s="18" customFormat="1" ht="30" x14ac:dyDescent="0.25">
      <c r="A88" s="164" t="s">
        <v>1209</v>
      </c>
      <c r="B88" s="167" t="s">
        <v>474</v>
      </c>
      <c r="C88" s="165" t="s">
        <v>487</v>
      </c>
      <c r="D88" s="165" t="s">
        <v>872</v>
      </c>
      <c r="E88" s="462" t="s">
        <v>990</v>
      </c>
      <c r="F88" s="462" t="s">
        <v>990</v>
      </c>
      <c r="G88" s="165" t="s">
        <v>873</v>
      </c>
      <c r="H88" s="167" t="s">
        <v>990</v>
      </c>
      <c r="I88" s="656"/>
    </row>
    <row r="89" spans="1:9" s="449" customFormat="1" ht="75" x14ac:dyDescent="0.25">
      <c r="A89" s="285" t="s">
        <v>1210</v>
      </c>
      <c r="B89" s="450" t="s">
        <v>3135</v>
      </c>
      <c r="C89" s="451" t="s">
        <v>3146</v>
      </c>
      <c r="D89" s="451" t="s">
        <v>875</v>
      </c>
      <c r="E89" s="463" t="s">
        <v>990</v>
      </c>
      <c r="F89" s="463" t="s">
        <v>990</v>
      </c>
      <c r="G89" s="451" t="s">
        <v>876</v>
      </c>
      <c r="H89" s="450" t="s">
        <v>990</v>
      </c>
      <c r="I89" s="656"/>
    </row>
    <row r="90" spans="1:9" s="18" customFormat="1" ht="75" x14ac:dyDescent="0.25">
      <c r="A90" s="164" t="s">
        <v>1211</v>
      </c>
      <c r="B90" s="167" t="s">
        <v>3131</v>
      </c>
      <c r="C90" s="165" t="s">
        <v>1112</v>
      </c>
      <c r="D90" s="165" t="s">
        <v>2668</v>
      </c>
      <c r="E90" s="462" t="s">
        <v>990</v>
      </c>
      <c r="F90" s="462" t="s">
        <v>155</v>
      </c>
      <c r="G90" s="165" t="s">
        <v>2669</v>
      </c>
      <c r="H90" s="167" t="s">
        <v>990</v>
      </c>
      <c r="I90" s="656"/>
    </row>
    <row r="91" spans="1:9" s="449" customFormat="1" ht="30" x14ac:dyDescent="0.25">
      <c r="A91" s="285" t="s">
        <v>1212</v>
      </c>
      <c r="B91" s="450" t="s">
        <v>3131</v>
      </c>
      <c r="C91" s="451" t="s">
        <v>1112</v>
      </c>
      <c r="D91" s="451" t="s">
        <v>2439</v>
      </c>
      <c r="E91" s="463" t="s">
        <v>990</v>
      </c>
      <c r="F91" s="463" t="s">
        <v>155</v>
      </c>
      <c r="G91" s="450" t="s">
        <v>2440</v>
      </c>
      <c r="H91" s="450" t="s">
        <v>990</v>
      </c>
      <c r="I91" s="656"/>
    </row>
    <row r="92" spans="1:9" s="18" customFormat="1" ht="75" x14ac:dyDescent="0.25">
      <c r="A92" s="164" t="s">
        <v>1213</v>
      </c>
      <c r="B92" s="167" t="s">
        <v>3130</v>
      </c>
      <c r="C92" s="165" t="s">
        <v>3140</v>
      </c>
      <c r="D92" s="165" t="s">
        <v>2477</v>
      </c>
      <c r="E92" s="462" t="s">
        <v>990</v>
      </c>
      <c r="F92" s="462" t="s">
        <v>155</v>
      </c>
      <c r="G92" s="167" t="s">
        <v>2478</v>
      </c>
      <c r="H92" s="167" t="s">
        <v>990</v>
      </c>
      <c r="I92" s="656"/>
    </row>
    <row r="93" spans="1:9" s="449" customFormat="1" ht="120" customHeight="1" x14ac:dyDescent="0.25">
      <c r="A93" s="285" t="s">
        <v>1214</v>
      </c>
      <c r="B93" s="450" t="s">
        <v>495</v>
      </c>
      <c r="C93" s="451" t="s">
        <v>500</v>
      </c>
      <c r="D93" s="451" t="s">
        <v>887</v>
      </c>
      <c r="E93" s="463" t="s">
        <v>990</v>
      </c>
      <c r="F93" s="463" t="s">
        <v>990</v>
      </c>
      <c r="G93" s="450" t="s">
        <v>1205</v>
      </c>
      <c r="H93" s="450" t="s">
        <v>990</v>
      </c>
      <c r="I93" s="656"/>
    </row>
    <row r="94" spans="1:9" s="18" customFormat="1" ht="75" x14ac:dyDescent="0.25">
      <c r="A94" s="164" t="s">
        <v>1215</v>
      </c>
      <c r="B94" s="167" t="s">
        <v>495</v>
      </c>
      <c r="C94" s="165" t="s">
        <v>514</v>
      </c>
      <c r="D94" s="165" t="s">
        <v>892</v>
      </c>
      <c r="E94" s="462" t="s">
        <v>990</v>
      </c>
      <c r="F94" s="462" t="s">
        <v>990</v>
      </c>
      <c r="G94" s="167" t="s">
        <v>893</v>
      </c>
      <c r="H94" s="167" t="s">
        <v>990</v>
      </c>
      <c r="I94" s="656"/>
    </row>
    <row r="95" spans="1:9" s="449" customFormat="1" ht="30" x14ac:dyDescent="0.25">
      <c r="A95" s="285" t="s">
        <v>1217</v>
      </c>
      <c r="B95" s="450" t="s">
        <v>495</v>
      </c>
      <c r="C95" s="451" t="s">
        <v>495</v>
      </c>
      <c r="D95" s="451" t="s">
        <v>896</v>
      </c>
      <c r="E95" s="463" t="s">
        <v>990</v>
      </c>
      <c r="F95" s="463" t="s">
        <v>990</v>
      </c>
      <c r="G95" s="450" t="s">
        <v>897</v>
      </c>
      <c r="H95" s="450" t="s">
        <v>990</v>
      </c>
      <c r="I95" s="656"/>
    </row>
    <row r="96" spans="1:9" s="18" customFormat="1" ht="30" x14ac:dyDescent="0.25">
      <c r="A96" s="164" t="s">
        <v>1218</v>
      </c>
      <c r="B96" s="167" t="s">
        <v>495</v>
      </c>
      <c r="C96" s="165" t="s">
        <v>495</v>
      </c>
      <c r="D96" s="165" t="s">
        <v>3128</v>
      </c>
      <c r="E96" s="462" t="s">
        <v>990</v>
      </c>
      <c r="F96" s="462" t="s">
        <v>155</v>
      </c>
      <c r="G96" s="167" t="s">
        <v>3153</v>
      </c>
      <c r="H96" s="167" t="s">
        <v>3165</v>
      </c>
      <c r="I96" s="656"/>
    </row>
    <row r="97" spans="1:9" s="449" customFormat="1" ht="45" x14ac:dyDescent="0.25">
      <c r="A97" s="285" t="s">
        <v>1220</v>
      </c>
      <c r="B97" s="450" t="s">
        <v>318</v>
      </c>
      <c r="C97" s="451" t="s">
        <v>3104</v>
      </c>
      <c r="D97" s="451" t="s">
        <v>929</v>
      </c>
      <c r="E97" s="463" t="s">
        <v>990</v>
      </c>
      <c r="F97" s="463" t="s">
        <v>990</v>
      </c>
      <c r="G97" s="450" t="s">
        <v>930</v>
      </c>
      <c r="H97" s="450" t="s">
        <v>990</v>
      </c>
      <c r="I97" s="656"/>
    </row>
    <row r="98" spans="1:9" s="18" customFormat="1" ht="75" x14ac:dyDescent="0.25">
      <c r="A98" s="164" t="s">
        <v>65</v>
      </c>
      <c r="B98" s="167" t="s">
        <v>393</v>
      </c>
      <c r="C98" s="165" t="s">
        <v>3104</v>
      </c>
      <c r="D98" s="165" t="s">
        <v>935</v>
      </c>
      <c r="E98" s="462" t="s">
        <v>990</v>
      </c>
      <c r="F98" s="462" t="s">
        <v>990</v>
      </c>
      <c r="G98" s="167" t="s">
        <v>936</v>
      </c>
      <c r="H98" s="167" t="s">
        <v>990</v>
      </c>
      <c r="I98" s="656"/>
    </row>
    <row r="99" spans="1:9" s="449" customFormat="1" ht="45" x14ac:dyDescent="0.25">
      <c r="A99" s="285" t="s">
        <v>1762</v>
      </c>
      <c r="B99" s="450" t="s">
        <v>393</v>
      </c>
      <c r="C99" s="451" t="s">
        <v>3104</v>
      </c>
      <c r="D99" s="451" t="s">
        <v>939</v>
      </c>
      <c r="E99" s="463" t="s">
        <v>990</v>
      </c>
      <c r="F99" s="463" t="s">
        <v>990</v>
      </c>
      <c r="G99" s="450" t="s">
        <v>940</v>
      </c>
      <c r="H99" s="450" t="s">
        <v>990</v>
      </c>
      <c r="I99" s="656"/>
    </row>
    <row r="100" spans="1:9" s="18" customFormat="1" ht="90" x14ac:dyDescent="0.25">
      <c r="A100" s="164" t="s">
        <v>1770</v>
      </c>
      <c r="B100" s="167" t="s">
        <v>393</v>
      </c>
      <c r="C100" s="165" t="s">
        <v>3104</v>
      </c>
      <c r="D100" s="165" t="s">
        <v>943</v>
      </c>
      <c r="E100" s="462" t="s">
        <v>990</v>
      </c>
      <c r="F100" s="462" t="s">
        <v>990</v>
      </c>
      <c r="G100" s="167" t="s">
        <v>944</v>
      </c>
      <c r="H100" s="167" t="s">
        <v>990</v>
      </c>
      <c r="I100" s="656"/>
    </row>
    <row r="101" spans="1:9" s="449" customFormat="1" ht="30" x14ac:dyDescent="0.25">
      <c r="A101" s="285" t="s">
        <v>1776</v>
      </c>
      <c r="B101" s="450" t="s">
        <v>393</v>
      </c>
      <c r="C101" s="451" t="s">
        <v>3104</v>
      </c>
      <c r="D101" s="451" t="s">
        <v>947</v>
      </c>
      <c r="E101" s="463" t="s">
        <v>990</v>
      </c>
      <c r="F101" s="463" t="s">
        <v>990</v>
      </c>
      <c r="G101" s="450" t="s">
        <v>948</v>
      </c>
      <c r="H101" s="450" t="s">
        <v>990</v>
      </c>
      <c r="I101" s="656"/>
    </row>
    <row r="102" spans="1:9" s="18" customFormat="1" ht="60" x14ac:dyDescent="0.25">
      <c r="A102" s="164" t="s">
        <v>1782</v>
      </c>
      <c r="B102" s="167" t="s">
        <v>495</v>
      </c>
      <c r="C102" s="165" t="s">
        <v>495</v>
      </c>
      <c r="D102" s="165" t="s">
        <v>70</v>
      </c>
      <c r="E102" s="462" t="s">
        <v>990</v>
      </c>
      <c r="F102" s="462" t="s">
        <v>990</v>
      </c>
      <c r="G102" s="167" t="s">
        <v>959</v>
      </c>
      <c r="H102" s="167" t="s">
        <v>3166</v>
      </c>
      <c r="I102" s="656"/>
    </row>
    <row r="103" spans="1:9" s="449" customFormat="1" ht="90" x14ac:dyDescent="0.25">
      <c r="A103" s="285" t="s">
        <v>1786</v>
      </c>
      <c r="B103" s="450" t="s">
        <v>495</v>
      </c>
      <c r="C103" s="451" t="s">
        <v>495</v>
      </c>
      <c r="D103" s="451" t="s">
        <v>116</v>
      </c>
      <c r="E103" s="463" t="s">
        <v>990</v>
      </c>
      <c r="F103" s="463" t="s">
        <v>990</v>
      </c>
      <c r="G103" s="450" t="s">
        <v>963</v>
      </c>
      <c r="H103" s="450" t="s">
        <v>3207</v>
      </c>
      <c r="I103" s="656"/>
    </row>
    <row r="104" spans="1:9" s="18" customFormat="1" ht="90" x14ac:dyDescent="0.25">
      <c r="A104" s="164" t="s">
        <v>1787</v>
      </c>
      <c r="B104" s="167" t="s">
        <v>495</v>
      </c>
      <c r="C104" s="165" t="s">
        <v>496</v>
      </c>
      <c r="D104" s="165" t="s">
        <v>3129</v>
      </c>
      <c r="E104" s="462" t="s">
        <v>155</v>
      </c>
      <c r="F104" s="462" t="s">
        <v>155</v>
      </c>
      <c r="G104" s="167" t="s">
        <v>1208</v>
      </c>
      <c r="H104" s="167" t="s">
        <v>3167</v>
      </c>
      <c r="I104" s="656"/>
    </row>
    <row r="105" spans="1:9" s="449" customFormat="1" ht="120" x14ac:dyDescent="0.25">
      <c r="A105" s="285" t="s">
        <v>1788</v>
      </c>
      <c r="B105" s="450" t="s">
        <v>495</v>
      </c>
      <c r="C105" s="451" t="s">
        <v>495</v>
      </c>
      <c r="D105" s="451" t="s">
        <v>969</v>
      </c>
      <c r="E105" s="463" t="s">
        <v>990</v>
      </c>
      <c r="F105" s="463" t="s">
        <v>990</v>
      </c>
      <c r="G105" s="450" t="s">
        <v>970</v>
      </c>
      <c r="H105" s="450" t="s">
        <v>990</v>
      </c>
      <c r="I105" s="656"/>
    </row>
    <row r="106" spans="1:9" s="18" customFormat="1" ht="30" x14ac:dyDescent="0.25">
      <c r="A106" s="164" t="s">
        <v>1789</v>
      </c>
      <c r="B106" s="167" t="s">
        <v>495</v>
      </c>
      <c r="C106" s="165" t="s">
        <v>495</v>
      </c>
      <c r="D106" s="165" t="s">
        <v>971</v>
      </c>
      <c r="E106" s="462" t="s">
        <v>990</v>
      </c>
      <c r="F106" s="462" t="s">
        <v>990</v>
      </c>
      <c r="G106" s="167" t="s">
        <v>1216</v>
      </c>
      <c r="H106" s="167" t="s">
        <v>990</v>
      </c>
      <c r="I106" s="656"/>
    </row>
    <row r="107" spans="1:9" s="449" customFormat="1" ht="90" x14ac:dyDescent="0.25">
      <c r="A107" s="285" t="s">
        <v>1790</v>
      </c>
      <c r="B107" s="450" t="s">
        <v>3136</v>
      </c>
      <c r="C107" s="451" t="s">
        <v>3147</v>
      </c>
      <c r="D107" s="451" t="s">
        <v>905</v>
      </c>
      <c r="E107" s="463" t="s">
        <v>990</v>
      </c>
      <c r="F107" s="463" t="s">
        <v>990</v>
      </c>
      <c r="G107" s="450" t="s">
        <v>906</v>
      </c>
      <c r="H107" s="450" t="s">
        <v>990</v>
      </c>
      <c r="I107" s="656"/>
    </row>
    <row r="108" spans="1:9" s="18" customFormat="1" ht="120" x14ac:dyDescent="0.25">
      <c r="A108" s="164" t="s">
        <v>1791</v>
      </c>
      <c r="B108" s="167" t="s">
        <v>3137</v>
      </c>
      <c r="C108" s="165" t="s">
        <v>3148</v>
      </c>
      <c r="D108" s="165" t="s">
        <v>101</v>
      </c>
      <c r="E108" s="462" t="s">
        <v>990</v>
      </c>
      <c r="F108" s="462" t="s">
        <v>990</v>
      </c>
      <c r="G108" s="167" t="s">
        <v>1219</v>
      </c>
      <c r="H108" s="167" t="s">
        <v>97</v>
      </c>
      <c r="I108" s="656"/>
    </row>
    <row r="109" spans="1:9" s="449" customFormat="1" ht="105" x14ac:dyDescent="0.25">
      <c r="A109" s="285" t="s">
        <v>1794</v>
      </c>
      <c r="B109" s="450" t="s">
        <v>3138</v>
      </c>
      <c r="C109" s="451" t="s">
        <v>3149</v>
      </c>
      <c r="D109" s="451" t="s">
        <v>100</v>
      </c>
      <c r="E109" s="463" t="s">
        <v>990</v>
      </c>
      <c r="F109" s="463" t="s">
        <v>990</v>
      </c>
      <c r="G109" s="450" t="s">
        <v>923</v>
      </c>
      <c r="H109" s="450" t="s">
        <v>990</v>
      </c>
      <c r="I109" s="656"/>
    </row>
  </sheetData>
  <autoFilter ref="A1:H109" xr:uid="{9BA3C49A-B82C-491A-BED7-1752ABC5F2AC}"/>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DAF0-87A4-4CF8-B0B5-13688AFFC325}">
  <sheetPr>
    <tabColor theme="4"/>
  </sheetPr>
  <dimension ref="A1:BT330"/>
  <sheetViews>
    <sheetView topLeftCell="B1" zoomScale="70" zoomScaleNormal="70" workbookViewId="0">
      <pane xSplit="5" ySplit="4" topLeftCell="G292" activePane="bottomRight" state="frozen"/>
      <selection pane="topRight" activeCell="L304" sqref="L304"/>
      <selection pane="bottomLeft" activeCell="L304" sqref="L304"/>
      <selection pane="bottomRight" activeCell="B308" sqref="B308"/>
    </sheetView>
  </sheetViews>
  <sheetFormatPr defaultColWidth="9.140625" defaultRowHeight="15" outlineLevelCol="1" x14ac:dyDescent="0.25"/>
  <cols>
    <col min="1" max="1" width="6.5703125" style="11" hidden="1" customWidth="1"/>
    <col min="2" max="2" width="10.42578125" customWidth="1"/>
    <col min="3" max="3" width="17.42578125" bestFit="1" customWidth="1"/>
    <col min="4" max="4" width="33.5703125" customWidth="1"/>
    <col min="5" max="5" width="8.5703125" style="12" customWidth="1"/>
    <col min="6" max="6" width="46.42578125" customWidth="1"/>
    <col min="7" max="7" width="30.5703125" style="12" customWidth="1"/>
    <col min="8" max="8" width="17.5703125" style="12" customWidth="1"/>
    <col min="9" max="9" width="44.85546875" style="14" customWidth="1"/>
    <col min="10" max="11" width="9.85546875" style="7" customWidth="1"/>
    <col min="12" max="12" width="112.85546875" style="15" customWidth="1"/>
    <col min="13" max="14" width="9.42578125" style="7" hidden="1" customWidth="1" outlineLevel="1"/>
    <col min="15" max="15" width="10.42578125" style="7" hidden="1" customWidth="1" outlineLevel="1"/>
    <col min="16" max="19" width="9.42578125" style="7" hidden="1" customWidth="1" outlineLevel="1"/>
    <col min="20" max="20" width="12.140625" style="7" hidden="1" customWidth="1" outlineLevel="1"/>
    <col min="21" max="21" width="12.42578125" style="7" customWidth="1" collapsed="1"/>
    <col min="22" max="22" width="14.42578125" customWidth="1" outlineLevel="1"/>
    <col min="23" max="23" width="17.140625" customWidth="1" outlineLevel="1"/>
    <col min="24" max="24" width="18.42578125" customWidth="1" outlineLevel="1"/>
    <col min="25" max="25" width="11.5703125" customWidth="1" outlineLevel="1"/>
    <col min="26" max="27" width="20" customWidth="1" outlineLevel="1"/>
    <col min="28" max="28" width="16.140625" customWidth="1" outlineLevel="1"/>
    <col min="29" max="29" width="22.5703125" style="7" customWidth="1" outlineLevel="1"/>
    <col min="30" max="30" width="26.140625" customWidth="1"/>
    <col min="31" max="31" width="62.140625" customWidth="1"/>
    <col min="32" max="32" width="11.5703125" customWidth="1"/>
    <col min="33" max="35" width="33.140625" customWidth="1"/>
    <col min="36" max="36" width="22.5703125" customWidth="1"/>
    <col min="37" max="37" width="17.5703125" customWidth="1"/>
    <col min="38" max="38" width="11.85546875" customWidth="1"/>
    <col min="39" max="39" width="14.42578125" customWidth="1"/>
    <col min="40" max="40" width="5.140625" style="7" customWidth="1"/>
    <col min="41" max="41" width="10.140625" style="7" customWidth="1"/>
    <col min="42" max="42" width="33.42578125" style="7" customWidth="1"/>
    <col min="43" max="43" width="37.140625" style="14" customWidth="1"/>
    <col min="44" max="44" width="38.5703125" style="3" customWidth="1"/>
    <col min="45" max="45" width="17.5703125" customWidth="1"/>
    <col min="46" max="46" width="4.85546875" customWidth="1"/>
    <col min="47" max="47" width="27" bestFit="1" customWidth="1"/>
    <col min="48" max="48" width="17.42578125" customWidth="1"/>
  </cols>
  <sheetData>
    <row r="1" spans="1:52" ht="15.75" thickBot="1" x14ac:dyDescent="0.3">
      <c r="F1" s="13" t="s">
        <v>1221</v>
      </c>
      <c r="AC1" s="16" t="s">
        <v>1222</v>
      </c>
      <c r="AD1" s="14"/>
      <c r="AE1" s="14"/>
      <c r="AF1" s="12"/>
      <c r="AL1" s="14" t="s">
        <v>1223</v>
      </c>
      <c r="AM1">
        <f>COUNTA(AD5:AD134, AD137:AD329)</f>
        <v>163</v>
      </c>
    </row>
    <row r="2" spans="1:52" ht="17.25" customHeight="1" x14ac:dyDescent="0.25">
      <c r="F2" s="17" t="s">
        <v>1224</v>
      </c>
      <c r="AC2" s="13" t="s">
        <v>1225</v>
      </c>
      <c r="AD2" s="14"/>
      <c r="AE2" s="14"/>
      <c r="AF2" s="12"/>
      <c r="AG2" s="929" t="s">
        <v>1226</v>
      </c>
      <c r="AH2" s="930"/>
      <c r="AI2" s="930"/>
      <c r="AJ2" s="930"/>
      <c r="AK2" s="931"/>
      <c r="AL2" s="14" t="s">
        <v>1227</v>
      </c>
      <c r="AM2">
        <f>COUNTA(AM4:AM329)</f>
        <v>248</v>
      </c>
      <c r="AU2" s="932" t="s">
        <v>1228</v>
      </c>
      <c r="AV2" s="932"/>
      <c r="AW2" s="932" t="s">
        <v>1229</v>
      </c>
      <c r="AX2" s="932"/>
      <c r="AY2" s="932"/>
      <c r="AZ2" s="932"/>
    </row>
    <row r="3" spans="1:52" s="1" customFormat="1" ht="18" customHeight="1" x14ac:dyDescent="0.25">
      <c r="A3" s="18"/>
      <c r="B3" s="19" t="s">
        <v>1230</v>
      </c>
      <c r="C3" s="20"/>
      <c r="D3" s="21"/>
      <c r="E3" s="21"/>
      <c r="F3" s="21"/>
      <c r="G3" s="22"/>
      <c r="H3" s="23"/>
      <c r="I3" s="23"/>
      <c r="J3" s="461"/>
      <c r="K3" s="461"/>
      <c r="L3" s="23"/>
      <c r="M3" s="22"/>
      <c r="N3" s="22"/>
      <c r="O3" s="22"/>
      <c r="P3" s="22"/>
      <c r="Q3" s="22"/>
      <c r="R3" s="22"/>
      <c r="S3" s="22"/>
      <c r="T3" s="22"/>
      <c r="U3" s="22"/>
      <c r="V3" s="933" t="s">
        <v>1231</v>
      </c>
      <c r="W3" s="934"/>
      <c r="X3" s="935"/>
      <c r="Y3" s="24"/>
      <c r="Z3" s="933" t="s">
        <v>1232</v>
      </c>
      <c r="AA3" s="934"/>
      <c r="AB3" s="935"/>
      <c r="AC3" s="25" t="s">
        <v>1233</v>
      </c>
      <c r="AD3" s="14"/>
      <c r="AE3" s="14"/>
      <c r="AF3" s="12"/>
      <c r="AG3" s="936" t="s">
        <v>1234</v>
      </c>
      <c r="AH3" s="937"/>
      <c r="AI3" s="937"/>
      <c r="AK3" s="26"/>
      <c r="AL3" s="27" t="s">
        <v>1235</v>
      </c>
      <c r="AM3" s="24"/>
      <c r="AN3" s="7" t="s">
        <v>1235</v>
      </c>
      <c r="AO3" s="7"/>
      <c r="AP3" s="7"/>
      <c r="AQ3" s="14"/>
      <c r="AR3" s="3"/>
      <c r="AS3"/>
      <c r="AT3"/>
      <c r="AU3" s="932" t="s">
        <v>1236</v>
      </c>
      <c r="AV3" s="932" t="s">
        <v>1237</v>
      </c>
      <c r="AW3" s="932" t="s">
        <v>546</v>
      </c>
      <c r="AX3" s="932" t="s">
        <v>1238</v>
      </c>
      <c r="AY3" s="932"/>
      <c r="AZ3" s="932"/>
    </row>
    <row r="4" spans="1:52" ht="75.75" thickBot="1" x14ac:dyDescent="0.3">
      <c r="B4" s="28" t="s">
        <v>117</v>
      </c>
      <c r="C4" s="572" t="s">
        <v>118</v>
      </c>
      <c r="D4" s="4" t="s">
        <v>1239</v>
      </c>
      <c r="E4" s="29" t="s">
        <v>120</v>
      </c>
      <c r="F4" s="29" t="s">
        <v>121</v>
      </c>
      <c r="G4" s="29" t="s">
        <v>122</v>
      </c>
      <c r="H4" s="29" t="s">
        <v>123</v>
      </c>
      <c r="I4" s="29" t="s">
        <v>124</v>
      </c>
      <c r="J4" s="29" t="s">
        <v>125</v>
      </c>
      <c r="K4" s="572" t="s">
        <v>126</v>
      </c>
      <c r="L4" s="29" t="s">
        <v>127</v>
      </c>
      <c r="M4" s="29" t="s">
        <v>540</v>
      </c>
      <c r="N4" s="29" t="s">
        <v>129</v>
      </c>
      <c r="O4" s="29" t="s">
        <v>130</v>
      </c>
      <c r="P4" s="29" t="s">
        <v>1240</v>
      </c>
      <c r="Q4" s="29" t="s">
        <v>1241</v>
      </c>
      <c r="R4" s="29" t="s">
        <v>549</v>
      </c>
      <c r="S4" s="29" t="s">
        <v>131</v>
      </c>
      <c r="T4" s="29" t="s">
        <v>1242</v>
      </c>
      <c r="U4" s="29" t="s">
        <v>133</v>
      </c>
      <c r="V4" s="29" t="s">
        <v>1243</v>
      </c>
      <c r="W4" s="29" t="s">
        <v>1244</v>
      </c>
      <c r="X4" s="29" t="s">
        <v>1245</v>
      </c>
      <c r="Y4" s="29" t="s">
        <v>134</v>
      </c>
      <c r="Z4" s="29" t="s">
        <v>1246</v>
      </c>
      <c r="AA4" s="29" t="s">
        <v>1247</v>
      </c>
      <c r="AB4" s="570" t="s">
        <v>1248</v>
      </c>
      <c r="AC4" s="30" t="s">
        <v>1249</v>
      </c>
      <c r="AD4" s="31" t="s">
        <v>1236</v>
      </c>
      <c r="AE4" s="31" t="s">
        <v>1250</v>
      </c>
      <c r="AF4" s="31" t="s">
        <v>1238</v>
      </c>
      <c r="AG4" s="32" t="s">
        <v>1251</v>
      </c>
      <c r="AH4" s="33" t="s">
        <v>1252</v>
      </c>
      <c r="AI4" s="34" t="s">
        <v>1253</v>
      </c>
      <c r="AJ4" s="35" t="s">
        <v>1254</v>
      </c>
      <c r="AK4" s="36" t="s">
        <v>1255</v>
      </c>
      <c r="AL4" s="571" t="s">
        <v>1256</v>
      </c>
      <c r="AM4" s="570" t="s">
        <v>1257</v>
      </c>
      <c r="AN4" s="37"/>
      <c r="AO4" s="38" t="s">
        <v>1258</v>
      </c>
      <c r="AP4" s="38" t="s">
        <v>1250</v>
      </c>
      <c r="AQ4" s="2" t="s">
        <v>1259</v>
      </c>
      <c r="AR4" s="2" t="s">
        <v>1260</v>
      </c>
      <c r="AS4" t="s">
        <v>1261</v>
      </c>
      <c r="AU4" s="938"/>
      <c r="AV4" s="938"/>
      <c r="AW4" s="938"/>
      <c r="AX4" s="574" t="s">
        <v>1262</v>
      </c>
      <c r="AY4" s="574" t="s">
        <v>1263</v>
      </c>
      <c r="AZ4" s="574" t="s">
        <v>1264</v>
      </c>
    </row>
    <row r="5" spans="1:52" ht="45" customHeight="1" thickBot="1" x14ac:dyDescent="0.3">
      <c r="A5" s="11" t="s">
        <v>148</v>
      </c>
      <c r="B5" s="39" t="s">
        <v>148</v>
      </c>
      <c r="C5" s="40" t="s">
        <v>149</v>
      </c>
      <c r="D5" s="514" t="s">
        <v>150</v>
      </c>
      <c r="E5" s="593" t="s">
        <v>151</v>
      </c>
      <c r="F5" s="514" t="s">
        <v>152</v>
      </c>
      <c r="G5" s="593"/>
      <c r="H5" s="514" t="s">
        <v>123</v>
      </c>
      <c r="I5" s="514" t="s">
        <v>152</v>
      </c>
      <c r="J5" s="593"/>
      <c r="K5" s="593"/>
      <c r="L5" s="722" t="s">
        <v>153</v>
      </c>
      <c r="M5" s="688"/>
      <c r="N5" s="688" t="s">
        <v>155</v>
      </c>
      <c r="O5" s="688" t="s">
        <v>155</v>
      </c>
      <c r="P5" s="688" t="s">
        <v>155</v>
      </c>
      <c r="Q5" s="688"/>
      <c r="R5" s="688"/>
      <c r="S5" s="688" t="s">
        <v>155</v>
      </c>
      <c r="T5" s="688" t="s">
        <v>155</v>
      </c>
      <c r="U5" s="688"/>
      <c r="V5" s="688" t="s">
        <v>1240</v>
      </c>
      <c r="W5" s="688" t="s">
        <v>1265</v>
      </c>
      <c r="X5" s="688" t="s">
        <v>1266</v>
      </c>
      <c r="Y5" s="688" t="s">
        <v>155</v>
      </c>
      <c r="Z5" s="477" t="s">
        <v>1267</v>
      </c>
      <c r="AA5" s="477" t="s">
        <v>1268</v>
      </c>
      <c r="AB5" s="477"/>
      <c r="AC5" s="41" t="s">
        <v>1269</v>
      </c>
      <c r="AD5" s="939" t="s">
        <v>159</v>
      </c>
      <c r="AE5" s="939" t="s">
        <v>1270</v>
      </c>
      <c r="AF5" s="939" t="s">
        <v>1262</v>
      </c>
      <c r="AG5" s="481"/>
      <c r="AH5" s="481" t="s">
        <v>1271</v>
      </c>
      <c r="AI5" s="481" t="s">
        <v>1272</v>
      </c>
      <c r="AJ5" s="521" t="s">
        <v>1273</v>
      </c>
      <c r="AK5" s="939" t="s">
        <v>1274</v>
      </c>
      <c r="AL5" s="870" t="s">
        <v>155</v>
      </c>
      <c r="AM5" s="544" t="s">
        <v>1275</v>
      </c>
      <c r="AN5" s="688" t="s">
        <v>155</v>
      </c>
      <c r="AO5" s="758" t="s">
        <v>155</v>
      </c>
      <c r="AP5" s="758" t="s">
        <v>1276</v>
      </c>
      <c r="AQ5"/>
      <c r="AU5" s="42" t="s">
        <v>159</v>
      </c>
      <c r="AV5" s="43">
        <f>COUNTIF(AD:AD,AU5)</f>
        <v>140</v>
      </c>
      <c r="AW5" s="43">
        <f>COUNTIFS($AD:$AD,$AU5,$AL:$AL,"x")</f>
        <v>40</v>
      </c>
      <c r="AX5" s="43">
        <f t="shared" ref="AX5:AZ8" si="0">COUNTIFS($AD:$AD,$AU5,$AL:$AL,"x",$AF:$AF,AX$4)</f>
        <v>13</v>
      </c>
      <c r="AY5" s="43">
        <f t="shared" si="0"/>
        <v>8</v>
      </c>
      <c r="AZ5" s="43">
        <f t="shared" si="0"/>
        <v>19</v>
      </c>
    </row>
    <row r="6" spans="1:52" ht="45" customHeight="1" thickBot="1" x14ac:dyDescent="0.3">
      <c r="A6" s="11" t="s">
        <v>148</v>
      </c>
      <c r="B6" s="44" t="s">
        <v>148</v>
      </c>
      <c r="C6" s="45" t="s">
        <v>149</v>
      </c>
      <c r="D6" s="514" t="s">
        <v>150</v>
      </c>
      <c r="E6" s="593" t="s">
        <v>165</v>
      </c>
      <c r="F6" s="514" t="s">
        <v>166</v>
      </c>
      <c r="G6" s="593"/>
      <c r="H6" s="514"/>
      <c r="I6" s="514" t="s">
        <v>166</v>
      </c>
      <c r="J6" s="593"/>
      <c r="K6" s="593"/>
      <c r="L6" s="687"/>
      <c r="M6" s="689"/>
      <c r="N6" s="689"/>
      <c r="O6" s="689"/>
      <c r="P6" s="689"/>
      <c r="Q6" s="689"/>
      <c r="R6" s="689"/>
      <c r="S6" s="689"/>
      <c r="T6" s="689"/>
      <c r="U6" s="689"/>
      <c r="V6" s="689"/>
      <c r="W6" s="689"/>
      <c r="X6" s="689"/>
      <c r="Y6" s="689"/>
      <c r="Z6" s="477"/>
      <c r="AA6" s="477" t="s">
        <v>1268</v>
      </c>
      <c r="AB6" s="477" t="s">
        <v>1277</v>
      </c>
      <c r="AC6" s="41"/>
      <c r="AD6" s="689"/>
      <c r="AE6" s="689"/>
      <c r="AF6" s="689"/>
      <c r="AG6" s="477" t="s">
        <v>1278</v>
      </c>
      <c r="AH6" s="477"/>
      <c r="AI6" s="477"/>
      <c r="AJ6" s="477" t="s">
        <v>1279</v>
      </c>
      <c r="AK6" s="689"/>
      <c r="AL6" s="871"/>
      <c r="AM6" s="544" t="s">
        <v>1275</v>
      </c>
      <c r="AN6" s="689"/>
      <c r="AO6" s="759"/>
      <c r="AP6" s="759"/>
      <c r="AQ6"/>
      <c r="AU6" s="46" t="s">
        <v>1280</v>
      </c>
      <c r="AV6" s="47">
        <f>COUNTIF(AD:AD,AU6)</f>
        <v>5</v>
      </c>
      <c r="AW6" s="47">
        <f>COUNTIFS($AD:$AD,$AU6,$AL:$AL,"x")</f>
        <v>3</v>
      </c>
      <c r="AX6" s="47">
        <f t="shared" si="0"/>
        <v>1</v>
      </c>
      <c r="AY6" s="47">
        <f t="shared" si="0"/>
        <v>0</v>
      </c>
      <c r="AZ6" s="47">
        <f t="shared" si="0"/>
        <v>1</v>
      </c>
    </row>
    <row r="7" spans="1:52" ht="45" customHeight="1" thickBot="1" x14ac:dyDescent="0.3">
      <c r="A7" s="11" t="s">
        <v>148</v>
      </c>
      <c r="B7" s="44" t="s">
        <v>148</v>
      </c>
      <c r="C7" s="45" t="s">
        <v>149</v>
      </c>
      <c r="D7" s="514" t="s">
        <v>150</v>
      </c>
      <c r="E7" s="593" t="s">
        <v>168</v>
      </c>
      <c r="F7" s="514" t="s">
        <v>169</v>
      </c>
      <c r="G7" s="593"/>
      <c r="H7" s="514"/>
      <c r="I7" s="514" t="s">
        <v>169</v>
      </c>
      <c r="J7" s="593"/>
      <c r="K7" s="593"/>
      <c r="L7" s="687"/>
      <c r="M7" s="689"/>
      <c r="N7" s="689"/>
      <c r="O7" s="689"/>
      <c r="P7" s="689"/>
      <c r="Q7" s="689"/>
      <c r="R7" s="689"/>
      <c r="S7" s="689"/>
      <c r="T7" s="689"/>
      <c r="U7" s="689"/>
      <c r="V7" s="689"/>
      <c r="W7" s="689"/>
      <c r="X7" s="689"/>
      <c r="Y7" s="689"/>
      <c r="Z7" s="477"/>
      <c r="AA7" s="477" t="s">
        <v>1268</v>
      </c>
      <c r="AB7" s="477" t="s">
        <v>1277</v>
      </c>
      <c r="AC7" s="41"/>
      <c r="AD7" s="689"/>
      <c r="AE7" s="689"/>
      <c r="AF7" s="689"/>
      <c r="AG7" s="477" t="s">
        <v>1281</v>
      </c>
      <c r="AH7" s="477"/>
      <c r="AI7" s="477"/>
      <c r="AJ7" s="477" t="s">
        <v>1282</v>
      </c>
      <c r="AK7" s="689"/>
      <c r="AL7" s="871"/>
      <c r="AM7" s="544" t="s">
        <v>1275</v>
      </c>
      <c r="AN7" s="689"/>
      <c r="AO7" s="759"/>
      <c r="AP7" s="759"/>
      <c r="AQ7"/>
      <c r="AU7" s="48" t="s">
        <v>399</v>
      </c>
      <c r="AV7" s="49">
        <f>COUNTIF(AD:AD,AU7)</f>
        <v>7</v>
      </c>
      <c r="AW7" s="49">
        <f>COUNTIFS($AD:$AD,$AU7,$AL:$AL,"x")</f>
        <v>5</v>
      </c>
      <c r="AX7" s="49">
        <f t="shared" si="0"/>
        <v>0</v>
      </c>
      <c r="AY7" s="49">
        <f t="shared" si="0"/>
        <v>0</v>
      </c>
      <c r="AZ7" s="49">
        <f t="shared" si="0"/>
        <v>4</v>
      </c>
    </row>
    <row r="8" spans="1:52" ht="45" customHeight="1" thickBot="1" x14ac:dyDescent="0.3">
      <c r="A8" s="11" t="s">
        <v>148</v>
      </c>
      <c r="B8" s="44" t="s">
        <v>148</v>
      </c>
      <c r="C8" s="45" t="s">
        <v>149</v>
      </c>
      <c r="D8" s="514" t="s">
        <v>150</v>
      </c>
      <c r="E8" s="50" t="s">
        <v>170</v>
      </c>
      <c r="F8" s="515" t="s">
        <v>171</v>
      </c>
      <c r="G8" s="50"/>
      <c r="H8" s="515"/>
      <c r="I8" s="515" t="s">
        <v>171</v>
      </c>
      <c r="J8" s="50"/>
      <c r="K8" s="50"/>
      <c r="L8" s="687"/>
      <c r="M8" s="690"/>
      <c r="N8" s="690"/>
      <c r="O8" s="690"/>
      <c r="P8" s="690"/>
      <c r="Q8" s="690"/>
      <c r="R8" s="690"/>
      <c r="S8" s="690"/>
      <c r="T8" s="690"/>
      <c r="U8" s="690"/>
      <c r="V8" s="690"/>
      <c r="W8" s="690"/>
      <c r="X8" s="690"/>
      <c r="Y8" s="690"/>
      <c r="Z8" s="477"/>
      <c r="AA8" s="477" t="s">
        <v>1268</v>
      </c>
      <c r="AB8" s="477" t="s">
        <v>1277</v>
      </c>
      <c r="AC8" s="41"/>
      <c r="AD8" s="690"/>
      <c r="AE8" s="690"/>
      <c r="AF8" s="690"/>
      <c r="AG8" s="477" t="s">
        <v>1283</v>
      </c>
      <c r="AH8" s="477"/>
      <c r="AI8" s="477"/>
      <c r="AJ8" s="477" t="s">
        <v>1284</v>
      </c>
      <c r="AK8" s="690"/>
      <c r="AL8" s="872"/>
      <c r="AM8" s="544" t="s">
        <v>1275</v>
      </c>
      <c r="AN8" s="690"/>
      <c r="AO8" s="760"/>
      <c r="AP8" s="760"/>
      <c r="AQ8"/>
      <c r="AU8" s="46" t="s">
        <v>1285</v>
      </c>
      <c r="AV8" s="47">
        <f>COUNTIF(AD:AD,AU8)</f>
        <v>11</v>
      </c>
      <c r="AW8" s="47">
        <f>COUNTIFS($AD:$AD,$AU8,$AL:$AL,"x")</f>
        <v>0</v>
      </c>
      <c r="AX8" s="47">
        <f t="shared" si="0"/>
        <v>0</v>
      </c>
      <c r="AY8" s="47">
        <f t="shared" si="0"/>
        <v>0</v>
      </c>
      <c r="AZ8" s="47">
        <f t="shared" si="0"/>
        <v>0</v>
      </c>
    </row>
    <row r="9" spans="1:52" ht="30.75" thickBot="1" x14ac:dyDescent="0.3">
      <c r="A9" s="11" t="s">
        <v>991</v>
      </c>
      <c r="B9" s="51" t="s">
        <v>991</v>
      </c>
      <c r="C9" s="52" t="s">
        <v>149</v>
      </c>
      <c r="D9" s="53" t="s">
        <v>173</v>
      </c>
      <c r="E9" s="589" t="s">
        <v>151</v>
      </c>
      <c r="F9" s="53" t="s">
        <v>174</v>
      </c>
      <c r="G9" s="589"/>
      <c r="H9" s="53" t="s">
        <v>123</v>
      </c>
      <c r="I9" s="53" t="s">
        <v>174</v>
      </c>
      <c r="J9" s="589"/>
      <c r="K9" s="589"/>
      <c r="L9" s="736" t="s">
        <v>175</v>
      </c>
      <c r="M9" s="701" t="s">
        <v>155</v>
      </c>
      <c r="N9" s="701" t="s">
        <v>155</v>
      </c>
      <c r="O9" s="701" t="s">
        <v>155</v>
      </c>
      <c r="P9" s="701" t="s">
        <v>155</v>
      </c>
      <c r="Q9" s="701"/>
      <c r="R9" s="701"/>
      <c r="S9" s="701" t="s">
        <v>155</v>
      </c>
      <c r="T9" s="701" t="s">
        <v>155</v>
      </c>
      <c r="U9" s="701"/>
      <c r="V9" s="701" t="s">
        <v>1240</v>
      </c>
      <c r="W9" s="701" t="s">
        <v>1265</v>
      </c>
      <c r="X9" s="701" t="s">
        <v>1286</v>
      </c>
      <c r="Y9" s="701" t="s">
        <v>155</v>
      </c>
      <c r="Z9" s="54" t="s">
        <v>1267</v>
      </c>
      <c r="AA9" s="489" t="s">
        <v>1268</v>
      </c>
      <c r="AB9" s="489"/>
      <c r="AC9" s="41" t="s">
        <v>1269</v>
      </c>
      <c r="AD9" s="701" t="s">
        <v>159</v>
      </c>
      <c r="AE9" s="784" t="s">
        <v>1287</v>
      </c>
      <c r="AF9" s="701" t="s">
        <v>1262</v>
      </c>
      <c r="AG9" s="489"/>
      <c r="AH9" s="489" t="s">
        <v>1288</v>
      </c>
      <c r="AI9" s="489" t="s">
        <v>1289</v>
      </c>
      <c r="AJ9" s="489" t="s">
        <v>1290</v>
      </c>
      <c r="AK9" s="701" t="s">
        <v>1274</v>
      </c>
      <c r="AL9" s="870" t="s">
        <v>155</v>
      </c>
      <c r="AM9" s="558" t="s">
        <v>1275</v>
      </c>
      <c r="AN9" s="758" t="s">
        <v>155</v>
      </c>
      <c r="AO9" s="758" t="s">
        <v>155</v>
      </c>
      <c r="AP9" s="758" t="s">
        <v>1276</v>
      </c>
      <c r="AQ9"/>
      <c r="AU9" s="55" t="s">
        <v>1291</v>
      </c>
      <c r="AV9" s="56">
        <f>SUM(AV5:AV8)</f>
        <v>163</v>
      </c>
      <c r="AW9" s="56">
        <f>SUM(AW5:AW8)</f>
        <v>48</v>
      </c>
      <c r="AX9" s="56">
        <f>SUM(AX5:AX8)</f>
        <v>14</v>
      </c>
      <c r="AY9" s="56">
        <f>SUM(AY5:AY8)</f>
        <v>8</v>
      </c>
      <c r="AZ9" s="56">
        <f>SUM(AZ5:AZ8)</f>
        <v>24</v>
      </c>
    </row>
    <row r="10" spans="1:52" ht="30" x14ac:dyDescent="0.25">
      <c r="A10" s="11" t="s">
        <v>991</v>
      </c>
      <c r="B10" s="584" t="s">
        <v>991</v>
      </c>
      <c r="C10" s="586" t="s">
        <v>149</v>
      </c>
      <c r="D10" s="525" t="s">
        <v>173</v>
      </c>
      <c r="E10" s="590" t="s">
        <v>165</v>
      </c>
      <c r="F10" s="525" t="s">
        <v>181</v>
      </c>
      <c r="G10" s="590"/>
      <c r="H10" s="525"/>
      <c r="I10" s="525" t="s">
        <v>181</v>
      </c>
      <c r="J10" s="590"/>
      <c r="K10" s="590"/>
      <c r="L10" s="736"/>
      <c r="M10" s="737"/>
      <c r="N10" s="737"/>
      <c r="O10" s="737"/>
      <c r="P10" s="737"/>
      <c r="Q10" s="737"/>
      <c r="R10" s="737"/>
      <c r="S10" s="737"/>
      <c r="T10" s="737"/>
      <c r="U10" s="737"/>
      <c r="V10" s="737"/>
      <c r="W10" s="737"/>
      <c r="X10" s="737"/>
      <c r="Y10" s="737"/>
      <c r="Z10" s="54" t="s">
        <v>1267</v>
      </c>
      <c r="AA10" s="489" t="s">
        <v>1268</v>
      </c>
      <c r="AB10" s="489"/>
      <c r="AC10" s="41"/>
      <c r="AD10" s="737"/>
      <c r="AE10" s="785"/>
      <c r="AF10" s="737"/>
      <c r="AG10" s="489"/>
      <c r="AH10" s="489" t="s">
        <v>1288</v>
      </c>
      <c r="AI10" s="489" t="s">
        <v>1289</v>
      </c>
      <c r="AJ10" s="489" t="s">
        <v>1292</v>
      </c>
      <c r="AK10" s="737"/>
      <c r="AL10" s="871"/>
      <c r="AM10" s="558" t="s">
        <v>1275</v>
      </c>
      <c r="AN10" s="759"/>
      <c r="AO10" s="759"/>
      <c r="AP10" s="759"/>
      <c r="AQ10"/>
    </row>
    <row r="11" spans="1:52" ht="30" x14ac:dyDescent="0.25">
      <c r="A11" s="11" t="s">
        <v>991</v>
      </c>
      <c r="B11" s="584" t="s">
        <v>991</v>
      </c>
      <c r="C11" s="586" t="s">
        <v>149</v>
      </c>
      <c r="D11" s="525" t="s">
        <v>173</v>
      </c>
      <c r="E11" s="590" t="s">
        <v>168</v>
      </c>
      <c r="F11" s="525" t="s">
        <v>183</v>
      </c>
      <c r="G11" s="590"/>
      <c r="H11" s="525"/>
      <c r="I11" s="525" t="s">
        <v>183</v>
      </c>
      <c r="J11" s="590"/>
      <c r="K11" s="590"/>
      <c r="L11" s="736"/>
      <c r="M11" s="737"/>
      <c r="N11" s="737"/>
      <c r="O11" s="737"/>
      <c r="P11" s="737"/>
      <c r="Q11" s="737"/>
      <c r="R11" s="737"/>
      <c r="S11" s="737"/>
      <c r="T11" s="737"/>
      <c r="U11" s="737"/>
      <c r="V11" s="737"/>
      <c r="W11" s="737"/>
      <c r="X11" s="737"/>
      <c r="Y11" s="737"/>
      <c r="Z11" s="54"/>
      <c r="AA11" s="489" t="s">
        <v>1268</v>
      </c>
      <c r="AB11" s="489"/>
      <c r="AC11" s="41"/>
      <c r="AD11" s="737"/>
      <c r="AE11" s="785"/>
      <c r="AF11" s="737"/>
      <c r="AG11" s="489"/>
      <c r="AH11" s="489"/>
      <c r="AI11" s="489"/>
      <c r="AJ11" s="489" t="s">
        <v>1293</v>
      </c>
      <c r="AK11" s="737"/>
      <c r="AL11" s="871"/>
      <c r="AM11" s="558" t="s">
        <v>1275</v>
      </c>
      <c r="AN11" s="759"/>
      <c r="AO11" s="759"/>
      <c r="AP11" s="759"/>
      <c r="AQ11"/>
    </row>
    <row r="12" spans="1:52" ht="30" x14ac:dyDescent="0.25">
      <c r="A12" s="11" t="s">
        <v>991</v>
      </c>
      <c r="B12" s="584" t="s">
        <v>991</v>
      </c>
      <c r="C12" s="586" t="s">
        <v>149</v>
      </c>
      <c r="D12" s="525" t="s">
        <v>173</v>
      </c>
      <c r="E12" s="590" t="s">
        <v>170</v>
      </c>
      <c r="F12" s="525" t="s">
        <v>185</v>
      </c>
      <c r="G12" s="590"/>
      <c r="H12" s="525"/>
      <c r="I12" s="525" t="s">
        <v>185</v>
      </c>
      <c r="J12" s="590"/>
      <c r="K12" s="590"/>
      <c r="L12" s="736"/>
      <c r="M12" s="737"/>
      <c r="N12" s="737"/>
      <c r="O12" s="737"/>
      <c r="P12" s="737"/>
      <c r="Q12" s="737"/>
      <c r="R12" s="737"/>
      <c r="S12" s="737"/>
      <c r="T12" s="737"/>
      <c r="U12" s="737"/>
      <c r="V12" s="737"/>
      <c r="W12" s="737"/>
      <c r="X12" s="737"/>
      <c r="Y12" s="737"/>
      <c r="Z12" s="54"/>
      <c r="AA12" s="489" t="s">
        <v>1268</v>
      </c>
      <c r="AB12" s="489"/>
      <c r="AC12" s="41"/>
      <c r="AD12" s="737"/>
      <c r="AE12" s="785"/>
      <c r="AF12" s="737"/>
      <c r="AG12" s="489"/>
      <c r="AH12" s="489"/>
      <c r="AI12" s="489"/>
      <c r="AJ12" s="489" t="s">
        <v>1294</v>
      </c>
      <c r="AK12" s="737"/>
      <c r="AL12" s="871"/>
      <c r="AM12" s="558" t="s">
        <v>1275</v>
      </c>
      <c r="AN12" s="759"/>
      <c r="AO12" s="759"/>
      <c r="AP12" s="759"/>
      <c r="AQ12"/>
    </row>
    <row r="13" spans="1:52" ht="30" x14ac:dyDescent="0.25">
      <c r="A13" s="11" t="s">
        <v>991</v>
      </c>
      <c r="B13" s="584" t="s">
        <v>991</v>
      </c>
      <c r="C13" s="586" t="s">
        <v>149</v>
      </c>
      <c r="D13" s="525" t="s">
        <v>173</v>
      </c>
      <c r="E13" s="590" t="s">
        <v>186</v>
      </c>
      <c r="F13" s="525" t="s">
        <v>187</v>
      </c>
      <c r="G13" s="590"/>
      <c r="H13" s="525"/>
      <c r="I13" s="525" t="s">
        <v>187</v>
      </c>
      <c r="J13" s="590">
        <v>2020</v>
      </c>
      <c r="K13" s="590"/>
      <c r="L13" s="736"/>
      <c r="M13" s="737"/>
      <c r="N13" s="737"/>
      <c r="O13" s="737"/>
      <c r="P13" s="737"/>
      <c r="Q13" s="737"/>
      <c r="R13" s="737"/>
      <c r="S13" s="737"/>
      <c r="T13" s="737"/>
      <c r="U13" s="737"/>
      <c r="V13" s="737"/>
      <c r="W13" s="737"/>
      <c r="X13" s="737"/>
      <c r="Y13" s="737"/>
      <c r="Z13" s="54"/>
      <c r="AA13" s="489" t="s">
        <v>1268</v>
      </c>
      <c r="AB13" s="489"/>
      <c r="AC13" s="41"/>
      <c r="AD13" s="737"/>
      <c r="AE13" s="785"/>
      <c r="AF13" s="737"/>
      <c r="AG13" s="489"/>
      <c r="AH13" s="489" t="s">
        <v>1288</v>
      </c>
      <c r="AI13" s="489"/>
      <c r="AJ13" s="489" t="s">
        <v>1295</v>
      </c>
      <c r="AK13" s="737"/>
      <c r="AL13" s="871"/>
      <c r="AM13" s="558" t="s">
        <v>1275</v>
      </c>
      <c r="AN13" s="759"/>
      <c r="AO13" s="759"/>
      <c r="AP13" s="759"/>
      <c r="AQ13"/>
    </row>
    <row r="14" spans="1:52" ht="30" x14ac:dyDescent="0.25">
      <c r="A14" s="11" t="s">
        <v>991</v>
      </c>
      <c r="B14" s="584" t="s">
        <v>991</v>
      </c>
      <c r="C14" s="586" t="s">
        <v>149</v>
      </c>
      <c r="D14" s="525" t="s">
        <v>173</v>
      </c>
      <c r="E14" s="590" t="s">
        <v>188</v>
      </c>
      <c r="F14" s="525" t="s">
        <v>189</v>
      </c>
      <c r="G14" s="590"/>
      <c r="H14" s="525"/>
      <c r="I14" s="525" t="s">
        <v>189</v>
      </c>
      <c r="J14" s="590">
        <v>2030</v>
      </c>
      <c r="K14" s="590"/>
      <c r="L14" s="736"/>
      <c r="M14" s="737"/>
      <c r="N14" s="737"/>
      <c r="O14" s="737"/>
      <c r="P14" s="737"/>
      <c r="Q14" s="737"/>
      <c r="R14" s="737"/>
      <c r="S14" s="737"/>
      <c r="T14" s="737"/>
      <c r="U14" s="737"/>
      <c r="V14" s="737"/>
      <c r="W14" s="737"/>
      <c r="X14" s="737"/>
      <c r="Y14" s="737"/>
      <c r="Z14" s="54"/>
      <c r="AA14" s="489" t="s">
        <v>1268</v>
      </c>
      <c r="AB14" s="489"/>
      <c r="AC14" s="41"/>
      <c r="AD14" s="737"/>
      <c r="AE14" s="785"/>
      <c r="AF14" s="737"/>
      <c r="AG14" s="489"/>
      <c r="AH14" s="489"/>
      <c r="AI14" s="489"/>
      <c r="AJ14" s="489" t="s">
        <v>1296</v>
      </c>
      <c r="AK14" s="737"/>
      <c r="AL14" s="871"/>
      <c r="AM14" s="558" t="s">
        <v>1275</v>
      </c>
      <c r="AN14" s="759"/>
      <c r="AO14" s="759"/>
      <c r="AP14" s="759"/>
      <c r="AQ14"/>
    </row>
    <row r="15" spans="1:52" ht="30" x14ac:dyDescent="0.25">
      <c r="A15" s="11" t="s">
        <v>991</v>
      </c>
      <c r="B15" s="584" t="s">
        <v>991</v>
      </c>
      <c r="C15" s="586" t="s">
        <v>149</v>
      </c>
      <c r="D15" s="525" t="s">
        <v>173</v>
      </c>
      <c r="E15" s="590" t="s">
        <v>190</v>
      </c>
      <c r="F15" s="525" t="s">
        <v>191</v>
      </c>
      <c r="G15" s="590"/>
      <c r="H15" s="525"/>
      <c r="I15" s="525"/>
      <c r="J15" s="590">
        <v>2040</v>
      </c>
      <c r="K15" s="590"/>
      <c r="L15" s="736"/>
      <c r="M15" s="702"/>
      <c r="N15" s="702"/>
      <c r="O15" s="702"/>
      <c r="P15" s="702"/>
      <c r="Q15" s="702"/>
      <c r="R15" s="702"/>
      <c r="S15" s="702"/>
      <c r="T15" s="702"/>
      <c r="U15" s="702"/>
      <c r="V15" s="702"/>
      <c r="W15" s="702"/>
      <c r="X15" s="702"/>
      <c r="Y15" s="702"/>
      <c r="Z15" s="54"/>
      <c r="AA15" s="489" t="s">
        <v>1268</v>
      </c>
      <c r="AB15" s="489"/>
      <c r="AC15" s="41"/>
      <c r="AD15" s="702"/>
      <c r="AE15" s="786"/>
      <c r="AF15" s="702"/>
      <c r="AG15" s="489"/>
      <c r="AH15" s="489"/>
      <c r="AI15" s="489"/>
      <c r="AJ15" s="489" t="s">
        <v>1297</v>
      </c>
      <c r="AK15" s="702"/>
      <c r="AL15" s="872"/>
      <c r="AM15" s="558" t="s">
        <v>1275</v>
      </c>
      <c r="AN15" s="760"/>
      <c r="AO15" s="760"/>
      <c r="AP15" s="760"/>
      <c r="AQ15"/>
    </row>
    <row r="16" spans="1:52" ht="30" x14ac:dyDescent="0.25">
      <c r="A16" s="11" t="s">
        <v>993</v>
      </c>
      <c r="B16" s="39" t="s">
        <v>993</v>
      </c>
      <c r="C16" s="40" t="s">
        <v>149</v>
      </c>
      <c r="D16" s="57" t="s">
        <v>108</v>
      </c>
      <c r="E16" s="592" t="s">
        <v>151</v>
      </c>
      <c r="F16" s="57" t="s">
        <v>192</v>
      </c>
      <c r="G16" s="592"/>
      <c r="H16" s="57" t="s">
        <v>123</v>
      </c>
      <c r="I16" s="57" t="s">
        <v>193</v>
      </c>
      <c r="J16" s="592"/>
      <c r="K16" s="592">
        <v>2022</v>
      </c>
      <c r="L16" s="687" t="s">
        <v>194</v>
      </c>
      <c r="M16" s="688" t="s">
        <v>155</v>
      </c>
      <c r="N16" s="688" t="s">
        <v>155</v>
      </c>
      <c r="O16" s="688" t="s">
        <v>155</v>
      </c>
      <c r="P16" s="688" t="s">
        <v>155</v>
      </c>
      <c r="Q16" s="688" t="s">
        <v>155</v>
      </c>
      <c r="R16" s="688"/>
      <c r="S16" s="688"/>
      <c r="T16" s="688" t="s">
        <v>155</v>
      </c>
      <c r="U16" s="688" t="s">
        <v>155</v>
      </c>
      <c r="V16" s="688" t="s">
        <v>1240</v>
      </c>
      <c r="W16" s="688" t="s">
        <v>1265</v>
      </c>
      <c r="X16" s="688" t="s">
        <v>1298</v>
      </c>
      <c r="Y16" s="688" t="s">
        <v>155</v>
      </c>
      <c r="Z16" s="477" t="s">
        <v>1267</v>
      </c>
      <c r="AA16" s="477" t="s">
        <v>1268</v>
      </c>
      <c r="AB16" s="477" t="s">
        <v>1277</v>
      </c>
      <c r="AC16" s="41"/>
      <c r="AD16" s="688" t="s">
        <v>159</v>
      </c>
      <c r="AE16" s="790" t="s">
        <v>1299</v>
      </c>
      <c r="AF16" s="688" t="s">
        <v>1262</v>
      </c>
      <c r="AG16" s="477" t="s">
        <v>1300</v>
      </c>
      <c r="AH16" s="477"/>
      <c r="AI16" s="477" t="s">
        <v>1267</v>
      </c>
      <c r="AJ16" s="477" t="s">
        <v>1301</v>
      </c>
      <c r="AK16" s="477"/>
      <c r="AL16" s="870" t="s">
        <v>155</v>
      </c>
      <c r="AM16" s="544" t="s">
        <v>1275</v>
      </c>
      <c r="AN16" s="870" t="s">
        <v>155</v>
      </c>
      <c r="AO16" s="758" t="s">
        <v>155</v>
      </c>
      <c r="AP16" s="758" t="s">
        <v>1302</v>
      </c>
      <c r="AQ16"/>
    </row>
    <row r="17" spans="1:62" ht="30" x14ac:dyDescent="0.25">
      <c r="A17" s="11" t="s">
        <v>993</v>
      </c>
      <c r="B17" s="44" t="s">
        <v>993</v>
      </c>
      <c r="C17" s="45" t="s">
        <v>149</v>
      </c>
      <c r="D17" s="514" t="s">
        <v>108</v>
      </c>
      <c r="E17" s="593" t="s">
        <v>165</v>
      </c>
      <c r="F17" s="514" t="s">
        <v>200</v>
      </c>
      <c r="G17" s="593"/>
      <c r="H17" s="514"/>
      <c r="I17" s="514" t="s">
        <v>201</v>
      </c>
      <c r="J17" s="593"/>
      <c r="K17" s="593">
        <v>2022</v>
      </c>
      <c r="L17" s="687"/>
      <c r="M17" s="689"/>
      <c r="N17" s="689"/>
      <c r="O17" s="689"/>
      <c r="P17" s="689"/>
      <c r="Q17" s="689"/>
      <c r="R17" s="689"/>
      <c r="S17" s="689"/>
      <c r="T17" s="689"/>
      <c r="U17" s="689"/>
      <c r="V17" s="689"/>
      <c r="W17" s="689"/>
      <c r="X17" s="689"/>
      <c r="Y17" s="689"/>
      <c r="Z17" s="477" t="s">
        <v>1303</v>
      </c>
      <c r="AA17" s="477" t="s">
        <v>1268</v>
      </c>
      <c r="AB17" s="477" t="s">
        <v>1277</v>
      </c>
      <c r="AC17" s="41"/>
      <c r="AD17" s="689"/>
      <c r="AE17" s="791"/>
      <c r="AF17" s="689"/>
      <c r="AG17" s="477" t="s">
        <v>1304</v>
      </c>
      <c r="AH17" s="477"/>
      <c r="AI17" s="477" t="s">
        <v>1305</v>
      </c>
      <c r="AJ17" s="477" t="s">
        <v>1306</v>
      </c>
      <c r="AK17" s="477"/>
      <c r="AL17" s="871"/>
      <c r="AM17" s="544" t="s">
        <v>1275</v>
      </c>
      <c r="AN17" s="871"/>
      <c r="AO17" s="759"/>
      <c r="AP17" s="759"/>
      <c r="AQ17"/>
    </row>
    <row r="18" spans="1:62" ht="30" x14ac:dyDescent="0.25">
      <c r="A18" s="11" t="s">
        <v>993</v>
      </c>
      <c r="B18" s="44" t="s">
        <v>993</v>
      </c>
      <c r="C18" s="45" t="s">
        <v>149</v>
      </c>
      <c r="D18" s="514" t="s">
        <v>108</v>
      </c>
      <c r="E18" s="593" t="s">
        <v>168</v>
      </c>
      <c r="F18" s="514" t="s">
        <v>203</v>
      </c>
      <c r="G18" s="593"/>
      <c r="H18" s="514" t="s">
        <v>204</v>
      </c>
      <c r="I18" s="514" t="s">
        <v>205</v>
      </c>
      <c r="J18" s="593"/>
      <c r="K18" s="593"/>
      <c r="L18" s="687"/>
      <c r="M18" s="689"/>
      <c r="N18" s="689"/>
      <c r="O18" s="689"/>
      <c r="P18" s="689"/>
      <c r="Q18" s="689"/>
      <c r="R18" s="689"/>
      <c r="S18" s="689"/>
      <c r="T18" s="689"/>
      <c r="U18" s="689"/>
      <c r="V18" s="689"/>
      <c r="W18" s="689"/>
      <c r="X18" s="689"/>
      <c r="Y18" s="689"/>
      <c r="Z18" s="477" t="s">
        <v>1303</v>
      </c>
      <c r="AA18" s="477" t="s">
        <v>1268</v>
      </c>
      <c r="AB18" s="477" t="s">
        <v>1277</v>
      </c>
      <c r="AC18" s="41"/>
      <c r="AD18" s="689"/>
      <c r="AE18" s="791"/>
      <c r="AF18" s="689"/>
      <c r="AG18" s="477" t="s">
        <v>1307</v>
      </c>
      <c r="AH18" s="477"/>
      <c r="AI18" s="477" t="s">
        <v>1308</v>
      </c>
      <c r="AJ18" s="477" t="s">
        <v>1309</v>
      </c>
      <c r="AK18" s="477"/>
      <c r="AL18" s="871"/>
      <c r="AM18" s="544" t="s">
        <v>1275</v>
      </c>
      <c r="AN18" s="871"/>
      <c r="AO18" s="759"/>
      <c r="AP18" s="759"/>
      <c r="AQ18"/>
    </row>
    <row r="19" spans="1:62" ht="30" customHeight="1" x14ac:dyDescent="0.25">
      <c r="A19" s="11" t="s">
        <v>993</v>
      </c>
      <c r="B19" s="44" t="s">
        <v>993</v>
      </c>
      <c r="C19" s="45" t="s">
        <v>149</v>
      </c>
      <c r="D19" s="514" t="s">
        <v>108</v>
      </c>
      <c r="E19" s="593" t="s">
        <v>170</v>
      </c>
      <c r="F19" s="514" t="s">
        <v>206</v>
      </c>
      <c r="G19" s="593"/>
      <c r="H19" s="514"/>
      <c r="I19" s="514" t="s">
        <v>207</v>
      </c>
      <c r="J19" s="593"/>
      <c r="K19" s="593"/>
      <c r="L19" s="687"/>
      <c r="M19" s="689"/>
      <c r="N19" s="689"/>
      <c r="O19" s="689"/>
      <c r="P19" s="689"/>
      <c r="Q19" s="689"/>
      <c r="R19" s="689"/>
      <c r="S19" s="689"/>
      <c r="T19" s="689"/>
      <c r="U19" s="689"/>
      <c r="V19" s="689"/>
      <c r="W19" s="689"/>
      <c r="X19" s="689"/>
      <c r="Y19" s="689"/>
      <c r="Z19" s="477" t="s">
        <v>1267</v>
      </c>
      <c r="AA19" s="477"/>
      <c r="AB19" s="477"/>
      <c r="AC19" s="41"/>
      <c r="AD19" s="689"/>
      <c r="AE19" s="791"/>
      <c r="AF19" s="689"/>
      <c r="AG19" s="477"/>
      <c r="AH19" s="477"/>
      <c r="AI19" s="477" t="s">
        <v>1267</v>
      </c>
      <c r="AJ19" s="477" t="s">
        <v>1310</v>
      </c>
      <c r="AK19" s="477"/>
      <c r="AL19" s="871"/>
      <c r="AM19" s="544" t="s">
        <v>1275</v>
      </c>
      <c r="AN19" s="871"/>
      <c r="AO19" s="759"/>
      <c r="AP19" s="759"/>
      <c r="AQ19"/>
    </row>
    <row r="20" spans="1:62" ht="30" customHeight="1" x14ac:dyDescent="0.25">
      <c r="A20" s="11" t="s">
        <v>993</v>
      </c>
      <c r="B20" s="44" t="s">
        <v>993</v>
      </c>
      <c r="C20" s="45" t="s">
        <v>149</v>
      </c>
      <c r="D20" s="514" t="s">
        <v>108</v>
      </c>
      <c r="E20" s="593" t="s">
        <v>186</v>
      </c>
      <c r="F20" s="514" t="s">
        <v>208</v>
      </c>
      <c r="G20" s="593" t="s">
        <v>155</v>
      </c>
      <c r="H20" s="514"/>
      <c r="I20" s="514"/>
      <c r="J20" s="593"/>
      <c r="K20" s="593"/>
      <c r="L20" s="687"/>
      <c r="M20" s="689"/>
      <c r="N20" s="689"/>
      <c r="O20" s="689"/>
      <c r="P20" s="689"/>
      <c r="Q20" s="689"/>
      <c r="R20" s="689"/>
      <c r="S20" s="689"/>
      <c r="T20" s="689"/>
      <c r="U20" s="689"/>
      <c r="V20" s="689"/>
      <c r="W20" s="689"/>
      <c r="X20" s="689"/>
      <c r="Y20" s="689"/>
      <c r="Z20" s="477"/>
      <c r="AA20" s="477"/>
      <c r="AB20" s="477"/>
      <c r="AC20" s="41"/>
      <c r="AD20" s="689"/>
      <c r="AE20" s="791"/>
      <c r="AF20" s="689"/>
      <c r="AG20" s="477"/>
      <c r="AH20" s="477"/>
      <c r="AI20" s="477"/>
      <c r="AJ20" s="477" t="s">
        <v>1310</v>
      </c>
      <c r="AK20" s="477"/>
      <c r="AL20" s="871"/>
      <c r="AM20" s="544" t="s">
        <v>1275</v>
      </c>
      <c r="AN20" s="871"/>
      <c r="AO20" s="759"/>
      <c r="AP20" s="759"/>
      <c r="AQ20"/>
    </row>
    <row r="21" spans="1:62" s="61" customFormat="1" ht="30" customHeight="1" x14ac:dyDescent="0.25">
      <c r="A21" s="58" t="s">
        <v>993</v>
      </c>
      <c r="B21" s="59" t="s">
        <v>993</v>
      </c>
      <c r="C21" s="60" t="s">
        <v>149</v>
      </c>
      <c r="D21" s="515" t="s">
        <v>108</v>
      </c>
      <c r="E21" s="50" t="s">
        <v>188</v>
      </c>
      <c r="F21" s="515" t="s">
        <v>209</v>
      </c>
      <c r="G21" s="50" t="s">
        <v>155</v>
      </c>
      <c r="H21" s="515"/>
      <c r="I21" s="515"/>
      <c r="J21" s="50"/>
      <c r="K21" s="50"/>
      <c r="L21" s="721"/>
      <c r="M21" s="690" t="s">
        <v>106</v>
      </c>
      <c r="N21" s="690"/>
      <c r="O21" s="690"/>
      <c r="P21" s="690"/>
      <c r="Q21" s="690"/>
      <c r="R21" s="690"/>
      <c r="S21" s="690"/>
      <c r="T21" s="690"/>
      <c r="U21" s="690"/>
      <c r="V21" s="690"/>
      <c r="W21" s="690"/>
      <c r="X21" s="690"/>
      <c r="Y21" s="690"/>
      <c r="Z21" s="477"/>
      <c r="AA21" s="477"/>
      <c r="AB21" s="477"/>
      <c r="AC21" s="41"/>
      <c r="AD21" s="690"/>
      <c r="AE21" s="792"/>
      <c r="AF21" s="690"/>
      <c r="AG21" s="477"/>
      <c r="AH21" s="477"/>
      <c r="AI21" s="477"/>
      <c r="AJ21" s="477" t="s">
        <v>1310</v>
      </c>
      <c r="AK21" s="477"/>
      <c r="AL21" s="872"/>
      <c r="AM21" s="544" t="s">
        <v>1275</v>
      </c>
      <c r="AN21" s="872"/>
      <c r="AO21" s="760"/>
      <c r="AP21" s="760"/>
      <c r="AQ21"/>
      <c r="AR21" s="3"/>
      <c r="AS21"/>
      <c r="AT21"/>
      <c r="AU21"/>
      <c r="AV21"/>
      <c r="AW21"/>
      <c r="AX21"/>
      <c r="AY21"/>
      <c r="AZ21"/>
      <c r="BA21"/>
      <c r="BB21"/>
      <c r="BC21"/>
      <c r="BD21"/>
      <c r="BE21"/>
      <c r="BF21"/>
      <c r="BG21"/>
      <c r="BH21"/>
      <c r="BI21"/>
      <c r="BJ21"/>
    </row>
    <row r="22" spans="1:62" x14ac:dyDescent="0.25">
      <c r="A22" s="11" t="s">
        <v>995</v>
      </c>
      <c r="B22" s="584" t="s">
        <v>995</v>
      </c>
      <c r="C22" s="586" t="s">
        <v>149</v>
      </c>
      <c r="D22" s="525" t="s">
        <v>211</v>
      </c>
      <c r="E22" s="590" t="s">
        <v>151</v>
      </c>
      <c r="F22" s="525" t="s">
        <v>212</v>
      </c>
      <c r="G22" s="590"/>
      <c r="H22" s="525" t="s">
        <v>123</v>
      </c>
      <c r="I22" s="525" t="s">
        <v>213</v>
      </c>
      <c r="J22" s="590"/>
      <c r="K22" s="590"/>
      <c r="L22" s="719" t="s">
        <v>214</v>
      </c>
      <c r="M22" s="701"/>
      <c r="N22" s="701"/>
      <c r="O22" s="701" t="s">
        <v>155</v>
      </c>
      <c r="P22" s="701"/>
      <c r="Q22" s="701" t="s">
        <v>155</v>
      </c>
      <c r="R22" s="701"/>
      <c r="S22" s="701" t="s">
        <v>155</v>
      </c>
      <c r="T22" s="701" t="s">
        <v>155</v>
      </c>
      <c r="U22" s="701"/>
      <c r="V22" s="701" t="s">
        <v>1311</v>
      </c>
      <c r="W22" s="701" t="s">
        <v>1265</v>
      </c>
      <c r="X22" s="701" t="s">
        <v>1266</v>
      </c>
      <c r="Y22" s="701" t="s">
        <v>155</v>
      </c>
      <c r="Z22" s="489" t="s">
        <v>1303</v>
      </c>
      <c r="AA22" s="489"/>
      <c r="AB22" s="489"/>
      <c r="AC22" s="41" t="s">
        <v>1269</v>
      </c>
      <c r="AD22" s="701" t="s">
        <v>159</v>
      </c>
      <c r="AE22" s="784" t="s">
        <v>1312</v>
      </c>
      <c r="AF22" s="701" t="s">
        <v>1262</v>
      </c>
      <c r="AG22" s="489" t="s">
        <v>1313</v>
      </c>
      <c r="AH22" s="489" t="s">
        <v>1314</v>
      </c>
      <c r="AI22" s="489"/>
      <c r="AJ22" s="489" t="s">
        <v>221</v>
      </c>
      <c r="AK22" s="489"/>
      <c r="AL22" s="870" t="s">
        <v>155</v>
      </c>
      <c r="AM22" s="558" t="s">
        <v>1275</v>
      </c>
      <c r="AN22" s="870" t="s">
        <v>155</v>
      </c>
      <c r="AO22" s="758" t="s">
        <v>155</v>
      </c>
      <c r="AP22" s="758"/>
      <c r="AQ22"/>
    </row>
    <row r="23" spans="1:62" x14ac:dyDescent="0.25">
      <c r="A23" s="11" t="s">
        <v>995</v>
      </c>
      <c r="B23" s="584" t="s">
        <v>995</v>
      </c>
      <c r="C23" s="586" t="s">
        <v>149</v>
      </c>
      <c r="D23" s="525" t="s">
        <v>211</v>
      </c>
      <c r="E23" s="590" t="s">
        <v>165</v>
      </c>
      <c r="F23" s="525" t="s">
        <v>201</v>
      </c>
      <c r="G23" s="590"/>
      <c r="H23" s="525"/>
      <c r="I23" s="525" t="s">
        <v>201</v>
      </c>
      <c r="J23" s="590"/>
      <c r="K23" s="590"/>
      <c r="L23" s="740"/>
      <c r="M23" s="737"/>
      <c r="N23" s="737"/>
      <c r="O23" s="737"/>
      <c r="P23" s="737"/>
      <c r="Q23" s="737"/>
      <c r="R23" s="737"/>
      <c r="S23" s="737"/>
      <c r="T23" s="737"/>
      <c r="U23" s="737"/>
      <c r="V23" s="737"/>
      <c r="W23" s="737"/>
      <c r="X23" s="737"/>
      <c r="Y23" s="737"/>
      <c r="Z23" s="489"/>
      <c r="AA23" s="489"/>
      <c r="AB23" s="489"/>
      <c r="AC23" s="41"/>
      <c r="AD23" s="737"/>
      <c r="AE23" s="785" t="s">
        <v>1312</v>
      </c>
      <c r="AF23" s="737"/>
      <c r="AG23" s="489"/>
      <c r="AH23" s="489" t="s">
        <v>1315</v>
      </c>
      <c r="AI23" s="489" t="s">
        <v>1316</v>
      </c>
      <c r="AJ23" s="489" t="s">
        <v>219</v>
      </c>
      <c r="AK23" s="489"/>
      <c r="AL23" s="871"/>
      <c r="AM23" s="558" t="s">
        <v>1275</v>
      </c>
      <c r="AN23" s="871"/>
      <c r="AO23" s="759"/>
      <c r="AP23" s="759"/>
      <c r="AQ23"/>
    </row>
    <row r="24" spans="1:62" x14ac:dyDescent="0.25">
      <c r="A24" s="11" t="s">
        <v>995</v>
      </c>
      <c r="B24" s="584" t="s">
        <v>995</v>
      </c>
      <c r="C24" s="586" t="s">
        <v>149</v>
      </c>
      <c r="D24" s="525" t="s">
        <v>211</v>
      </c>
      <c r="E24" s="590" t="s">
        <v>168</v>
      </c>
      <c r="F24" s="525" t="s">
        <v>220</v>
      </c>
      <c r="G24" s="590"/>
      <c r="H24" s="525"/>
      <c r="I24" s="525" t="s">
        <v>220</v>
      </c>
      <c r="J24" s="590"/>
      <c r="K24" s="590"/>
      <c r="L24" s="740"/>
      <c r="M24" s="702"/>
      <c r="N24" s="702"/>
      <c r="O24" s="702"/>
      <c r="P24" s="702"/>
      <c r="Q24" s="702"/>
      <c r="R24" s="702"/>
      <c r="S24" s="702"/>
      <c r="T24" s="702"/>
      <c r="U24" s="702"/>
      <c r="V24" s="702"/>
      <c r="W24" s="702"/>
      <c r="X24" s="702"/>
      <c r="Y24" s="702"/>
      <c r="Z24" s="489"/>
      <c r="AA24" s="489"/>
      <c r="AB24" s="489"/>
      <c r="AC24" s="41"/>
      <c r="AD24" s="702"/>
      <c r="AE24" s="786" t="s">
        <v>1312</v>
      </c>
      <c r="AF24" s="702"/>
      <c r="AG24" s="489" t="s">
        <v>1313</v>
      </c>
      <c r="AH24" s="489" t="s">
        <v>1317</v>
      </c>
      <c r="AI24" s="489" t="s">
        <v>1316</v>
      </c>
      <c r="AJ24" s="489" t="s">
        <v>221</v>
      </c>
      <c r="AK24" s="489"/>
      <c r="AL24" s="872"/>
      <c r="AM24" s="558" t="s">
        <v>1275</v>
      </c>
      <c r="AN24" s="872"/>
      <c r="AO24" s="760"/>
      <c r="AP24" s="760"/>
      <c r="AQ24"/>
    </row>
    <row r="25" spans="1:62" x14ac:dyDescent="0.25">
      <c r="A25" s="11" t="s">
        <v>997</v>
      </c>
      <c r="B25" s="39" t="s">
        <v>997</v>
      </c>
      <c r="C25" s="40" t="s">
        <v>222</v>
      </c>
      <c r="D25" s="57" t="s">
        <v>223</v>
      </c>
      <c r="E25" s="592" t="s">
        <v>151</v>
      </c>
      <c r="F25" s="57" t="s">
        <v>224</v>
      </c>
      <c r="G25" s="592"/>
      <c r="H25" s="57" t="s">
        <v>123</v>
      </c>
      <c r="I25" s="57" t="s">
        <v>225</v>
      </c>
      <c r="J25" s="592"/>
      <c r="K25" s="592"/>
      <c r="L25" s="721" t="s">
        <v>226</v>
      </c>
      <c r="M25" s="688" t="s">
        <v>155</v>
      </c>
      <c r="N25" s="688"/>
      <c r="O25" s="688"/>
      <c r="P25" s="688"/>
      <c r="Q25" s="688" t="s">
        <v>155</v>
      </c>
      <c r="R25" s="688"/>
      <c r="S25" s="688" t="s">
        <v>155</v>
      </c>
      <c r="T25" s="688"/>
      <c r="U25" s="688"/>
      <c r="V25" s="688" t="s">
        <v>1311</v>
      </c>
      <c r="W25" s="688" t="s">
        <v>1318</v>
      </c>
      <c r="X25" s="688" t="s">
        <v>1319</v>
      </c>
      <c r="Y25" s="688" t="s">
        <v>155</v>
      </c>
      <c r="Z25" s="477" t="s">
        <v>1303</v>
      </c>
      <c r="AA25" s="477"/>
      <c r="AB25" s="477" t="s">
        <v>1277</v>
      </c>
      <c r="AC25" s="41" t="s">
        <v>965</v>
      </c>
      <c r="AD25" s="688" t="s">
        <v>159</v>
      </c>
      <c r="AE25" s="790" t="s">
        <v>1320</v>
      </c>
      <c r="AF25" s="688" t="s">
        <v>1262</v>
      </c>
      <c r="AG25" s="477" t="s">
        <v>1321</v>
      </c>
      <c r="AH25" s="477" t="s">
        <v>131</v>
      </c>
      <c r="AI25" s="477" t="s">
        <v>1322</v>
      </c>
      <c r="AJ25" s="477" t="s">
        <v>1323</v>
      </c>
      <c r="AK25" s="477"/>
      <c r="AL25" s="870" t="s">
        <v>155</v>
      </c>
      <c r="AM25" s="544" t="s">
        <v>1275</v>
      </c>
      <c r="AN25" s="870" t="s">
        <v>155</v>
      </c>
      <c r="AO25" s="758" t="s">
        <v>155</v>
      </c>
      <c r="AP25" s="758"/>
      <c r="AQ25"/>
    </row>
    <row r="26" spans="1:62" x14ac:dyDescent="0.25">
      <c r="A26" s="11" t="s">
        <v>997</v>
      </c>
      <c r="B26" s="44" t="s">
        <v>997</v>
      </c>
      <c r="C26" s="45" t="s">
        <v>222</v>
      </c>
      <c r="D26" s="514" t="s">
        <v>223</v>
      </c>
      <c r="E26" s="593" t="s">
        <v>165</v>
      </c>
      <c r="F26" s="514" t="s">
        <v>228</v>
      </c>
      <c r="G26" s="593"/>
      <c r="H26" s="514"/>
      <c r="I26" s="514" t="s">
        <v>228</v>
      </c>
      <c r="J26" s="593"/>
      <c r="K26" s="593"/>
      <c r="L26" s="734"/>
      <c r="M26" s="689"/>
      <c r="N26" s="689"/>
      <c r="O26" s="689"/>
      <c r="P26" s="689"/>
      <c r="Q26" s="689"/>
      <c r="R26" s="689"/>
      <c r="S26" s="689"/>
      <c r="T26" s="689"/>
      <c r="U26" s="689"/>
      <c r="V26" s="689"/>
      <c r="W26" s="689"/>
      <c r="X26" s="689"/>
      <c r="Y26" s="689"/>
      <c r="Z26" s="477"/>
      <c r="AA26" s="477"/>
      <c r="AB26" s="477" t="s">
        <v>1277</v>
      </c>
      <c r="AC26" s="41"/>
      <c r="AD26" s="689"/>
      <c r="AE26" s="791"/>
      <c r="AF26" s="689"/>
      <c r="AG26" s="477"/>
      <c r="AH26" s="477" t="s">
        <v>131</v>
      </c>
      <c r="AI26" s="477" t="s">
        <v>1316</v>
      </c>
      <c r="AJ26" s="477" t="s">
        <v>1324</v>
      </c>
      <c r="AK26" s="477"/>
      <c r="AL26" s="871"/>
      <c r="AM26" s="544" t="s">
        <v>1275</v>
      </c>
      <c r="AN26" s="871"/>
      <c r="AO26" s="759"/>
      <c r="AP26" s="759"/>
      <c r="AQ26"/>
    </row>
    <row r="27" spans="1:62" x14ac:dyDescent="0.25">
      <c r="A27" s="11" t="s">
        <v>997</v>
      </c>
      <c r="B27" s="59" t="s">
        <v>997</v>
      </c>
      <c r="C27" s="60" t="s">
        <v>222</v>
      </c>
      <c r="D27" s="515" t="s">
        <v>223</v>
      </c>
      <c r="E27" s="50" t="s">
        <v>168</v>
      </c>
      <c r="F27" s="515" t="s">
        <v>230</v>
      </c>
      <c r="G27" s="50"/>
      <c r="H27" s="515"/>
      <c r="I27" s="515" t="s">
        <v>230</v>
      </c>
      <c r="J27" s="50"/>
      <c r="K27" s="50"/>
      <c r="L27" s="722"/>
      <c r="M27" s="690"/>
      <c r="N27" s="690"/>
      <c r="O27" s="690"/>
      <c r="P27" s="690"/>
      <c r="Q27" s="690"/>
      <c r="R27" s="690"/>
      <c r="S27" s="690"/>
      <c r="T27" s="690"/>
      <c r="U27" s="690"/>
      <c r="V27" s="690"/>
      <c r="W27" s="690"/>
      <c r="X27" s="690"/>
      <c r="Y27" s="690"/>
      <c r="Z27" s="477"/>
      <c r="AA27" s="477"/>
      <c r="AB27" s="477" t="s">
        <v>1277</v>
      </c>
      <c r="AC27" s="41"/>
      <c r="AD27" s="690"/>
      <c r="AE27" s="792"/>
      <c r="AF27" s="690"/>
      <c r="AG27" s="477" t="s">
        <v>1321</v>
      </c>
      <c r="AH27" s="477"/>
      <c r="AI27" s="477" t="s">
        <v>1316</v>
      </c>
      <c r="AJ27" s="477" t="s">
        <v>1325</v>
      </c>
      <c r="AK27" s="477"/>
      <c r="AL27" s="872"/>
      <c r="AM27" s="544" t="s">
        <v>1275</v>
      </c>
      <c r="AN27" s="872"/>
      <c r="AO27" s="760"/>
      <c r="AP27" s="760"/>
      <c r="AQ27"/>
    </row>
    <row r="28" spans="1:62" x14ac:dyDescent="0.25">
      <c r="A28" s="11" t="s">
        <v>999</v>
      </c>
      <c r="B28" s="51" t="s">
        <v>999</v>
      </c>
      <c r="C28" s="52" t="s">
        <v>149</v>
      </c>
      <c r="D28" s="53" t="s">
        <v>232</v>
      </c>
      <c r="E28" s="589" t="s">
        <v>151</v>
      </c>
      <c r="F28" s="53" t="s">
        <v>233</v>
      </c>
      <c r="G28" s="589"/>
      <c r="H28" s="53" t="s">
        <v>123</v>
      </c>
      <c r="I28" s="53" t="s">
        <v>233</v>
      </c>
      <c r="J28" s="589"/>
      <c r="K28" s="589"/>
      <c r="L28" s="705" t="s">
        <v>234</v>
      </c>
      <c r="M28" s="701"/>
      <c r="N28" s="701"/>
      <c r="O28" s="701" t="s">
        <v>155</v>
      </c>
      <c r="P28" s="701"/>
      <c r="Q28" s="701"/>
      <c r="R28" s="701"/>
      <c r="S28" s="701" t="s">
        <v>155</v>
      </c>
      <c r="T28" s="701" t="s">
        <v>155</v>
      </c>
      <c r="U28" s="701"/>
      <c r="V28" s="701" t="s">
        <v>1326</v>
      </c>
      <c r="W28" s="701" t="s">
        <v>1265</v>
      </c>
      <c r="X28" s="701" t="s">
        <v>1266</v>
      </c>
      <c r="Y28" s="701" t="s">
        <v>155</v>
      </c>
      <c r="Z28" s="489"/>
      <c r="AA28" s="489"/>
      <c r="AB28" s="489"/>
      <c r="AC28" s="41" t="s">
        <v>1288</v>
      </c>
      <c r="AD28" s="701" t="s">
        <v>159</v>
      </c>
      <c r="AE28" s="784" t="s">
        <v>1327</v>
      </c>
      <c r="AF28" s="701" t="s">
        <v>1264</v>
      </c>
      <c r="AG28" s="489"/>
      <c r="AH28" s="489"/>
      <c r="AI28" s="489" t="s">
        <v>1328</v>
      </c>
      <c r="AJ28" s="489"/>
      <c r="AK28" s="489"/>
      <c r="AL28" s="870" t="s">
        <v>155</v>
      </c>
      <c r="AM28" s="558" t="s">
        <v>1275</v>
      </c>
      <c r="AN28" s="870" t="s">
        <v>155</v>
      </c>
      <c r="AO28" s="758" t="s">
        <v>155</v>
      </c>
      <c r="AP28" s="758" t="s">
        <v>1302</v>
      </c>
      <c r="AQ28"/>
    </row>
    <row r="29" spans="1:62" x14ac:dyDescent="0.25">
      <c r="A29" s="11" t="s">
        <v>999</v>
      </c>
      <c r="B29" s="584" t="s">
        <v>999</v>
      </c>
      <c r="C29" s="586" t="s">
        <v>149</v>
      </c>
      <c r="D29" s="525" t="s">
        <v>232</v>
      </c>
      <c r="E29" s="590" t="s">
        <v>165</v>
      </c>
      <c r="F29" s="525" t="s">
        <v>242</v>
      </c>
      <c r="G29" s="590"/>
      <c r="H29" s="525"/>
      <c r="I29" s="525" t="s">
        <v>242</v>
      </c>
      <c r="J29" s="590"/>
      <c r="K29" s="590"/>
      <c r="L29" s="705"/>
      <c r="M29" s="737"/>
      <c r="N29" s="737"/>
      <c r="O29" s="737"/>
      <c r="P29" s="737"/>
      <c r="Q29" s="737"/>
      <c r="R29" s="737"/>
      <c r="S29" s="737"/>
      <c r="T29" s="737"/>
      <c r="U29" s="737"/>
      <c r="V29" s="737"/>
      <c r="W29" s="737"/>
      <c r="X29" s="737"/>
      <c r="Y29" s="737"/>
      <c r="Z29" s="489"/>
      <c r="AA29" s="489"/>
      <c r="AB29" s="489"/>
      <c r="AC29" s="41"/>
      <c r="AD29" s="737"/>
      <c r="AE29" s="785"/>
      <c r="AF29" s="737"/>
      <c r="AG29" s="489"/>
      <c r="AH29" s="489"/>
      <c r="AI29" s="489" t="s">
        <v>1329</v>
      </c>
      <c r="AJ29" s="489"/>
      <c r="AK29" s="489"/>
      <c r="AL29" s="871"/>
      <c r="AM29" s="558" t="s">
        <v>1275</v>
      </c>
      <c r="AN29" s="871"/>
      <c r="AO29" s="759"/>
      <c r="AP29" s="759"/>
      <c r="AQ29"/>
    </row>
    <row r="30" spans="1:62" x14ac:dyDescent="0.25">
      <c r="A30" s="11" t="s">
        <v>999</v>
      </c>
      <c r="B30" s="585" t="s">
        <v>999</v>
      </c>
      <c r="C30" s="587" t="s">
        <v>149</v>
      </c>
      <c r="D30" s="526" t="s">
        <v>232</v>
      </c>
      <c r="E30" s="62" t="s">
        <v>168</v>
      </c>
      <c r="F30" s="526" t="s">
        <v>243</v>
      </c>
      <c r="G30" s="62"/>
      <c r="H30" s="526"/>
      <c r="I30" s="526" t="s">
        <v>243</v>
      </c>
      <c r="J30" s="62"/>
      <c r="K30" s="62"/>
      <c r="L30" s="705"/>
      <c r="M30" s="702"/>
      <c r="N30" s="702"/>
      <c r="O30" s="702"/>
      <c r="P30" s="702"/>
      <c r="Q30" s="702"/>
      <c r="R30" s="702"/>
      <c r="S30" s="702"/>
      <c r="T30" s="702"/>
      <c r="U30" s="702"/>
      <c r="V30" s="702"/>
      <c r="W30" s="702"/>
      <c r="X30" s="702"/>
      <c r="Y30" s="702"/>
      <c r="Z30" s="489"/>
      <c r="AA30" s="489"/>
      <c r="AB30" s="489"/>
      <c r="AC30" s="41"/>
      <c r="AD30" s="702"/>
      <c r="AE30" s="786"/>
      <c r="AF30" s="702"/>
      <c r="AG30" s="489"/>
      <c r="AH30" s="489"/>
      <c r="AI30" s="489" t="s">
        <v>1330</v>
      </c>
      <c r="AJ30" s="489"/>
      <c r="AK30" s="489"/>
      <c r="AL30" s="872"/>
      <c r="AM30" s="558" t="s">
        <v>1275</v>
      </c>
      <c r="AN30" s="872"/>
      <c r="AO30" s="760"/>
      <c r="AP30" s="760"/>
      <c r="AQ30"/>
    </row>
    <row r="31" spans="1:62" ht="30" x14ac:dyDescent="0.25">
      <c r="A31" s="11" t="s">
        <v>1002</v>
      </c>
      <c r="B31" s="44" t="s">
        <v>1002</v>
      </c>
      <c r="C31" s="45" t="s">
        <v>222</v>
      </c>
      <c r="D31" s="514" t="s">
        <v>107</v>
      </c>
      <c r="E31" s="593" t="s">
        <v>151</v>
      </c>
      <c r="F31" s="514" t="s">
        <v>244</v>
      </c>
      <c r="G31" s="593"/>
      <c r="H31" s="514" t="s">
        <v>123</v>
      </c>
      <c r="I31" s="514" t="s">
        <v>245</v>
      </c>
      <c r="J31" s="593"/>
      <c r="K31" s="593">
        <v>2022</v>
      </c>
      <c r="L31" s="751" t="s">
        <v>246</v>
      </c>
      <c r="M31" s="688" t="s">
        <v>155</v>
      </c>
      <c r="N31" s="688" t="s">
        <v>155</v>
      </c>
      <c r="O31" s="688" t="s">
        <v>155</v>
      </c>
      <c r="P31" s="688"/>
      <c r="Q31" s="688" t="s">
        <v>155</v>
      </c>
      <c r="R31" s="688"/>
      <c r="S31" s="688" t="s">
        <v>155</v>
      </c>
      <c r="T31" s="688"/>
      <c r="U31" s="688" t="s">
        <v>155</v>
      </c>
      <c r="V31" s="688" t="s">
        <v>1311</v>
      </c>
      <c r="W31" s="688" t="s">
        <v>1331</v>
      </c>
      <c r="X31" s="688" t="s">
        <v>1332</v>
      </c>
      <c r="Y31" s="688" t="s">
        <v>155</v>
      </c>
      <c r="Z31" s="477"/>
      <c r="AA31" s="477" t="s">
        <v>1268</v>
      </c>
      <c r="AB31" s="477" t="s">
        <v>1277</v>
      </c>
      <c r="AC31" s="41"/>
      <c r="AD31" s="688" t="s">
        <v>159</v>
      </c>
      <c r="AE31" s="790" t="s">
        <v>1333</v>
      </c>
      <c r="AF31" s="688" t="s">
        <v>1262</v>
      </c>
      <c r="AG31" s="477" t="s">
        <v>1334</v>
      </c>
      <c r="AH31" s="477"/>
      <c r="AI31" s="477"/>
      <c r="AJ31" s="477" t="s">
        <v>1335</v>
      </c>
      <c r="AK31" s="477"/>
      <c r="AL31" s="870" t="s">
        <v>155</v>
      </c>
      <c r="AM31" s="544" t="s">
        <v>1275</v>
      </c>
      <c r="AN31" s="870" t="s">
        <v>155</v>
      </c>
      <c r="AO31" s="758" t="s">
        <v>155</v>
      </c>
      <c r="AP31" s="758" t="s">
        <v>1302</v>
      </c>
      <c r="AQ31"/>
    </row>
    <row r="32" spans="1:62" ht="30" x14ac:dyDescent="0.25">
      <c r="A32" s="11" t="s">
        <v>1002</v>
      </c>
      <c r="B32" s="44" t="s">
        <v>1002</v>
      </c>
      <c r="C32" s="45" t="s">
        <v>222</v>
      </c>
      <c r="D32" s="514" t="s">
        <v>107</v>
      </c>
      <c r="E32" s="593" t="s">
        <v>165</v>
      </c>
      <c r="F32" s="514" t="s">
        <v>251</v>
      </c>
      <c r="G32" s="593"/>
      <c r="H32" s="514"/>
      <c r="I32" s="514" t="s">
        <v>252</v>
      </c>
      <c r="J32" s="593"/>
      <c r="K32" s="593">
        <v>2022</v>
      </c>
      <c r="L32" s="684"/>
      <c r="M32" s="689"/>
      <c r="N32" s="689"/>
      <c r="O32" s="689"/>
      <c r="P32" s="689"/>
      <c r="Q32" s="689"/>
      <c r="R32" s="689"/>
      <c r="S32" s="689"/>
      <c r="T32" s="689"/>
      <c r="U32" s="689"/>
      <c r="V32" s="689"/>
      <c r="W32" s="689"/>
      <c r="X32" s="689"/>
      <c r="Y32" s="689"/>
      <c r="Z32" s="477" t="s">
        <v>1303</v>
      </c>
      <c r="AA32" s="477" t="s">
        <v>1268</v>
      </c>
      <c r="AB32" s="477" t="s">
        <v>1277</v>
      </c>
      <c r="AC32" s="41"/>
      <c r="AD32" s="689"/>
      <c r="AE32" s="791"/>
      <c r="AF32" s="689"/>
      <c r="AG32" s="477" t="s">
        <v>1336</v>
      </c>
      <c r="AH32" s="477"/>
      <c r="AI32" s="477" t="s">
        <v>1337</v>
      </c>
      <c r="AJ32" s="477" t="s">
        <v>1338</v>
      </c>
      <c r="AK32" s="477"/>
      <c r="AL32" s="871"/>
      <c r="AM32" s="544" t="s">
        <v>1275</v>
      </c>
      <c r="AN32" s="871"/>
      <c r="AO32" s="759"/>
      <c r="AP32" s="759"/>
      <c r="AQ32"/>
    </row>
    <row r="33" spans="1:43" ht="30" x14ac:dyDescent="0.25">
      <c r="A33" s="11" t="s">
        <v>1002</v>
      </c>
      <c r="B33" s="44" t="s">
        <v>1002</v>
      </c>
      <c r="C33" s="45" t="s">
        <v>222</v>
      </c>
      <c r="D33" s="514" t="s">
        <v>107</v>
      </c>
      <c r="E33" s="593" t="s">
        <v>168</v>
      </c>
      <c r="F33" s="514" t="s">
        <v>255</v>
      </c>
      <c r="G33" s="593"/>
      <c r="H33" s="514" t="s">
        <v>204</v>
      </c>
      <c r="I33" s="514" t="s">
        <v>256</v>
      </c>
      <c r="J33" s="593"/>
      <c r="K33" s="593"/>
      <c r="L33" s="684"/>
      <c r="M33" s="689"/>
      <c r="N33" s="689"/>
      <c r="O33" s="689"/>
      <c r="P33" s="689"/>
      <c r="Q33" s="689"/>
      <c r="R33" s="689"/>
      <c r="S33" s="689"/>
      <c r="T33" s="689"/>
      <c r="U33" s="689"/>
      <c r="V33" s="689"/>
      <c r="W33" s="689"/>
      <c r="X33" s="689"/>
      <c r="Y33" s="689"/>
      <c r="Z33" s="477"/>
      <c r="AA33" s="477" t="s">
        <v>1268</v>
      </c>
      <c r="AB33" s="477"/>
      <c r="AC33" s="41"/>
      <c r="AD33" s="689"/>
      <c r="AE33" s="791"/>
      <c r="AF33" s="689"/>
      <c r="AG33" s="477"/>
      <c r="AH33" s="477"/>
      <c r="AI33" s="477"/>
      <c r="AJ33" s="477" t="s">
        <v>1339</v>
      </c>
      <c r="AK33" s="477"/>
      <c r="AL33" s="871"/>
      <c r="AM33" s="544" t="s">
        <v>1275</v>
      </c>
      <c r="AN33" s="871"/>
      <c r="AO33" s="759"/>
      <c r="AP33" s="759"/>
      <c r="AQ33"/>
    </row>
    <row r="34" spans="1:43" x14ac:dyDescent="0.25">
      <c r="A34" s="11" t="s">
        <v>1002</v>
      </c>
      <c r="B34" s="44" t="s">
        <v>1002</v>
      </c>
      <c r="C34" s="45" t="s">
        <v>222</v>
      </c>
      <c r="D34" s="514" t="s">
        <v>107</v>
      </c>
      <c r="E34" s="593" t="s">
        <v>170</v>
      </c>
      <c r="F34" s="514" t="s">
        <v>257</v>
      </c>
      <c r="G34" s="593"/>
      <c r="H34" s="514"/>
      <c r="I34" s="514" t="s">
        <v>258</v>
      </c>
      <c r="J34" s="593"/>
      <c r="K34" s="593"/>
      <c r="L34" s="684"/>
      <c r="M34" s="689"/>
      <c r="N34" s="689"/>
      <c r="O34" s="689"/>
      <c r="P34" s="689"/>
      <c r="Q34" s="689"/>
      <c r="R34" s="689"/>
      <c r="S34" s="689"/>
      <c r="T34" s="689"/>
      <c r="U34" s="689"/>
      <c r="V34" s="689"/>
      <c r="W34" s="689"/>
      <c r="X34" s="689"/>
      <c r="Y34" s="689"/>
      <c r="Z34" s="477"/>
      <c r="AA34" s="477" t="s">
        <v>1268</v>
      </c>
      <c r="AB34" s="477"/>
      <c r="AC34" s="41"/>
      <c r="AD34" s="689"/>
      <c r="AE34" s="791"/>
      <c r="AF34" s="689"/>
      <c r="AG34" s="477"/>
      <c r="AH34" s="477"/>
      <c r="AI34" s="477"/>
      <c r="AJ34" s="63" t="s">
        <v>1340</v>
      </c>
      <c r="AK34" s="477"/>
      <c r="AL34" s="871"/>
      <c r="AM34" s="544" t="s">
        <v>1275</v>
      </c>
      <c r="AN34" s="871"/>
      <c r="AO34" s="759"/>
      <c r="AP34" s="759"/>
      <c r="AQ34"/>
    </row>
    <row r="35" spans="1:43" ht="45" customHeight="1" x14ac:dyDescent="0.25">
      <c r="A35" s="11" t="s">
        <v>1002</v>
      </c>
      <c r="B35" s="44" t="s">
        <v>1002</v>
      </c>
      <c r="C35" s="45" t="s">
        <v>222</v>
      </c>
      <c r="D35" s="514" t="s">
        <v>107</v>
      </c>
      <c r="E35" s="593" t="s">
        <v>186</v>
      </c>
      <c r="F35" s="514" t="s">
        <v>259</v>
      </c>
      <c r="G35" s="593" t="s">
        <v>155</v>
      </c>
      <c r="H35" s="514"/>
      <c r="I35" s="514"/>
      <c r="J35" s="593"/>
      <c r="K35" s="593"/>
      <c r="L35" s="684"/>
      <c r="M35" s="690"/>
      <c r="N35" s="690"/>
      <c r="O35" s="690"/>
      <c r="P35" s="690"/>
      <c r="Q35" s="690"/>
      <c r="R35" s="690"/>
      <c r="S35" s="690"/>
      <c r="T35" s="690"/>
      <c r="U35" s="690"/>
      <c r="V35" s="690"/>
      <c r="W35" s="690"/>
      <c r="X35" s="690"/>
      <c r="Y35" s="690"/>
      <c r="Z35" s="477"/>
      <c r="AA35" s="477" t="s">
        <v>1268</v>
      </c>
      <c r="AB35" s="477"/>
      <c r="AC35" s="41"/>
      <c r="AD35" s="690"/>
      <c r="AE35" s="792"/>
      <c r="AF35" s="690"/>
      <c r="AG35" s="477"/>
      <c r="AH35" s="477"/>
      <c r="AI35" s="477"/>
      <c r="AJ35" s="477" t="s">
        <v>1341</v>
      </c>
      <c r="AK35" s="477"/>
      <c r="AL35" s="872"/>
      <c r="AM35" s="544" t="s">
        <v>1275</v>
      </c>
      <c r="AN35" s="872"/>
      <c r="AO35" s="760"/>
      <c r="AP35" s="760"/>
      <c r="AQ35"/>
    </row>
    <row r="36" spans="1:43" ht="30" x14ac:dyDescent="0.25">
      <c r="A36" s="11" t="s">
        <v>1004</v>
      </c>
      <c r="B36" s="51" t="s">
        <v>1004</v>
      </c>
      <c r="C36" s="52" t="s">
        <v>222</v>
      </c>
      <c r="D36" s="53" t="s">
        <v>260</v>
      </c>
      <c r="E36" s="589" t="s">
        <v>151</v>
      </c>
      <c r="F36" s="53" t="s">
        <v>261</v>
      </c>
      <c r="G36" s="589"/>
      <c r="H36" s="53" t="s">
        <v>123</v>
      </c>
      <c r="I36" s="53" t="s">
        <v>262</v>
      </c>
      <c r="J36" s="589"/>
      <c r="K36" s="589"/>
      <c r="L36" s="705" t="s">
        <v>1342</v>
      </c>
      <c r="M36" s="701"/>
      <c r="N36" s="701" t="s">
        <v>155</v>
      </c>
      <c r="O36" s="701" t="s">
        <v>155</v>
      </c>
      <c r="P36" s="701"/>
      <c r="Q36" s="701"/>
      <c r="R36" s="701"/>
      <c r="S36" s="701" t="s">
        <v>155</v>
      </c>
      <c r="T36" s="701"/>
      <c r="U36" s="701"/>
      <c r="V36" s="701" t="s">
        <v>281</v>
      </c>
      <c r="W36" s="701" t="s">
        <v>1318</v>
      </c>
      <c r="X36" s="701" t="s">
        <v>131</v>
      </c>
      <c r="Y36" s="701" t="s">
        <v>155</v>
      </c>
      <c r="Z36" s="489" t="s">
        <v>1268</v>
      </c>
      <c r="AA36" s="489"/>
      <c r="AB36" s="489"/>
      <c r="AC36" s="41" t="s">
        <v>1343</v>
      </c>
      <c r="AD36" s="701" t="s">
        <v>159</v>
      </c>
      <c r="AE36" s="701" t="s">
        <v>1344</v>
      </c>
      <c r="AF36" s="701" t="s">
        <v>1264</v>
      </c>
      <c r="AG36" s="489"/>
      <c r="AH36" s="489" t="s">
        <v>1345</v>
      </c>
      <c r="AI36" s="489"/>
      <c r="AJ36" s="489" t="s">
        <v>1346</v>
      </c>
      <c r="AK36" s="489"/>
      <c r="AL36" s="870" t="s">
        <v>155</v>
      </c>
      <c r="AM36" s="558" t="s">
        <v>1275</v>
      </c>
      <c r="AN36" s="870" t="s">
        <v>155</v>
      </c>
      <c r="AO36" s="758" t="s">
        <v>155</v>
      </c>
      <c r="AP36" s="758" t="s">
        <v>1302</v>
      </c>
      <c r="AQ36"/>
    </row>
    <row r="37" spans="1:43" ht="30" x14ac:dyDescent="0.25">
      <c r="A37" s="11" t="s">
        <v>1004</v>
      </c>
      <c r="B37" s="584" t="s">
        <v>1004</v>
      </c>
      <c r="C37" s="586" t="s">
        <v>222</v>
      </c>
      <c r="D37" s="525" t="s">
        <v>260</v>
      </c>
      <c r="E37" s="590" t="s">
        <v>165</v>
      </c>
      <c r="F37" s="525" t="s">
        <v>269</v>
      </c>
      <c r="G37" s="590"/>
      <c r="H37" s="525"/>
      <c r="I37" s="525" t="s">
        <v>270</v>
      </c>
      <c r="J37" s="590"/>
      <c r="K37" s="590"/>
      <c r="L37" s="705"/>
      <c r="M37" s="737" t="s">
        <v>154</v>
      </c>
      <c r="N37" s="737"/>
      <c r="O37" s="737"/>
      <c r="P37" s="737"/>
      <c r="Q37" s="737"/>
      <c r="R37" s="737"/>
      <c r="S37" s="737"/>
      <c r="T37" s="737"/>
      <c r="U37" s="737"/>
      <c r="V37" s="737"/>
      <c r="W37" s="737"/>
      <c r="X37" s="737"/>
      <c r="Y37" s="737"/>
      <c r="Z37" s="489" t="s">
        <v>1268</v>
      </c>
      <c r="AA37" s="489"/>
      <c r="AB37" s="489"/>
      <c r="AC37" s="41"/>
      <c r="AD37" s="737"/>
      <c r="AE37" s="737"/>
      <c r="AF37" s="737"/>
      <c r="AG37" s="489"/>
      <c r="AH37" s="489" t="s">
        <v>1347</v>
      </c>
      <c r="AI37" s="489"/>
      <c r="AJ37" s="489" t="s">
        <v>1348</v>
      </c>
      <c r="AK37" s="489"/>
      <c r="AL37" s="871"/>
      <c r="AM37" s="558" t="s">
        <v>1275</v>
      </c>
      <c r="AN37" s="871"/>
      <c r="AO37" s="759"/>
      <c r="AP37" s="759"/>
      <c r="AQ37"/>
    </row>
    <row r="38" spans="1:43" x14ac:dyDescent="0.25">
      <c r="A38" s="11" t="s">
        <v>1004</v>
      </c>
      <c r="B38" s="584" t="s">
        <v>1004</v>
      </c>
      <c r="C38" s="586" t="s">
        <v>222</v>
      </c>
      <c r="D38" s="525" t="s">
        <v>260</v>
      </c>
      <c r="E38" s="590" t="s">
        <v>168</v>
      </c>
      <c r="F38" s="525" t="s">
        <v>272</v>
      </c>
      <c r="G38" s="590"/>
      <c r="H38" s="525"/>
      <c r="I38" s="525" t="s">
        <v>273</v>
      </c>
      <c r="J38" s="590"/>
      <c r="K38" s="590"/>
      <c r="L38" s="747"/>
      <c r="M38" s="737"/>
      <c r="N38" s="737"/>
      <c r="O38" s="737"/>
      <c r="P38" s="737"/>
      <c r="Q38" s="737"/>
      <c r="R38" s="737"/>
      <c r="S38" s="737"/>
      <c r="T38" s="737"/>
      <c r="U38" s="737"/>
      <c r="V38" s="737"/>
      <c r="W38" s="737"/>
      <c r="X38" s="737"/>
      <c r="Y38" s="737"/>
      <c r="Z38" s="489"/>
      <c r="AA38" s="489"/>
      <c r="AB38" s="489"/>
      <c r="AC38" s="41"/>
      <c r="AD38" s="737"/>
      <c r="AE38" s="737"/>
      <c r="AF38" s="737"/>
      <c r="AG38" s="489"/>
      <c r="AH38" s="489"/>
      <c r="AI38" s="489"/>
      <c r="AJ38" s="489" t="s">
        <v>1310</v>
      </c>
      <c r="AK38" s="489"/>
      <c r="AL38" s="871"/>
      <c r="AM38" s="558" t="s">
        <v>1275</v>
      </c>
      <c r="AN38" s="871"/>
      <c r="AO38" s="759"/>
      <c r="AP38" s="759"/>
      <c r="AQ38"/>
    </row>
    <row r="39" spans="1:43" x14ac:dyDescent="0.25">
      <c r="A39" s="11" t="s">
        <v>1004</v>
      </c>
      <c r="B39" s="584" t="s">
        <v>1004</v>
      </c>
      <c r="C39" s="586" t="s">
        <v>222</v>
      </c>
      <c r="D39" s="525" t="s">
        <v>260</v>
      </c>
      <c r="E39" s="590" t="s">
        <v>170</v>
      </c>
      <c r="F39" s="525" t="s">
        <v>274</v>
      </c>
      <c r="G39" s="590" t="s">
        <v>155</v>
      </c>
      <c r="H39" s="525"/>
      <c r="I39" s="525" t="s">
        <v>275</v>
      </c>
      <c r="J39" s="590">
        <v>2030</v>
      </c>
      <c r="K39" s="590"/>
      <c r="L39" s="747"/>
      <c r="M39" s="737"/>
      <c r="N39" s="737"/>
      <c r="O39" s="737"/>
      <c r="P39" s="737"/>
      <c r="Q39" s="737"/>
      <c r="R39" s="737"/>
      <c r="S39" s="737"/>
      <c r="T39" s="737"/>
      <c r="U39" s="737"/>
      <c r="V39" s="737"/>
      <c r="W39" s="737"/>
      <c r="X39" s="737"/>
      <c r="Y39" s="737"/>
      <c r="Z39" s="489"/>
      <c r="AA39" s="489"/>
      <c r="AB39" s="489"/>
      <c r="AC39" s="41"/>
      <c r="AD39" s="737"/>
      <c r="AE39" s="737"/>
      <c r="AF39" s="737"/>
      <c r="AG39" s="489"/>
      <c r="AH39" s="489"/>
      <c r="AI39" s="489"/>
      <c r="AJ39" s="489" t="s">
        <v>1310</v>
      </c>
      <c r="AK39" s="489"/>
      <c r="AL39" s="871"/>
      <c r="AM39" s="558" t="s">
        <v>1275</v>
      </c>
      <c r="AN39" s="871"/>
      <c r="AO39" s="759"/>
      <c r="AP39" s="759"/>
      <c r="AQ39"/>
    </row>
    <row r="40" spans="1:43" x14ac:dyDescent="0.25">
      <c r="A40" s="11" t="s">
        <v>1004</v>
      </c>
      <c r="B40" s="584" t="s">
        <v>1004</v>
      </c>
      <c r="C40" s="586" t="s">
        <v>222</v>
      </c>
      <c r="D40" s="525" t="s">
        <v>260</v>
      </c>
      <c r="E40" s="590" t="s">
        <v>186</v>
      </c>
      <c r="F40" s="525"/>
      <c r="G40" s="590"/>
      <c r="H40" s="525"/>
      <c r="I40" s="525" t="s">
        <v>276</v>
      </c>
      <c r="J40" s="590"/>
      <c r="K40" s="590"/>
      <c r="L40" s="747"/>
      <c r="M40" s="702"/>
      <c r="N40" s="702"/>
      <c r="O40" s="702"/>
      <c r="P40" s="702"/>
      <c r="Q40" s="702"/>
      <c r="R40" s="702"/>
      <c r="S40" s="702"/>
      <c r="T40" s="702"/>
      <c r="U40" s="702"/>
      <c r="V40" s="702"/>
      <c r="W40" s="702"/>
      <c r="X40" s="702"/>
      <c r="Y40" s="702"/>
      <c r="Z40" s="489"/>
      <c r="AA40" s="489"/>
      <c r="AB40" s="489"/>
      <c r="AC40" s="41"/>
      <c r="AD40" s="702"/>
      <c r="AE40" s="702"/>
      <c r="AF40" s="702"/>
      <c r="AG40" s="489"/>
      <c r="AH40" s="489"/>
      <c r="AI40" s="489"/>
      <c r="AJ40" s="489"/>
      <c r="AK40" s="489"/>
      <c r="AL40" s="872"/>
      <c r="AM40" s="558" t="s">
        <v>1275</v>
      </c>
      <c r="AN40" s="872"/>
      <c r="AO40" s="760"/>
      <c r="AP40" s="760"/>
      <c r="AQ40"/>
    </row>
    <row r="41" spans="1:43" ht="30" x14ac:dyDescent="0.25">
      <c r="A41" s="11" t="s">
        <v>1006</v>
      </c>
      <c r="B41" s="39" t="s">
        <v>1006</v>
      </c>
      <c r="C41" s="40" t="s">
        <v>277</v>
      </c>
      <c r="D41" s="57" t="s">
        <v>278</v>
      </c>
      <c r="E41" s="592" t="s">
        <v>151</v>
      </c>
      <c r="F41" s="57" t="s">
        <v>279</v>
      </c>
      <c r="G41" s="592"/>
      <c r="H41" s="57" t="s">
        <v>123</v>
      </c>
      <c r="I41" s="57" t="s">
        <v>279</v>
      </c>
      <c r="J41" s="592"/>
      <c r="K41" s="592"/>
      <c r="L41" s="64" t="s">
        <v>280</v>
      </c>
      <c r="M41" s="477"/>
      <c r="N41" s="477" t="s">
        <v>155</v>
      </c>
      <c r="O41" s="477"/>
      <c r="P41" s="477"/>
      <c r="Q41" s="477"/>
      <c r="R41" s="477"/>
      <c r="S41" s="477"/>
      <c r="T41" s="477"/>
      <c r="U41" s="477"/>
      <c r="V41" s="477" t="s">
        <v>281</v>
      </c>
      <c r="W41" s="477" t="s">
        <v>281</v>
      </c>
      <c r="X41" s="477" t="s">
        <v>281</v>
      </c>
      <c r="Y41" s="477" t="s">
        <v>155</v>
      </c>
      <c r="Z41" s="477" t="s">
        <v>1349</v>
      </c>
      <c r="AA41" s="477" t="s">
        <v>1349</v>
      </c>
      <c r="AB41" s="477" t="s">
        <v>1349</v>
      </c>
      <c r="AC41" s="41"/>
      <c r="AD41" s="63" t="s">
        <v>159</v>
      </c>
      <c r="AE41" s="63"/>
      <c r="AF41" s="477" t="s">
        <v>1262</v>
      </c>
      <c r="AG41" s="477" t="s">
        <v>1350</v>
      </c>
      <c r="AH41" s="477" t="s">
        <v>1350</v>
      </c>
      <c r="AI41" s="477" t="s">
        <v>1350</v>
      </c>
      <c r="AJ41" s="477" t="s">
        <v>1351</v>
      </c>
      <c r="AK41" s="477" t="s">
        <v>1352</v>
      </c>
      <c r="AL41" s="65" t="s">
        <v>155</v>
      </c>
      <c r="AM41" s="544" t="s">
        <v>1275</v>
      </c>
      <c r="AN41" s="66" t="s">
        <v>155</v>
      </c>
      <c r="AO41" s="66" t="s">
        <v>155</v>
      </c>
      <c r="AP41" s="66"/>
      <c r="AQ41"/>
    </row>
    <row r="42" spans="1:43" ht="45.75" customHeight="1" x14ac:dyDescent="0.25">
      <c r="A42" s="11" t="s">
        <v>1008</v>
      </c>
      <c r="B42" s="51" t="s">
        <v>1008</v>
      </c>
      <c r="C42" s="52" t="s">
        <v>277</v>
      </c>
      <c r="D42" s="53" t="s">
        <v>283</v>
      </c>
      <c r="E42" s="589" t="s">
        <v>151</v>
      </c>
      <c r="F42" s="53" t="s">
        <v>279</v>
      </c>
      <c r="G42" s="589"/>
      <c r="H42" s="53" t="s">
        <v>123</v>
      </c>
      <c r="I42" s="53" t="s">
        <v>279</v>
      </c>
      <c r="J42" s="589"/>
      <c r="K42" s="589"/>
      <c r="L42" s="67" t="s">
        <v>284</v>
      </c>
      <c r="M42" s="489"/>
      <c r="N42" s="489"/>
      <c r="O42" s="489"/>
      <c r="P42" s="489"/>
      <c r="Q42" s="489"/>
      <c r="R42" s="489"/>
      <c r="S42" s="489"/>
      <c r="T42" s="489"/>
      <c r="U42" s="489"/>
      <c r="V42" s="489">
        <v>0</v>
      </c>
      <c r="W42" s="489">
        <v>0</v>
      </c>
      <c r="X42" s="489">
        <v>0</v>
      </c>
      <c r="Y42" s="489" t="s">
        <v>155</v>
      </c>
      <c r="Z42" s="489"/>
      <c r="AA42" s="489"/>
      <c r="AB42" s="489"/>
      <c r="AC42" s="53"/>
      <c r="AD42" s="68" t="s">
        <v>159</v>
      </c>
      <c r="AE42" s="68"/>
      <c r="AF42" s="489" t="s">
        <v>1262</v>
      </c>
      <c r="AG42" s="489" t="s">
        <v>1353</v>
      </c>
      <c r="AH42" s="489" t="s">
        <v>1353</v>
      </c>
      <c r="AI42" s="489" t="s">
        <v>1353</v>
      </c>
      <c r="AJ42" s="489" t="s">
        <v>1351</v>
      </c>
      <c r="AK42" s="489" t="s">
        <v>1353</v>
      </c>
      <c r="AL42" s="65" t="s">
        <v>155</v>
      </c>
      <c r="AM42" s="558" t="s">
        <v>1275</v>
      </c>
      <c r="AN42" s="66" t="s">
        <v>155</v>
      </c>
      <c r="AO42" s="66" t="s">
        <v>155</v>
      </c>
      <c r="AP42" s="66"/>
      <c r="AQ42"/>
    </row>
    <row r="43" spans="1:43" ht="30" customHeight="1" x14ac:dyDescent="0.25">
      <c r="A43" s="11" t="s">
        <v>1011</v>
      </c>
      <c r="B43" s="39" t="s">
        <v>1011</v>
      </c>
      <c r="C43" s="40" t="s">
        <v>286</v>
      </c>
      <c r="D43" s="57" t="s">
        <v>286</v>
      </c>
      <c r="E43" s="592" t="s">
        <v>151</v>
      </c>
      <c r="F43" s="69" t="s">
        <v>1010</v>
      </c>
      <c r="G43" s="592"/>
      <c r="H43" s="57" t="s">
        <v>123</v>
      </c>
      <c r="I43" s="57" t="s">
        <v>288</v>
      </c>
      <c r="J43" s="592"/>
      <c r="K43" s="592"/>
      <c r="L43" s="684" t="s">
        <v>289</v>
      </c>
      <c r="M43" s="688"/>
      <c r="N43" s="688" t="s">
        <v>155</v>
      </c>
      <c r="O43" s="688"/>
      <c r="P43" s="688"/>
      <c r="Q43" s="688"/>
      <c r="R43" s="688"/>
      <c r="S43" s="688"/>
      <c r="T43" s="688"/>
      <c r="U43" s="688"/>
      <c r="V43" s="688" t="s">
        <v>281</v>
      </c>
      <c r="W43" s="688" t="s">
        <v>281</v>
      </c>
      <c r="X43" s="688" t="s">
        <v>281</v>
      </c>
      <c r="Y43" s="688" t="s">
        <v>155</v>
      </c>
      <c r="Z43" s="477" t="s">
        <v>1268</v>
      </c>
      <c r="AA43" s="477"/>
      <c r="AB43" s="477"/>
      <c r="AC43" s="41"/>
      <c r="AD43" s="688" t="s">
        <v>159</v>
      </c>
      <c r="AE43" s="688" t="s">
        <v>1354</v>
      </c>
      <c r="AF43" s="688" t="s">
        <v>1264</v>
      </c>
      <c r="AG43" s="477" t="s">
        <v>1355</v>
      </c>
      <c r="AH43" s="477" t="s">
        <v>1355</v>
      </c>
      <c r="AI43" s="477" t="s">
        <v>1355</v>
      </c>
      <c r="AJ43" s="477"/>
      <c r="AK43" s="477"/>
      <c r="AL43" s="870" t="s">
        <v>155</v>
      </c>
      <c r="AM43" s="544" t="s">
        <v>1275</v>
      </c>
      <c r="AN43" s="758" t="s">
        <v>155</v>
      </c>
      <c r="AO43" s="758" t="s">
        <v>155</v>
      </c>
      <c r="AP43" s="758" t="s">
        <v>1302</v>
      </c>
      <c r="AQ43"/>
    </row>
    <row r="44" spans="1:43" ht="30" customHeight="1" x14ac:dyDescent="0.25">
      <c r="A44" s="11" t="s">
        <v>1011</v>
      </c>
      <c r="B44" s="59" t="s">
        <v>1011</v>
      </c>
      <c r="C44" s="60" t="s">
        <v>286</v>
      </c>
      <c r="D44" s="515" t="s">
        <v>286</v>
      </c>
      <c r="E44" s="50" t="s">
        <v>165</v>
      </c>
      <c r="F44" s="70" t="s">
        <v>293</v>
      </c>
      <c r="G44" s="50"/>
      <c r="H44" s="515"/>
      <c r="I44" s="515" t="s">
        <v>293</v>
      </c>
      <c r="J44" s="50"/>
      <c r="K44" s="50"/>
      <c r="L44" s="684"/>
      <c r="M44" s="690" t="s">
        <v>154</v>
      </c>
      <c r="N44" s="690"/>
      <c r="O44" s="690"/>
      <c r="P44" s="690"/>
      <c r="Q44" s="690"/>
      <c r="R44" s="690"/>
      <c r="S44" s="690"/>
      <c r="T44" s="690"/>
      <c r="U44" s="690"/>
      <c r="V44" s="690"/>
      <c r="W44" s="690"/>
      <c r="X44" s="690"/>
      <c r="Y44" s="690"/>
      <c r="Z44" s="477" t="s">
        <v>1268</v>
      </c>
      <c r="AA44" s="477"/>
      <c r="AB44" s="477"/>
      <c r="AC44" s="41"/>
      <c r="AD44" s="690"/>
      <c r="AE44" s="690"/>
      <c r="AF44" s="690"/>
      <c r="AG44" s="477" t="s">
        <v>1356</v>
      </c>
      <c r="AH44" s="477" t="s">
        <v>1356</v>
      </c>
      <c r="AI44" s="477" t="s">
        <v>1356</v>
      </c>
      <c r="AJ44" s="477"/>
      <c r="AK44" s="477"/>
      <c r="AL44" s="872"/>
      <c r="AM44" s="544" t="s">
        <v>1275</v>
      </c>
      <c r="AN44" s="760"/>
      <c r="AO44" s="760"/>
      <c r="AP44" s="760"/>
      <c r="AQ44"/>
    </row>
    <row r="45" spans="1:43" ht="30" x14ac:dyDescent="0.25">
      <c r="A45" s="11" t="s">
        <v>22</v>
      </c>
      <c r="B45" s="51" t="s">
        <v>22</v>
      </c>
      <c r="C45" s="52" t="s">
        <v>295</v>
      </c>
      <c r="D45" s="53" t="s">
        <v>23</v>
      </c>
      <c r="E45" s="589" t="s">
        <v>151</v>
      </c>
      <c r="F45" s="53" t="s">
        <v>296</v>
      </c>
      <c r="G45" s="589"/>
      <c r="H45" s="53" t="s">
        <v>123</v>
      </c>
      <c r="I45" s="53" t="s">
        <v>296</v>
      </c>
      <c r="J45" s="589"/>
      <c r="K45" s="589"/>
      <c r="L45" s="705" t="s">
        <v>297</v>
      </c>
      <c r="M45" s="701" t="s">
        <v>155</v>
      </c>
      <c r="N45" s="701" t="s">
        <v>155</v>
      </c>
      <c r="O45" s="701" t="s">
        <v>155</v>
      </c>
      <c r="P45" s="701"/>
      <c r="Q45" s="701"/>
      <c r="R45" s="701"/>
      <c r="S45" s="701" t="s">
        <v>155</v>
      </c>
      <c r="T45" s="701"/>
      <c r="U45" s="701" t="s">
        <v>155</v>
      </c>
      <c r="V45" s="701" t="s">
        <v>1298</v>
      </c>
      <c r="W45" s="701" t="s">
        <v>1298</v>
      </c>
      <c r="X45" s="701" t="s">
        <v>1298</v>
      </c>
      <c r="Y45" s="701" t="s">
        <v>155</v>
      </c>
      <c r="Z45" s="489"/>
      <c r="AA45" s="489"/>
      <c r="AB45" s="489"/>
      <c r="AC45" s="71" t="s">
        <v>1357</v>
      </c>
      <c r="AD45" s="701" t="s">
        <v>159</v>
      </c>
      <c r="AE45" s="701" t="s">
        <v>1358</v>
      </c>
      <c r="AF45" s="701" t="s">
        <v>1263</v>
      </c>
      <c r="AG45" s="489" t="s">
        <v>1359</v>
      </c>
      <c r="AH45" s="489" t="s">
        <v>131</v>
      </c>
      <c r="AI45" s="489"/>
      <c r="AJ45" s="489" t="s">
        <v>131</v>
      </c>
      <c r="AK45" s="489"/>
      <c r="AL45" s="870" t="s">
        <v>155</v>
      </c>
      <c r="AM45" s="558" t="s">
        <v>1275</v>
      </c>
      <c r="AN45" s="758" t="s">
        <v>155</v>
      </c>
      <c r="AO45" s="758" t="s">
        <v>155</v>
      </c>
      <c r="AP45" s="758" t="s">
        <v>1302</v>
      </c>
      <c r="AQ45"/>
    </row>
    <row r="46" spans="1:43" ht="30" x14ac:dyDescent="0.25">
      <c r="A46" s="11" t="s">
        <v>22</v>
      </c>
      <c r="B46" s="584" t="s">
        <v>22</v>
      </c>
      <c r="C46" s="586" t="s">
        <v>295</v>
      </c>
      <c r="D46" s="525" t="s">
        <v>23</v>
      </c>
      <c r="E46" s="590" t="s">
        <v>165</v>
      </c>
      <c r="F46" s="525" t="s">
        <v>305</v>
      </c>
      <c r="G46" s="590"/>
      <c r="H46" s="525"/>
      <c r="I46" s="525" t="s">
        <v>305</v>
      </c>
      <c r="J46" s="590"/>
      <c r="K46" s="590"/>
      <c r="L46" s="705"/>
      <c r="M46" s="737"/>
      <c r="N46" s="737"/>
      <c r="O46" s="737"/>
      <c r="P46" s="737"/>
      <c r="Q46" s="737"/>
      <c r="R46" s="737"/>
      <c r="S46" s="737"/>
      <c r="T46" s="737"/>
      <c r="U46" s="737"/>
      <c r="V46" s="737"/>
      <c r="W46" s="737"/>
      <c r="X46" s="737"/>
      <c r="Y46" s="737"/>
      <c r="Z46" s="489" t="s">
        <v>1360</v>
      </c>
      <c r="AA46" s="489" t="s">
        <v>1360</v>
      </c>
      <c r="AB46" s="489" t="s">
        <v>1360</v>
      </c>
      <c r="AC46" s="41"/>
      <c r="AD46" s="737"/>
      <c r="AE46" s="737"/>
      <c r="AF46" s="737"/>
      <c r="AG46" s="489" t="s">
        <v>1359</v>
      </c>
      <c r="AH46" s="489" t="s">
        <v>131</v>
      </c>
      <c r="AI46" s="489"/>
      <c r="AJ46" s="489"/>
      <c r="AK46" s="489"/>
      <c r="AL46" s="871"/>
      <c r="AM46" s="558" t="s">
        <v>1275</v>
      </c>
      <c r="AN46" s="759"/>
      <c r="AO46" s="759"/>
      <c r="AP46" s="759"/>
      <c r="AQ46"/>
    </row>
    <row r="47" spans="1:43" ht="30" x14ac:dyDescent="0.25">
      <c r="A47" s="11" t="s">
        <v>22</v>
      </c>
      <c r="B47" s="584" t="s">
        <v>22</v>
      </c>
      <c r="C47" s="586" t="s">
        <v>295</v>
      </c>
      <c r="D47" s="525" t="s">
        <v>23</v>
      </c>
      <c r="E47" s="590" t="s">
        <v>168</v>
      </c>
      <c r="F47" s="525" t="s">
        <v>1013</v>
      </c>
      <c r="G47" s="590"/>
      <c r="H47" s="525"/>
      <c r="I47" s="525" t="s">
        <v>310</v>
      </c>
      <c r="J47" s="590"/>
      <c r="K47" s="590"/>
      <c r="L47" s="705"/>
      <c r="M47" s="737"/>
      <c r="N47" s="737"/>
      <c r="O47" s="737"/>
      <c r="P47" s="737"/>
      <c r="Q47" s="737"/>
      <c r="R47" s="737"/>
      <c r="S47" s="737"/>
      <c r="T47" s="737"/>
      <c r="U47" s="737"/>
      <c r="V47" s="737"/>
      <c r="W47" s="737"/>
      <c r="X47" s="737"/>
      <c r="Y47" s="737"/>
      <c r="Z47" s="489" t="s">
        <v>1277</v>
      </c>
      <c r="AA47" s="489"/>
      <c r="AB47" s="489"/>
      <c r="AC47" s="41"/>
      <c r="AD47" s="737"/>
      <c r="AE47" s="737"/>
      <c r="AF47" s="737"/>
      <c r="AG47" s="489" t="s">
        <v>1361</v>
      </c>
      <c r="AH47" s="489"/>
      <c r="AI47" s="489"/>
      <c r="AJ47" s="489" t="s">
        <v>1362</v>
      </c>
      <c r="AK47" s="489"/>
      <c r="AL47" s="871"/>
      <c r="AM47" s="558" t="s">
        <v>1275</v>
      </c>
      <c r="AN47" s="759"/>
      <c r="AO47" s="759"/>
      <c r="AP47" s="759"/>
      <c r="AQ47"/>
    </row>
    <row r="48" spans="1:43" ht="30" x14ac:dyDescent="0.25">
      <c r="A48" s="11" t="s">
        <v>22</v>
      </c>
      <c r="B48" s="584" t="s">
        <v>22</v>
      </c>
      <c r="C48" s="586" t="s">
        <v>295</v>
      </c>
      <c r="D48" s="525" t="s">
        <v>23</v>
      </c>
      <c r="E48" s="590" t="s">
        <v>170</v>
      </c>
      <c r="F48" s="525" t="s">
        <v>1015</v>
      </c>
      <c r="G48" s="590"/>
      <c r="H48" s="525"/>
      <c r="I48" s="525" t="s">
        <v>314</v>
      </c>
      <c r="J48" s="590"/>
      <c r="K48" s="590"/>
      <c r="L48" s="705"/>
      <c r="M48" s="737"/>
      <c r="N48" s="737"/>
      <c r="O48" s="737"/>
      <c r="P48" s="737"/>
      <c r="Q48" s="737"/>
      <c r="R48" s="737"/>
      <c r="S48" s="737"/>
      <c r="T48" s="737"/>
      <c r="U48" s="737"/>
      <c r="V48" s="737"/>
      <c r="W48" s="737"/>
      <c r="X48" s="737"/>
      <c r="Y48" s="737"/>
      <c r="Z48" s="489"/>
      <c r="AA48" s="489"/>
      <c r="AB48" s="489"/>
      <c r="AC48" s="41"/>
      <c r="AD48" s="737"/>
      <c r="AE48" s="737"/>
      <c r="AF48" s="737"/>
      <c r="AG48" s="489" t="s">
        <v>1361</v>
      </c>
      <c r="AH48" s="489"/>
      <c r="AI48" s="489"/>
      <c r="AJ48" s="489" t="s">
        <v>316</v>
      </c>
      <c r="AK48" s="489"/>
      <c r="AL48" s="871"/>
      <c r="AM48" s="558" t="s">
        <v>1275</v>
      </c>
      <c r="AN48" s="759"/>
      <c r="AO48" s="759"/>
      <c r="AP48" s="759"/>
      <c r="AQ48"/>
    </row>
    <row r="49" spans="1:43" x14ac:dyDescent="0.25">
      <c r="A49" s="11" t="s">
        <v>22</v>
      </c>
      <c r="B49" s="584" t="s">
        <v>22</v>
      </c>
      <c r="C49" s="586" t="s">
        <v>295</v>
      </c>
      <c r="D49" s="525" t="s">
        <v>23</v>
      </c>
      <c r="E49" s="590" t="s">
        <v>186</v>
      </c>
      <c r="F49" s="525" t="s">
        <v>1016</v>
      </c>
      <c r="G49" s="590" t="s">
        <v>155</v>
      </c>
      <c r="H49" s="525"/>
      <c r="I49" s="525" t="s">
        <v>314</v>
      </c>
      <c r="J49" s="590"/>
      <c r="K49" s="590"/>
      <c r="L49" s="705"/>
      <c r="M49" s="702"/>
      <c r="N49" s="702"/>
      <c r="O49" s="702"/>
      <c r="P49" s="702"/>
      <c r="Q49" s="702"/>
      <c r="R49" s="702"/>
      <c r="S49" s="702"/>
      <c r="T49" s="702"/>
      <c r="U49" s="702"/>
      <c r="V49" s="702"/>
      <c r="W49" s="702"/>
      <c r="X49" s="702"/>
      <c r="Y49" s="702"/>
      <c r="Z49" s="489"/>
      <c r="AA49" s="489"/>
      <c r="AB49" s="489"/>
      <c r="AC49" s="41"/>
      <c r="AD49" s="702"/>
      <c r="AE49" s="702"/>
      <c r="AF49" s="702"/>
      <c r="AG49" s="489" t="s">
        <v>1361</v>
      </c>
      <c r="AH49" s="489"/>
      <c r="AI49" s="489"/>
      <c r="AJ49" s="489"/>
      <c r="AK49" s="489"/>
      <c r="AL49" s="872"/>
      <c r="AM49" s="558" t="s">
        <v>1275</v>
      </c>
      <c r="AN49" s="760"/>
      <c r="AO49" s="760"/>
      <c r="AP49" s="760"/>
      <c r="AQ49"/>
    </row>
    <row r="50" spans="1:43" ht="45" x14ac:dyDescent="0.25">
      <c r="A50" s="11" t="s">
        <v>1024</v>
      </c>
      <c r="B50" s="39" t="s">
        <v>1024</v>
      </c>
      <c r="C50" s="40" t="s">
        <v>318</v>
      </c>
      <c r="D50" s="57" t="s">
        <v>319</v>
      </c>
      <c r="E50" s="592" t="s">
        <v>151</v>
      </c>
      <c r="F50" s="57" t="s">
        <v>320</v>
      </c>
      <c r="G50" s="592"/>
      <c r="H50" s="573" t="s">
        <v>123</v>
      </c>
      <c r="I50" s="57" t="s">
        <v>320</v>
      </c>
      <c r="J50" s="592"/>
      <c r="K50" s="592">
        <v>2019</v>
      </c>
      <c r="L50" s="684" t="s">
        <v>321</v>
      </c>
      <c r="M50" s="688" t="s">
        <v>155</v>
      </c>
      <c r="N50" s="688" t="s">
        <v>155</v>
      </c>
      <c r="O50" s="688" t="s">
        <v>155</v>
      </c>
      <c r="P50" s="688"/>
      <c r="Q50" s="688"/>
      <c r="R50" s="688"/>
      <c r="S50" s="688"/>
      <c r="T50" s="688" t="s">
        <v>155</v>
      </c>
      <c r="U50" s="688" t="s">
        <v>155</v>
      </c>
      <c r="V50" s="688" t="s">
        <v>1332</v>
      </c>
      <c r="W50" s="688" t="s">
        <v>1265</v>
      </c>
      <c r="X50" s="688" t="s">
        <v>1266</v>
      </c>
      <c r="Y50" s="688"/>
      <c r="Z50" s="477"/>
      <c r="AA50" s="477"/>
      <c r="AB50" s="477"/>
      <c r="AC50" s="72" t="s">
        <v>1363</v>
      </c>
      <c r="AD50" s="688" t="s">
        <v>159</v>
      </c>
      <c r="AE50" s="688"/>
      <c r="AF50" s="479" t="s">
        <v>1264</v>
      </c>
      <c r="AG50" s="477"/>
      <c r="AH50" s="477"/>
      <c r="AI50" s="477"/>
      <c r="AJ50" s="477" t="s">
        <v>1364</v>
      </c>
      <c r="AK50" s="477" t="s">
        <v>1365</v>
      </c>
      <c r="AL50" s="897" t="s">
        <v>155</v>
      </c>
      <c r="AM50" s="544" t="s">
        <v>1275</v>
      </c>
      <c r="AN50" s="66"/>
      <c r="AO50" s="66" t="s">
        <v>155</v>
      </c>
      <c r="AP50" s="66" t="s">
        <v>1366</v>
      </c>
      <c r="AQ50"/>
    </row>
    <row r="51" spans="1:43" ht="60" x14ac:dyDescent="0.25">
      <c r="A51" s="11" t="s">
        <v>1024</v>
      </c>
      <c r="B51" s="44" t="s">
        <v>1024</v>
      </c>
      <c r="C51" s="45" t="s">
        <v>318</v>
      </c>
      <c r="D51" s="514" t="s">
        <v>319</v>
      </c>
      <c r="E51" s="593" t="s">
        <v>165</v>
      </c>
      <c r="F51" s="514" t="s">
        <v>329</v>
      </c>
      <c r="G51" s="593"/>
      <c r="H51" s="504" t="s">
        <v>330</v>
      </c>
      <c r="I51" s="514" t="s">
        <v>329</v>
      </c>
      <c r="J51" s="593">
        <v>2020</v>
      </c>
      <c r="K51" s="593"/>
      <c r="L51" s="684"/>
      <c r="M51" s="689"/>
      <c r="N51" s="689"/>
      <c r="O51" s="689"/>
      <c r="P51" s="689"/>
      <c r="Q51" s="689"/>
      <c r="R51" s="689"/>
      <c r="S51" s="689"/>
      <c r="T51" s="689"/>
      <c r="U51" s="689"/>
      <c r="V51" s="689"/>
      <c r="W51" s="689"/>
      <c r="X51" s="689"/>
      <c r="Y51" s="689"/>
      <c r="Z51" s="477"/>
      <c r="AA51" s="477"/>
      <c r="AB51" s="477"/>
      <c r="AC51" s="41"/>
      <c r="AD51" s="689"/>
      <c r="AE51" s="689"/>
      <c r="AF51" s="479" t="s">
        <v>1264</v>
      </c>
      <c r="AG51" s="477"/>
      <c r="AH51" s="477"/>
      <c r="AI51" s="477"/>
      <c r="AJ51" s="477" t="s">
        <v>1364</v>
      </c>
      <c r="AK51" s="477" t="s">
        <v>1365</v>
      </c>
      <c r="AL51" s="898"/>
      <c r="AM51" s="544" t="s">
        <v>1275</v>
      </c>
      <c r="AN51" s="66"/>
      <c r="AO51" s="66"/>
      <c r="AP51" s="66"/>
      <c r="AQ51"/>
    </row>
    <row r="52" spans="1:43" ht="30" x14ac:dyDescent="0.25">
      <c r="A52" s="11" t="s">
        <v>1024</v>
      </c>
      <c r="B52" s="44" t="s">
        <v>1024</v>
      </c>
      <c r="C52" s="45" t="s">
        <v>318</v>
      </c>
      <c r="D52" s="514" t="s">
        <v>319</v>
      </c>
      <c r="E52" s="593" t="s">
        <v>168</v>
      </c>
      <c r="F52" s="514" t="s">
        <v>333</v>
      </c>
      <c r="G52" s="593"/>
      <c r="H52" s="514"/>
      <c r="I52" s="514" t="s">
        <v>333</v>
      </c>
      <c r="J52" s="593"/>
      <c r="K52" s="593"/>
      <c r="L52" s="684"/>
      <c r="M52" s="689"/>
      <c r="N52" s="689"/>
      <c r="O52" s="689"/>
      <c r="P52" s="689"/>
      <c r="Q52" s="689"/>
      <c r="R52" s="689"/>
      <c r="S52" s="689"/>
      <c r="T52" s="689"/>
      <c r="U52" s="689"/>
      <c r="V52" s="689"/>
      <c r="W52" s="689"/>
      <c r="X52" s="689"/>
      <c r="Y52" s="689"/>
      <c r="Z52" s="477"/>
      <c r="AA52" s="477"/>
      <c r="AB52" s="477"/>
      <c r="AC52" s="41"/>
      <c r="AD52" s="689"/>
      <c r="AE52" s="689"/>
      <c r="AF52" s="479" t="s">
        <v>1264</v>
      </c>
      <c r="AG52" s="477"/>
      <c r="AH52" s="477"/>
      <c r="AI52" s="477"/>
      <c r="AJ52" s="477" t="s">
        <v>1364</v>
      </c>
      <c r="AK52" s="477" t="s">
        <v>1365</v>
      </c>
      <c r="AL52" s="898"/>
      <c r="AM52" s="544" t="s">
        <v>1275</v>
      </c>
      <c r="AN52" s="66"/>
      <c r="AO52" s="66"/>
      <c r="AP52" s="66"/>
      <c r="AQ52"/>
    </row>
    <row r="53" spans="1:43" ht="30" x14ac:dyDescent="0.25">
      <c r="A53" s="11" t="s">
        <v>1024</v>
      </c>
      <c r="B53" s="44" t="s">
        <v>1024</v>
      </c>
      <c r="C53" s="45" t="s">
        <v>318</v>
      </c>
      <c r="D53" s="514" t="s">
        <v>319</v>
      </c>
      <c r="E53" s="593" t="s">
        <v>170</v>
      </c>
      <c r="F53" s="514" t="s">
        <v>335</v>
      </c>
      <c r="G53" s="593"/>
      <c r="H53" s="514"/>
      <c r="I53" s="514" t="s">
        <v>335</v>
      </c>
      <c r="J53" s="593"/>
      <c r="K53" s="593">
        <v>2024</v>
      </c>
      <c r="L53" s="684"/>
      <c r="M53" s="689"/>
      <c r="N53" s="689"/>
      <c r="O53" s="689"/>
      <c r="P53" s="689"/>
      <c r="Q53" s="689"/>
      <c r="R53" s="689"/>
      <c r="S53" s="689"/>
      <c r="T53" s="689"/>
      <c r="U53" s="689"/>
      <c r="V53" s="689"/>
      <c r="W53" s="689"/>
      <c r="X53" s="689"/>
      <c r="Y53" s="689"/>
      <c r="Z53" s="477"/>
      <c r="AA53" s="477"/>
      <c r="AB53" s="477" t="s">
        <v>1277</v>
      </c>
      <c r="AC53" s="41"/>
      <c r="AD53" s="689"/>
      <c r="AE53" s="689"/>
      <c r="AF53" s="479" t="s">
        <v>1264</v>
      </c>
      <c r="AG53" s="477"/>
      <c r="AH53" s="477"/>
      <c r="AI53" s="477"/>
      <c r="AJ53" s="477" t="s">
        <v>1364</v>
      </c>
      <c r="AK53" s="477" t="s">
        <v>1365</v>
      </c>
      <c r="AL53" s="898"/>
      <c r="AM53" s="544" t="s">
        <v>1275</v>
      </c>
      <c r="AN53" s="66"/>
      <c r="AO53" s="66"/>
      <c r="AP53" s="66"/>
      <c r="AQ53"/>
    </row>
    <row r="54" spans="1:43" ht="30" x14ac:dyDescent="0.25">
      <c r="A54" s="11" t="s">
        <v>1024</v>
      </c>
      <c r="B54" s="44" t="s">
        <v>1024</v>
      </c>
      <c r="C54" s="45" t="s">
        <v>318</v>
      </c>
      <c r="D54" s="514" t="s">
        <v>319</v>
      </c>
      <c r="E54" s="593" t="s">
        <v>186</v>
      </c>
      <c r="F54" s="514" t="s">
        <v>338</v>
      </c>
      <c r="G54" s="593" t="s">
        <v>155</v>
      </c>
      <c r="H54" s="514"/>
      <c r="I54" s="514" t="s">
        <v>338</v>
      </c>
      <c r="J54" s="593">
        <v>2025</v>
      </c>
      <c r="K54" s="593">
        <v>2029</v>
      </c>
      <c r="L54" s="684"/>
      <c r="M54" s="689"/>
      <c r="N54" s="689"/>
      <c r="O54" s="689"/>
      <c r="P54" s="689"/>
      <c r="Q54" s="689"/>
      <c r="R54" s="689"/>
      <c r="S54" s="689"/>
      <c r="T54" s="689"/>
      <c r="U54" s="689"/>
      <c r="V54" s="689"/>
      <c r="W54" s="689"/>
      <c r="X54" s="689"/>
      <c r="Y54" s="689"/>
      <c r="Z54" s="477"/>
      <c r="AA54" s="477"/>
      <c r="AB54" s="477" t="s">
        <v>1277</v>
      </c>
      <c r="AC54" s="41"/>
      <c r="AD54" s="689"/>
      <c r="AE54" s="689"/>
      <c r="AF54" s="479" t="s">
        <v>1264</v>
      </c>
      <c r="AG54" s="477"/>
      <c r="AH54" s="477"/>
      <c r="AI54" s="477"/>
      <c r="AJ54" s="477" t="s">
        <v>1364</v>
      </c>
      <c r="AK54" s="477" t="s">
        <v>1365</v>
      </c>
      <c r="AL54" s="898"/>
      <c r="AM54" s="544" t="s">
        <v>1275</v>
      </c>
      <c r="AN54" s="66"/>
      <c r="AO54" s="66"/>
      <c r="AP54" s="66"/>
      <c r="AQ54"/>
    </row>
    <row r="55" spans="1:43" ht="30" x14ac:dyDescent="0.25">
      <c r="A55" s="11" t="s">
        <v>1024</v>
      </c>
      <c r="B55" s="59" t="s">
        <v>1024</v>
      </c>
      <c r="C55" s="60" t="s">
        <v>318</v>
      </c>
      <c r="D55" s="515" t="s">
        <v>319</v>
      </c>
      <c r="E55" s="50" t="s">
        <v>188</v>
      </c>
      <c r="F55" s="515" t="s">
        <v>339</v>
      </c>
      <c r="G55" s="50" t="s">
        <v>155</v>
      </c>
      <c r="H55" s="515"/>
      <c r="I55" s="515" t="s">
        <v>339</v>
      </c>
      <c r="J55" s="50">
        <v>2030</v>
      </c>
      <c r="K55" s="50"/>
      <c r="L55" s="684"/>
      <c r="M55" s="690"/>
      <c r="N55" s="690"/>
      <c r="O55" s="690"/>
      <c r="P55" s="690"/>
      <c r="Q55" s="690"/>
      <c r="R55" s="690"/>
      <c r="S55" s="690"/>
      <c r="T55" s="690"/>
      <c r="U55" s="690"/>
      <c r="V55" s="690"/>
      <c r="W55" s="690"/>
      <c r="X55" s="690"/>
      <c r="Y55" s="690"/>
      <c r="Z55" s="477"/>
      <c r="AA55" s="477"/>
      <c r="AB55" s="477" t="s">
        <v>1277</v>
      </c>
      <c r="AC55" s="41"/>
      <c r="AD55" s="690"/>
      <c r="AE55" s="690"/>
      <c r="AF55" s="479" t="s">
        <v>1264</v>
      </c>
      <c r="AG55" s="477"/>
      <c r="AH55" s="477"/>
      <c r="AI55" s="477"/>
      <c r="AJ55" s="477" t="s">
        <v>1364</v>
      </c>
      <c r="AK55" s="477" t="s">
        <v>1365</v>
      </c>
      <c r="AL55" s="899"/>
      <c r="AM55" s="544" t="s">
        <v>1275</v>
      </c>
      <c r="AN55" s="66"/>
      <c r="AO55" s="66"/>
      <c r="AP55" s="66"/>
      <c r="AQ55"/>
    </row>
    <row r="56" spans="1:43" ht="30" x14ac:dyDescent="0.25">
      <c r="A56" s="11" t="s">
        <v>1030</v>
      </c>
      <c r="B56" s="584" t="s">
        <v>1030</v>
      </c>
      <c r="C56" s="586" t="s">
        <v>318</v>
      </c>
      <c r="D56" s="525" t="s">
        <v>340</v>
      </c>
      <c r="E56" s="590" t="s">
        <v>151</v>
      </c>
      <c r="F56" s="525" t="s">
        <v>341</v>
      </c>
      <c r="G56" s="590"/>
      <c r="H56" s="525"/>
      <c r="I56" s="525" t="s">
        <v>341</v>
      </c>
      <c r="J56" s="590"/>
      <c r="K56" s="590"/>
      <c r="L56" s="719" t="s">
        <v>342</v>
      </c>
      <c r="M56" s="701" t="s">
        <v>155</v>
      </c>
      <c r="N56" s="701" t="s">
        <v>155</v>
      </c>
      <c r="O56" s="701" t="s">
        <v>155</v>
      </c>
      <c r="P56" s="701"/>
      <c r="Q56" s="701"/>
      <c r="R56" s="701"/>
      <c r="S56" s="701"/>
      <c r="T56" s="701" t="s">
        <v>155</v>
      </c>
      <c r="U56" s="701"/>
      <c r="V56" s="701" t="s">
        <v>1332</v>
      </c>
      <c r="W56" s="701" t="s">
        <v>1265</v>
      </c>
      <c r="X56" s="701" t="s">
        <v>1266</v>
      </c>
      <c r="Y56" s="701"/>
      <c r="Z56" s="489"/>
      <c r="AA56" s="489"/>
      <c r="AB56" s="489"/>
      <c r="AC56" s="72" t="s">
        <v>1367</v>
      </c>
      <c r="AD56" s="701" t="s">
        <v>159</v>
      </c>
      <c r="AE56" s="701"/>
      <c r="AF56" s="489" t="s">
        <v>1264</v>
      </c>
      <c r="AG56" s="489"/>
      <c r="AH56" s="489"/>
      <c r="AI56" s="489"/>
      <c r="AJ56" s="489" t="s">
        <v>1364</v>
      </c>
      <c r="AK56" s="489" t="s">
        <v>1365</v>
      </c>
      <c r="AL56" s="701"/>
      <c r="AM56" s="558" t="s">
        <v>1275</v>
      </c>
      <c r="AN56" s="66"/>
      <c r="AO56" s="66" t="s">
        <v>155</v>
      </c>
      <c r="AP56" s="66"/>
      <c r="AQ56"/>
    </row>
    <row r="57" spans="1:43" ht="30" x14ac:dyDescent="0.25">
      <c r="A57" s="11" t="s">
        <v>1030</v>
      </c>
      <c r="B57" s="584" t="s">
        <v>1030</v>
      </c>
      <c r="C57" s="586" t="s">
        <v>318</v>
      </c>
      <c r="D57" s="525" t="s">
        <v>340</v>
      </c>
      <c r="E57" s="590" t="s">
        <v>168</v>
      </c>
      <c r="F57" s="525" t="s">
        <v>346</v>
      </c>
      <c r="G57" s="590"/>
      <c r="H57" s="525"/>
      <c r="I57" s="525" t="s">
        <v>346</v>
      </c>
      <c r="J57" s="590"/>
      <c r="K57" s="590"/>
      <c r="L57" s="740"/>
      <c r="M57" s="737"/>
      <c r="N57" s="737"/>
      <c r="O57" s="737"/>
      <c r="P57" s="737"/>
      <c r="Q57" s="737"/>
      <c r="R57" s="737"/>
      <c r="S57" s="737"/>
      <c r="T57" s="737"/>
      <c r="U57" s="737"/>
      <c r="V57" s="737"/>
      <c r="W57" s="737"/>
      <c r="X57" s="737"/>
      <c r="Y57" s="737"/>
      <c r="Z57" s="489"/>
      <c r="AA57" s="489"/>
      <c r="AB57" s="489"/>
      <c r="AC57" s="41"/>
      <c r="AD57" s="737"/>
      <c r="AE57" s="737"/>
      <c r="AF57" s="489" t="s">
        <v>1264</v>
      </c>
      <c r="AG57" s="489"/>
      <c r="AH57" s="489"/>
      <c r="AI57" s="489"/>
      <c r="AJ57" s="489" t="s">
        <v>1364</v>
      </c>
      <c r="AK57" s="489" t="s">
        <v>1365</v>
      </c>
      <c r="AL57" s="737"/>
      <c r="AM57" s="558" t="s">
        <v>1275</v>
      </c>
      <c r="AN57" s="66"/>
      <c r="AO57" s="66"/>
      <c r="AP57" s="66"/>
      <c r="AQ57"/>
    </row>
    <row r="58" spans="1:43" ht="30" x14ac:dyDescent="0.25">
      <c r="A58" s="11" t="s">
        <v>1030</v>
      </c>
      <c r="B58" s="584" t="s">
        <v>1030</v>
      </c>
      <c r="C58" s="586" t="s">
        <v>318</v>
      </c>
      <c r="D58" s="525" t="s">
        <v>340</v>
      </c>
      <c r="E58" s="590" t="s">
        <v>170</v>
      </c>
      <c r="F58" s="525" t="s">
        <v>347</v>
      </c>
      <c r="G58" s="590"/>
      <c r="H58" s="525"/>
      <c r="I58" s="525" t="s">
        <v>347</v>
      </c>
      <c r="J58" s="590"/>
      <c r="K58" s="590">
        <v>2024</v>
      </c>
      <c r="L58" s="740"/>
      <c r="M58" s="737"/>
      <c r="N58" s="737"/>
      <c r="O58" s="737"/>
      <c r="P58" s="737"/>
      <c r="Q58" s="737"/>
      <c r="R58" s="737"/>
      <c r="S58" s="737"/>
      <c r="T58" s="737"/>
      <c r="U58" s="737"/>
      <c r="V58" s="737"/>
      <c r="W58" s="737"/>
      <c r="X58" s="737"/>
      <c r="Y58" s="737"/>
      <c r="Z58" s="489"/>
      <c r="AA58" s="489"/>
      <c r="AB58" s="489"/>
      <c r="AC58" s="41"/>
      <c r="AD58" s="737"/>
      <c r="AE58" s="737"/>
      <c r="AF58" s="489" t="s">
        <v>1264</v>
      </c>
      <c r="AG58" s="489"/>
      <c r="AH58" s="489"/>
      <c r="AI58" s="489"/>
      <c r="AJ58" s="489" t="s">
        <v>1364</v>
      </c>
      <c r="AK58" s="489" t="s">
        <v>1365</v>
      </c>
      <c r="AL58" s="737"/>
      <c r="AM58" s="558" t="s">
        <v>1275</v>
      </c>
      <c r="AN58" s="66"/>
      <c r="AO58" s="66"/>
      <c r="AP58" s="66"/>
      <c r="AQ58"/>
    </row>
    <row r="59" spans="1:43" ht="30" x14ac:dyDescent="0.25">
      <c r="A59" s="11" t="s">
        <v>1030</v>
      </c>
      <c r="B59" s="584" t="s">
        <v>1030</v>
      </c>
      <c r="C59" s="586" t="s">
        <v>318</v>
      </c>
      <c r="D59" s="525" t="s">
        <v>340</v>
      </c>
      <c r="E59" s="590" t="s">
        <v>186</v>
      </c>
      <c r="F59" s="525" t="s">
        <v>348</v>
      </c>
      <c r="G59" s="590" t="s">
        <v>155</v>
      </c>
      <c r="H59" s="525"/>
      <c r="I59" s="525" t="s">
        <v>348</v>
      </c>
      <c r="J59" s="590">
        <v>2025</v>
      </c>
      <c r="K59" s="590">
        <v>2029</v>
      </c>
      <c r="L59" s="740"/>
      <c r="M59" s="737"/>
      <c r="N59" s="737"/>
      <c r="O59" s="737"/>
      <c r="P59" s="737"/>
      <c r="Q59" s="737"/>
      <c r="R59" s="737"/>
      <c r="S59" s="737"/>
      <c r="T59" s="737"/>
      <c r="U59" s="737"/>
      <c r="V59" s="737"/>
      <c r="W59" s="737"/>
      <c r="X59" s="737"/>
      <c r="Y59" s="737"/>
      <c r="Z59" s="489"/>
      <c r="AA59" s="489"/>
      <c r="AB59" s="489"/>
      <c r="AC59" s="41"/>
      <c r="AD59" s="737"/>
      <c r="AE59" s="737"/>
      <c r="AF59" s="489" t="s">
        <v>1264</v>
      </c>
      <c r="AG59" s="489"/>
      <c r="AH59" s="489"/>
      <c r="AI59" s="489"/>
      <c r="AJ59" s="489" t="s">
        <v>1364</v>
      </c>
      <c r="AK59" s="489" t="s">
        <v>1365</v>
      </c>
      <c r="AL59" s="737"/>
      <c r="AM59" s="558" t="s">
        <v>1275</v>
      </c>
      <c r="AN59" s="66"/>
      <c r="AO59" s="66"/>
      <c r="AP59" s="66"/>
      <c r="AQ59"/>
    </row>
    <row r="60" spans="1:43" ht="30" x14ac:dyDescent="0.25">
      <c r="A60" s="11" t="s">
        <v>1030</v>
      </c>
      <c r="B60" s="584" t="s">
        <v>1030</v>
      </c>
      <c r="C60" s="586" t="s">
        <v>318</v>
      </c>
      <c r="D60" s="525" t="s">
        <v>340</v>
      </c>
      <c r="E60" s="590" t="s">
        <v>188</v>
      </c>
      <c r="F60" s="525" t="s">
        <v>349</v>
      </c>
      <c r="G60" s="590" t="s">
        <v>155</v>
      </c>
      <c r="H60" s="525"/>
      <c r="I60" s="525" t="s">
        <v>349</v>
      </c>
      <c r="J60" s="590">
        <v>2030</v>
      </c>
      <c r="K60" s="590"/>
      <c r="L60" s="720"/>
      <c r="M60" s="702"/>
      <c r="N60" s="702"/>
      <c r="O60" s="702"/>
      <c r="P60" s="702"/>
      <c r="Q60" s="702"/>
      <c r="R60" s="702"/>
      <c r="S60" s="702"/>
      <c r="T60" s="702"/>
      <c r="U60" s="702"/>
      <c r="V60" s="702"/>
      <c r="W60" s="702"/>
      <c r="X60" s="702"/>
      <c r="Y60" s="702"/>
      <c r="Z60" s="489"/>
      <c r="AA60" s="489"/>
      <c r="AB60" s="489"/>
      <c r="AC60" s="41"/>
      <c r="AD60" s="702"/>
      <c r="AE60" s="702"/>
      <c r="AF60" s="489" t="s">
        <v>1264</v>
      </c>
      <c r="AG60" s="489"/>
      <c r="AH60" s="489"/>
      <c r="AI60" s="489"/>
      <c r="AJ60" s="489" t="s">
        <v>1364</v>
      </c>
      <c r="AK60" s="489" t="s">
        <v>1365</v>
      </c>
      <c r="AL60" s="702"/>
      <c r="AM60" s="558" t="s">
        <v>1275</v>
      </c>
      <c r="AN60" s="66"/>
      <c r="AO60" s="66"/>
      <c r="AP60" s="66"/>
      <c r="AQ60"/>
    </row>
    <row r="61" spans="1:43" ht="30" x14ac:dyDescent="0.25">
      <c r="A61" s="11" t="s">
        <v>1036</v>
      </c>
      <c r="B61" s="39" t="s">
        <v>1036</v>
      </c>
      <c r="C61" s="40" t="s">
        <v>318</v>
      </c>
      <c r="D61" s="57" t="s">
        <v>350</v>
      </c>
      <c r="E61" s="592" t="s">
        <v>151</v>
      </c>
      <c r="F61" s="57" t="s">
        <v>351</v>
      </c>
      <c r="G61" s="592"/>
      <c r="H61" s="57" t="s">
        <v>123</v>
      </c>
      <c r="I61" s="57" t="s">
        <v>351</v>
      </c>
      <c r="J61" s="592"/>
      <c r="K61" s="592"/>
      <c r="L61" s="687" t="s">
        <v>352</v>
      </c>
      <c r="M61" s="688" t="s">
        <v>155</v>
      </c>
      <c r="N61" s="688" t="s">
        <v>155</v>
      </c>
      <c r="O61" s="688" t="s">
        <v>155</v>
      </c>
      <c r="P61" s="688" t="s">
        <v>155</v>
      </c>
      <c r="Q61" s="688"/>
      <c r="R61" s="688"/>
      <c r="S61" s="688"/>
      <c r="T61" s="688" t="s">
        <v>155</v>
      </c>
      <c r="U61" s="688" t="s">
        <v>155</v>
      </c>
      <c r="V61" s="688" t="s">
        <v>1240</v>
      </c>
      <c r="W61" s="688" t="s">
        <v>1265</v>
      </c>
      <c r="X61" s="688" t="s">
        <v>1266</v>
      </c>
      <c r="Y61" s="688"/>
      <c r="Z61" s="477"/>
      <c r="AA61" s="477"/>
      <c r="AB61" s="477"/>
      <c r="AC61" s="41" t="s">
        <v>1269</v>
      </c>
      <c r="AD61" s="688" t="s">
        <v>159</v>
      </c>
      <c r="AE61" s="688"/>
      <c r="AF61" s="479" t="s">
        <v>1264</v>
      </c>
      <c r="AG61" s="477"/>
      <c r="AH61" s="477"/>
      <c r="AI61" s="477"/>
      <c r="AJ61" s="477" t="s">
        <v>1364</v>
      </c>
      <c r="AK61" s="477" t="s">
        <v>1365</v>
      </c>
      <c r="AL61" s="897" t="s">
        <v>155</v>
      </c>
      <c r="AM61" s="544" t="s">
        <v>1275</v>
      </c>
      <c r="AN61" s="66"/>
      <c r="AO61" s="66" t="s">
        <v>155</v>
      </c>
      <c r="AP61" s="66"/>
      <c r="AQ61"/>
    </row>
    <row r="62" spans="1:43" ht="30" x14ac:dyDescent="0.25">
      <c r="A62" s="11" t="s">
        <v>1036</v>
      </c>
      <c r="B62" s="44" t="s">
        <v>1036</v>
      </c>
      <c r="C62" s="45" t="s">
        <v>318</v>
      </c>
      <c r="D62" s="514" t="s">
        <v>350</v>
      </c>
      <c r="E62" s="593" t="s">
        <v>165</v>
      </c>
      <c r="F62" s="514" t="s">
        <v>359</v>
      </c>
      <c r="G62" s="593"/>
      <c r="H62" s="514"/>
      <c r="I62" s="514" t="s">
        <v>359</v>
      </c>
      <c r="J62" s="593"/>
      <c r="K62" s="593"/>
      <c r="L62" s="687"/>
      <c r="M62" s="689"/>
      <c r="N62" s="689"/>
      <c r="O62" s="689"/>
      <c r="P62" s="689"/>
      <c r="Q62" s="689"/>
      <c r="R62" s="689"/>
      <c r="S62" s="689"/>
      <c r="T62" s="689"/>
      <c r="U62" s="689"/>
      <c r="V62" s="689"/>
      <c r="W62" s="689"/>
      <c r="X62" s="689"/>
      <c r="Y62" s="689"/>
      <c r="Z62" s="477"/>
      <c r="AA62" s="477"/>
      <c r="AB62" s="477"/>
      <c r="AC62" s="41"/>
      <c r="AD62" s="689"/>
      <c r="AE62" s="689"/>
      <c r="AF62" s="479" t="s">
        <v>1264</v>
      </c>
      <c r="AG62" s="477"/>
      <c r="AH62" s="477"/>
      <c r="AI62" s="477"/>
      <c r="AJ62" s="477" t="s">
        <v>1364</v>
      </c>
      <c r="AK62" s="477" t="s">
        <v>1365</v>
      </c>
      <c r="AL62" s="898"/>
      <c r="AM62" s="544" t="s">
        <v>1275</v>
      </c>
      <c r="AN62" s="66"/>
      <c r="AO62" s="66"/>
      <c r="AP62" s="66"/>
      <c r="AQ62"/>
    </row>
    <row r="63" spans="1:43" ht="30" x14ac:dyDescent="0.25">
      <c r="A63" s="11" t="s">
        <v>1036</v>
      </c>
      <c r="B63" s="44" t="s">
        <v>1036</v>
      </c>
      <c r="C63" s="45" t="s">
        <v>318</v>
      </c>
      <c r="D63" s="514" t="s">
        <v>350</v>
      </c>
      <c r="E63" s="593" t="s">
        <v>168</v>
      </c>
      <c r="F63" s="514" t="s">
        <v>361</v>
      </c>
      <c r="G63" s="593"/>
      <c r="H63" s="514"/>
      <c r="I63" s="514" t="s">
        <v>361</v>
      </c>
      <c r="J63" s="593"/>
      <c r="K63" s="593">
        <v>2023</v>
      </c>
      <c r="L63" s="687"/>
      <c r="M63" s="689"/>
      <c r="N63" s="689"/>
      <c r="O63" s="689"/>
      <c r="P63" s="689"/>
      <c r="Q63" s="689"/>
      <c r="R63" s="689"/>
      <c r="S63" s="689"/>
      <c r="T63" s="689"/>
      <c r="U63" s="689"/>
      <c r="V63" s="689"/>
      <c r="W63" s="689"/>
      <c r="X63" s="689"/>
      <c r="Y63" s="689"/>
      <c r="Z63" s="477" t="s">
        <v>1267</v>
      </c>
      <c r="AA63" s="477"/>
      <c r="AB63" s="477" t="s">
        <v>1277</v>
      </c>
      <c r="AC63" s="41"/>
      <c r="AD63" s="689"/>
      <c r="AE63" s="689"/>
      <c r="AF63" s="479" t="s">
        <v>1264</v>
      </c>
      <c r="AG63" s="477"/>
      <c r="AH63" s="477"/>
      <c r="AI63" s="477"/>
      <c r="AJ63" s="477" t="s">
        <v>1364</v>
      </c>
      <c r="AK63" s="477" t="s">
        <v>1365</v>
      </c>
      <c r="AL63" s="898"/>
      <c r="AM63" s="544" t="s">
        <v>1275</v>
      </c>
      <c r="AN63" s="66"/>
      <c r="AO63" s="66"/>
      <c r="AP63" s="66"/>
      <c r="AQ63"/>
    </row>
    <row r="64" spans="1:43" ht="30" x14ac:dyDescent="0.25">
      <c r="A64" s="11" t="s">
        <v>1036</v>
      </c>
      <c r="B64" s="44" t="s">
        <v>1036</v>
      </c>
      <c r="C64" s="45" t="s">
        <v>318</v>
      </c>
      <c r="D64" s="514" t="s">
        <v>350</v>
      </c>
      <c r="E64" s="593" t="s">
        <v>170</v>
      </c>
      <c r="F64" s="514" t="s">
        <v>362</v>
      </c>
      <c r="G64" s="593" t="s">
        <v>155</v>
      </c>
      <c r="H64" s="514"/>
      <c r="I64" s="514" t="s">
        <v>362</v>
      </c>
      <c r="J64" s="593">
        <v>2024</v>
      </c>
      <c r="K64" s="593">
        <v>2029</v>
      </c>
      <c r="L64" s="687"/>
      <c r="M64" s="689"/>
      <c r="N64" s="689"/>
      <c r="O64" s="689"/>
      <c r="P64" s="689"/>
      <c r="Q64" s="689"/>
      <c r="R64" s="689"/>
      <c r="S64" s="689"/>
      <c r="T64" s="689"/>
      <c r="U64" s="689"/>
      <c r="V64" s="689"/>
      <c r="W64" s="689"/>
      <c r="X64" s="689"/>
      <c r="Y64" s="689"/>
      <c r="Z64" s="477" t="s">
        <v>1267</v>
      </c>
      <c r="AA64" s="477"/>
      <c r="AB64" s="477" t="s">
        <v>1277</v>
      </c>
      <c r="AC64" s="41"/>
      <c r="AD64" s="689"/>
      <c r="AE64" s="689"/>
      <c r="AF64" s="479" t="s">
        <v>1264</v>
      </c>
      <c r="AG64" s="477"/>
      <c r="AH64" s="477"/>
      <c r="AI64" s="477"/>
      <c r="AJ64" s="477" t="s">
        <v>1364</v>
      </c>
      <c r="AK64" s="477" t="s">
        <v>1365</v>
      </c>
      <c r="AL64" s="898"/>
      <c r="AM64" s="544" t="s">
        <v>1275</v>
      </c>
      <c r="AN64" s="66"/>
      <c r="AO64" s="66"/>
      <c r="AP64" s="66"/>
      <c r="AQ64"/>
    </row>
    <row r="65" spans="1:43" ht="30" x14ac:dyDescent="0.25">
      <c r="A65" s="11" t="s">
        <v>1036</v>
      </c>
      <c r="B65" s="59" t="s">
        <v>1036</v>
      </c>
      <c r="C65" s="60" t="s">
        <v>318</v>
      </c>
      <c r="D65" s="515" t="s">
        <v>350</v>
      </c>
      <c r="E65" s="50" t="s">
        <v>186</v>
      </c>
      <c r="F65" s="515" t="s">
        <v>363</v>
      </c>
      <c r="G65" s="50" t="s">
        <v>155</v>
      </c>
      <c r="H65" s="515"/>
      <c r="I65" s="515" t="s">
        <v>363</v>
      </c>
      <c r="J65" s="50">
        <v>2030</v>
      </c>
      <c r="K65" s="50"/>
      <c r="L65" s="687"/>
      <c r="M65" s="690"/>
      <c r="N65" s="690"/>
      <c r="O65" s="690"/>
      <c r="P65" s="690"/>
      <c r="Q65" s="690"/>
      <c r="R65" s="690"/>
      <c r="S65" s="690"/>
      <c r="T65" s="690"/>
      <c r="U65" s="690"/>
      <c r="V65" s="690"/>
      <c r="W65" s="690"/>
      <c r="X65" s="690"/>
      <c r="Y65" s="690"/>
      <c r="Z65" s="477"/>
      <c r="AA65" s="477"/>
      <c r="AB65" s="477"/>
      <c r="AC65" s="41"/>
      <c r="AD65" s="690"/>
      <c r="AE65" s="690"/>
      <c r="AF65" s="479" t="s">
        <v>1264</v>
      </c>
      <c r="AG65" s="477"/>
      <c r="AH65" s="477"/>
      <c r="AI65" s="477"/>
      <c r="AJ65" s="477" t="s">
        <v>1364</v>
      </c>
      <c r="AK65" s="477" t="s">
        <v>1365</v>
      </c>
      <c r="AL65" s="899"/>
      <c r="AM65" s="544" t="s">
        <v>1275</v>
      </c>
      <c r="AN65" s="66"/>
      <c r="AO65" s="66"/>
      <c r="AP65" s="66"/>
      <c r="AQ65"/>
    </row>
    <row r="66" spans="1:43" ht="30" x14ac:dyDescent="0.25">
      <c r="A66" s="11" t="s">
        <v>1038</v>
      </c>
      <c r="B66" s="584" t="s">
        <v>1038</v>
      </c>
      <c r="C66" s="586" t="s">
        <v>318</v>
      </c>
      <c r="D66" s="525" t="s">
        <v>364</v>
      </c>
      <c r="E66" s="590" t="s">
        <v>151</v>
      </c>
      <c r="F66" s="525" t="s">
        <v>365</v>
      </c>
      <c r="G66" s="590"/>
      <c r="H66" s="525" t="s">
        <v>123</v>
      </c>
      <c r="I66" s="525" t="s">
        <v>365</v>
      </c>
      <c r="J66" s="590"/>
      <c r="K66" s="590"/>
      <c r="L66" s="736" t="s">
        <v>366</v>
      </c>
      <c r="M66" s="701" t="s">
        <v>155</v>
      </c>
      <c r="N66" s="701" t="s">
        <v>155</v>
      </c>
      <c r="O66" s="701" t="s">
        <v>155</v>
      </c>
      <c r="P66" s="701"/>
      <c r="Q66" s="701"/>
      <c r="R66" s="701"/>
      <c r="S66" s="701"/>
      <c r="T66" s="701" t="s">
        <v>155</v>
      </c>
      <c r="U66" s="701" t="s">
        <v>155</v>
      </c>
      <c r="V66" s="701" t="s">
        <v>1332</v>
      </c>
      <c r="W66" s="701" t="s">
        <v>1265</v>
      </c>
      <c r="X66" s="701" t="s">
        <v>1266</v>
      </c>
      <c r="Y66" s="701"/>
      <c r="Z66" s="489"/>
      <c r="AA66" s="489"/>
      <c r="AB66" s="489"/>
      <c r="AC66" s="72" t="s">
        <v>1367</v>
      </c>
      <c r="AD66" s="701" t="s">
        <v>159</v>
      </c>
      <c r="AE66" s="701"/>
      <c r="AF66" s="489" t="s">
        <v>1264</v>
      </c>
      <c r="AG66" s="489"/>
      <c r="AH66" s="489"/>
      <c r="AI66" s="489"/>
      <c r="AJ66" s="489" t="s">
        <v>1364</v>
      </c>
      <c r="AK66" s="489" t="s">
        <v>1365</v>
      </c>
      <c r="AL66" s="897" t="s">
        <v>155</v>
      </c>
      <c r="AM66" s="558" t="s">
        <v>1275</v>
      </c>
      <c r="AN66" s="66"/>
      <c r="AO66" s="66" t="s">
        <v>155</v>
      </c>
      <c r="AP66" s="66"/>
      <c r="AQ66"/>
    </row>
    <row r="67" spans="1:43" ht="30" x14ac:dyDescent="0.25">
      <c r="A67" s="11" t="s">
        <v>1038</v>
      </c>
      <c r="B67" s="584" t="s">
        <v>1038</v>
      </c>
      <c r="C67" s="586" t="s">
        <v>318</v>
      </c>
      <c r="D67" s="525" t="s">
        <v>364</v>
      </c>
      <c r="E67" s="590" t="s">
        <v>165</v>
      </c>
      <c r="F67" s="525" t="s">
        <v>371</v>
      </c>
      <c r="G67" s="590"/>
      <c r="H67" s="525"/>
      <c r="I67" s="525" t="s">
        <v>371</v>
      </c>
      <c r="J67" s="590"/>
      <c r="K67" s="590"/>
      <c r="L67" s="736"/>
      <c r="M67" s="737"/>
      <c r="N67" s="737"/>
      <c r="O67" s="737"/>
      <c r="P67" s="737"/>
      <c r="Q67" s="737"/>
      <c r="R67" s="737"/>
      <c r="S67" s="737"/>
      <c r="T67" s="737"/>
      <c r="U67" s="737"/>
      <c r="V67" s="737"/>
      <c r="W67" s="737"/>
      <c r="X67" s="737"/>
      <c r="Y67" s="737"/>
      <c r="Z67" s="489"/>
      <c r="AA67" s="489"/>
      <c r="AB67" s="489"/>
      <c r="AC67" s="41"/>
      <c r="AD67" s="737"/>
      <c r="AE67" s="737"/>
      <c r="AF67" s="489" t="s">
        <v>1264</v>
      </c>
      <c r="AG67" s="489"/>
      <c r="AH67" s="489"/>
      <c r="AI67" s="489"/>
      <c r="AJ67" s="489" t="s">
        <v>1364</v>
      </c>
      <c r="AK67" s="489" t="s">
        <v>1365</v>
      </c>
      <c r="AL67" s="898"/>
      <c r="AM67" s="558" t="s">
        <v>1275</v>
      </c>
      <c r="AN67" s="66"/>
      <c r="AO67" s="66"/>
      <c r="AP67" s="66"/>
      <c r="AQ67"/>
    </row>
    <row r="68" spans="1:43" ht="30" x14ac:dyDescent="0.25">
      <c r="A68" s="11" t="s">
        <v>1038</v>
      </c>
      <c r="B68" s="584" t="s">
        <v>1038</v>
      </c>
      <c r="C68" s="586" t="s">
        <v>318</v>
      </c>
      <c r="D68" s="525" t="s">
        <v>364</v>
      </c>
      <c r="E68" s="590" t="s">
        <v>168</v>
      </c>
      <c r="F68" s="525" t="s">
        <v>374</v>
      </c>
      <c r="G68" s="590"/>
      <c r="H68" s="525"/>
      <c r="I68" s="525" t="s">
        <v>374</v>
      </c>
      <c r="J68" s="590"/>
      <c r="K68" s="590"/>
      <c r="L68" s="736"/>
      <c r="M68" s="737"/>
      <c r="N68" s="737"/>
      <c r="O68" s="737"/>
      <c r="P68" s="737"/>
      <c r="Q68" s="737"/>
      <c r="R68" s="737"/>
      <c r="S68" s="737"/>
      <c r="T68" s="737"/>
      <c r="U68" s="737"/>
      <c r="V68" s="737"/>
      <c r="W68" s="737"/>
      <c r="X68" s="737"/>
      <c r="Y68" s="737"/>
      <c r="Z68" s="489"/>
      <c r="AA68" s="489"/>
      <c r="AB68" s="489"/>
      <c r="AC68" s="41"/>
      <c r="AD68" s="737"/>
      <c r="AE68" s="737"/>
      <c r="AF68" s="489" t="s">
        <v>1264</v>
      </c>
      <c r="AG68" s="489"/>
      <c r="AH68" s="489"/>
      <c r="AI68" s="489"/>
      <c r="AJ68" s="489" t="s">
        <v>1364</v>
      </c>
      <c r="AK68" s="489" t="s">
        <v>1365</v>
      </c>
      <c r="AL68" s="898"/>
      <c r="AM68" s="558" t="s">
        <v>1275</v>
      </c>
      <c r="AN68" s="66"/>
      <c r="AO68" s="66"/>
      <c r="AP68" s="66"/>
      <c r="AQ68"/>
    </row>
    <row r="69" spans="1:43" ht="30" x14ac:dyDescent="0.25">
      <c r="A69" s="11" t="s">
        <v>1038</v>
      </c>
      <c r="B69" s="584" t="s">
        <v>1038</v>
      </c>
      <c r="C69" s="586" t="s">
        <v>318</v>
      </c>
      <c r="D69" s="525" t="s">
        <v>364</v>
      </c>
      <c r="E69" s="590" t="s">
        <v>170</v>
      </c>
      <c r="F69" s="525" t="s">
        <v>376</v>
      </c>
      <c r="G69" s="590"/>
      <c r="H69" s="525"/>
      <c r="I69" s="525" t="s">
        <v>376</v>
      </c>
      <c r="J69" s="590"/>
      <c r="K69" s="590">
        <v>2024</v>
      </c>
      <c r="L69" s="736"/>
      <c r="M69" s="737"/>
      <c r="N69" s="737"/>
      <c r="O69" s="737"/>
      <c r="P69" s="737"/>
      <c r="Q69" s="737"/>
      <c r="R69" s="737"/>
      <c r="S69" s="737"/>
      <c r="T69" s="737"/>
      <c r="U69" s="737"/>
      <c r="V69" s="737"/>
      <c r="W69" s="737"/>
      <c r="X69" s="737"/>
      <c r="Y69" s="737"/>
      <c r="Z69" s="489"/>
      <c r="AA69" s="489"/>
      <c r="AB69" s="489" t="s">
        <v>1277</v>
      </c>
      <c r="AC69" s="41"/>
      <c r="AD69" s="737"/>
      <c r="AE69" s="737"/>
      <c r="AF69" s="489" t="s">
        <v>1264</v>
      </c>
      <c r="AG69" s="489"/>
      <c r="AH69" s="489"/>
      <c r="AI69" s="489"/>
      <c r="AJ69" s="489" t="s">
        <v>1364</v>
      </c>
      <c r="AK69" s="489" t="s">
        <v>1365</v>
      </c>
      <c r="AL69" s="898"/>
      <c r="AM69" s="558" t="s">
        <v>1275</v>
      </c>
      <c r="AN69" s="66"/>
      <c r="AO69" s="66"/>
      <c r="AP69" s="66"/>
      <c r="AQ69"/>
    </row>
    <row r="70" spans="1:43" ht="30" x14ac:dyDescent="0.25">
      <c r="A70" s="11" t="s">
        <v>1038</v>
      </c>
      <c r="B70" s="584" t="s">
        <v>1038</v>
      </c>
      <c r="C70" s="586" t="s">
        <v>318</v>
      </c>
      <c r="D70" s="525" t="s">
        <v>364</v>
      </c>
      <c r="E70" s="590" t="s">
        <v>186</v>
      </c>
      <c r="F70" s="525" t="s">
        <v>378</v>
      </c>
      <c r="G70" s="590" t="s">
        <v>155</v>
      </c>
      <c r="H70" s="525"/>
      <c r="I70" s="525" t="s">
        <v>378</v>
      </c>
      <c r="J70" s="590">
        <v>2025</v>
      </c>
      <c r="K70" s="590">
        <v>2029</v>
      </c>
      <c r="L70" s="736"/>
      <c r="M70" s="737"/>
      <c r="N70" s="737"/>
      <c r="O70" s="737"/>
      <c r="P70" s="737"/>
      <c r="Q70" s="737"/>
      <c r="R70" s="737"/>
      <c r="S70" s="737"/>
      <c r="T70" s="737"/>
      <c r="U70" s="737"/>
      <c r="V70" s="737"/>
      <c r="W70" s="737"/>
      <c r="X70" s="737"/>
      <c r="Y70" s="737"/>
      <c r="Z70" s="489"/>
      <c r="AA70" s="489"/>
      <c r="AB70" s="489" t="s">
        <v>1277</v>
      </c>
      <c r="AC70" s="41"/>
      <c r="AD70" s="737"/>
      <c r="AE70" s="737"/>
      <c r="AF70" s="489" t="s">
        <v>1264</v>
      </c>
      <c r="AG70" s="489"/>
      <c r="AH70" s="489"/>
      <c r="AI70" s="489"/>
      <c r="AJ70" s="489" t="s">
        <v>1364</v>
      </c>
      <c r="AK70" s="489" t="s">
        <v>1365</v>
      </c>
      <c r="AL70" s="898"/>
      <c r="AM70" s="558" t="s">
        <v>1275</v>
      </c>
      <c r="AN70" s="66"/>
      <c r="AO70" s="66"/>
      <c r="AP70" s="66"/>
      <c r="AQ70"/>
    </row>
    <row r="71" spans="1:43" ht="30" x14ac:dyDescent="0.25">
      <c r="A71" s="11" t="s">
        <v>1038</v>
      </c>
      <c r="B71" s="584" t="s">
        <v>1038</v>
      </c>
      <c r="C71" s="586" t="s">
        <v>318</v>
      </c>
      <c r="D71" s="525" t="s">
        <v>364</v>
      </c>
      <c r="E71" s="590" t="s">
        <v>188</v>
      </c>
      <c r="F71" s="525" t="s">
        <v>380</v>
      </c>
      <c r="G71" s="590" t="s">
        <v>155</v>
      </c>
      <c r="H71" s="525"/>
      <c r="I71" s="525" t="s">
        <v>380</v>
      </c>
      <c r="J71" s="590">
        <v>2030</v>
      </c>
      <c r="K71" s="590"/>
      <c r="L71" s="736"/>
      <c r="M71" s="702"/>
      <c r="N71" s="702"/>
      <c r="O71" s="702"/>
      <c r="P71" s="702"/>
      <c r="Q71" s="702"/>
      <c r="R71" s="702"/>
      <c r="S71" s="702"/>
      <c r="T71" s="702"/>
      <c r="U71" s="702"/>
      <c r="V71" s="702"/>
      <c r="W71" s="702"/>
      <c r="X71" s="702"/>
      <c r="Y71" s="702"/>
      <c r="Z71" s="489"/>
      <c r="AA71" s="489"/>
      <c r="AB71" s="489" t="s">
        <v>1277</v>
      </c>
      <c r="AC71" s="41"/>
      <c r="AD71" s="702"/>
      <c r="AE71" s="702"/>
      <c r="AF71" s="489" t="s">
        <v>1264</v>
      </c>
      <c r="AG71" s="489"/>
      <c r="AH71" s="489"/>
      <c r="AI71" s="489"/>
      <c r="AJ71" s="489" t="s">
        <v>1364</v>
      </c>
      <c r="AK71" s="489" t="s">
        <v>1365</v>
      </c>
      <c r="AL71" s="899"/>
      <c r="AM71" s="558" t="s">
        <v>1275</v>
      </c>
      <c r="AN71" s="66"/>
      <c r="AO71" s="66"/>
      <c r="AP71" s="66"/>
      <c r="AQ71"/>
    </row>
    <row r="72" spans="1:43" ht="30" x14ac:dyDescent="0.25">
      <c r="A72" s="11" t="s">
        <v>1043</v>
      </c>
      <c r="B72" s="39" t="s">
        <v>1043</v>
      </c>
      <c r="C72" s="40" t="s">
        <v>382</v>
      </c>
      <c r="D72" s="57" t="s">
        <v>319</v>
      </c>
      <c r="E72" s="592" t="s">
        <v>151</v>
      </c>
      <c r="F72" s="57" t="s">
        <v>320</v>
      </c>
      <c r="G72" s="592"/>
      <c r="H72" s="573" t="s">
        <v>123</v>
      </c>
      <c r="I72" s="57" t="s">
        <v>320</v>
      </c>
      <c r="J72" s="592"/>
      <c r="K72" s="592">
        <v>2019</v>
      </c>
      <c r="L72" s="684" t="s">
        <v>321</v>
      </c>
      <c r="M72" s="688" t="s">
        <v>155</v>
      </c>
      <c r="N72" s="688" t="s">
        <v>155</v>
      </c>
      <c r="O72" s="688" t="s">
        <v>155</v>
      </c>
      <c r="P72" s="688"/>
      <c r="Q72" s="688"/>
      <c r="R72" s="688"/>
      <c r="S72" s="688"/>
      <c r="T72" s="688" t="s">
        <v>155</v>
      </c>
      <c r="U72" s="688"/>
      <c r="V72" s="688" t="s">
        <v>1332</v>
      </c>
      <c r="W72" s="688" t="s">
        <v>1265</v>
      </c>
      <c r="X72" s="688" t="s">
        <v>1266</v>
      </c>
      <c r="Y72" s="688"/>
      <c r="Z72" s="477"/>
      <c r="AA72" s="477"/>
      <c r="AB72" s="477"/>
      <c r="AC72" s="72" t="s">
        <v>1367</v>
      </c>
      <c r="AD72" s="688" t="s">
        <v>159</v>
      </c>
      <c r="AE72" s="688"/>
      <c r="AF72" s="479" t="s">
        <v>1264</v>
      </c>
      <c r="AG72" s="477"/>
      <c r="AH72" s="477"/>
      <c r="AI72" s="477"/>
      <c r="AJ72" s="477" t="s">
        <v>1364</v>
      </c>
      <c r="AK72" s="477" t="s">
        <v>1365</v>
      </c>
      <c r="AL72" s="688"/>
      <c r="AM72" s="544" t="s">
        <v>1275</v>
      </c>
      <c r="AN72" s="66"/>
      <c r="AO72" s="66" t="s">
        <v>155</v>
      </c>
      <c r="AP72" s="66"/>
      <c r="AQ72"/>
    </row>
    <row r="73" spans="1:43" ht="60" x14ac:dyDescent="0.25">
      <c r="A73" s="11" t="s">
        <v>1043</v>
      </c>
      <c r="B73" s="44" t="s">
        <v>1043</v>
      </c>
      <c r="C73" s="45" t="s">
        <v>382</v>
      </c>
      <c r="D73" s="514" t="s">
        <v>319</v>
      </c>
      <c r="E73" s="593" t="s">
        <v>165</v>
      </c>
      <c r="F73" s="514" t="s">
        <v>329</v>
      </c>
      <c r="G73" s="593"/>
      <c r="H73" s="504" t="s">
        <v>330</v>
      </c>
      <c r="I73" s="514" t="s">
        <v>329</v>
      </c>
      <c r="J73" s="593">
        <v>2020</v>
      </c>
      <c r="K73" s="593"/>
      <c r="L73" s="684"/>
      <c r="M73" s="689"/>
      <c r="N73" s="689"/>
      <c r="O73" s="689"/>
      <c r="P73" s="689"/>
      <c r="Q73" s="689"/>
      <c r="R73" s="689"/>
      <c r="S73" s="689"/>
      <c r="T73" s="689"/>
      <c r="U73" s="689"/>
      <c r="V73" s="689"/>
      <c r="W73" s="689"/>
      <c r="X73" s="689"/>
      <c r="Y73" s="689"/>
      <c r="Z73" s="477"/>
      <c r="AA73" s="477"/>
      <c r="AB73" s="477"/>
      <c r="AC73" s="41"/>
      <c r="AD73" s="689"/>
      <c r="AE73" s="689"/>
      <c r="AF73" s="479" t="s">
        <v>1264</v>
      </c>
      <c r="AG73" s="477"/>
      <c r="AH73" s="477"/>
      <c r="AI73" s="477"/>
      <c r="AJ73" s="477" t="s">
        <v>1364</v>
      </c>
      <c r="AK73" s="477" t="s">
        <v>1365</v>
      </c>
      <c r="AL73" s="689"/>
      <c r="AM73" s="544" t="s">
        <v>1275</v>
      </c>
      <c r="AN73" s="66"/>
      <c r="AO73" s="66"/>
      <c r="AP73" s="66"/>
      <c r="AQ73"/>
    </row>
    <row r="74" spans="1:43" ht="30" x14ac:dyDescent="0.25">
      <c r="A74" s="11" t="s">
        <v>1043</v>
      </c>
      <c r="B74" s="44" t="s">
        <v>1043</v>
      </c>
      <c r="C74" s="45" t="s">
        <v>382</v>
      </c>
      <c r="D74" s="514" t="s">
        <v>319</v>
      </c>
      <c r="E74" s="593" t="s">
        <v>168</v>
      </c>
      <c r="F74" s="514" t="s">
        <v>333</v>
      </c>
      <c r="G74" s="593"/>
      <c r="H74" s="514"/>
      <c r="I74" s="514" t="s">
        <v>333</v>
      </c>
      <c r="J74" s="593"/>
      <c r="K74" s="593"/>
      <c r="L74" s="684"/>
      <c r="M74" s="689"/>
      <c r="N74" s="689"/>
      <c r="O74" s="689"/>
      <c r="P74" s="689"/>
      <c r="Q74" s="689"/>
      <c r="R74" s="689"/>
      <c r="S74" s="689"/>
      <c r="T74" s="689"/>
      <c r="U74" s="689"/>
      <c r="V74" s="689"/>
      <c r="W74" s="689"/>
      <c r="X74" s="689"/>
      <c r="Y74" s="689"/>
      <c r="Z74" s="477"/>
      <c r="AA74" s="477"/>
      <c r="AB74" s="477"/>
      <c r="AC74" s="41"/>
      <c r="AD74" s="689"/>
      <c r="AE74" s="689"/>
      <c r="AF74" s="479" t="s">
        <v>1264</v>
      </c>
      <c r="AG74" s="477"/>
      <c r="AH74" s="477"/>
      <c r="AI74" s="477"/>
      <c r="AJ74" s="477" t="s">
        <v>1364</v>
      </c>
      <c r="AK74" s="477" t="s">
        <v>1365</v>
      </c>
      <c r="AL74" s="689"/>
      <c r="AM74" s="544" t="s">
        <v>1275</v>
      </c>
      <c r="AN74" s="66"/>
      <c r="AO74" s="66"/>
      <c r="AP74" s="66"/>
      <c r="AQ74"/>
    </row>
    <row r="75" spans="1:43" ht="30" x14ac:dyDescent="0.25">
      <c r="A75" s="11" t="s">
        <v>1043</v>
      </c>
      <c r="B75" s="44" t="s">
        <v>1043</v>
      </c>
      <c r="C75" s="45" t="s">
        <v>382</v>
      </c>
      <c r="D75" s="514" t="s">
        <v>319</v>
      </c>
      <c r="E75" s="593" t="s">
        <v>170</v>
      </c>
      <c r="F75" s="514" t="s">
        <v>335</v>
      </c>
      <c r="G75" s="593"/>
      <c r="H75" s="514"/>
      <c r="I75" s="514" t="s">
        <v>335</v>
      </c>
      <c r="J75" s="593"/>
      <c r="K75" s="593">
        <v>2024</v>
      </c>
      <c r="L75" s="684"/>
      <c r="M75" s="689"/>
      <c r="N75" s="689"/>
      <c r="O75" s="689"/>
      <c r="P75" s="689"/>
      <c r="Q75" s="689"/>
      <c r="R75" s="689"/>
      <c r="S75" s="689"/>
      <c r="T75" s="689"/>
      <c r="U75" s="689"/>
      <c r="V75" s="689"/>
      <c r="W75" s="689"/>
      <c r="X75" s="689"/>
      <c r="Y75" s="689"/>
      <c r="Z75" s="477"/>
      <c r="AA75" s="477"/>
      <c r="AB75" s="477"/>
      <c r="AC75" s="41"/>
      <c r="AD75" s="689"/>
      <c r="AE75" s="689"/>
      <c r="AF75" s="479" t="s">
        <v>1264</v>
      </c>
      <c r="AG75" s="477"/>
      <c r="AH75" s="477"/>
      <c r="AI75" s="477"/>
      <c r="AJ75" s="477" t="s">
        <v>1364</v>
      </c>
      <c r="AK75" s="477" t="s">
        <v>1365</v>
      </c>
      <c r="AL75" s="689"/>
      <c r="AM75" s="544" t="s">
        <v>1275</v>
      </c>
      <c r="AN75" s="66"/>
      <c r="AO75" s="66"/>
      <c r="AP75" s="66"/>
      <c r="AQ75"/>
    </row>
    <row r="76" spans="1:43" ht="30" x14ac:dyDescent="0.25">
      <c r="A76" s="11" t="s">
        <v>1043</v>
      </c>
      <c r="B76" s="44" t="s">
        <v>1043</v>
      </c>
      <c r="C76" s="45" t="s">
        <v>382</v>
      </c>
      <c r="D76" s="514" t="s">
        <v>319</v>
      </c>
      <c r="E76" s="593" t="s">
        <v>186</v>
      </c>
      <c r="F76" s="514" t="s">
        <v>338</v>
      </c>
      <c r="G76" s="593" t="s">
        <v>155</v>
      </c>
      <c r="H76" s="514"/>
      <c r="I76" s="514" t="s">
        <v>338</v>
      </c>
      <c r="J76" s="593">
        <v>2025</v>
      </c>
      <c r="K76" s="593">
        <v>2029</v>
      </c>
      <c r="L76" s="684"/>
      <c r="M76" s="689"/>
      <c r="N76" s="689"/>
      <c r="O76" s="689"/>
      <c r="P76" s="689"/>
      <c r="Q76" s="689"/>
      <c r="R76" s="689"/>
      <c r="S76" s="689"/>
      <c r="T76" s="689"/>
      <c r="U76" s="689"/>
      <c r="V76" s="689"/>
      <c r="W76" s="689"/>
      <c r="X76" s="689"/>
      <c r="Y76" s="689"/>
      <c r="Z76" s="477"/>
      <c r="AA76" s="477"/>
      <c r="AB76" s="477"/>
      <c r="AC76" s="41"/>
      <c r="AD76" s="689"/>
      <c r="AE76" s="689"/>
      <c r="AF76" s="479" t="s">
        <v>1264</v>
      </c>
      <c r="AG76" s="477"/>
      <c r="AH76" s="477"/>
      <c r="AI76" s="477"/>
      <c r="AJ76" s="477" t="s">
        <v>1364</v>
      </c>
      <c r="AK76" s="477" t="s">
        <v>1365</v>
      </c>
      <c r="AL76" s="689"/>
      <c r="AM76" s="544" t="s">
        <v>1275</v>
      </c>
      <c r="AN76" s="66"/>
      <c r="AO76" s="66"/>
      <c r="AP76" s="66"/>
      <c r="AQ76"/>
    </row>
    <row r="77" spans="1:43" ht="30" x14ac:dyDescent="0.25">
      <c r="A77" s="11" t="s">
        <v>1043</v>
      </c>
      <c r="B77" s="59" t="s">
        <v>1043</v>
      </c>
      <c r="C77" s="60" t="s">
        <v>382</v>
      </c>
      <c r="D77" s="515" t="s">
        <v>319</v>
      </c>
      <c r="E77" s="50" t="s">
        <v>188</v>
      </c>
      <c r="F77" s="515" t="s">
        <v>339</v>
      </c>
      <c r="G77" s="50" t="s">
        <v>155</v>
      </c>
      <c r="H77" s="515"/>
      <c r="I77" s="515" t="s">
        <v>339</v>
      </c>
      <c r="J77" s="50">
        <v>2030</v>
      </c>
      <c r="K77" s="50"/>
      <c r="L77" s="684"/>
      <c r="M77" s="690"/>
      <c r="N77" s="690"/>
      <c r="O77" s="690"/>
      <c r="P77" s="690"/>
      <c r="Q77" s="690"/>
      <c r="R77" s="690"/>
      <c r="S77" s="690"/>
      <c r="T77" s="690"/>
      <c r="U77" s="690"/>
      <c r="V77" s="690"/>
      <c r="W77" s="690"/>
      <c r="X77" s="690"/>
      <c r="Y77" s="690"/>
      <c r="Z77" s="477"/>
      <c r="AA77" s="477"/>
      <c r="AB77" s="477"/>
      <c r="AC77" s="41"/>
      <c r="AD77" s="690"/>
      <c r="AE77" s="690"/>
      <c r="AF77" s="479" t="s">
        <v>1264</v>
      </c>
      <c r="AG77" s="477"/>
      <c r="AH77" s="477"/>
      <c r="AI77" s="477"/>
      <c r="AJ77" s="477" t="s">
        <v>1364</v>
      </c>
      <c r="AK77" s="477" t="s">
        <v>1365</v>
      </c>
      <c r="AL77" s="690"/>
      <c r="AM77" s="544" t="s">
        <v>1275</v>
      </c>
      <c r="AN77" s="66"/>
      <c r="AO77" s="66"/>
      <c r="AP77" s="66"/>
      <c r="AQ77"/>
    </row>
    <row r="78" spans="1:43" ht="30" x14ac:dyDescent="0.25">
      <c r="A78" s="11" t="s">
        <v>1044</v>
      </c>
      <c r="B78" s="584" t="s">
        <v>1044</v>
      </c>
      <c r="C78" s="586" t="s">
        <v>382</v>
      </c>
      <c r="D78" s="525" t="s">
        <v>350</v>
      </c>
      <c r="E78" s="590" t="s">
        <v>151</v>
      </c>
      <c r="F78" s="525" t="s">
        <v>351</v>
      </c>
      <c r="G78" s="590"/>
      <c r="H78" s="525" t="s">
        <v>123</v>
      </c>
      <c r="I78" s="525" t="s">
        <v>351</v>
      </c>
      <c r="J78" s="590"/>
      <c r="K78" s="590"/>
      <c r="L78" s="736" t="s">
        <v>384</v>
      </c>
      <c r="M78" s="701" t="s">
        <v>155</v>
      </c>
      <c r="N78" s="701" t="s">
        <v>155</v>
      </c>
      <c r="O78" s="701" t="s">
        <v>155</v>
      </c>
      <c r="P78" s="701"/>
      <c r="Q78" s="701"/>
      <c r="R78" s="701"/>
      <c r="S78" s="701"/>
      <c r="T78" s="701" t="s">
        <v>155</v>
      </c>
      <c r="U78" s="701"/>
      <c r="V78" s="701" t="s">
        <v>1332</v>
      </c>
      <c r="W78" s="701" t="s">
        <v>1265</v>
      </c>
      <c r="X78" s="701" t="s">
        <v>1266</v>
      </c>
      <c r="Y78" s="701"/>
      <c r="Z78" s="489"/>
      <c r="AA78" s="489"/>
      <c r="AB78" s="489"/>
      <c r="AC78" s="72" t="s">
        <v>1367</v>
      </c>
      <c r="AD78" s="701" t="s">
        <v>159</v>
      </c>
      <c r="AE78" s="701"/>
      <c r="AF78" s="489" t="s">
        <v>1264</v>
      </c>
      <c r="AG78" s="489"/>
      <c r="AH78" s="489"/>
      <c r="AI78" s="489"/>
      <c r="AJ78" s="489" t="s">
        <v>1364</v>
      </c>
      <c r="AK78" s="489" t="s">
        <v>1365</v>
      </c>
      <c r="AL78" s="701"/>
      <c r="AM78" s="558" t="s">
        <v>1275</v>
      </c>
      <c r="AN78" s="66"/>
      <c r="AO78" s="66" t="s">
        <v>155</v>
      </c>
      <c r="AP78" s="66"/>
      <c r="AQ78"/>
    </row>
    <row r="79" spans="1:43" ht="30" x14ac:dyDescent="0.25">
      <c r="A79" s="11" t="s">
        <v>1044</v>
      </c>
      <c r="B79" s="584" t="s">
        <v>1044</v>
      </c>
      <c r="C79" s="586" t="s">
        <v>382</v>
      </c>
      <c r="D79" s="525" t="s">
        <v>350</v>
      </c>
      <c r="E79" s="590" t="s">
        <v>165</v>
      </c>
      <c r="F79" s="525" t="s">
        <v>385</v>
      </c>
      <c r="G79" s="590"/>
      <c r="H79" s="525"/>
      <c r="I79" s="525" t="s">
        <v>385</v>
      </c>
      <c r="J79" s="590"/>
      <c r="K79" s="590"/>
      <c r="L79" s="736"/>
      <c r="M79" s="737"/>
      <c r="N79" s="737"/>
      <c r="O79" s="737"/>
      <c r="P79" s="737"/>
      <c r="Q79" s="737"/>
      <c r="R79" s="737"/>
      <c r="S79" s="737"/>
      <c r="T79" s="737"/>
      <c r="U79" s="737"/>
      <c r="V79" s="737"/>
      <c r="W79" s="737"/>
      <c r="X79" s="737"/>
      <c r="Y79" s="737"/>
      <c r="Z79" s="489"/>
      <c r="AA79" s="489"/>
      <c r="AB79" s="489"/>
      <c r="AC79" s="41"/>
      <c r="AD79" s="737"/>
      <c r="AE79" s="737"/>
      <c r="AF79" s="489" t="s">
        <v>1264</v>
      </c>
      <c r="AG79" s="489"/>
      <c r="AH79" s="489"/>
      <c r="AI79" s="489"/>
      <c r="AJ79" s="489" t="s">
        <v>1364</v>
      </c>
      <c r="AK79" s="489" t="s">
        <v>1365</v>
      </c>
      <c r="AL79" s="737"/>
      <c r="AM79" s="558" t="s">
        <v>1275</v>
      </c>
      <c r="AN79" s="66"/>
      <c r="AO79" s="66"/>
      <c r="AP79" s="66"/>
      <c r="AQ79"/>
    </row>
    <row r="80" spans="1:43" ht="30" x14ac:dyDescent="0.25">
      <c r="A80" s="11" t="s">
        <v>1044</v>
      </c>
      <c r="B80" s="584" t="s">
        <v>1044</v>
      </c>
      <c r="C80" s="586" t="s">
        <v>382</v>
      </c>
      <c r="D80" s="525" t="s">
        <v>350</v>
      </c>
      <c r="E80" s="590" t="s">
        <v>168</v>
      </c>
      <c r="F80" s="525" t="s">
        <v>361</v>
      </c>
      <c r="G80" s="590"/>
      <c r="H80" s="525"/>
      <c r="I80" s="525" t="s">
        <v>361</v>
      </c>
      <c r="J80" s="590"/>
      <c r="K80" s="590">
        <v>2024</v>
      </c>
      <c r="L80" s="736"/>
      <c r="M80" s="737"/>
      <c r="N80" s="737"/>
      <c r="O80" s="737"/>
      <c r="P80" s="737"/>
      <c r="Q80" s="737"/>
      <c r="R80" s="737"/>
      <c r="S80" s="737"/>
      <c r="T80" s="737"/>
      <c r="U80" s="737"/>
      <c r="V80" s="737"/>
      <c r="W80" s="737"/>
      <c r="X80" s="737"/>
      <c r="Y80" s="737"/>
      <c r="Z80" s="489"/>
      <c r="AA80" s="489"/>
      <c r="AB80" s="489"/>
      <c r="AC80" s="41"/>
      <c r="AD80" s="737"/>
      <c r="AE80" s="737"/>
      <c r="AF80" s="489" t="s">
        <v>1264</v>
      </c>
      <c r="AG80" s="489"/>
      <c r="AH80" s="489"/>
      <c r="AI80" s="489"/>
      <c r="AJ80" s="489" t="s">
        <v>1364</v>
      </c>
      <c r="AK80" s="489" t="s">
        <v>1365</v>
      </c>
      <c r="AL80" s="737"/>
      <c r="AM80" s="558" t="s">
        <v>1275</v>
      </c>
      <c r="AN80" s="66"/>
      <c r="AO80" s="66"/>
      <c r="AP80" s="66"/>
      <c r="AQ80"/>
    </row>
    <row r="81" spans="1:44" ht="30" x14ac:dyDescent="0.25">
      <c r="A81" s="11" t="s">
        <v>1044</v>
      </c>
      <c r="B81" s="584" t="s">
        <v>1044</v>
      </c>
      <c r="C81" s="586" t="s">
        <v>382</v>
      </c>
      <c r="D81" s="525" t="s">
        <v>350</v>
      </c>
      <c r="E81" s="590" t="s">
        <v>170</v>
      </c>
      <c r="F81" s="525" t="s">
        <v>362</v>
      </c>
      <c r="G81" s="590" t="s">
        <v>155</v>
      </c>
      <c r="H81" s="525"/>
      <c r="I81" s="525" t="s">
        <v>362</v>
      </c>
      <c r="J81" s="590">
        <v>2025</v>
      </c>
      <c r="K81" s="590">
        <v>2029</v>
      </c>
      <c r="L81" s="736"/>
      <c r="M81" s="737"/>
      <c r="N81" s="737"/>
      <c r="O81" s="737"/>
      <c r="P81" s="737"/>
      <c r="Q81" s="737"/>
      <c r="R81" s="737"/>
      <c r="S81" s="737"/>
      <c r="T81" s="737"/>
      <c r="U81" s="737"/>
      <c r="V81" s="737"/>
      <c r="W81" s="737"/>
      <c r="X81" s="737"/>
      <c r="Y81" s="737"/>
      <c r="Z81" s="489"/>
      <c r="AA81" s="489"/>
      <c r="AB81" s="489"/>
      <c r="AC81" s="41"/>
      <c r="AD81" s="737"/>
      <c r="AE81" s="737"/>
      <c r="AF81" s="489" t="s">
        <v>1264</v>
      </c>
      <c r="AG81" s="489"/>
      <c r="AH81" s="489"/>
      <c r="AI81" s="489"/>
      <c r="AJ81" s="489" t="s">
        <v>1364</v>
      </c>
      <c r="AK81" s="489" t="s">
        <v>1365</v>
      </c>
      <c r="AL81" s="737"/>
      <c r="AM81" s="558" t="s">
        <v>1275</v>
      </c>
      <c r="AN81" s="66"/>
      <c r="AO81" s="66"/>
      <c r="AP81" s="66"/>
      <c r="AQ81"/>
    </row>
    <row r="82" spans="1:44" ht="30" x14ac:dyDescent="0.25">
      <c r="A82" s="11" t="s">
        <v>1044</v>
      </c>
      <c r="B82" s="584" t="s">
        <v>1044</v>
      </c>
      <c r="C82" s="586" t="s">
        <v>382</v>
      </c>
      <c r="D82" s="525" t="s">
        <v>350</v>
      </c>
      <c r="E82" s="590" t="s">
        <v>186</v>
      </c>
      <c r="F82" s="525" t="s">
        <v>363</v>
      </c>
      <c r="G82" s="590" t="s">
        <v>155</v>
      </c>
      <c r="H82" s="525"/>
      <c r="I82" s="525" t="s">
        <v>363</v>
      </c>
      <c r="J82" s="590">
        <v>2030</v>
      </c>
      <c r="K82" s="590"/>
      <c r="L82" s="736"/>
      <c r="M82" s="702"/>
      <c r="N82" s="702"/>
      <c r="O82" s="702"/>
      <c r="P82" s="702"/>
      <c r="Q82" s="702"/>
      <c r="R82" s="702"/>
      <c r="S82" s="702"/>
      <c r="T82" s="702"/>
      <c r="U82" s="702"/>
      <c r="V82" s="702"/>
      <c r="W82" s="702"/>
      <c r="X82" s="702"/>
      <c r="Y82" s="702"/>
      <c r="Z82" s="489"/>
      <c r="AA82" s="489"/>
      <c r="AB82" s="489"/>
      <c r="AC82" s="41"/>
      <c r="AD82" s="702"/>
      <c r="AE82" s="702"/>
      <c r="AF82" s="489" t="s">
        <v>1264</v>
      </c>
      <c r="AG82" s="489"/>
      <c r="AH82" s="489"/>
      <c r="AI82" s="489"/>
      <c r="AJ82" s="489" t="s">
        <v>1364</v>
      </c>
      <c r="AK82" s="489" t="s">
        <v>1365</v>
      </c>
      <c r="AL82" s="702"/>
      <c r="AM82" s="558" t="s">
        <v>1275</v>
      </c>
      <c r="AN82" s="66"/>
      <c r="AO82" s="66"/>
      <c r="AP82" s="66"/>
      <c r="AQ82"/>
    </row>
    <row r="83" spans="1:44" ht="30" x14ac:dyDescent="0.25">
      <c r="A83" s="11" t="s">
        <v>1046</v>
      </c>
      <c r="B83" s="39" t="s">
        <v>1046</v>
      </c>
      <c r="C83" s="40" t="s">
        <v>382</v>
      </c>
      <c r="D83" s="57" t="s">
        <v>386</v>
      </c>
      <c r="E83" s="592" t="s">
        <v>151</v>
      </c>
      <c r="F83" s="57" t="s">
        <v>365</v>
      </c>
      <c r="G83" s="592"/>
      <c r="H83" s="57" t="s">
        <v>123</v>
      </c>
      <c r="I83" s="57" t="s">
        <v>365</v>
      </c>
      <c r="J83" s="592"/>
      <c r="K83" s="592"/>
      <c r="L83" s="687" t="s">
        <v>387</v>
      </c>
      <c r="M83" s="688" t="s">
        <v>155</v>
      </c>
      <c r="N83" s="688" t="s">
        <v>155</v>
      </c>
      <c r="O83" s="688" t="s">
        <v>155</v>
      </c>
      <c r="P83" s="688"/>
      <c r="Q83" s="688"/>
      <c r="R83" s="688"/>
      <c r="S83" s="688"/>
      <c r="T83" s="688" t="s">
        <v>155</v>
      </c>
      <c r="U83" s="688" t="s">
        <v>155</v>
      </c>
      <c r="V83" s="688" t="s">
        <v>1332</v>
      </c>
      <c r="W83" s="688" t="s">
        <v>1265</v>
      </c>
      <c r="X83" s="688" t="s">
        <v>1266</v>
      </c>
      <c r="Y83" s="688"/>
      <c r="Z83" s="477"/>
      <c r="AA83" s="477"/>
      <c r="AB83" s="477"/>
      <c r="AC83" s="72" t="s">
        <v>1367</v>
      </c>
      <c r="AD83" s="688" t="s">
        <v>159</v>
      </c>
      <c r="AE83" s="688"/>
      <c r="AF83" s="479" t="s">
        <v>1264</v>
      </c>
      <c r="AG83" s="477"/>
      <c r="AH83" s="477"/>
      <c r="AI83" s="477"/>
      <c r="AJ83" s="477" t="s">
        <v>1364</v>
      </c>
      <c r="AK83" s="477" t="s">
        <v>1365</v>
      </c>
      <c r="AL83" s="897" t="s">
        <v>155</v>
      </c>
      <c r="AM83" s="544" t="s">
        <v>1275</v>
      </c>
      <c r="AN83" s="66"/>
      <c r="AO83" s="66" t="s">
        <v>155</v>
      </c>
      <c r="AP83" s="66"/>
      <c r="AQ83"/>
    </row>
    <row r="84" spans="1:44" ht="30" x14ac:dyDescent="0.25">
      <c r="A84" s="11" t="s">
        <v>1046</v>
      </c>
      <c r="B84" s="44" t="s">
        <v>1046</v>
      </c>
      <c r="C84" s="45" t="s">
        <v>382</v>
      </c>
      <c r="D84" s="514" t="s">
        <v>386</v>
      </c>
      <c r="E84" s="593" t="s">
        <v>165</v>
      </c>
      <c r="F84" s="514" t="s">
        <v>371</v>
      </c>
      <c r="G84" s="593"/>
      <c r="H84" s="514"/>
      <c r="I84" s="514" t="s">
        <v>371</v>
      </c>
      <c r="J84" s="593"/>
      <c r="K84" s="593"/>
      <c r="L84" s="687"/>
      <c r="M84" s="689"/>
      <c r="N84" s="689"/>
      <c r="O84" s="689"/>
      <c r="P84" s="689"/>
      <c r="Q84" s="689"/>
      <c r="R84" s="689"/>
      <c r="S84" s="689"/>
      <c r="T84" s="689"/>
      <c r="U84" s="689"/>
      <c r="V84" s="689"/>
      <c r="W84" s="689"/>
      <c r="X84" s="689"/>
      <c r="Y84" s="689"/>
      <c r="Z84" s="477"/>
      <c r="AA84" s="477"/>
      <c r="AB84" s="477"/>
      <c r="AC84" s="41"/>
      <c r="AD84" s="689"/>
      <c r="AE84" s="689"/>
      <c r="AF84" s="479" t="s">
        <v>1264</v>
      </c>
      <c r="AG84" s="477"/>
      <c r="AH84" s="477"/>
      <c r="AI84" s="477"/>
      <c r="AJ84" s="477" t="s">
        <v>1364</v>
      </c>
      <c r="AK84" s="477" t="s">
        <v>1365</v>
      </c>
      <c r="AL84" s="898"/>
      <c r="AM84" s="544" t="s">
        <v>1275</v>
      </c>
      <c r="AN84" s="66"/>
      <c r="AO84" s="66"/>
      <c r="AP84" s="66"/>
      <c r="AQ84"/>
    </row>
    <row r="85" spans="1:44" ht="30" x14ac:dyDescent="0.25">
      <c r="A85" s="11" t="s">
        <v>1046</v>
      </c>
      <c r="B85" s="44" t="s">
        <v>1046</v>
      </c>
      <c r="C85" s="45" t="s">
        <v>382</v>
      </c>
      <c r="D85" s="514" t="s">
        <v>386</v>
      </c>
      <c r="E85" s="593" t="s">
        <v>168</v>
      </c>
      <c r="F85" s="514" t="s">
        <v>389</v>
      </c>
      <c r="G85" s="593"/>
      <c r="H85" s="514"/>
      <c r="I85" s="514" t="s">
        <v>389</v>
      </c>
      <c r="J85" s="593"/>
      <c r="K85" s="593">
        <v>2024</v>
      </c>
      <c r="L85" s="687"/>
      <c r="M85" s="689"/>
      <c r="N85" s="689"/>
      <c r="O85" s="689"/>
      <c r="P85" s="689"/>
      <c r="Q85" s="689"/>
      <c r="R85" s="689"/>
      <c r="S85" s="689"/>
      <c r="T85" s="689"/>
      <c r="U85" s="689"/>
      <c r="V85" s="689"/>
      <c r="W85" s="689"/>
      <c r="X85" s="689"/>
      <c r="Y85" s="689"/>
      <c r="Z85" s="477"/>
      <c r="AA85" s="477"/>
      <c r="AB85" s="477"/>
      <c r="AC85" s="41"/>
      <c r="AD85" s="689"/>
      <c r="AE85" s="689"/>
      <c r="AF85" s="479" t="s">
        <v>1264</v>
      </c>
      <c r="AG85" s="477"/>
      <c r="AH85" s="477"/>
      <c r="AI85" s="477"/>
      <c r="AJ85" s="477" t="s">
        <v>1364</v>
      </c>
      <c r="AK85" s="477" t="s">
        <v>1365</v>
      </c>
      <c r="AL85" s="898"/>
      <c r="AM85" s="544" t="s">
        <v>1275</v>
      </c>
      <c r="AN85" s="66"/>
      <c r="AO85" s="66"/>
      <c r="AP85" s="66"/>
      <c r="AQ85"/>
    </row>
    <row r="86" spans="1:44" ht="30" x14ac:dyDescent="0.25">
      <c r="A86" s="11" t="s">
        <v>1046</v>
      </c>
      <c r="B86" s="44" t="s">
        <v>1046</v>
      </c>
      <c r="C86" s="45" t="s">
        <v>382</v>
      </c>
      <c r="D86" s="514" t="s">
        <v>386</v>
      </c>
      <c r="E86" s="593" t="s">
        <v>170</v>
      </c>
      <c r="F86" s="514" t="s">
        <v>391</v>
      </c>
      <c r="G86" s="593" t="s">
        <v>155</v>
      </c>
      <c r="H86" s="514"/>
      <c r="I86" s="514" t="s">
        <v>391</v>
      </c>
      <c r="J86" s="593">
        <v>2025</v>
      </c>
      <c r="K86" s="593">
        <v>2029</v>
      </c>
      <c r="L86" s="687"/>
      <c r="M86" s="689"/>
      <c r="N86" s="689"/>
      <c r="O86" s="689"/>
      <c r="P86" s="689"/>
      <c r="Q86" s="689"/>
      <c r="R86" s="689"/>
      <c r="S86" s="689"/>
      <c r="T86" s="689"/>
      <c r="U86" s="689"/>
      <c r="V86" s="689"/>
      <c r="W86" s="689"/>
      <c r="X86" s="689"/>
      <c r="Y86" s="689"/>
      <c r="Z86" s="477"/>
      <c r="AA86" s="477"/>
      <c r="AB86" s="477"/>
      <c r="AC86" s="41"/>
      <c r="AD86" s="689"/>
      <c r="AE86" s="689"/>
      <c r="AF86" s="479" t="s">
        <v>1264</v>
      </c>
      <c r="AG86" s="477"/>
      <c r="AH86" s="477"/>
      <c r="AI86" s="477"/>
      <c r="AJ86" s="477" t="s">
        <v>1364</v>
      </c>
      <c r="AK86" s="477" t="s">
        <v>1365</v>
      </c>
      <c r="AL86" s="898"/>
      <c r="AM86" s="544" t="s">
        <v>1275</v>
      </c>
      <c r="AN86" s="66"/>
      <c r="AO86" s="66"/>
      <c r="AP86" s="66"/>
      <c r="AQ86"/>
    </row>
    <row r="87" spans="1:44" ht="30" x14ac:dyDescent="0.25">
      <c r="A87" s="11" t="s">
        <v>1046</v>
      </c>
      <c r="B87" s="44" t="s">
        <v>1046</v>
      </c>
      <c r="C87" s="45" t="s">
        <v>382</v>
      </c>
      <c r="D87" s="514" t="s">
        <v>386</v>
      </c>
      <c r="E87" s="593" t="s">
        <v>188</v>
      </c>
      <c r="F87" s="514" t="s">
        <v>392</v>
      </c>
      <c r="G87" s="593" t="s">
        <v>155</v>
      </c>
      <c r="H87" s="514"/>
      <c r="I87" s="514" t="s">
        <v>392</v>
      </c>
      <c r="J87" s="593">
        <v>2030</v>
      </c>
      <c r="K87" s="593"/>
      <c r="L87" s="687"/>
      <c r="M87" s="690"/>
      <c r="N87" s="690"/>
      <c r="O87" s="690"/>
      <c r="P87" s="690"/>
      <c r="Q87" s="690"/>
      <c r="R87" s="690"/>
      <c r="S87" s="690"/>
      <c r="T87" s="690"/>
      <c r="U87" s="690"/>
      <c r="V87" s="690"/>
      <c r="W87" s="690"/>
      <c r="X87" s="690"/>
      <c r="Y87" s="690"/>
      <c r="Z87" s="477"/>
      <c r="AA87" s="477"/>
      <c r="AB87" s="477"/>
      <c r="AC87" s="41"/>
      <c r="AD87" s="690"/>
      <c r="AE87" s="690"/>
      <c r="AF87" s="479" t="s">
        <v>1264</v>
      </c>
      <c r="AG87" s="477"/>
      <c r="AH87" s="477"/>
      <c r="AI87" s="477"/>
      <c r="AJ87" s="477" t="s">
        <v>1364</v>
      </c>
      <c r="AK87" s="477" t="s">
        <v>1365</v>
      </c>
      <c r="AL87" s="899"/>
      <c r="AM87" s="544" t="s">
        <v>1275</v>
      </c>
      <c r="AN87" s="66"/>
      <c r="AO87" s="66"/>
      <c r="AP87" s="66"/>
      <c r="AQ87"/>
    </row>
    <row r="88" spans="1:44" ht="30" x14ac:dyDescent="0.25">
      <c r="A88" s="11" t="s">
        <v>1048</v>
      </c>
      <c r="B88" s="51" t="s">
        <v>1048</v>
      </c>
      <c r="C88" s="52" t="s">
        <v>393</v>
      </c>
      <c r="D88" s="53" t="s">
        <v>394</v>
      </c>
      <c r="E88" s="589" t="s">
        <v>151</v>
      </c>
      <c r="F88" s="53" t="s">
        <v>395</v>
      </c>
      <c r="G88" s="589"/>
      <c r="H88" s="53" t="s">
        <v>123</v>
      </c>
      <c r="I88" s="53" t="s">
        <v>395</v>
      </c>
      <c r="J88" s="589"/>
      <c r="K88" s="589">
        <v>2019</v>
      </c>
      <c r="L88" s="719" t="s">
        <v>396</v>
      </c>
      <c r="M88" s="701"/>
      <c r="N88" s="701" t="s">
        <v>155</v>
      </c>
      <c r="O88" s="701"/>
      <c r="P88" s="701"/>
      <c r="Q88" s="701"/>
      <c r="R88" s="701"/>
      <c r="S88" s="701"/>
      <c r="T88" s="701"/>
      <c r="U88" s="701"/>
      <c r="V88" s="701">
        <v>0</v>
      </c>
      <c r="W88" s="701">
        <v>0</v>
      </c>
      <c r="X88" s="701">
        <v>0</v>
      </c>
      <c r="Y88" s="701"/>
      <c r="Z88" s="489"/>
      <c r="AA88" s="489"/>
      <c r="AB88" s="489"/>
      <c r="AC88" s="72" t="s">
        <v>129</v>
      </c>
      <c r="AD88" s="701" t="s">
        <v>159</v>
      </c>
      <c r="AE88" s="701"/>
      <c r="AF88" s="489" t="s">
        <v>1264</v>
      </c>
      <c r="AG88" s="489"/>
      <c r="AH88" s="489"/>
      <c r="AI88" s="489"/>
      <c r="AJ88" s="489" t="s">
        <v>1368</v>
      </c>
      <c r="AK88" s="489" t="s">
        <v>1369</v>
      </c>
      <c r="AL88" s="701"/>
      <c r="AM88" s="558"/>
      <c r="AN88" s="66"/>
      <c r="AO88" s="66" t="s">
        <v>155</v>
      </c>
      <c r="AP88" s="66" t="s">
        <v>1370</v>
      </c>
      <c r="AQ88" s="73" t="s">
        <v>1371</v>
      </c>
      <c r="AR88" s="596" t="s">
        <v>1372</v>
      </c>
    </row>
    <row r="89" spans="1:44" x14ac:dyDescent="0.25">
      <c r="A89" s="11" t="s">
        <v>1048</v>
      </c>
      <c r="B89" s="585" t="s">
        <v>1048</v>
      </c>
      <c r="C89" s="586" t="s">
        <v>393</v>
      </c>
      <c r="D89" s="525" t="s">
        <v>394</v>
      </c>
      <c r="E89" s="590" t="s">
        <v>165</v>
      </c>
      <c r="F89" s="525" t="s">
        <v>403</v>
      </c>
      <c r="G89" s="590"/>
      <c r="H89" s="525"/>
      <c r="I89" s="525" t="s">
        <v>403</v>
      </c>
      <c r="J89" s="590">
        <v>2020</v>
      </c>
      <c r="K89" s="590"/>
      <c r="L89" s="720"/>
      <c r="M89" s="702"/>
      <c r="N89" s="702"/>
      <c r="O89" s="702"/>
      <c r="P89" s="702"/>
      <c r="Q89" s="702"/>
      <c r="R89" s="702"/>
      <c r="S89" s="702"/>
      <c r="T89" s="702"/>
      <c r="U89" s="702"/>
      <c r="V89" s="702"/>
      <c r="W89" s="702"/>
      <c r="X89" s="702"/>
      <c r="Y89" s="702"/>
      <c r="Z89" s="489"/>
      <c r="AA89" s="489"/>
      <c r="AB89" s="489"/>
      <c r="AC89" s="41"/>
      <c r="AD89" s="702"/>
      <c r="AE89" s="702"/>
      <c r="AF89" s="489" t="s">
        <v>1264</v>
      </c>
      <c r="AG89" s="489"/>
      <c r="AH89" s="489"/>
      <c r="AI89" s="489"/>
      <c r="AJ89" s="489" t="s">
        <v>1368</v>
      </c>
      <c r="AK89" s="489"/>
      <c r="AL89" s="702"/>
      <c r="AM89" s="558"/>
      <c r="AN89" s="66"/>
      <c r="AO89" s="66"/>
      <c r="AP89" s="66"/>
      <c r="AQ89"/>
    </row>
    <row r="90" spans="1:44" ht="45" x14ac:dyDescent="0.25">
      <c r="A90" s="11" t="s">
        <v>12</v>
      </c>
      <c r="B90" s="39" t="s">
        <v>12</v>
      </c>
      <c r="C90" s="40" t="s">
        <v>393</v>
      </c>
      <c r="D90" s="57" t="s">
        <v>404</v>
      </c>
      <c r="E90" s="592" t="s">
        <v>151</v>
      </c>
      <c r="F90" s="57" t="s">
        <v>395</v>
      </c>
      <c r="G90" s="592"/>
      <c r="H90" s="57" t="s">
        <v>123</v>
      </c>
      <c r="I90" s="57" t="s">
        <v>395</v>
      </c>
      <c r="J90" s="592">
        <v>2017</v>
      </c>
      <c r="K90" s="592"/>
      <c r="L90" s="684" t="s">
        <v>405</v>
      </c>
      <c r="M90" s="479" t="s">
        <v>155</v>
      </c>
      <c r="N90" s="688" t="s">
        <v>155</v>
      </c>
      <c r="O90" s="688" t="s">
        <v>155</v>
      </c>
      <c r="P90" s="688" t="s">
        <v>155</v>
      </c>
      <c r="Q90" s="688" t="s">
        <v>155</v>
      </c>
      <c r="R90" s="688"/>
      <c r="S90" s="688" t="s">
        <v>155</v>
      </c>
      <c r="T90" s="688" t="s">
        <v>155</v>
      </c>
      <c r="U90" s="688"/>
      <c r="V90" s="688" t="s">
        <v>1240</v>
      </c>
      <c r="W90" s="688" t="s">
        <v>1265</v>
      </c>
      <c r="X90" s="688" t="s">
        <v>1266</v>
      </c>
      <c r="Y90" s="688"/>
      <c r="Z90" s="477" t="s">
        <v>1277</v>
      </c>
      <c r="AA90" s="477" t="s">
        <v>1277</v>
      </c>
      <c r="AB90" s="477" t="s">
        <v>1277</v>
      </c>
      <c r="AC90" s="41"/>
      <c r="AD90" s="688" t="s">
        <v>159</v>
      </c>
      <c r="AE90" s="688"/>
      <c r="AF90" s="479" t="s">
        <v>1264</v>
      </c>
      <c r="AG90" s="594" t="s">
        <v>1373</v>
      </c>
      <c r="AH90" s="594" t="s">
        <v>1373</v>
      </c>
      <c r="AI90" s="594" t="s">
        <v>1373</v>
      </c>
      <c r="AJ90" s="477" t="s">
        <v>281</v>
      </c>
      <c r="AK90" s="477" t="s">
        <v>1374</v>
      </c>
      <c r="AL90" s="688"/>
      <c r="AM90" s="544" t="s">
        <v>1375</v>
      </c>
      <c r="AN90" s="66"/>
      <c r="AO90" s="66" t="s">
        <v>155</v>
      </c>
      <c r="AP90" s="66"/>
      <c r="AQ90"/>
    </row>
    <row r="91" spans="1:44" ht="30" x14ac:dyDescent="0.25">
      <c r="A91" s="11" t="s">
        <v>12</v>
      </c>
      <c r="B91" s="44" t="s">
        <v>12</v>
      </c>
      <c r="C91" s="45" t="s">
        <v>393</v>
      </c>
      <c r="D91" s="514" t="s">
        <v>404</v>
      </c>
      <c r="E91" s="593" t="s">
        <v>165</v>
      </c>
      <c r="F91" s="514" t="s">
        <v>411</v>
      </c>
      <c r="G91" s="593"/>
      <c r="H91" s="514"/>
      <c r="I91" s="514" t="s">
        <v>412</v>
      </c>
      <c r="J91" s="593"/>
      <c r="K91" s="593"/>
      <c r="L91" s="684"/>
      <c r="M91" s="481" t="s">
        <v>154</v>
      </c>
      <c r="N91" s="690"/>
      <c r="O91" s="690"/>
      <c r="P91" s="690"/>
      <c r="Q91" s="690"/>
      <c r="R91" s="690"/>
      <c r="S91" s="690"/>
      <c r="T91" s="690"/>
      <c r="U91" s="690"/>
      <c r="V91" s="690"/>
      <c r="W91" s="690"/>
      <c r="X91" s="690"/>
      <c r="Y91" s="690"/>
      <c r="Z91" s="477"/>
      <c r="AA91" s="477"/>
      <c r="AB91" s="477"/>
      <c r="AC91" s="41"/>
      <c r="AD91" s="690"/>
      <c r="AE91" s="690"/>
      <c r="AF91" s="479" t="s">
        <v>1264</v>
      </c>
      <c r="AG91" s="594" t="s">
        <v>1376</v>
      </c>
      <c r="AH91" s="594" t="s">
        <v>1376</v>
      </c>
      <c r="AI91" s="594" t="s">
        <v>1376</v>
      </c>
      <c r="AJ91" s="477" t="s">
        <v>281</v>
      </c>
      <c r="AK91" s="477" t="s">
        <v>1377</v>
      </c>
      <c r="AL91" s="690"/>
      <c r="AM91" s="544" t="s">
        <v>1375</v>
      </c>
      <c r="AN91" s="66"/>
      <c r="AO91" s="66"/>
      <c r="AP91" s="66"/>
      <c r="AQ91"/>
    </row>
    <row r="92" spans="1:44" ht="30" x14ac:dyDescent="0.25">
      <c r="A92" s="11" t="s">
        <v>1050</v>
      </c>
      <c r="B92" s="51" t="s">
        <v>1050</v>
      </c>
      <c r="C92" s="52" t="s">
        <v>393</v>
      </c>
      <c r="D92" s="53" t="s">
        <v>415</v>
      </c>
      <c r="E92" s="589" t="s">
        <v>151</v>
      </c>
      <c r="F92" s="53" t="s">
        <v>395</v>
      </c>
      <c r="G92" s="589"/>
      <c r="H92" s="53" t="s">
        <v>123</v>
      </c>
      <c r="I92" s="53" t="s">
        <v>395</v>
      </c>
      <c r="J92" s="589">
        <v>2017</v>
      </c>
      <c r="K92" s="589"/>
      <c r="L92" s="487" t="s">
        <v>416</v>
      </c>
      <c r="M92" s="485"/>
      <c r="N92" s="485" t="s">
        <v>155</v>
      </c>
      <c r="O92" s="485" t="s">
        <v>155</v>
      </c>
      <c r="P92" s="485"/>
      <c r="Q92" s="485"/>
      <c r="R92" s="485"/>
      <c r="S92" s="485"/>
      <c r="T92" s="485"/>
      <c r="U92" s="485"/>
      <c r="V92" s="485" t="s">
        <v>1326</v>
      </c>
      <c r="W92" s="485" t="s">
        <v>1326</v>
      </c>
      <c r="X92" s="485" t="s">
        <v>1326</v>
      </c>
      <c r="Y92" s="485"/>
      <c r="Z92" s="489"/>
      <c r="AA92" s="489"/>
      <c r="AB92" s="489"/>
      <c r="AC92" s="72" t="s">
        <v>129</v>
      </c>
      <c r="AD92" s="68" t="s">
        <v>159</v>
      </c>
      <c r="AE92" s="68"/>
      <c r="AF92" s="489" t="s">
        <v>1264</v>
      </c>
      <c r="AG92" s="74" t="s">
        <v>1378</v>
      </c>
      <c r="AH92" s="74" t="s">
        <v>1378</v>
      </c>
      <c r="AI92" s="74" t="s">
        <v>1378</v>
      </c>
      <c r="AJ92" s="489"/>
      <c r="AK92" s="489" t="s">
        <v>1379</v>
      </c>
      <c r="AL92" s="485"/>
      <c r="AM92" s="558" t="s">
        <v>1375</v>
      </c>
      <c r="AN92" s="66"/>
      <c r="AO92" s="66" t="s">
        <v>155</v>
      </c>
      <c r="AP92" s="66"/>
      <c r="AQ92"/>
    </row>
    <row r="93" spans="1:44" ht="25.5" x14ac:dyDescent="0.25">
      <c r="A93" s="11" t="s">
        <v>1051</v>
      </c>
      <c r="B93" s="39" t="s">
        <v>1051</v>
      </c>
      <c r="C93" s="40" t="s">
        <v>393</v>
      </c>
      <c r="D93" s="57" t="s">
        <v>419</v>
      </c>
      <c r="E93" s="592" t="s">
        <v>151</v>
      </c>
      <c r="F93" s="57" t="s">
        <v>395</v>
      </c>
      <c r="G93" s="592"/>
      <c r="H93" s="57" t="s">
        <v>123</v>
      </c>
      <c r="I93" s="57" t="s">
        <v>395</v>
      </c>
      <c r="J93" s="592">
        <v>2017</v>
      </c>
      <c r="K93" s="592"/>
      <c r="L93" s="475" t="s">
        <v>420</v>
      </c>
      <c r="M93" s="479"/>
      <c r="N93" s="479" t="s">
        <v>155</v>
      </c>
      <c r="O93" s="479" t="s">
        <v>155</v>
      </c>
      <c r="P93" s="479"/>
      <c r="Q93" s="479"/>
      <c r="R93" s="479"/>
      <c r="S93" s="479"/>
      <c r="T93" s="479"/>
      <c r="U93" s="479"/>
      <c r="V93" s="479" t="s">
        <v>1326</v>
      </c>
      <c r="W93" s="479" t="s">
        <v>1326</v>
      </c>
      <c r="X93" s="479" t="s">
        <v>1326</v>
      </c>
      <c r="Y93" s="479"/>
      <c r="Z93" s="477"/>
      <c r="AA93" s="477"/>
      <c r="AB93" s="477"/>
      <c r="AC93" s="72" t="s">
        <v>129</v>
      </c>
      <c r="AD93" s="63" t="s">
        <v>159</v>
      </c>
      <c r="AE93" s="63"/>
      <c r="AF93" s="477" t="s">
        <v>1264</v>
      </c>
      <c r="AG93" s="594" t="s">
        <v>1380</v>
      </c>
      <c r="AH93" s="594" t="s">
        <v>1380</v>
      </c>
      <c r="AI93" s="594" t="s">
        <v>1380</v>
      </c>
      <c r="AJ93" s="477"/>
      <c r="AK93" s="75" t="s">
        <v>1381</v>
      </c>
      <c r="AL93" s="479"/>
      <c r="AM93" s="544" t="s">
        <v>1375</v>
      </c>
      <c r="AN93" s="66"/>
      <c r="AO93" s="66" t="s">
        <v>155</v>
      </c>
      <c r="AP93" s="66"/>
      <c r="AQ93"/>
    </row>
    <row r="94" spans="1:44" x14ac:dyDescent="0.25">
      <c r="A94" s="11" t="s">
        <v>21</v>
      </c>
      <c r="B94" s="51" t="s">
        <v>21</v>
      </c>
      <c r="C94" s="52" t="s">
        <v>393</v>
      </c>
      <c r="D94" s="53" t="s">
        <v>422</v>
      </c>
      <c r="E94" s="589" t="s">
        <v>151</v>
      </c>
      <c r="F94" s="53" t="s">
        <v>395</v>
      </c>
      <c r="G94" s="589"/>
      <c r="H94" s="53" t="s">
        <v>123</v>
      </c>
      <c r="I94" s="53" t="s">
        <v>395</v>
      </c>
      <c r="J94" s="589">
        <v>2018</v>
      </c>
      <c r="K94" s="589"/>
      <c r="L94" s="705" t="s">
        <v>423</v>
      </c>
      <c r="M94" s="485" t="s">
        <v>155</v>
      </c>
      <c r="N94" s="701" t="s">
        <v>155</v>
      </c>
      <c r="O94" s="701" t="s">
        <v>155</v>
      </c>
      <c r="P94" s="701" t="s">
        <v>155</v>
      </c>
      <c r="Q94" s="701" t="s">
        <v>155</v>
      </c>
      <c r="R94" s="701"/>
      <c r="S94" s="701"/>
      <c r="T94" s="701"/>
      <c r="U94" s="701"/>
      <c r="V94" s="701" t="s">
        <v>1240</v>
      </c>
      <c r="W94" s="701" t="s">
        <v>1331</v>
      </c>
      <c r="X94" s="701" t="s">
        <v>1332</v>
      </c>
      <c r="Y94" s="701"/>
      <c r="Z94" s="489"/>
      <c r="AA94" s="489"/>
      <c r="AB94" s="489"/>
      <c r="AC94" s="72" t="s">
        <v>1240</v>
      </c>
      <c r="AD94" s="701" t="s">
        <v>159</v>
      </c>
      <c r="AE94" s="68"/>
      <c r="AF94" s="489" t="s">
        <v>1264</v>
      </c>
      <c r="AG94" s="74" t="s">
        <v>1382</v>
      </c>
      <c r="AH94" s="74"/>
      <c r="AI94" s="74"/>
      <c r="AJ94" s="701" t="s">
        <v>1383</v>
      </c>
      <c r="AK94" s="54" t="s">
        <v>281</v>
      </c>
      <c r="AL94" s="701"/>
      <c r="AM94" s="558" t="s">
        <v>1375</v>
      </c>
      <c r="AN94" s="66"/>
      <c r="AO94" s="66" t="s">
        <v>155</v>
      </c>
      <c r="AP94" s="66"/>
      <c r="AQ94"/>
    </row>
    <row r="95" spans="1:44" x14ac:dyDescent="0.25">
      <c r="A95" s="11" t="s">
        <v>21</v>
      </c>
      <c r="B95" s="584" t="s">
        <v>21</v>
      </c>
      <c r="C95" s="586" t="s">
        <v>393</v>
      </c>
      <c r="D95" s="525" t="s">
        <v>422</v>
      </c>
      <c r="E95" s="590" t="s">
        <v>165</v>
      </c>
      <c r="F95" s="525" t="s">
        <v>428</v>
      </c>
      <c r="G95" s="590"/>
      <c r="H95" s="525"/>
      <c r="I95" s="525" t="s">
        <v>412</v>
      </c>
      <c r="J95" s="590"/>
      <c r="K95" s="590"/>
      <c r="L95" s="705"/>
      <c r="M95" s="486" t="s">
        <v>154</v>
      </c>
      <c r="N95" s="702"/>
      <c r="O95" s="702"/>
      <c r="P95" s="702"/>
      <c r="Q95" s="702"/>
      <c r="R95" s="702"/>
      <c r="S95" s="702"/>
      <c r="T95" s="702"/>
      <c r="U95" s="702"/>
      <c r="V95" s="702"/>
      <c r="W95" s="702"/>
      <c r="X95" s="702"/>
      <c r="Y95" s="702"/>
      <c r="Z95" s="489" t="s">
        <v>1303</v>
      </c>
      <c r="AA95" s="489" t="s">
        <v>1277</v>
      </c>
      <c r="AB95" s="489" t="s">
        <v>1277</v>
      </c>
      <c r="AC95" s="41"/>
      <c r="AD95" s="702"/>
      <c r="AE95" s="68"/>
      <c r="AF95" s="489" t="s">
        <v>1263</v>
      </c>
      <c r="AG95" s="68" t="s">
        <v>1384</v>
      </c>
      <c r="AH95" s="74"/>
      <c r="AI95" s="74" t="s">
        <v>1385</v>
      </c>
      <c r="AJ95" s="702"/>
      <c r="AK95" s="489" t="s">
        <v>1298</v>
      </c>
      <c r="AL95" s="702"/>
      <c r="AM95" s="558" t="s">
        <v>1375</v>
      </c>
      <c r="AN95" s="66"/>
      <c r="AO95" s="66"/>
      <c r="AP95" s="66"/>
      <c r="AQ95"/>
    </row>
    <row r="96" spans="1:44" x14ac:dyDescent="0.25">
      <c r="A96" s="11" t="s">
        <v>20</v>
      </c>
      <c r="B96" s="39" t="s">
        <v>20</v>
      </c>
      <c r="C96" s="40" t="s">
        <v>393</v>
      </c>
      <c r="D96" s="57" t="s">
        <v>432</v>
      </c>
      <c r="E96" s="592" t="s">
        <v>151</v>
      </c>
      <c r="F96" s="57" t="s">
        <v>279</v>
      </c>
      <c r="G96" s="592"/>
      <c r="H96" s="57" t="s">
        <v>123</v>
      </c>
      <c r="I96" s="57" t="s">
        <v>279</v>
      </c>
      <c r="J96" s="592"/>
      <c r="K96" s="592"/>
      <c r="L96" s="687" t="s">
        <v>433</v>
      </c>
      <c r="M96" s="479"/>
      <c r="N96" s="688" t="s">
        <v>155</v>
      </c>
      <c r="O96" s="688"/>
      <c r="P96" s="688"/>
      <c r="Q96" s="688" t="s">
        <v>155</v>
      </c>
      <c r="R96" s="688"/>
      <c r="S96" s="688" t="s">
        <v>155</v>
      </c>
      <c r="T96" s="688"/>
      <c r="U96" s="688"/>
      <c r="V96" s="688" t="s">
        <v>1311</v>
      </c>
      <c r="W96" s="688" t="s">
        <v>1331</v>
      </c>
      <c r="X96" s="688" t="s">
        <v>1332</v>
      </c>
      <c r="Y96" s="688"/>
      <c r="Z96" s="477" t="s">
        <v>1303</v>
      </c>
      <c r="AA96" s="477" t="s">
        <v>1303</v>
      </c>
      <c r="AB96" s="477" t="s">
        <v>1303</v>
      </c>
      <c r="AC96" s="41"/>
      <c r="AD96" s="688" t="s">
        <v>159</v>
      </c>
      <c r="AE96" s="63"/>
      <c r="AF96" s="477" t="s">
        <v>1264</v>
      </c>
      <c r="AG96" s="594" t="s">
        <v>1386</v>
      </c>
      <c r="AH96" s="594" t="s">
        <v>1386</v>
      </c>
      <c r="AI96" s="594" t="s">
        <v>1386</v>
      </c>
      <c r="AJ96" s="477"/>
      <c r="AK96" s="477" t="s">
        <v>281</v>
      </c>
      <c r="AL96" s="688"/>
      <c r="AM96" s="544" t="s">
        <v>1375</v>
      </c>
      <c r="AN96" s="66"/>
      <c r="AO96" s="66" t="s">
        <v>155</v>
      </c>
      <c r="AP96" s="66"/>
      <c r="AQ96"/>
    </row>
    <row r="97" spans="1:72" x14ac:dyDescent="0.25">
      <c r="A97" s="11" t="s">
        <v>20</v>
      </c>
      <c r="B97" s="44" t="s">
        <v>20</v>
      </c>
      <c r="C97" s="45" t="s">
        <v>393</v>
      </c>
      <c r="D97" s="514" t="s">
        <v>432</v>
      </c>
      <c r="E97" s="593" t="s">
        <v>165</v>
      </c>
      <c r="F97" s="514" t="s">
        <v>436</v>
      </c>
      <c r="G97" s="593"/>
      <c r="H97" s="514"/>
      <c r="I97" s="514" t="s">
        <v>412</v>
      </c>
      <c r="J97" s="593"/>
      <c r="K97" s="593"/>
      <c r="L97" s="687"/>
      <c r="M97" s="481" t="s">
        <v>154</v>
      </c>
      <c r="N97" s="690"/>
      <c r="O97" s="690"/>
      <c r="P97" s="690"/>
      <c r="Q97" s="690"/>
      <c r="R97" s="690"/>
      <c r="S97" s="690"/>
      <c r="T97" s="690"/>
      <c r="U97" s="690"/>
      <c r="V97" s="690"/>
      <c r="W97" s="690"/>
      <c r="X97" s="690"/>
      <c r="Y97" s="690"/>
      <c r="Z97" s="477" t="s">
        <v>1277</v>
      </c>
      <c r="AA97" s="477" t="s">
        <v>1277</v>
      </c>
      <c r="AB97" s="477" t="s">
        <v>1277</v>
      </c>
      <c r="AC97" s="41"/>
      <c r="AD97" s="690"/>
      <c r="AE97" s="63"/>
      <c r="AF97" s="477" t="s">
        <v>1263</v>
      </c>
      <c r="AG97" s="63" t="s">
        <v>1387</v>
      </c>
      <c r="AH97" s="63" t="s">
        <v>1387</v>
      </c>
      <c r="AI97" s="63" t="s">
        <v>1388</v>
      </c>
      <c r="AJ97" s="477"/>
      <c r="AK97" s="477" t="s">
        <v>1298</v>
      </c>
      <c r="AL97" s="690"/>
      <c r="AM97" s="544" t="s">
        <v>1375</v>
      </c>
      <c r="AN97" s="66"/>
      <c r="AO97" s="66"/>
      <c r="AP97" s="66"/>
      <c r="AQ97"/>
    </row>
    <row r="98" spans="1:72" x14ac:dyDescent="0.25">
      <c r="A98" s="11" t="s">
        <v>13</v>
      </c>
      <c r="B98" s="51" t="s">
        <v>13</v>
      </c>
      <c r="C98" s="52" t="s">
        <v>438</v>
      </c>
      <c r="D98" s="53" t="s">
        <v>439</v>
      </c>
      <c r="E98" s="589" t="s">
        <v>151</v>
      </c>
      <c r="F98" s="53" t="s">
        <v>279</v>
      </c>
      <c r="G98" s="589"/>
      <c r="H98" s="53" t="s">
        <v>123</v>
      </c>
      <c r="I98" s="53" t="s">
        <v>279</v>
      </c>
      <c r="J98" s="589"/>
      <c r="K98" s="589"/>
      <c r="L98" s="705" t="s">
        <v>440</v>
      </c>
      <c r="M98" s="701" t="s">
        <v>155</v>
      </c>
      <c r="N98" s="701" t="s">
        <v>155</v>
      </c>
      <c r="O98" s="701" t="s">
        <v>155</v>
      </c>
      <c r="P98" s="701" t="s">
        <v>155</v>
      </c>
      <c r="Q98" s="701" t="s">
        <v>155</v>
      </c>
      <c r="R98" s="701"/>
      <c r="S98" s="701" t="s">
        <v>155</v>
      </c>
      <c r="T98" s="701"/>
      <c r="U98" s="701"/>
      <c r="V98" s="701" t="s">
        <v>1240</v>
      </c>
      <c r="W98" s="701" t="s">
        <v>1331</v>
      </c>
      <c r="X98" s="701" t="s">
        <v>1332</v>
      </c>
      <c r="Y98" s="701"/>
      <c r="Z98" s="489"/>
      <c r="AA98" s="489"/>
      <c r="AB98" s="489"/>
      <c r="AC98" s="72" t="s">
        <v>1240</v>
      </c>
      <c r="AD98" s="701" t="s">
        <v>159</v>
      </c>
      <c r="AE98" s="68"/>
      <c r="AF98" s="489" t="s">
        <v>1264</v>
      </c>
      <c r="AG98" s="74" t="s">
        <v>1389</v>
      </c>
      <c r="AH98" s="74" t="s">
        <v>1389</v>
      </c>
      <c r="AI98" s="74" t="s">
        <v>1389</v>
      </c>
      <c r="AJ98" s="489"/>
      <c r="AK98" s="489" t="s">
        <v>1377</v>
      </c>
      <c r="AL98" s="701"/>
      <c r="AM98" s="558" t="s">
        <v>1375</v>
      </c>
      <c r="AN98" s="66"/>
      <c r="AO98" s="66" t="s">
        <v>155</v>
      </c>
      <c r="AP98" s="66"/>
      <c r="AQ98"/>
    </row>
    <row r="99" spans="1:72" x14ac:dyDescent="0.25">
      <c r="A99" s="11" t="s">
        <v>13</v>
      </c>
      <c r="B99" s="584" t="s">
        <v>13</v>
      </c>
      <c r="C99" s="586" t="s">
        <v>438</v>
      </c>
      <c r="D99" s="525" t="s">
        <v>439</v>
      </c>
      <c r="E99" s="590" t="s">
        <v>165</v>
      </c>
      <c r="F99" s="525" t="s">
        <v>447</v>
      </c>
      <c r="G99" s="590"/>
      <c r="H99" s="525"/>
      <c r="I99" s="525" t="s">
        <v>412</v>
      </c>
      <c r="J99" s="590"/>
      <c r="K99" s="590"/>
      <c r="L99" s="705"/>
      <c r="M99" s="702"/>
      <c r="N99" s="702"/>
      <c r="O99" s="702"/>
      <c r="P99" s="702"/>
      <c r="Q99" s="702"/>
      <c r="R99" s="702"/>
      <c r="S99" s="702"/>
      <c r="T99" s="702"/>
      <c r="U99" s="702"/>
      <c r="V99" s="702"/>
      <c r="W99" s="702"/>
      <c r="X99" s="702"/>
      <c r="Y99" s="702"/>
      <c r="Z99" s="489"/>
      <c r="AA99" s="489"/>
      <c r="AB99" s="489"/>
      <c r="AC99" s="41"/>
      <c r="AD99" s="702"/>
      <c r="AE99" s="68"/>
      <c r="AF99" s="489" t="s">
        <v>1264</v>
      </c>
      <c r="AG99" s="74" t="s">
        <v>1389</v>
      </c>
      <c r="AH99" s="74" t="s">
        <v>1389</v>
      </c>
      <c r="AI99" s="74" t="s">
        <v>1389</v>
      </c>
      <c r="AJ99" s="489"/>
      <c r="AK99" s="489" t="s">
        <v>1377</v>
      </c>
      <c r="AL99" s="702"/>
      <c r="AM99" s="558" t="s">
        <v>1375</v>
      </c>
      <c r="AN99" s="66"/>
      <c r="AO99" s="66"/>
      <c r="AP99" s="66"/>
      <c r="AQ99"/>
    </row>
    <row r="100" spans="1:72" x14ac:dyDescent="0.25">
      <c r="A100" s="11" t="s">
        <v>14</v>
      </c>
      <c r="B100" s="39" t="s">
        <v>14</v>
      </c>
      <c r="C100" s="40" t="s">
        <v>438</v>
      </c>
      <c r="D100" s="57" t="s">
        <v>448</v>
      </c>
      <c r="E100" s="592" t="s">
        <v>151</v>
      </c>
      <c r="F100" s="57" t="s">
        <v>279</v>
      </c>
      <c r="G100" s="592"/>
      <c r="H100" s="57" t="s">
        <v>123</v>
      </c>
      <c r="I100" s="57" t="s">
        <v>279</v>
      </c>
      <c r="J100" s="592"/>
      <c r="K100" s="592"/>
      <c r="L100" s="684" t="s">
        <v>449</v>
      </c>
      <c r="M100" s="688" t="s">
        <v>155</v>
      </c>
      <c r="N100" s="688"/>
      <c r="O100" s="688" t="s">
        <v>155</v>
      </c>
      <c r="P100" s="688"/>
      <c r="Q100" s="688" t="s">
        <v>155</v>
      </c>
      <c r="R100" s="688"/>
      <c r="S100" s="688" t="s">
        <v>155</v>
      </c>
      <c r="T100" s="688"/>
      <c r="U100" s="688"/>
      <c r="V100" s="688" t="s">
        <v>1311</v>
      </c>
      <c r="W100" s="688" t="s">
        <v>1331</v>
      </c>
      <c r="X100" s="688" t="s">
        <v>1332</v>
      </c>
      <c r="Y100" s="688"/>
      <c r="Z100" s="477"/>
      <c r="AA100" s="477"/>
      <c r="AB100" s="477"/>
      <c r="AC100" s="72" t="s">
        <v>1240</v>
      </c>
      <c r="AD100" s="688" t="s">
        <v>159</v>
      </c>
      <c r="AE100" s="63"/>
      <c r="AF100" s="477" t="s">
        <v>1264</v>
      </c>
      <c r="AG100" s="63" t="s">
        <v>452</v>
      </c>
      <c r="AH100" s="63" t="s">
        <v>452</v>
      </c>
      <c r="AI100" s="63" t="s">
        <v>452</v>
      </c>
      <c r="AJ100" s="477"/>
      <c r="AK100" s="477" t="s">
        <v>1377</v>
      </c>
      <c r="AL100" s="688"/>
      <c r="AM100" s="544" t="s">
        <v>1375</v>
      </c>
      <c r="AN100" s="66"/>
      <c r="AO100" s="66" t="s">
        <v>155</v>
      </c>
      <c r="AP100" s="66"/>
      <c r="AQ100"/>
    </row>
    <row r="101" spans="1:72" x14ac:dyDescent="0.25">
      <c r="A101" s="11" t="s">
        <v>14</v>
      </c>
      <c r="B101" s="44" t="s">
        <v>14</v>
      </c>
      <c r="C101" s="45" t="s">
        <v>438</v>
      </c>
      <c r="D101" s="514" t="s">
        <v>448</v>
      </c>
      <c r="E101" s="593" t="s">
        <v>165</v>
      </c>
      <c r="F101" s="514" t="s">
        <v>428</v>
      </c>
      <c r="G101" s="593"/>
      <c r="H101" s="514"/>
      <c r="I101" s="514" t="s">
        <v>412</v>
      </c>
      <c r="J101" s="593"/>
      <c r="K101" s="593"/>
      <c r="L101" s="684"/>
      <c r="M101" s="690"/>
      <c r="N101" s="690"/>
      <c r="O101" s="690"/>
      <c r="P101" s="690"/>
      <c r="Q101" s="690"/>
      <c r="R101" s="690"/>
      <c r="S101" s="690"/>
      <c r="T101" s="690"/>
      <c r="U101" s="690"/>
      <c r="V101" s="690"/>
      <c r="W101" s="690"/>
      <c r="X101" s="690"/>
      <c r="Y101" s="690"/>
      <c r="Z101" s="477"/>
      <c r="AA101" s="477"/>
      <c r="AB101" s="477"/>
      <c r="AC101" s="41"/>
      <c r="AD101" s="690"/>
      <c r="AE101" s="63"/>
      <c r="AF101" s="477" t="s">
        <v>1264</v>
      </c>
      <c r="AG101" s="63" t="s">
        <v>452</v>
      </c>
      <c r="AH101" s="63" t="s">
        <v>452</v>
      </c>
      <c r="AI101" s="63" t="s">
        <v>452</v>
      </c>
      <c r="AJ101" s="477"/>
      <c r="AK101" s="477" t="s">
        <v>1377</v>
      </c>
      <c r="AL101" s="690"/>
      <c r="AM101" s="544" t="s">
        <v>1375</v>
      </c>
      <c r="AN101" s="66"/>
      <c r="AO101" s="66"/>
      <c r="AP101" s="66"/>
      <c r="AQ101"/>
    </row>
    <row r="102" spans="1:72" x14ac:dyDescent="0.25">
      <c r="A102" s="11" t="s">
        <v>1057</v>
      </c>
      <c r="B102" s="51" t="s">
        <v>1057</v>
      </c>
      <c r="C102" s="52" t="s">
        <v>438</v>
      </c>
      <c r="D102" s="53" t="s">
        <v>455</v>
      </c>
      <c r="E102" s="589" t="s">
        <v>151</v>
      </c>
      <c r="F102" s="53" t="s">
        <v>279</v>
      </c>
      <c r="G102" s="589"/>
      <c r="H102" s="53" t="s">
        <v>123</v>
      </c>
      <c r="I102" s="53" t="s">
        <v>279</v>
      </c>
      <c r="J102" s="589"/>
      <c r="K102" s="589"/>
      <c r="L102" s="705" t="s">
        <v>440</v>
      </c>
      <c r="M102" s="701"/>
      <c r="N102" s="701"/>
      <c r="O102" s="701" t="s">
        <v>155</v>
      </c>
      <c r="P102" s="701" t="s">
        <v>155</v>
      </c>
      <c r="Q102" s="701" t="s">
        <v>155</v>
      </c>
      <c r="R102" s="701"/>
      <c r="S102" s="701" t="s">
        <v>155</v>
      </c>
      <c r="T102" s="701" t="s">
        <v>155</v>
      </c>
      <c r="U102" s="701"/>
      <c r="V102" s="701" t="s">
        <v>1240</v>
      </c>
      <c r="W102" s="701" t="s">
        <v>1265</v>
      </c>
      <c r="X102" s="701" t="s">
        <v>1266</v>
      </c>
      <c r="Y102" s="701"/>
      <c r="Z102" s="489"/>
      <c r="AA102" s="489"/>
      <c r="AB102" s="489"/>
      <c r="AC102" s="72" t="s">
        <v>1390</v>
      </c>
      <c r="AD102" s="701" t="s">
        <v>159</v>
      </c>
      <c r="AE102" s="68"/>
      <c r="AF102" s="489" t="s">
        <v>1264</v>
      </c>
      <c r="AG102" s="68" t="s">
        <v>1391</v>
      </c>
      <c r="AH102" s="74"/>
      <c r="AI102" s="74"/>
      <c r="AJ102" s="489" t="s">
        <v>1311</v>
      </c>
      <c r="AK102" s="489" t="s">
        <v>1392</v>
      </c>
      <c r="AL102" s="701"/>
      <c r="AM102" s="558" t="s">
        <v>1375</v>
      </c>
      <c r="AN102" s="66"/>
      <c r="AO102" s="66" t="s">
        <v>155</v>
      </c>
      <c r="AP102" s="66"/>
      <c r="AQ102"/>
    </row>
    <row r="103" spans="1:72" x14ac:dyDescent="0.25">
      <c r="A103" s="11" t="s">
        <v>1057</v>
      </c>
      <c r="B103" s="584" t="s">
        <v>1057</v>
      </c>
      <c r="C103" s="586" t="s">
        <v>438</v>
      </c>
      <c r="D103" s="525" t="s">
        <v>455</v>
      </c>
      <c r="E103" s="590" t="s">
        <v>165</v>
      </c>
      <c r="F103" s="525" t="s">
        <v>466</v>
      </c>
      <c r="G103" s="590"/>
      <c r="H103" s="525"/>
      <c r="I103" s="525" t="s">
        <v>412</v>
      </c>
      <c r="J103" s="590"/>
      <c r="K103" s="590"/>
      <c r="L103" s="705"/>
      <c r="M103" s="702"/>
      <c r="N103" s="702"/>
      <c r="O103" s="702"/>
      <c r="P103" s="702"/>
      <c r="Q103" s="702"/>
      <c r="R103" s="702"/>
      <c r="S103" s="702"/>
      <c r="T103" s="702"/>
      <c r="U103" s="702"/>
      <c r="V103" s="702"/>
      <c r="W103" s="702"/>
      <c r="X103" s="702"/>
      <c r="Y103" s="702"/>
      <c r="Z103" s="489" t="s">
        <v>1303</v>
      </c>
      <c r="AA103" s="489" t="s">
        <v>1303</v>
      </c>
      <c r="AB103" s="489" t="s">
        <v>1303</v>
      </c>
      <c r="AC103" s="41"/>
      <c r="AD103" s="702"/>
      <c r="AE103" s="68"/>
      <c r="AF103" s="489" t="s">
        <v>1264</v>
      </c>
      <c r="AG103" s="68" t="s">
        <v>1391</v>
      </c>
      <c r="AH103" s="74"/>
      <c r="AI103" s="74"/>
      <c r="AJ103" s="489" t="s">
        <v>1311</v>
      </c>
      <c r="AK103" s="489" t="s">
        <v>1392</v>
      </c>
      <c r="AL103" s="702"/>
      <c r="AM103" s="558" t="s">
        <v>1375</v>
      </c>
      <c r="AN103" s="66"/>
      <c r="AO103" s="66"/>
      <c r="AP103" s="66"/>
      <c r="AQ103"/>
    </row>
    <row r="104" spans="1:72" x14ac:dyDescent="0.25">
      <c r="A104" s="11" t="s">
        <v>15</v>
      </c>
      <c r="B104" s="39" t="s">
        <v>15</v>
      </c>
      <c r="C104" s="40" t="s">
        <v>438</v>
      </c>
      <c r="D104" s="57" t="s">
        <v>459</v>
      </c>
      <c r="E104" s="592" t="s">
        <v>151</v>
      </c>
      <c r="F104" s="57" t="s">
        <v>279</v>
      </c>
      <c r="G104" s="592"/>
      <c r="H104" s="57" t="s">
        <v>123</v>
      </c>
      <c r="I104" s="57" t="s">
        <v>279</v>
      </c>
      <c r="J104" s="592"/>
      <c r="K104" s="592"/>
      <c r="L104" s="684" t="s">
        <v>449</v>
      </c>
      <c r="M104" s="688" t="s">
        <v>155</v>
      </c>
      <c r="N104" s="688"/>
      <c r="O104" s="688" t="s">
        <v>155</v>
      </c>
      <c r="P104" s="688"/>
      <c r="Q104" s="688" t="s">
        <v>155</v>
      </c>
      <c r="R104" s="688"/>
      <c r="S104" s="688" t="s">
        <v>155</v>
      </c>
      <c r="T104" s="688"/>
      <c r="U104" s="688"/>
      <c r="V104" s="688" t="s">
        <v>1311</v>
      </c>
      <c r="W104" s="688" t="s">
        <v>1331</v>
      </c>
      <c r="X104" s="688" t="s">
        <v>1332</v>
      </c>
      <c r="Y104" s="688"/>
      <c r="Z104" s="477"/>
      <c r="AA104" s="477"/>
      <c r="AB104" s="477"/>
      <c r="AC104" s="41" t="s">
        <v>1377</v>
      </c>
      <c r="AD104" s="688" t="s">
        <v>159</v>
      </c>
      <c r="AE104" s="63"/>
      <c r="AF104" s="477" t="s">
        <v>1264</v>
      </c>
      <c r="AG104" s="63" t="s">
        <v>1393</v>
      </c>
      <c r="AH104" s="63" t="s">
        <v>1393</v>
      </c>
      <c r="AI104" s="63" t="s">
        <v>1393</v>
      </c>
      <c r="AJ104" s="477"/>
      <c r="AK104" s="477" t="s">
        <v>1377</v>
      </c>
      <c r="AL104" s="688"/>
      <c r="AM104" s="544" t="s">
        <v>1375</v>
      </c>
      <c r="AN104" s="66"/>
      <c r="AO104" s="66" t="s">
        <v>155</v>
      </c>
      <c r="AP104" s="66"/>
      <c r="AQ104"/>
    </row>
    <row r="105" spans="1:72" x14ac:dyDescent="0.25">
      <c r="A105" s="11" t="s">
        <v>15</v>
      </c>
      <c r="B105" s="44" t="s">
        <v>15</v>
      </c>
      <c r="C105" s="45" t="s">
        <v>438</v>
      </c>
      <c r="D105" s="514" t="s">
        <v>459</v>
      </c>
      <c r="E105" s="593" t="s">
        <v>165</v>
      </c>
      <c r="F105" s="514" t="s">
        <v>466</v>
      </c>
      <c r="G105" s="593"/>
      <c r="H105" s="514"/>
      <c r="I105" s="514" t="s">
        <v>412</v>
      </c>
      <c r="J105" s="593"/>
      <c r="K105" s="593"/>
      <c r="L105" s="684"/>
      <c r="M105" s="690"/>
      <c r="N105" s="690"/>
      <c r="O105" s="690"/>
      <c r="P105" s="690"/>
      <c r="Q105" s="690"/>
      <c r="R105" s="690"/>
      <c r="S105" s="690"/>
      <c r="T105" s="690"/>
      <c r="U105" s="690"/>
      <c r="V105" s="690"/>
      <c r="W105" s="690"/>
      <c r="X105" s="690"/>
      <c r="Y105" s="690"/>
      <c r="Z105" s="477"/>
      <c r="AA105" s="477"/>
      <c r="AB105" s="477"/>
      <c r="AC105" s="41"/>
      <c r="AD105" s="690"/>
      <c r="AE105" s="63"/>
      <c r="AF105" s="477" t="s">
        <v>1264</v>
      </c>
      <c r="AG105" s="63" t="s">
        <v>1393</v>
      </c>
      <c r="AH105" s="63" t="s">
        <v>1393</v>
      </c>
      <c r="AI105" s="63" t="s">
        <v>1393</v>
      </c>
      <c r="AJ105" s="477"/>
      <c r="AK105" s="477" t="s">
        <v>1377</v>
      </c>
      <c r="AL105" s="690"/>
      <c r="AM105" s="544" t="s">
        <v>1375</v>
      </c>
      <c r="AN105" s="66"/>
      <c r="AO105" s="66"/>
      <c r="AP105" s="66"/>
      <c r="AQ105"/>
    </row>
    <row r="106" spans="1:72" x14ac:dyDescent="0.25">
      <c r="A106" s="11" t="s">
        <v>1060</v>
      </c>
      <c r="B106" s="51" t="s">
        <v>1060</v>
      </c>
      <c r="C106" s="52" t="s">
        <v>438</v>
      </c>
      <c r="D106" s="53" t="s">
        <v>467</v>
      </c>
      <c r="E106" s="589" t="s">
        <v>151</v>
      </c>
      <c r="F106" s="53" t="s">
        <v>279</v>
      </c>
      <c r="G106" s="589"/>
      <c r="H106" s="53" t="s">
        <v>123</v>
      </c>
      <c r="I106" s="53" t="s">
        <v>279</v>
      </c>
      <c r="J106" s="589"/>
      <c r="K106" s="589"/>
      <c r="L106" s="705" t="s">
        <v>440</v>
      </c>
      <c r="M106" s="701" t="s">
        <v>155</v>
      </c>
      <c r="N106" s="701"/>
      <c r="O106" s="701" t="s">
        <v>155</v>
      </c>
      <c r="P106" s="701"/>
      <c r="Q106" s="701" t="s">
        <v>155</v>
      </c>
      <c r="R106" s="701"/>
      <c r="S106" s="701" t="s">
        <v>155</v>
      </c>
      <c r="T106" s="701"/>
      <c r="U106" s="701"/>
      <c r="V106" s="701" t="s">
        <v>1311</v>
      </c>
      <c r="W106" s="701" t="s">
        <v>1331</v>
      </c>
      <c r="X106" s="701" t="s">
        <v>1332</v>
      </c>
      <c r="Y106" s="701"/>
      <c r="Z106" s="489"/>
      <c r="AA106" s="489"/>
      <c r="AB106" s="489"/>
      <c r="AC106" s="72" t="s">
        <v>1394</v>
      </c>
      <c r="AD106" s="701" t="s">
        <v>159</v>
      </c>
      <c r="AE106" s="68"/>
      <c r="AF106" s="489" t="s">
        <v>1264</v>
      </c>
      <c r="AG106" s="68" t="s">
        <v>1395</v>
      </c>
      <c r="AH106" s="68" t="s">
        <v>1395</v>
      </c>
      <c r="AI106" s="68" t="s">
        <v>1395</v>
      </c>
      <c r="AJ106" s="489" t="s">
        <v>1240</v>
      </c>
      <c r="AK106" s="489" t="s">
        <v>1377</v>
      </c>
      <c r="AL106" s="701"/>
      <c r="AM106" s="558" t="s">
        <v>1375</v>
      </c>
      <c r="AN106" s="66"/>
      <c r="AO106" s="66" t="s">
        <v>155</v>
      </c>
      <c r="AP106" s="66"/>
      <c r="AQ106"/>
    </row>
    <row r="107" spans="1:72" x14ac:dyDescent="0.25">
      <c r="A107" s="11" t="s">
        <v>1060</v>
      </c>
      <c r="B107" s="584" t="s">
        <v>1060</v>
      </c>
      <c r="C107" s="586" t="s">
        <v>438</v>
      </c>
      <c r="D107" s="525" t="s">
        <v>467</v>
      </c>
      <c r="E107" s="590" t="s">
        <v>165</v>
      </c>
      <c r="F107" s="525" t="s">
        <v>472</v>
      </c>
      <c r="G107" s="590"/>
      <c r="H107" s="525"/>
      <c r="I107" s="525" t="s">
        <v>412</v>
      </c>
      <c r="J107" s="590"/>
      <c r="K107" s="590"/>
      <c r="L107" s="705"/>
      <c r="M107" s="702"/>
      <c r="N107" s="702"/>
      <c r="O107" s="702"/>
      <c r="P107" s="702"/>
      <c r="Q107" s="702"/>
      <c r="R107" s="702"/>
      <c r="S107" s="702"/>
      <c r="T107" s="702"/>
      <c r="U107" s="702"/>
      <c r="V107" s="702"/>
      <c r="W107" s="702"/>
      <c r="X107" s="702"/>
      <c r="Y107" s="702"/>
      <c r="Z107" s="489"/>
      <c r="AA107" s="489"/>
      <c r="AB107" s="489"/>
      <c r="AC107" s="41"/>
      <c r="AD107" s="702"/>
      <c r="AE107" s="68"/>
      <c r="AF107" s="489" t="s">
        <v>1264</v>
      </c>
      <c r="AG107" s="68" t="s">
        <v>1395</v>
      </c>
      <c r="AH107" s="68" t="s">
        <v>1395</v>
      </c>
      <c r="AI107" s="68" t="s">
        <v>1395</v>
      </c>
      <c r="AJ107" s="489" t="s">
        <v>1240</v>
      </c>
      <c r="AK107" s="489" t="s">
        <v>1377</v>
      </c>
      <c r="AL107" s="702"/>
      <c r="AM107" s="558" t="s">
        <v>1375</v>
      </c>
      <c r="AN107" s="66"/>
      <c r="AO107" s="66"/>
      <c r="AP107" s="66"/>
      <c r="AQ107"/>
    </row>
    <row r="108" spans="1:72" s="1" customFormat="1" x14ac:dyDescent="0.25">
      <c r="A108" s="18" t="s">
        <v>18</v>
      </c>
      <c r="B108" s="39" t="s">
        <v>18</v>
      </c>
      <c r="C108" s="40" t="s">
        <v>438</v>
      </c>
      <c r="D108" s="57" t="s">
        <v>473</v>
      </c>
      <c r="E108" s="592" t="s">
        <v>151</v>
      </c>
      <c r="F108" s="57" t="s">
        <v>279</v>
      </c>
      <c r="G108" s="592"/>
      <c r="H108" s="57" t="s">
        <v>123</v>
      </c>
      <c r="I108" s="57"/>
      <c r="J108" s="592"/>
      <c r="K108" s="592"/>
      <c r="L108" s="684" t="s">
        <v>440</v>
      </c>
      <c r="M108" s="688"/>
      <c r="N108" s="688"/>
      <c r="O108" s="688"/>
      <c r="P108" s="688" t="s">
        <v>155</v>
      </c>
      <c r="Q108" s="688" t="s">
        <v>155</v>
      </c>
      <c r="R108" s="688"/>
      <c r="S108" s="688" t="s">
        <v>155</v>
      </c>
      <c r="T108" s="688"/>
      <c r="U108" s="688"/>
      <c r="V108" s="688" t="s">
        <v>1240</v>
      </c>
      <c r="W108" s="688" t="s">
        <v>1331</v>
      </c>
      <c r="X108" s="688" t="s">
        <v>1319</v>
      </c>
      <c r="Y108" s="688"/>
      <c r="Z108" s="477"/>
      <c r="AA108" s="477"/>
      <c r="AB108" s="477"/>
      <c r="AC108" s="72" t="s">
        <v>1396</v>
      </c>
      <c r="AD108" s="688" t="s">
        <v>159</v>
      </c>
      <c r="AE108" s="63"/>
      <c r="AF108" s="477" t="s">
        <v>1264</v>
      </c>
      <c r="AG108" s="63" t="s">
        <v>1391</v>
      </c>
      <c r="AH108" s="63"/>
      <c r="AI108" s="63"/>
      <c r="AJ108" s="75" t="s">
        <v>1311</v>
      </c>
      <c r="AK108" s="75" t="s">
        <v>1392</v>
      </c>
      <c r="AL108" s="688"/>
      <c r="AM108" s="544" t="s">
        <v>1375</v>
      </c>
      <c r="AN108" s="66"/>
      <c r="AO108" s="66" t="s">
        <v>155</v>
      </c>
      <c r="AP108" s="66"/>
      <c r="AQ108"/>
      <c r="AR108" s="3"/>
      <c r="AS108"/>
      <c r="AT108"/>
      <c r="AU108"/>
      <c r="AV108"/>
      <c r="AW108"/>
      <c r="AX108"/>
      <c r="AY108"/>
      <c r="AZ108"/>
      <c r="BA108"/>
      <c r="BB108"/>
      <c r="BC108"/>
      <c r="BD108"/>
      <c r="BE108"/>
      <c r="BF108"/>
      <c r="BG108"/>
      <c r="BH108"/>
      <c r="BI108"/>
      <c r="BJ108"/>
      <c r="BK108"/>
      <c r="BL108"/>
      <c r="BM108"/>
      <c r="BN108"/>
      <c r="BO108"/>
      <c r="BP108"/>
      <c r="BQ108"/>
      <c r="BR108"/>
      <c r="BS108"/>
      <c r="BT108"/>
    </row>
    <row r="109" spans="1:72" s="1" customFormat="1" x14ac:dyDescent="0.25">
      <c r="A109" s="18" t="s">
        <v>18</v>
      </c>
      <c r="B109" s="44" t="s">
        <v>18</v>
      </c>
      <c r="C109" s="45" t="s">
        <v>438</v>
      </c>
      <c r="D109" s="514" t="s">
        <v>473</v>
      </c>
      <c r="E109" s="593" t="s">
        <v>165</v>
      </c>
      <c r="F109" s="514" t="s">
        <v>472</v>
      </c>
      <c r="G109" s="593"/>
      <c r="H109" s="514"/>
      <c r="I109" s="514"/>
      <c r="J109" s="593"/>
      <c r="K109" s="593"/>
      <c r="L109" s="684"/>
      <c r="M109" s="690"/>
      <c r="N109" s="690"/>
      <c r="O109" s="690"/>
      <c r="P109" s="690"/>
      <c r="Q109" s="690"/>
      <c r="R109" s="690"/>
      <c r="S109" s="690"/>
      <c r="T109" s="690"/>
      <c r="U109" s="690"/>
      <c r="V109" s="690"/>
      <c r="W109" s="690"/>
      <c r="X109" s="690"/>
      <c r="Y109" s="690"/>
      <c r="Z109" s="477" t="s">
        <v>1303</v>
      </c>
      <c r="AA109" s="477" t="s">
        <v>1303</v>
      </c>
      <c r="AB109" s="477" t="s">
        <v>1303</v>
      </c>
      <c r="AC109" s="76"/>
      <c r="AD109" s="690"/>
      <c r="AE109" s="63"/>
      <c r="AF109" s="477" t="s">
        <v>1264</v>
      </c>
      <c r="AG109" s="63" t="s">
        <v>1391</v>
      </c>
      <c r="AH109" s="63"/>
      <c r="AI109" s="63"/>
      <c r="AJ109" s="75" t="s">
        <v>1311</v>
      </c>
      <c r="AK109" s="75" t="s">
        <v>1392</v>
      </c>
      <c r="AL109" s="690"/>
      <c r="AM109" s="544" t="s">
        <v>1375</v>
      </c>
      <c r="AN109" s="66"/>
      <c r="AO109" s="66"/>
      <c r="AP109" s="66"/>
      <c r="AQ109"/>
      <c r="AR109" s="3"/>
      <c r="AS109"/>
      <c r="AT109"/>
      <c r="AU109"/>
      <c r="AV109"/>
      <c r="AW109"/>
      <c r="AX109"/>
      <c r="AY109"/>
      <c r="AZ109"/>
      <c r="BA109"/>
      <c r="BB109"/>
      <c r="BC109"/>
      <c r="BD109"/>
      <c r="BE109"/>
      <c r="BF109"/>
      <c r="BG109"/>
      <c r="BH109"/>
      <c r="BI109"/>
      <c r="BJ109"/>
      <c r="BK109"/>
      <c r="BL109"/>
      <c r="BM109"/>
      <c r="BN109"/>
      <c r="BO109"/>
      <c r="BP109"/>
      <c r="BQ109"/>
      <c r="BR109"/>
      <c r="BS109"/>
      <c r="BT109"/>
    </row>
    <row r="110" spans="1:72" s="1" customFormat="1" x14ac:dyDescent="0.25">
      <c r="A110" s="18" t="s">
        <v>1061</v>
      </c>
      <c r="B110" s="51" t="s">
        <v>1061</v>
      </c>
      <c r="C110" s="52" t="s">
        <v>474</v>
      </c>
      <c r="D110" s="53" t="s">
        <v>475</v>
      </c>
      <c r="E110" s="589" t="s">
        <v>151</v>
      </c>
      <c r="F110" s="53" t="s">
        <v>279</v>
      </c>
      <c r="G110" s="589"/>
      <c r="H110" s="53" t="s">
        <v>123</v>
      </c>
      <c r="I110" s="53" t="s">
        <v>279</v>
      </c>
      <c r="J110" s="589"/>
      <c r="K110" s="589"/>
      <c r="L110" s="705" t="s">
        <v>476</v>
      </c>
      <c r="M110" s="701" t="s">
        <v>155</v>
      </c>
      <c r="N110" s="701"/>
      <c r="O110" s="701"/>
      <c r="P110" s="701"/>
      <c r="Q110" s="701"/>
      <c r="R110" s="701"/>
      <c r="S110" s="701" t="s">
        <v>155</v>
      </c>
      <c r="T110" s="701"/>
      <c r="U110" s="701"/>
      <c r="V110" s="701" t="s">
        <v>1332</v>
      </c>
      <c r="W110" s="701" t="s">
        <v>1331</v>
      </c>
      <c r="X110" s="701" t="s">
        <v>1332</v>
      </c>
      <c r="Y110" s="701"/>
      <c r="Z110" s="489"/>
      <c r="AA110" s="489"/>
      <c r="AB110" s="489"/>
      <c r="AC110" s="76" t="s">
        <v>1357</v>
      </c>
      <c r="AD110" s="701" t="s">
        <v>159</v>
      </c>
      <c r="AE110" s="701" t="s">
        <v>1397</v>
      </c>
      <c r="AF110" s="489" t="s">
        <v>1264</v>
      </c>
      <c r="AG110" s="68" t="s">
        <v>1398</v>
      </c>
      <c r="AH110" s="74"/>
      <c r="AI110" s="74"/>
      <c r="AJ110" s="489" t="s">
        <v>131</v>
      </c>
      <c r="AK110" s="701" t="s">
        <v>1399</v>
      </c>
      <c r="AL110" s="701"/>
      <c r="AM110" s="558" t="s">
        <v>1375</v>
      </c>
      <c r="AN110" s="66"/>
      <c r="AO110" s="66" t="s">
        <v>155</v>
      </c>
      <c r="AP110" s="66"/>
      <c r="AQ110"/>
      <c r="AR110" s="3"/>
      <c r="AS110"/>
      <c r="AT110"/>
      <c r="AU110"/>
      <c r="AV110"/>
      <c r="AW110"/>
      <c r="AX110"/>
      <c r="AY110"/>
      <c r="AZ110"/>
      <c r="BA110"/>
      <c r="BB110"/>
      <c r="BC110"/>
      <c r="BD110"/>
      <c r="BE110"/>
      <c r="BF110"/>
      <c r="BG110"/>
      <c r="BH110"/>
      <c r="BI110"/>
      <c r="BJ110"/>
      <c r="BK110"/>
      <c r="BL110"/>
      <c r="BM110"/>
      <c r="BN110"/>
      <c r="BO110"/>
      <c r="BP110"/>
      <c r="BQ110"/>
      <c r="BR110"/>
      <c r="BS110"/>
      <c r="BT110"/>
    </row>
    <row r="111" spans="1:72" s="1" customFormat="1" x14ac:dyDescent="0.25">
      <c r="A111" s="18" t="s">
        <v>1061</v>
      </c>
      <c r="B111" s="584" t="s">
        <v>1061</v>
      </c>
      <c r="C111" s="586" t="s">
        <v>474</v>
      </c>
      <c r="D111" s="525" t="s">
        <v>475</v>
      </c>
      <c r="E111" s="590" t="s">
        <v>165</v>
      </c>
      <c r="F111" s="525" t="s">
        <v>480</v>
      </c>
      <c r="G111" s="590"/>
      <c r="H111" s="525"/>
      <c r="I111" s="525" t="s">
        <v>412</v>
      </c>
      <c r="J111" s="590"/>
      <c r="K111" s="590"/>
      <c r="L111" s="705"/>
      <c r="M111" s="702"/>
      <c r="N111" s="702"/>
      <c r="O111" s="702"/>
      <c r="P111" s="702"/>
      <c r="Q111" s="702"/>
      <c r="R111" s="702"/>
      <c r="S111" s="702"/>
      <c r="T111" s="702"/>
      <c r="U111" s="702"/>
      <c r="V111" s="702"/>
      <c r="W111" s="702"/>
      <c r="X111" s="702"/>
      <c r="Y111" s="702"/>
      <c r="Z111" s="489" t="s">
        <v>1277</v>
      </c>
      <c r="AA111" s="489" t="s">
        <v>1277</v>
      </c>
      <c r="AB111" s="489" t="s">
        <v>1277</v>
      </c>
      <c r="AC111" s="76"/>
      <c r="AD111" s="702"/>
      <c r="AE111" s="702"/>
      <c r="AF111" s="489" t="s">
        <v>1264</v>
      </c>
      <c r="AG111" s="68" t="s">
        <v>1398</v>
      </c>
      <c r="AH111" s="74"/>
      <c r="AI111" s="74"/>
      <c r="AJ111" s="489" t="s">
        <v>131</v>
      </c>
      <c r="AK111" s="702"/>
      <c r="AL111" s="702"/>
      <c r="AM111" s="558" t="s">
        <v>1375</v>
      </c>
      <c r="AN111" s="66"/>
      <c r="AO111" s="66"/>
      <c r="AP111" s="66"/>
      <c r="AQ111"/>
      <c r="AR111" s="3"/>
      <c r="AS111"/>
      <c r="AT111"/>
      <c r="AU111"/>
      <c r="AV111"/>
      <c r="AW111"/>
      <c r="AX111"/>
      <c r="AY111"/>
      <c r="AZ111"/>
      <c r="BA111"/>
      <c r="BB111"/>
      <c r="BC111"/>
      <c r="BD111"/>
      <c r="BE111"/>
      <c r="BF111"/>
      <c r="BG111"/>
      <c r="BH111"/>
      <c r="BI111"/>
      <c r="BJ111"/>
      <c r="BK111"/>
      <c r="BL111"/>
      <c r="BM111"/>
      <c r="BN111"/>
      <c r="BO111"/>
      <c r="BP111"/>
      <c r="BQ111"/>
      <c r="BR111"/>
      <c r="BS111"/>
      <c r="BT111"/>
    </row>
    <row r="112" spans="1:72" s="1" customFormat="1" x14ac:dyDescent="0.25">
      <c r="A112" s="18" t="s">
        <v>1062</v>
      </c>
      <c r="B112" s="39" t="s">
        <v>1062</v>
      </c>
      <c r="C112" s="40" t="s">
        <v>474</v>
      </c>
      <c r="D112" s="57" t="s">
        <v>89</v>
      </c>
      <c r="E112" s="592" t="s">
        <v>151</v>
      </c>
      <c r="F112" s="57" t="s">
        <v>279</v>
      </c>
      <c r="G112" s="592"/>
      <c r="H112" s="57" t="s">
        <v>123</v>
      </c>
      <c r="I112" s="57" t="s">
        <v>279</v>
      </c>
      <c r="J112" s="592"/>
      <c r="K112" s="592"/>
      <c r="L112" s="684" t="s">
        <v>481</v>
      </c>
      <c r="M112" s="688" t="s">
        <v>155</v>
      </c>
      <c r="N112" s="688"/>
      <c r="O112" s="688"/>
      <c r="P112" s="688"/>
      <c r="Q112" s="688"/>
      <c r="R112" s="688"/>
      <c r="S112" s="688" t="s">
        <v>155</v>
      </c>
      <c r="T112" s="688"/>
      <c r="U112" s="688"/>
      <c r="V112" s="688" t="s">
        <v>1332</v>
      </c>
      <c r="W112" s="688" t="s">
        <v>1331</v>
      </c>
      <c r="X112" s="688" t="s">
        <v>1332</v>
      </c>
      <c r="Y112" s="688"/>
      <c r="Z112" s="477"/>
      <c r="AA112" s="477"/>
      <c r="AB112" s="477"/>
      <c r="AC112" s="76" t="s">
        <v>1357</v>
      </c>
      <c r="AD112" s="688" t="s">
        <v>159</v>
      </c>
      <c r="AE112" s="688" t="s">
        <v>1397</v>
      </c>
      <c r="AF112" s="477" t="s">
        <v>1264</v>
      </c>
      <c r="AG112" s="63" t="s">
        <v>1400</v>
      </c>
      <c r="AH112" s="594"/>
      <c r="AI112" s="594"/>
      <c r="AJ112" s="477" t="s">
        <v>131</v>
      </c>
      <c r="AK112" s="701" t="s">
        <v>1399</v>
      </c>
      <c r="AL112" s="688"/>
      <c r="AM112" s="544" t="s">
        <v>1375</v>
      </c>
      <c r="AN112" s="66"/>
      <c r="AO112" s="66" t="s">
        <v>155</v>
      </c>
      <c r="AP112" s="66"/>
      <c r="AQ112"/>
      <c r="AR112" s="3"/>
      <c r="AS112"/>
      <c r="AT112"/>
      <c r="AU112"/>
      <c r="AV112"/>
      <c r="AW112"/>
      <c r="AX112"/>
      <c r="AY112"/>
      <c r="AZ112"/>
      <c r="BA112"/>
      <c r="BB112"/>
      <c r="BC112"/>
      <c r="BD112"/>
      <c r="BE112"/>
      <c r="BF112"/>
      <c r="BG112"/>
      <c r="BH112"/>
      <c r="BI112"/>
      <c r="BJ112"/>
      <c r="BK112"/>
      <c r="BL112"/>
      <c r="BM112"/>
      <c r="BN112"/>
      <c r="BO112"/>
      <c r="BP112"/>
      <c r="BQ112"/>
      <c r="BR112"/>
      <c r="BS112"/>
      <c r="BT112"/>
    </row>
    <row r="113" spans="1:72" s="1" customFormat="1" x14ac:dyDescent="0.25">
      <c r="A113" s="18" t="s">
        <v>1062</v>
      </c>
      <c r="B113" s="44" t="s">
        <v>1062</v>
      </c>
      <c r="C113" s="45" t="s">
        <v>474</v>
      </c>
      <c r="D113" s="514" t="s">
        <v>89</v>
      </c>
      <c r="E113" s="593" t="s">
        <v>165</v>
      </c>
      <c r="F113" s="514" t="s">
        <v>480</v>
      </c>
      <c r="G113" s="593"/>
      <c r="H113" s="514"/>
      <c r="I113" s="514" t="s">
        <v>412</v>
      </c>
      <c r="J113" s="593"/>
      <c r="K113" s="593"/>
      <c r="L113" s="684"/>
      <c r="M113" s="690"/>
      <c r="N113" s="690"/>
      <c r="O113" s="690"/>
      <c r="P113" s="690"/>
      <c r="Q113" s="690"/>
      <c r="R113" s="690"/>
      <c r="S113" s="690"/>
      <c r="T113" s="690"/>
      <c r="U113" s="690"/>
      <c r="V113" s="690"/>
      <c r="W113" s="690"/>
      <c r="X113" s="690"/>
      <c r="Y113" s="690"/>
      <c r="Z113" s="477" t="s">
        <v>1277</v>
      </c>
      <c r="AA113" s="477" t="s">
        <v>1277</v>
      </c>
      <c r="AB113" s="477" t="s">
        <v>1277</v>
      </c>
      <c r="AC113" s="76"/>
      <c r="AD113" s="690"/>
      <c r="AE113" s="690"/>
      <c r="AF113" s="477" t="s">
        <v>1264</v>
      </c>
      <c r="AG113" s="63" t="s">
        <v>1400</v>
      </c>
      <c r="AH113" s="594"/>
      <c r="AI113" s="594"/>
      <c r="AJ113" s="477" t="s">
        <v>131</v>
      </c>
      <c r="AK113" s="702"/>
      <c r="AL113" s="690"/>
      <c r="AM113" s="544" t="s">
        <v>1375</v>
      </c>
      <c r="AN113" s="66"/>
      <c r="AO113" s="66"/>
      <c r="AP113" s="66"/>
      <c r="AQ113"/>
      <c r="AR113" s="3"/>
      <c r="AS113"/>
      <c r="AT113"/>
      <c r="AU113"/>
      <c r="AV113"/>
      <c r="AW113"/>
      <c r="AX113"/>
      <c r="AY113"/>
      <c r="AZ113"/>
      <c r="BA113"/>
      <c r="BB113"/>
      <c r="BC113"/>
      <c r="BD113"/>
      <c r="BE113"/>
      <c r="BF113"/>
      <c r="BG113"/>
      <c r="BH113"/>
      <c r="BI113"/>
      <c r="BJ113"/>
      <c r="BK113"/>
      <c r="BL113"/>
      <c r="BM113"/>
      <c r="BN113"/>
      <c r="BO113"/>
      <c r="BP113"/>
      <c r="BQ113"/>
      <c r="BR113"/>
      <c r="BS113"/>
      <c r="BT113"/>
    </row>
    <row r="114" spans="1:72" s="1" customFormat="1" x14ac:dyDescent="0.25">
      <c r="A114" s="18" t="s">
        <v>1063</v>
      </c>
      <c r="B114" s="51" t="s">
        <v>1063</v>
      </c>
      <c r="C114" s="52" t="s">
        <v>474</v>
      </c>
      <c r="D114" s="53" t="s">
        <v>483</v>
      </c>
      <c r="E114" s="589" t="s">
        <v>151</v>
      </c>
      <c r="F114" s="53" t="s">
        <v>279</v>
      </c>
      <c r="G114" s="589"/>
      <c r="H114" s="53" t="s">
        <v>123</v>
      </c>
      <c r="I114" s="53" t="s">
        <v>279</v>
      </c>
      <c r="J114" s="589"/>
      <c r="K114" s="589"/>
      <c r="L114" s="705" t="s">
        <v>484</v>
      </c>
      <c r="M114" s="701" t="s">
        <v>155</v>
      </c>
      <c r="N114" s="701"/>
      <c r="O114" s="701"/>
      <c r="P114" s="701"/>
      <c r="Q114" s="701"/>
      <c r="R114" s="701"/>
      <c r="S114" s="701" t="s">
        <v>155</v>
      </c>
      <c r="T114" s="701"/>
      <c r="U114" s="701"/>
      <c r="V114" s="701" t="s">
        <v>1332</v>
      </c>
      <c r="W114" s="701" t="s">
        <v>1331</v>
      </c>
      <c r="X114" s="701" t="s">
        <v>1332</v>
      </c>
      <c r="Y114" s="701"/>
      <c r="Z114" s="489" t="s">
        <v>1360</v>
      </c>
      <c r="AA114" s="489" t="s">
        <v>1360</v>
      </c>
      <c r="AB114" s="489" t="s">
        <v>1360</v>
      </c>
      <c r="AC114" s="76" t="s">
        <v>1401</v>
      </c>
      <c r="AD114" s="701" t="s">
        <v>159</v>
      </c>
      <c r="AE114" s="701" t="s">
        <v>1397</v>
      </c>
      <c r="AF114" s="489" t="s">
        <v>1264</v>
      </c>
      <c r="AG114" s="68" t="s">
        <v>1402</v>
      </c>
      <c r="AH114" s="74"/>
      <c r="AI114" s="74"/>
      <c r="AJ114" s="489" t="s">
        <v>131</v>
      </c>
      <c r="AK114" s="701" t="s">
        <v>1399</v>
      </c>
      <c r="AL114" s="701"/>
      <c r="AM114" s="558" t="s">
        <v>1375</v>
      </c>
      <c r="AN114" s="66"/>
      <c r="AO114" s="66" t="s">
        <v>155</v>
      </c>
      <c r="AP114" s="66"/>
      <c r="AQ114"/>
      <c r="AR114" s="3"/>
      <c r="AS114"/>
      <c r="AT114"/>
      <c r="AU114"/>
      <c r="AV114"/>
      <c r="AW114"/>
      <c r="AX114"/>
      <c r="AY114"/>
      <c r="AZ114"/>
      <c r="BA114"/>
      <c r="BB114"/>
      <c r="BC114"/>
      <c r="BD114"/>
      <c r="BE114"/>
      <c r="BF114"/>
      <c r="BG114"/>
      <c r="BH114"/>
      <c r="BI114"/>
      <c r="BJ114"/>
      <c r="BK114"/>
      <c r="BL114"/>
      <c r="BM114"/>
      <c r="BN114"/>
      <c r="BO114"/>
      <c r="BP114"/>
      <c r="BQ114"/>
      <c r="BR114"/>
      <c r="BS114"/>
      <c r="BT114"/>
    </row>
    <row r="115" spans="1:72" s="1" customFormat="1" x14ac:dyDescent="0.25">
      <c r="A115" s="18" t="s">
        <v>1063</v>
      </c>
      <c r="B115" s="584" t="s">
        <v>1063</v>
      </c>
      <c r="C115" s="586" t="s">
        <v>474</v>
      </c>
      <c r="D115" s="525" t="s">
        <v>483</v>
      </c>
      <c r="E115" s="590" t="s">
        <v>165</v>
      </c>
      <c r="F115" s="525" t="s">
        <v>486</v>
      </c>
      <c r="G115" s="590"/>
      <c r="H115" s="525"/>
      <c r="I115" s="525" t="s">
        <v>412</v>
      </c>
      <c r="J115" s="590"/>
      <c r="K115" s="590"/>
      <c r="L115" s="705"/>
      <c r="M115" s="702"/>
      <c r="N115" s="702"/>
      <c r="O115" s="702"/>
      <c r="P115" s="702"/>
      <c r="Q115" s="702"/>
      <c r="R115" s="702"/>
      <c r="S115" s="702"/>
      <c r="T115" s="702"/>
      <c r="U115" s="702"/>
      <c r="V115" s="702"/>
      <c r="W115" s="702"/>
      <c r="X115" s="702"/>
      <c r="Y115" s="702"/>
      <c r="Z115" s="489" t="s">
        <v>1360</v>
      </c>
      <c r="AA115" s="489" t="s">
        <v>1360</v>
      </c>
      <c r="AB115" s="489" t="s">
        <v>1360</v>
      </c>
      <c r="AC115" s="76"/>
      <c r="AD115" s="702"/>
      <c r="AE115" s="702"/>
      <c r="AF115" s="489" t="s">
        <v>1264</v>
      </c>
      <c r="AG115" s="68" t="s">
        <v>1402</v>
      </c>
      <c r="AH115" s="74"/>
      <c r="AI115" s="74"/>
      <c r="AJ115" s="489" t="s">
        <v>131</v>
      </c>
      <c r="AK115" s="702"/>
      <c r="AL115" s="702"/>
      <c r="AM115" s="558" t="s">
        <v>1375</v>
      </c>
      <c r="AN115" s="66"/>
      <c r="AO115" s="66"/>
      <c r="AP115" s="66"/>
      <c r="AQ115"/>
      <c r="AR115" s="3"/>
      <c r="AS115"/>
      <c r="AT115"/>
      <c r="AU115"/>
      <c r="AV115"/>
      <c r="AW115"/>
      <c r="AX115"/>
      <c r="AY115"/>
      <c r="AZ115"/>
      <c r="BA115"/>
      <c r="BB115"/>
      <c r="BC115"/>
      <c r="BD115"/>
      <c r="BE115"/>
      <c r="BF115"/>
      <c r="BG115"/>
      <c r="BH115"/>
      <c r="BI115"/>
      <c r="BJ115"/>
      <c r="BK115"/>
      <c r="BL115"/>
      <c r="BM115"/>
      <c r="BN115"/>
      <c r="BO115"/>
      <c r="BP115"/>
      <c r="BQ115"/>
      <c r="BR115"/>
      <c r="BS115"/>
      <c r="BT115"/>
    </row>
    <row r="116" spans="1:72" s="1" customFormat="1" x14ac:dyDescent="0.25">
      <c r="A116" s="18" t="s">
        <v>1065</v>
      </c>
      <c r="B116" s="39" t="s">
        <v>1065</v>
      </c>
      <c r="C116" s="40" t="s">
        <v>474</v>
      </c>
      <c r="D116" s="57" t="s">
        <v>487</v>
      </c>
      <c r="E116" s="592" t="s">
        <v>151</v>
      </c>
      <c r="F116" s="57" t="s">
        <v>279</v>
      </c>
      <c r="G116" s="592"/>
      <c r="H116" s="57" t="s">
        <v>123</v>
      </c>
      <c r="I116" s="57" t="s">
        <v>279</v>
      </c>
      <c r="J116" s="592"/>
      <c r="K116" s="592"/>
      <c r="L116" s="684" t="s">
        <v>488</v>
      </c>
      <c r="M116" s="688" t="s">
        <v>155</v>
      </c>
      <c r="N116" s="688"/>
      <c r="O116" s="688"/>
      <c r="P116" s="688"/>
      <c r="Q116" s="688"/>
      <c r="R116" s="688"/>
      <c r="S116" s="688"/>
      <c r="T116" s="688"/>
      <c r="U116" s="688"/>
      <c r="V116" s="688" t="s">
        <v>1332</v>
      </c>
      <c r="W116" s="688" t="s">
        <v>1331</v>
      </c>
      <c r="X116" s="688" t="s">
        <v>1332</v>
      </c>
      <c r="Y116" s="688"/>
      <c r="Z116" s="477"/>
      <c r="AA116" s="477"/>
      <c r="AB116" s="477"/>
      <c r="AC116" s="41" t="s">
        <v>1332</v>
      </c>
      <c r="AD116" s="688" t="s">
        <v>159</v>
      </c>
      <c r="AE116" s="688" t="s">
        <v>1403</v>
      </c>
      <c r="AF116" s="477" t="s">
        <v>1264</v>
      </c>
      <c r="AG116" s="594" t="s">
        <v>1404</v>
      </c>
      <c r="AH116" s="594"/>
      <c r="AI116" s="594"/>
      <c r="AJ116" s="477"/>
      <c r="AK116" s="477"/>
      <c r="AL116" s="688"/>
      <c r="AM116" s="544" t="s">
        <v>1375</v>
      </c>
      <c r="AN116" s="66"/>
      <c r="AO116" s="66" t="s">
        <v>155</v>
      </c>
      <c r="AP116" s="66"/>
      <c r="AQ116"/>
      <c r="AR116" s="3"/>
      <c r="AS116"/>
      <c r="AT116"/>
      <c r="AU116"/>
      <c r="AV116"/>
      <c r="AW116"/>
      <c r="AX116"/>
      <c r="AY116"/>
      <c r="AZ116"/>
      <c r="BA116"/>
      <c r="BB116"/>
      <c r="BC116"/>
      <c r="BD116"/>
      <c r="BE116"/>
      <c r="BF116"/>
      <c r="BG116"/>
      <c r="BH116"/>
      <c r="BI116"/>
      <c r="BJ116"/>
      <c r="BK116"/>
      <c r="BL116"/>
      <c r="BM116"/>
      <c r="BN116"/>
      <c r="BO116"/>
      <c r="BP116"/>
      <c r="BQ116"/>
      <c r="BR116"/>
      <c r="BS116"/>
      <c r="BT116"/>
    </row>
    <row r="117" spans="1:72" s="1" customFormat="1" x14ac:dyDescent="0.25">
      <c r="A117" s="18" t="s">
        <v>1065</v>
      </c>
      <c r="B117" s="44" t="s">
        <v>1065</v>
      </c>
      <c r="C117" s="45" t="s">
        <v>474</v>
      </c>
      <c r="D117" s="514" t="s">
        <v>487</v>
      </c>
      <c r="E117" s="593" t="s">
        <v>165</v>
      </c>
      <c r="F117" s="514" t="s">
        <v>428</v>
      </c>
      <c r="G117" s="593"/>
      <c r="H117" s="514"/>
      <c r="I117" s="514" t="s">
        <v>412</v>
      </c>
      <c r="J117" s="593"/>
      <c r="K117" s="593"/>
      <c r="L117" s="684"/>
      <c r="M117" s="690"/>
      <c r="N117" s="690"/>
      <c r="O117" s="690"/>
      <c r="P117" s="690"/>
      <c r="Q117" s="690"/>
      <c r="R117" s="690"/>
      <c r="S117" s="690"/>
      <c r="T117" s="690"/>
      <c r="U117" s="690"/>
      <c r="V117" s="690"/>
      <c r="W117" s="690"/>
      <c r="X117" s="690"/>
      <c r="Y117" s="690"/>
      <c r="Z117" s="477" t="s">
        <v>1277</v>
      </c>
      <c r="AA117" s="477" t="s">
        <v>1277</v>
      </c>
      <c r="AB117" s="477" t="s">
        <v>1277</v>
      </c>
      <c r="AC117" s="41"/>
      <c r="AD117" s="690"/>
      <c r="AE117" s="690"/>
      <c r="AF117" s="477" t="s">
        <v>1264</v>
      </c>
      <c r="AG117" s="63" t="s">
        <v>1404</v>
      </c>
      <c r="AH117" s="594"/>
      <c r="AI117" s="594"/>
      <c r="AJ117" s="477"/>
      <c r="AK117" s="477" t="s">
        <v>1298</v>
      </c>
      <c r="AL117" s="690"/>
      <c r="AM117" s="544" t="s">
        <v>1375</v>
      </c>
      <c r="AN117" s="66"/>
      <c r="AO117" s="66"/>
      <c r="AP117" s="66"/>
      <c r="AQ117"/>
      <c r="AR117" s="3"/>
      <c r="AS117"/>
      <c r="AT117"/>
      <c r="AU117"/>
      <c r="AV117"/>
      <c r="AW117"/>
      <c r="AX117"/>
      <c r="AY117"/>
      <c r="AZ117"/>
      <c r="BA117"/>
      <c r="BB117"/>
      <c r="BC117"/>
      <c r="BD117"/>
      <c r="BE117"/>
      <c r="BF117"/>
      <c r="BG117"/>
      <c r="BH117"/>
      <c r="BI117"/>
      <c r="BJ117"/>
      <c r="BK117"/>
      <c r="BL117"/>
      <c r="BM117"/>
      <c r="BN117"/>
      <c r="BO117"/>
      <c r="BP117"/>
      <c r="BQ117"/>
      <c r="BR117"/>
      <c r="BS117"/>
      <c r="BT117"/>
    </row>
    <row r="118" spans="1:72" s="1" customFormat="1" ht="30" x14ac:dyDescent="0.25">
      <c r="A118" s="18" t="s">
        <v>1066</v>
      </c>
      <c r="B118" s="51" t="s">
        <v>1066</v>
      </c>
      <c r="C118" s="52" t="s">
        <v>474</v>
      </c>
      <c r="D118" s="53" t="s">
        <v>490</v>
      </c>
      <c r="E118" s="589" t="s">
        <v>151</v>
      </c>
      <c r="F118" s="53" t="s">
        <v>279</v>
      </c>
      <c r="G118" s="589"/>
      <c r="H118" s="53" t="s">
        <v>123</v>
      </c>
      <c r="I118" s="53" t="s">
        <v>279</v>
      </c>
      <c r="J118" s="589"/>
      <c r="K118" s="589"/>
      <c r="L118" s="705" t="s">
        <v>491</v>
      </c>
      <c r="M118" s="701"/>
      <c r="N118" s="701"/>
      <c r="O118" s="701"/>
      <c r="P118" s="701"/>
      <c r="Q118" s="701"/>
      <c r="R118" s="701"/>
      <c r="S118" s="701"/>
      <c r="T118" s="701"/>
      <c r="U118" s="701"/>
      <c r="V118" s="701">
        <v>0</v>
      </c>
      <c r="W118" s="701">
        <v>0</v>
      </c>
      <c r="X118" s="701">
        <v>0</v>
      </c>
      <c r="Y118" s="701"/>
      <c r="Z118" s="489"/>
      <c r="AA118" s="489"/>
      <c r="AB118" s="489"/>
      <c r="AC118" s="77"/>
      <c r="AD118" s="701" t="s">
        <v>159</v>
      </c>
      <c r="AE118" s="784" t="s">
        <v>1405</v>
      </c>
      <c r="AF118" s="489" t="s">
        <v>1264</v>
      </c>
      <c r="AG118" s="489" t="s">
        <v>1406</v>
      </c>
      <c r="AH118" s="489"/>
      <c r="AI118" s="489"/>
      <c r="AJ118" s="489"/>
      <c r="AK118" s="489" t="s">
        <v>412</v>
      </c>
      <c r="AL118" s="701"/>
      <c r="AM118" s="558" t="s">
        <v>1375</v>
      </c>
      <c r="AN118" s="66"/>
      <c r="AO118" s="66" t="s">
        <v>1407</v>
      </c>
      <c r="AP118" s="66" t="s">
        <v>1408</v>
      </c>
      <c r="AQ118" s="14" t="s">
        <v>1409</v>
      </c>
      <c r="AR118" s="3"/>
      <c r="AS118"/>
      <c r="AT118"/>
      <c r="AU118"/>
      <c r="AV118"/>
      <c r="AW118"/>
      <c r="AX118"/>
      <c r="AY118"/>
      <c r="AZ118"/>
      <c r="BA118"/>
      <c r="BB118"/>
      <c r="BC118"/>
      <c r="BD118"/>
      <c r="BE118"/>
      <c r="BF118"/>
      <c r="BG118"/>
      <c r="BH118"/>
      <c r="BI118"/>
      <c r="BJ118"/>
      <c r="BK118"/>
      <c r="BL118"/>
      <c r="BM118"/>
      <c r="BN118"/>
      <c r="BO118"/>
      <c r="BP118"/>
      <c r="BQ118"/>
      <c r="BR118"/>
      <c r="BS118"/>
      <c r="BT118"/>
    </row>
    <row r="119" spans="1:72" s="1" customFormat="1" x14ac:dyDescent="0.25">
      <c r="A119" s="18" t="s">
        <v>1066</v>
      </c>
      <c r="B119" s="584" t="s">
        <v>1066</v>
      </c>
      <c r="C119" s="586" t="s">
        <v>474</v>
      </c>
      <c r="D119" s="525" t="s">
        <v>490</v>
      </c>
      <c r="E119" s="590" t="s">
        <v>165</v>
      </c>
      <c r="F119" s="525" t="s">
        <v>428</v>
      </c>
      <c r="G119" s="590"/>
      <c r="H119" s="525"/>
      <c r="I119" s="525" t="s">
        <v>412</v>
      </c>
      <c r="J119" s="590"/>
      <c r="K119" s="590"/>
      <c r="L119" s="705"/>
      <c r="M119" s="702"/>
      <c r="N119" s="702"/>
      <c r="O119" s="702"/>
      <c r="P119" s="702"/>
      <c r="Q119" s="702"/>
      <c r="R119" s="702"/>
      <c r="S119" s="702"/>
      <c r="T119" s="702"/>
      <c r="U119" s="702"/>
      <c r="V119" s="702"/>
      <c r="W119" s="702"/>
      <c r="X119" s="702"/>
      <c r="Y119" s="702"/>
      <c r="Z119" s="489"/>
      <c r="AA119" s="489"/>
      <c r="AB119" s="489"/>
      <c r="AC119" s="77"/>
      <c r="AD119" s="702"/>
      <c r="AE119" s="786"/>
      <c r="AF119" s="489" t="s">
        <v>1264</v>
      </c>
      <c r="AG119" s="489" t="s">
        <v>1410</v>
      </c>
      <c r="AH119" s="489"/>
      <c r="AI119" s="489"/>
      <c r="AJ119" s="489"/>
      <c r="AK119" s="489" t="s">
        <v>412</v>
      </c>
      <c r="AL119" s="702"/>
      <c r="AM119" s="558" t="s">
        <v>1375</v>
      </c>
      <c r="AN119" s="66"/>
      <c r="AO119" s="66"/>
      <c r="AP119" s="66"/>
      <c r="AQ119"/>
      <c r="AR119" s="3"/>
      <c r="AS119"/>
      <c r="AT119"/>
      <c r="AU119"/>
      <c r="AV119"/>
      <c r="AW119"/>
      <c r="AX119"/>
      <c r="AY119"/>
      <c r="AZ119"/>
      <c r="BA119"/>
      <c r="BB119"/>
      <c r="BC119"/>
      <c r="BD119"/>
      <c r="BE119"/>
      <c r="BF119"/>
      <c r="BG119"/>
      <c r="BH119"/>
      <c r="BI119"/>
      <c r="BJ119"/>
      <c r="BK119"/>
      <c r="BL119"/>
      <c r="BM119"/>
      <c r="BN119"/>
      <c r="BO119"/>
      <c r="BP119"/>
      <c r="BQ119"/>
      <c r="BR119"/>
      <c r="BS119"/>
      <c r="BT119"/>
    </row>
    <row r="120" spans="1:72" s="1" customFormat="1" ht="78.599999999999994" customHeight="1" x14ac:dyDescent="0.25">
      <c r="A120" s="18" t="s">
        <v>1068</v>
      </c>
      <c r="B120" s="39" t="s">
        <v>1068</v>
      </c>
      <c r="C120" s="40" t="s">
        <v>474</v>
      </c>
      <c r="D120" s="57" t="s">
        <v>493</v>
      </c>
      <c r="E120" s="592" t="s">
        <v>151</v>
      </c>
      <c r="F120" s="57" t="s">
        <v>279</v>
      </c>
      <c r="G120" s="592"/>
      <c r="H120" s="57" t="s">
        <v>123</v>
      </c>
      <c r="I120" s="57" t="s">
        <v>279</v>
      </c>
      <c r="J120" s="592"/>
      <c r="K120" s="592"/>
      <c r="L120" s="684" t="s">
        <v>494</v>
      </c>
      <c r="M120" s="688"/>
      <c r="N120" s="688"/>
      <c r="O120" s="688"/>
      <c r="P120" s="688"/>
      <c r="Q120" s="688"/>
      <c r="R120" s="688"/>
      <c r="S120" s="688"/>
      <c r="T120" s="688"/>
      <c r="U120" s="688"/>
      <c r="V120" s="688">
        <v>0</v>
      </c>
      <c r="W120" s="688">
        <v>0</v>
      </c>
      <c r="X120" s="688">
        <v>0</v>
      </c>
      <c r="Y120" s="688"/>
      <c r="Z120" s="477"/>
      <c r="AA120" s="477"/>
      <c r="AB120" s="477"/>
      <c r="AC120" s="477"/>
      <c r="AD120" s="688" t="s">
        <v>159</v>
      </c>
      <c r="AE120" s="790" t="s">
        <v>1411</v>
      </c>
      <c r="AF120" s="477" t="s">
        <v>1264</v>
      </c>
      <c r="AG120" s="594" t="s">
        <v>1412</v>
      </c>
      <c r="AH120" s="594" t="s">
        <v>1412</v>
      </c>
      <c r="AI120" s="594" t="s">
        <v>1412</v>
      </c>
      <c r="AJ120" s="477"/>
      <c r="AK120" s="477" t="s">
        <v>1298</v>
      </c>
      <c r="AL120" s="688"/>
      <c r="AM120" s="544" t="s">
        <v>1375</v>
      </c>
      <c r="AN120" s="66"/>
      <c r="AO120" s="66" t="s">
        <v>1407</v>
      </c>
      <c r="AP120" s="66" t="s">
        <v>1413</v>
      </c>
      <c r="AQ120" s="73" t="s">
        <v>1414</v>
      </c>
      <c r="AR120" s="596" t="s">
        <v>1415</v>
      </c>
      <c r="AS120"/>
      <c r="AT120"/>
      <c r="AU120"/>
      <c r="AV120"/>
      <c r="AW120"/>
      <c r="AX120"/>
      <c r="AY120"/>
      <c r="AZ120"/>
      <c r="BA120"/>
      <c r="BB120"/>
      <c r="BC120"/>
      <c r="BD120"/>
      <c r="BE120"/>
      <c r="BF120"/>
      <c r="BG120"/>
      <c r="BH120"/>
      <c r="BI120"/>
      <c r="BJ120"/>
      <c r="BK120"/>
      <c r="BL120"/>
      <c r="BM120"/>
      <c r="BN120"/>
      <c r="BO120"/>
      <c r="BP120"/>
      <c r="BQ120"/>
      <c r="BR120"/>
      <c r="BS120"/>
      <c r="BT120"/>
    </row>
    <row r="121" spans="1:72" s="1" customFormat="1" ht="30" customHeight="1" x14ac:dyDescent="0.25">
      <c r="A121" s="18" t="s">
        <v>1068</v>
      </c>
      <c r="B121" s="44" t="s">
        <v>1068</v>
      </c>
      <c r="C121" s="45" t="s">
        <v>474</v>
      </c>
      <c r="D121" s="514" t="s">
        <v>493</v>
      </c>
      <c r="E121" s="593" t="s">
        <v>165</v>
      </c>
      <c r="F121" s="514" t="s">
        <v>486</v>
      </c>
      <c r="G121" s="593"/>
      <c r="H121" s="514"/>
      <c r="I121" s="514" t="s">
        <v>412</v>
      </c>
      <c r="J121" s="593"/>
      <c r="K121" s="593"/>
      <c r="L121" s="684"/>
      <c r="M121" s="690"/>
      <c r="N121" s="690"/>
      <c r="O121" s="690"/>
      <c r="P121" s="690"/>
      <c r="Q121" s="690"/>
      <c r="R121" s="690"/>
      <c r="S121" s="690"/>
      <c r="T121" s="690"/>
      <c r="U121" s="690"/>
      <c r="V121" s="690"/>
      <c r="W121" s="690"/>
      <c r="X121" s="690"/>
      <c r="Y121" s="690"/>
      <c r="Z121" s="477"/>
      <c r="AA121" s="477"/>
      <c r="AB121" s="477"/>
      <c r="AC121" s="477"/>
      <c r="AD121" s="688"/>
      <c r="AE121" s="792"/>
      <c r="AF121" s="477" t="s">
        <v>1264</v>
      </c>
      <c r="AG121" s="594" t="s">
        <v>1412</v>
      </c>
      <c r="AH121" s="594" t="s">
        <v>1412</v>
      </c>
      <c r="AI121" s="594" t="s">
        <v>1412</v>
      </c>
      <c r="AJ121" s="477"/>
      <c r="AK121" s="477" t="s">
        <v>1298</v>
      </c>
      <c r="AL121" s="690"/>
      <c r="AM121" s="544" t="s">
        <v>1375</v>
      </c>
      <c r="AN121" s="66"/>
      <c r="AO121" s="66"/>
      <c r="AP121" s="66"/>
      <c r="AQ121"/>
      <c r="AR121" s="3"/>
      <c r="AS121"/>
      <c r="AT121"/>
      <c r="AU121"/>
      <c r="AV121"/>
      <c r="AW121"/>
      <c r="AX121"/>
      <c r="AY121"/>
      <c r="AZ121"/>
      <c r="BA121"/>
      <c r="BB121"/>
      <c r="BC121"/>
      <c r="BD121"/>
      <c r="BE121"/>
      <c r="BF121"/>
      <c r="BG121"/>
      <c r="BH121"/>
      <c r="BI121"/>
      <c r="BJ121"/>
      <c r="BK121"/>
      <c r="BL121"/>
      <c r="BM121"/>
      <c r="BN121"/>
      <c r="BO121"/>
      <c r="BP121"/>
      <c r="BQ121"/>
      <c r="BR121"/>
      <c r="BS121"/>
      <c r="BT121"/>
    </row>
    <row r="122" spans="1:72" s="1" customFormat="1" ht="30" x14ac:dyDescent="0.25">
      <c r="A122" s="18" t="s">
        <v>1069</v>
      </c>
      <c r="B122" s="51" t="s">
        <v>1069</v>
      </c>
      <c r="C122" s="52" t="s">
        <v>495</v>
      </c>
      <c r="D122" s="53" t="s">
        <v>496</v>
      </c>
      <c r="E122" s="589" t="s">
        <v>151</v>
      </c>
      <c r="F122" s="53" t="s">
        <v>497</v>
      </c>
      <c r="G122" s="589"/>
      <c r="H122" s="53" t="s">
        <v>123</v>
      </c>
      <c r="I122" s="53" t="s">
        <v>497</v>
      </c>
      <c r="J122" s="589"/>
      <c r="K122" s="589"/>
      <c r="L122" s="506" t="s">
        <v>498</v>
      </c>
      <c r="M122" s="489"/>
      <c r="N122" s="489"/>
      <c r="O122" s="489"/>
      <c r="P122" s="489"/>
      <c r="Q122" s="489"/>
      <c r="R122" s="489"/>
      <c r="S122" s="489"/>
      <c r="T122" s="489"/>
      <c r="U122" s="489"/>
      <c r="V122" s="489">
        <v>0</v>
      </c>
      <c r="W122" s="489">
        <v>0</v>
      </c>
      <c r="X122" s="489">
        <v>0</v>
      </c>
      <c r="Y122" s="489"/>
      <c r="Z122" s="489"/>
      <c r="AA122" s="489"/>
      <c r="AB122" s="489"/>
      <c r="AC122" s="489"/>
      <c r="AD122" s="68" t="s">
        <v>159</v>
      </c>
      <c r="AE122" s="68" t="s">
        <v>1416</v>
      </c>
      <c r="AF122" s="489" t="s">
        <v>1264</v>
      </c>
      <c r="AG122" s="74"/>
      <c r="AH122" s="74"/>
      <c r="AI122" s="74"/>
      <c r="AJ122" s="489"/>
      <c r="AK122" s="489" t="s">
        <v>1417</v>
      </c>
      <c r="AL122" s="489"/>
      <c r="AM122" s="558" t="s">
        <v>1375</v>
      </c>
      <c r="AN122" s="66"/>
      <c r="AO122" s="66" t="s">
        <v>155</v>
      </c>
      <c r="AP122" s="66"/>
      <c r="AQ122"/>
      <c r="AR122" s="3"/>
      <c r="AS122"/>
      <c r="AT122"/>
      <c r="AU122"/>
      <c r="AV122"/>
      <c r="AW122"/>
      <c r="AX122"/>
      <c r="AY122"/>
      <c r="AZ122"/>
      <c r="BA122"/>
      <c r="BB122"/>
      <c r="BC122"/>
      <c r="BD122"/>
      <c r="BE122"/>
      <c r="BF122"/>
      <c r="BG122"/>
      <c r="BH122"/>
      <c r="BI122"/>
      <c r="BJ122"/>
      <c r="BK122"/>
      <c r="BL122"/>
      <c r="BM122"/>
      <c r="BN122"/>
      <c r="BO122"/>
      <c r="BP122"/>
      <c r="BQ122"/>
      <c r="BR122"/>
      <c r="BS122"/>
      <c r="BT122"/>
    </row>
    <row r="123" spans="1:72" s="1" customFormat="1" x14ac:dyDescent="0.25">
      <c r="A123" s="18" t="s">
        <v>48</v>
      </c>
      <c r="B123" s="39" t="s">
        <v>48</v>
      </c>
      <c r="C123" s="40" t="s">
        <v>495</v>
      </c>
      <c r="D123" s="57" t="s">
        <v>500</v>
      </c>
      <c r="E123" s="592" t="s">
        <v>151</v>
      </c>
      <c r="F123" s="57" t="s">
        <v>279</v>
      </c>
      <c r="G123" s="592"/>
      <c r="H123" s="57" t="s">
        <v>123</v>
      </c>
      <c r="I123" s="57" t="s">
        <v>279</v>
      </c>
      <c r="J123" s="592"/>
      <c r="K123" s="592"/>
      <c r="L123" s="687" t="s">
        <v>501</v>
      </c>
      <c r="M123" s="479" t="s">
        <v>155</v>
      </c>
      <c r="N123" s="688"/>
      <c r="O123" s="688" t="s">
        <v>155</v>
      </c>
      <c r="P123" s="688"/>
      <c r="Q123" s="688"/>
      <c r="R123" s="688"/>
      <c r="S123" s="688"/>
      <c r="T123" s="688"/>
      <c r="U123" s="688"/>
      <c r="V123" s="688" t="s">
        <v>1332</v>
      </c>
      <c r="W123" s="688" t="s">
        <v>1331</v>
      </c>
      <c r="X123" s="688" t="s">
        <v>1332</v>
      </c>
      <c r="Y123" s="688"/>
      <c r="Z123" s="477"/>
      <c r="AA123" s="477"/>
      <c r="AB123" s="477"/>
      <c r="AC123" s="76" t="s">
        <v>1418</v>
      </c>
      <c r="AD123" s="688" t="s">
        <v>159</v>
      </c>
      <c r="AE123" s="688"/>
      <c r="AF123" s="477" t="s">
        <v>1264</v>
      </c>
      <c r="AG123" s="63" t="s">
        <v>1419</v>
      </c>
      <c r="AH123" s="63" t="s">
        <v>1419</v>
      </c>
      <c r="AI123" s="63" t="s">
        <v>1419</v>
      </c>
      <c r="AJ123" s="477"/>
      <c r="AK123" s="477" t="s">
        <v>1377</v>
      </c>
      <c r="AL123" s="688"/>
      <c r="AM123" s="544" t="s">
        <v>1375</v>
      </c>
      <c r="AN123" s="66"/>
      <c r="AO123" s="66" t="s">
        <v>155</v>
      </c>
      <c r="AP123" s="66"/>
      <c r="AQ123"/>
      <c r="AR123" s="3"/>
      <c r="AS123"/>
      <c r="AT123"/>
      <c r="AU123"/>
      <c r="AV123"/>
      <c r="AW123"/>
      <c r="AX123"/>
      <c r="AY123"/>
      <c r="AZ123"/>
      <c r="BA123"/>
      <c r="BB123"/>
      <c r="BC123"/>
      <c r="BD123"/>
      <c r="BE123"/>
      <c r="BF123"/>
      <c r="BG123"/>
      <c r="BH123"/>
      <c r="BI123"/>
      <c r="BJ123"/>
      <c r="BK123"/>
      <c r="BL123"/>
      <c r="BM123"/>
      <c r="BN123"/>
      <c r="BO123"/>
      <c r="BP123"/>
      <c r="BQ123"/>
      <c r="BR123"/>
      <c r="BS123"/>
      <c r="BT123"/>
    </row>
    <row r="124" spans="1:72" s="1" customFormat="1" x14ac:dyDescent="0.25">
      <c r="A124" s="18" t="s">
        <v>48</v>
      </c>
      <c r="B124" s="44" t="s">
        <v>48</v>
      </c>
      <c r="C124" s="45" t="s">
        <v>495</v>
      </c>
      <c r="D124" s="514" t="s">
        <v>500</v>
      </c>
      <c r="E124" s="593" t="s">
        <v>165</v>
      </c>
      <c r="F124" s="514" t="s">
        <v>507</v>
      </c>
      <c r="G124" s="593"/>
      <c r="H124" s="514"/>
      <c r="I124" s="514" t="s">
        <v>508</v>
      </c>
      <c r="J124" s="593"/>
      <c r="K124" s="593"/>
      <c r="L124" s="687"/>
      <c r="M124" s="480" t="s">
        <v>154</v>
      </c>
      <c r="N124" s="689"/>
      <c r="O124" s="689"/>
      <c r="P124" s="689"/>
      <c r="Q124" s="689"/>
      <c r="R124" s="689"/>
      <c r="S124" s="689"/>
      <c r="T124" s="689"/>
      <c r="U124" s="689"/>
      <c r="V124" s="689"/>
      <c r="W124" s="689"/>
      <c r="X124" s="689"/>
      <c r="Y124" s="689"/>
      <c r="Z124" s="477"/>
      <c r="AA124" s="477"/>
      <c r="AB124" s="477"/>
      <c r="AC124" s="76"/>
      <c r="AD124" s="689"/>
      <c r="AE124" s="689"/>
      <c r="AF124" s="477" t="s">
        <v>1264</v>
      </c>
      <c r="AG124" s="63" t="s">
        <v>1420</v>
      </c>
      <c r="AH124" s="63" t="s">
        <v>1420</v>
      </c>
      <c r="AI124" s="63" t="s">
        <v>1420</v>
      </c>
      <c r="AJ124" s="477"/>
      <c r="AK124" s="477" t="s">
        <v>1377</v>
      </c>
      <c r="AL124" s="689"/>
      <c r="AM124" s="544" t="s">
        <v>1375</v>
      </c>
      <c r="AN124" s="66"/>
      <c r="AO124" s="66"/>
      <c r="AP124" s="66"/>
      <c r="AQ124"/>
      <c r="AR124" s="3"/>
      <c r="AS124"/>
      <c r="AT124"/>
      <c r="AU124"/>
      <c r="AV124"/>
      <c r="AW124"/>
      <c r="AX124"/>
      <c r="AY124"/>
      <c r="AZ124"/>
      <c r="BA124"/>
      <c r="BB124"/>
      <c r="BC124"/>
      <c r="BD124"/>
      <c r="BE124"/>
      <c r="BF124"/>
      <c r="BG124"/>
      <c r="BH124"/>
      <c r="BI124"/>
      <c r="BJ124"/>
      <c r="BK124"/>
      <c r="BL124"/>
      <c r="BM124"/>
      <c r="BN124"/>
      <c r="BO124"/>
      <c r="BP124"/>
      <c r="BQ124"/>
      <c r="BR124"/>
      <c r="BS124"/>
      <c r="BT124"/>
    </row>
    <row r="125" spans="1:72" s="1" customFormat="1" x14ac:dyDescent="0.25">
      <c r="A125" s="18" t="s">
        <v>48</v>
      </c>
      <c r="B125" s="44" t="s">
        <v>48</v>
      </c>
      <c r="C125" s="45" t="s">
        <v>495</v>
      </c>
      <c r="D125" s="514" t="s">
        <v>500</v>
      </c>
      <c r="E125" s="593" t="s">
        <v>168</v>
      </c>
      <c r="F125" s="514" t="s">
        <v>510</v>
      </c>
      <c r="G125" s="593"/>
      <c r="H125" s="514"/>
      <c r="I125" s="514" t="s">
        <v>511</v>
      </c>
      <c r="J125" s="593"/>
      <c r="K125" s="593"/>
      <c r="L125" s="687"/>
      <c r="M125" s="481" t="s">
        <v>154</v>
      </c>
      <c r="N125" s="690"/>
      <c r="O125" s="690"/>
      <c r="P125" s="690"/>
      <c r="Q125" s="690"/>
      <c r="R125" s="690"/>
      <c r="S125" s="690"/>
      <c r="T125" s="690"/>
      <c r="U125" s="690"/>
      <c r="V125" s="690"/>
      <c r="W125" s="690"/>
      <c r="X125" s="690"/>
      <c r="Y125" s="690"/>
      <c r="Z125" s="477"/>
      <c r="AA125" s="477"/>
      <c r="AB125" s="477"/>
      <c r="AC125" s="76"/>
      <c r="AD125" s="690"/>
      <c r="AE125" s="690"/>
      <c r="AF125" s="477" t="s">
        <v>1264</v>
      </c>
      <c r="AG125" s="63" t="s">
        <v>1419</v>
      </c>
      <c r="AH125" s="63" t="s">
        <v>1419</v>
      </c>
      <c r="AI125" s="63" t="s">
        <v>1419</v>
      </c>
      <c r="AJ125" s="477"/>
      <c r="AK125" s="477" t="s">
        <v>1377</v>
      </c>
      <c r="AL125" s="690"/>
      <c r="AM125" s="544" t="s">
        <v>1375</v>
      </c>
      <c r="AN125" s="66"/>
      <c r="AO125" s="66"/>
      <c r="AP125" s="66"/>
      <c r="AQ125"/>
      <c r="AR125" s="3"/>
      <c r="AS125"/>
      <c r="AT125"/>
      <c r="AU125"/>
      <c r="AV125"/>
      <c r="AW125"/>
      <c r="AX125"/>
      <c r="AY125"/>
      <c r="AZ125"/>
      <c r="BA125"/>
      <c r="BB125"/>
      <c r="BC125"/>
      <c r="BD125"/>
      <c r="BE125"/>
      <c r="BF125"/>
      <c r="BG125"/>
      <c r="BH125"/>
      <c r="BI125"/>
      <c r="BJ125"/>
      <c r="BK125"/>
      <c r="BL125"/>
      <c r="BM125"/>
      <c r="BN125"/>
      <c r="BO125"/>
      <c r="BP125"/>
      <c r="BQ125"/>
      <c r="BR125"/>
      <c r="BS125"/>
      <c r="BT125"/>
    </row>
    <row r="126" spans="1:72" s="1" customFormat="1" ht="30" x14ac:dyDescent="0.25">
      <c r="A126" s="18" t="s">
        <v>1075</v>
      </c>
      <c r="B126" s="51" t="s">
        <v>1075</v>
      </c>
      <c r="C126" s="52" t="s">
        <v>495</v>
      </c>
      <c r="D126" s="53" t="s">
        <v>514</v>
      </c>
      <c r="E126" s="589" t="s">
        <v>151</v>
      </c>
      <c r="F126" s="53" t="s">
        <v>515</v>
      </c>
      <c r="G126" s="589"/>
      <c r="H126" s="53" t="s">
        <v>123</v>
      </c>
      <c r="I126" s="53" t="s">
        <v>515</v>
      </c>
      <c r="J126" s="589"/>
      <c r="K126" s="589"/>
      <c r="L126" s="705" t="s">
        <v>516</v>
      </c>
      <c r="M126" s="485"/>
      <c r="N126" s="701"/>
      <c r="O126" s="701"/>
      <c r="P126" s="701" t="s">
        <v>155</v>
      </c>
      <c r="Q126" s="701"/>
      <c r="R126" s="701"/>
      <c r="S126" s="701"/>
      <c r="T126" s="701"/>
      <c r="U126" s="701"/>
      <c r="V126" s="701" t="s">
        <v>1240</v>
      </c>
      <c r="W126" s="701" t="s">
        <v>1318</v>
      </c>
      <c r="X126" s="701" t="s">
        <v>1319</v>
      </c>
      <c r="Y126" s="701"/>
      <c r="Z126" s="489"/>
      <c r="AA126" s="489"/>
      <c r="AB126" s="489"/>
      <c r="AC126" s="489"/>
      <c r="AD126" s="701" t="s">
        <v>159</v>
      </c>
      <c r="AE126" s="784" t="s">
        <v>1421</v>
      </c>
      <c r="AF126" s="489"/>
      <c r="AG126" s="74"/>
      <c r="AH126" s="74"/>
      <c r="AI126" s="74"/>
      <c r="AJ126" s="784" t="s">
        <v>1422</v>
      </c>
      <c r="AK126" s="489"/>
      <c r="AL126" s="701"/>
      <c r="AM126" s="558" t="s">
        <v>1375</v>
      </c>
      <c r="AN126" s="66"/>
      <c r="AO126" s="66" t="s">
        <v>1407</v>
      </c>
      <c r="AP126" s="66" t="s">
        <v>1423</v>
      </c>
      <c r="AQ126" s="14" t="s">
        <v>1424</v>
      </c>
      <c r="AR126" s="596" t="s">
        <v>1425</v>
      </c>
      <c r="AS126"/>
      <c r="AT126"/>
      <c r="AU126"/>
      <c r="AV126"/>
      <c r="AW126"/>
      <c r="AX126"/>
      <c r="AY126"/>
      <c r="AZ126"/>
      <c r="BA126"/>
      <c r="BB126"/>
      <c r="BC126"/>
      <c r="BD126"/>
      <c r="BE126"/>
      <c r="BF126"/>
      <c r="BG126"/>
      <c r="BH126"/>
      <c r="BI126"/>
      <c r="BJ126"/>
      <c r="BK126"/>
      <c r="BL126"/>
      <c r="BM126"/>
      <c r="BN126"/>
      <c r="BO126"/>
      <c r="BP126"/>
      <c r="BQ126"/>
      <c r="BR126"/>
      <c r="BS126"/>
      <c r="BT126"/>
    </row>
    <row r="127" spans="1:72" s="1" customFormat="1" x14ac:dyDescent="0.25">
      <c r="A127" s="18" t="s">
        <v>1075</v>
      </c>
      <c r="B127" s="584" t="s">
        <v>1075</v>
      </c>
      <c r="C127" s="586" t="s">
        <v>495</v>
      </c>
      <c r="D127" s="525" t="s">
        <v>514</v>
      </c>
      <c r="E127" s="590" t="s">
        <v>165</v>
      </c>
      <c r="F127" s="525" t="s">
        <v>519</v>
      </c>
      <c r="G127" s="590"/>
      <c r="H127" s="525"/>
      <c r="I127" s="525" t="s">
        <v>519</v>
      </c>
      <c r="J127" s="590"/>
      <c r="K127" s="590"/>
      <c r="L127" s="705"/>
      <c r="M127" s="486" t="s">
        <v>154</v>
      </c>
      <c r="N127" s="702"/>
      <c r="O127" s="702"/>
      <c r="P127" s="702"/>
      <c r="Q127" s="702"/>
      <c r="R127" s="702"/>
      <c r="S127" s="702"/>
      <c r="T127" s="702"/>
      <c r="U127" s="702"/>
      <c r="V127" s="702"/>
      <c r="W127" s="702"/>
      <c r="X127" s="702"/>
      <c r="Y127" s="702"/>
      <c r="Z127" s="489"/>
      <c r="AA127" s="489"/>
      <c r="AB127" s="489"/>
      <c r="AC127" s="489"/>
      <c r="AD127" s="702"/>
      <c r="AE127" s="786"/>
      <c r="AF127" s="489"/>
      <c r="AG127" s="74"/>
      <c r="AH127" s="74"/>
      <c r="AI127" s="74"/>
      <c r="AJ127" s="786"/>
      <c r="AK127" s="489"/>
      <c r="AL127" s="702"/>
      <c r="AM127" s="558" t="s">
        <v>1375</v>
      </c>
      <c r="AN127" s="66"/>
      <c r="AO127" s="66"/>
      <c r="AP127" s="66"/>
      <c r="AQ127"/>
      <c r="AR127" s="3"/>
      <c r="AS127"/>
      <c r="AT127"/>
      <c r="AU127"/>
      <c r="AV127"/>
      <c r="AW127"/>
      <c r="AX127"/>
      <c r="AY127"/>
      <c r="AZ127"/>
      <c r="BA127"/>
      <c r="BB127"/>
      <c r="BC127"/>
      <c r="BD127"/>
      <c r="BE127"/>
      <c r="BF127"/>
      <c r="BG127"/>
      <c r="BH127"/>
      <c r="BI127"/>
      <c r="BJ127"/>
      <c r="BK127"/>
      <c r="BL127"/>
      <c r="BM127"/>
      <c r="BN127"/>
      <c r="BO127"/>
      <c r="BP127"/>
      <c r="BQ127"/>
      <c r="BR127"/>
      <c r="BS127"/>
      <c r="BT127"/>
    </row>
    <row r="128" spans="1:72" s="1" customFormat="1" ht="105" x14ac:dyDescent="0.25">
      <c r="A128" s="18" t="s">
        <v>1077</v>
      </c>
      <c r="B128" s="39" t="s">
        <v>1077</v>
      </c>
      <c r="C128" s="40" t="s">
        <v>495</v>
      </c>
      <c r="D128" s="57" t="s">
        <v>520</v>
      </c>
      <c r="E128" s="592" t="s">
        <v>151</v>
      </c>
      <c r="F128" s="57" t="s">
        <v>279</v>
      </c>
      <c r="G128" s="592"/>
      <c r="H128" s="57" t="s">
        <v>123</v>
      </c>
      <c r="I128" s="57" t="s">
        <v>19</v>
      </c>
      <c r="J128" s="592"/>
      <c r="K128" s="685"/>
      <c r="L128" s="687" t="s">
        <v>521</v>
      </c>
      <c r="M128" s="479" t="s">
        <v>155</v>
      </c>
      <c r="N128" s="688"/>
      <c r="O128" s="688"/>
      <c r="P128" s="688"/>
      <c r="Q128" s="688"/>
      <c r="R128" s="688"/>
      <c r="S128" s="688"/>
      <c r="T128" s="688"/>
      <c r="U128" s="688" t="s">
        <v>155</v>
      </c>
      <c r="V128" s="688" t="s">
        <v>1332</v>
      </c>
      <c r="W128" s="688" t="s">
        <v>1331</v>
      </c>
      <c r="X128" s="688" t="s">
        <v>1332</v>
      </c>
      <c r="Y128" s="688"/>
      <c r="Z128" s="477"/>
      <c r="AA128" s="477"/>
      <c r="AB128" s="477"/>
      <c r="AC128" s="71" t="s">
        <v>1332</v>
      </c>
      <c r="AD128" s="688" t="s">
        <v>399</v>
      </c>
      <c r="AE128" s="790" t="s">
        <v>1426</v>
      </c>
      <c r="AF128" s="477"/>
      <c r="AG128" s="594"/>
      <c r="AH128" s="594"/>
      <c r="AI128" s="594"/>
      <c r="AJ128" s="477"/>
      <c r="AK128" s="688" t="s">
        <v>1377</v>
      </c>
      <c r="AL128" s="870" t="s">
        <v>155</v>
      </c>
      <c r="AM128" s="544" t="s">
        <v>1375</v>
      </c>
      <c r="AN128" s="758" t="s">
        <v>155</v>
      </c>
      <c r="AO128" s="758" t="s">
        <v>1407</v>
      </c>
      <c r="AP128" s="758" t="s">
        <v>1427</v>
      </c>
      <c r="AQ128" s="73" t="s">
        <v>1428</v>
      </c>
      <c r="AR128" s="3" t="s">
        <v>1429</v>
      </c>
      <c r="AS128"/>
      <c r="AT128"/>
      <c r="AU128"/>
      <c r="AV128"/>
      <c r="AW128"/>
      <c r="AX128"/>
      <c r="AY128"/>
      <c r="AZ128"/>
      <c r="BA128"/>
      <c r="BB128"/>
      <c r="BC128"/>
      <c r="BD128"/>
      <c r="BE128"/>
      <c r="BF128"/>
      <c r="BG128"/>
      <c r="BH128"/>
      <c r="BI128"/>
      <c r="BJ128"/>
      <c r="BK128"/>
      <c r="BL128"/>
      <c r="BM128"/>
      <c r="BN128"/>
      <c r="BO128"/>
      <c r="BP128"/>
      <c r="BQ128"/>
      <c r="BR128"/>
      <c r="BS128"/>
      <c r="BT128"/>
    </row>
    <row r="129" spans="1:72" s="1" customFormat="1" x14ac:dyDescent="0.25">
      <c r="A129" s="18" t="s">
        <v>1077</v>
      </c>
      <c r="B129" s="44" t="s">
        <v>1077</v>
      </c>
      <c r="C129" s="45" t="s">
        <v>495</v>
      </c>
      <c r="D129" s="514" t="s">
        <v>520</v>
      </c>
      <c r="E129" s="593" t="s">
        <v>165</v>
      </c>
      <c r="F129" s="514" t="s">
        <v>526</v>
      </c>
      <c r="G129" s="593"/>
      <c r="H129" s="514"/>
      <c r="I129" s="514" t="s">
        <v>19</v>
      </c>
      <c r="J129" s="593"/>
      <c r="K129" s="685"/>
      <c r="L129" s="687"/>
      <c r="M129" s="480" t="s">
        <v>154</v>
      </c>
      <c r="N129" s="689"/>
      <c r="O129" s="689"/>
      <c r="P129" s="689"/>
      <c r="Q129" s="689"/>
      <c r="R129" s="689"/>
      <c r="S129" s="689"/>
      <c r="T129" s="689"/>
      <c r="U129" s="689"/>
      <c r="V129" s="689"/>
      <c r="W129" s="689"/>
      <c r="X129" s="689"/>
      <c r="Y129" s="689"/>
      <c r="Z129" s="477"/>
      <c r="AA129" s="477"/>
      <c r="AB129" s="477"/>
      <c r="AC129" s="76"/>
      <c r="AD129" s="689"/>
      <c r="AE129" s="791"/>
      <c r="AF129" s="477"/>
      <c r="AG129" s="594"/>
      <c r="AH129" s="594"/>
      <c r="AI129" s="594"/>
      <c r="AJ129" s="477"/>
      <c r="AK129" s="689"/>
      <c r="AL129" s="871"/>
      <c r="AM129" s="544" t="s">
        <v>1375</v>
      </c>
      <c r="AN129" s="759"/>
      <c r="AO129" s="759"/>
      <c r="AP129" s="759"/>
      <c r="AQ129"/>
      <c r="AR129" s="3"/>
      <c r="AS129"/>
      <c r="AT129"/>
      <c r="AU129"/>
      <c r="AV129"/>
      <c r="AW129"/>
      <c r="AX129"/>
      <c r="AY129"/>
      <c r="AZ129"/>
      <c r="BA129"/>
      <c r="BB129"/>
      <c r="BC129"/>
      <c r="BD129"/>
      <c r="BE129"/>
      <c r="BF129"/>
      <c r="BG129"/>
      <c r="BH129"/>
      <c r="BI129"/>
      <c r="BJ129"/>
      <c r="BK129"/>
      <c r="BL129"/>
      <c r="BM129"/>
      <c r="BN129"/>
      <c r="BO129"/>
      <c r="BP129"/>
      <c r="BQ129"/>
      <c r="BR129"/>
      <c r="BS129"/>
      <c r="BT129"/>
    </row>
    <row r="130" spans="1:72" s="1" customFormat="1" x14ac:dyDescent="0.25">
      <c r="A130" s="18" t="s">
        <v>1077</v>
      </c>
      <c r="B130" s="44" t="s">
        <v>1077</v>
      </c>
      <c r="C130" s="45" t="s">
        <v>495</v>
      </c>
      <c r="D130" s="514" t="s">
        <v>520</v>
      </c>
      <c r="E130" s="593" t="s">
        <v>168</v>
      </c>
      <c r="F130" s="514" t="s">
        <v>527</v>
      </c>
      <c r="G130" s="593"/>
      <c r="H130" s="514"/>
      <c r="I130" s="514"/>
      <c r="J130" s="593"/>
      <c r="K130" s="685"/>
      <c r="L130" s="687"/>
      <c r="M130" s="481" t="s">
        <v>154</v>
      </c>
      <c r="N130" s="690"/>
      <c r="O130" s="690"/>
      <c r="P130" s="690"/>
      <c r="Q130" s="690"/>
      <c r="R130" s="690"/>
      <c r="S130" s="690"/>
      <c r="T130" s="690"/>
      <c r="U130" s="690"/>
      <c r="V130" s="690"/>
      <c r="W130" s="690"/>
      <c r="X130" s="690"/>
      <c r="Y130" s="690"/>
      <c r="Z130" s="477"/>
      <c r="AA130" s="477"/>
      <c r="AB130" s="477"/>
      <c r="AC130" s="76"/>
      <c r="AD130" s="690"/>
      <c r="AE130" s="792"/>
      <c r="AF130" s="477"/>
      <c r="AG130" s="594"/>
      <c r="AH130" s="594"/>
      <c r="AI130" s="594"/>
      <c r="AJ130" s="477"/>
      <c r="AK130" s="690"/>
      <c r="AL130" s="872"/>
      <c r="AM130" s="544" t="s">
        <v>1375</v>
      </c>
      <c r="AN130" s="760"/>
      <c r="AO130" s="760"/>
      <c r="AP130" s="760"/>
      <c r="AQ130"/>
      <c r="AR130" s="3"/>
      <c r="AS130"/>
      <c r="AT130"/>
      <c r="AU130"/>
      <c r="AV130"/>
      <c r="AW130"/>
      <c r="AX130"/>
      <c r="AY130"/>
      <c r="AZ130"/>
      <c r="BA130"/>
      <c r="BB130"/>
      <c r="BC130"/>
      <c r="BD130"/>
      <c r="BE130"/>
      <c r="BF130"/>
      <c r="BG130"/>
      <c r="BH130"/>
      <c r="BI130"/>
      <c r="BJ130"/>
      <c r="BK130"/>
      <c r="BL130"/>
      <c r="BM130"/>
      <c r="BN130"/>
      <c r="BO130"/>
      <c r="BP130"/>
      <c r="BQ130"/>
      <c r="BR130"/>
      <c r="BS130"/>
      <c r="BT130"/>
    </row>
    <row r="131" spans="1:72" s="1" customFormat="1" ht="51" x14ac:dyDescent="0.25">
      <c r="A131" s="18" t="s">
        <v>9</v>
      </c>
      <c r="B131" s="51" t="s">
        <v>9</v>
      </c>
      <c r="C131" s="52" t="s">
        <v>528</v>
      </c>
      <c r="D131" s="53" t="s">
        <v>109</v>
      </c>
      <c r="E131" s="589" t="s">
        <v>151</v>
      </c>
      <c r="F131" s="53" t="s">
        <v>279</v>
      </c>
      <c r="G131" s="589"/>
      <c r="H131" s="53" t="s">
        <v>123</v>
      </c>
      <c r="I131" s="53" t="s">
        <v>279</v>
      </c>
      <c r="J131" s="589"/>
      <c r="K131" s="589"/>
      <c r="L131" s="506" t="s">
        <v>529</v>
      </c>
      <c r="M131" s="489" t="s">
        <v>155</v>
      </c>
      <c r="N131" s="489"/>
      <c r="O131" s="489"/>
      <c r="P131" s="489"/>
      <c r="Q131" s="489"/>
      <c r="R131" s="489"/>
      <c r="S131" s="489"/>
      <c r="T131" s="489"/>
      <c r="U131" s="489"/>
      <c r="V131" s="489" t="s">
        <v>1332</v>
      </c>
      <c r="W131" s="489" t="s">
        <v>1331</v>
      </c>
      <c r="X131" s="489" t="s">
        <v>1332</v>
      </c>
      <c r="Y131" s="489"/>
      <c r="Z131" s="489"/>
      <c r="AA131" s="489"/>
      <c r="AB131" s="489"/>
      <c r="AC131" s="76" t="s">
        <v>1332</v>
      </c>
      <c r="AD131" s="68" t="s">
        <v>159</v>
      </c>
      <c r="AE131" s="68"/>
      <c r="AF131" s="489" t="s">
        <v>1264</v>
      </c>
      <c r="AG131" s="74" t="s">
        <v>1430</v>
      </c>
      <c r="AH131" s="74" t="s">
        <v>1430</v>
      </c>
      <c r="AI131" s="74" t="s">
        <v>1430</v>
      </c>
      <c r="AJ131" s="489"/>
      <c r="AK131" s="489" t="s">
        <v>1417</v>
      </c>
      <c r="AL131" s="489"/>
      <c r="AM131" s="558" t="s">
        <v>1375</v>
      </c>
      <c r="AN131" s="66"/>
      <c r="AO131" s="66" t="s">
        <v>155</v>
      </c>
      <c r="AP131" s="66"/>
      <c r="AQ131"/>
      <c r="AR131" s="3"/>
      <c r="AS131"/>
      <c r="AT131"/>
      <c r="AU131"/>
      <c r="AV131"/>
      <c r="AW131"/>
      <c r="AX131"/>
      <c r="AY131"/>
      <c r="AZ131"/>
      <c r="BA131"/>
      <c r="BB131"/>
      <c r="BC131"/>
      <c r="BD131"/>
      <c r="BE131"/>
      <c r="BF131"/>
      <c r="BG131"/>
      <c r="BH131"/>
      <c r="BI131"/>
      <c r="BJ131"/>
      <c r="BK131"/>
      <c r="BL131"/>
      <c r="BM131"/>
      <c r="BN131"/>
      <c r="BO131"/>
      <c r="BP131"/>
      <c r="BQ131"/>
      <c r="BR131"/>
      <c r="BS131"/>
      <c r="BT131"/>
    </row>
    <row r="132" spans="1:72" s="1" customFormat="1" ht="30" customHeight="1" x14ac:dyDescent="0.25">
      <c r="A132" s="18" t="s">
        <v>1082</v>
      </c>
      <c r="B132" s="39" t="s">
        <v>1082</v>
      </c>
      <c r="C132" s="40" t="s">
        <v>528</v>
      </c>
      <c r="D132" s="57" t="s">
        <v>532</v>
      </c>
      <c r="E132" s="592" t="s">
        <v>151</v>
      </c>
      <c r="F132" s="57" t="s">
        <v>279</v>
      </c>
      <c r="G132" s="592"/>
      <c r="H132" s="57" t="s">
        <v>123</v>
      </c>
      <c r="I132" s="57" t="s">
        <v>279</v>
      </c>
      <c r="J132" s="592"/>
      <c r="K132" s="592"/>
      <c r="L132" s="726" t="s">
        <v>533</v>
      </c>
      <c r="M132" s="688"/>
      <c r="N132" s="688"/>
      <c r="O132" s="688"/>
      <c r="P132" s="688"/>
      <c r="Q132" s="688"/>
      <c r="R132" s="688" t="s">
        <v>155</v>
      </c>
      <c r="S132" s="688"/>
      <c r="T132" s="688"/>
      <c r="U132" s="688"/>
      <c r="V132" s="688">
        <v>0</v>
      </c>
      <c r="W132" s="688">
        <v>0</v>
      </c>
      <c r="X132" s="688">
        <v>0</v>
      </c>
      <c r="Y132" s="688"/>
      <c r="Z132" s="477"/>
      <c r="AA132" s="477"/>
      <c r="AB132" s="477"/>
      <c r="AC132" s="72" t="s">
        <v>549</v>
      </c>
      <c r="AD132" s="688" t="s">
        <v>159</v>
      </c>
      <c r="AE132" s="688" t="s">
        <v>1431</v>
      </c>
      <c r="AF132" s="688" t="s">
        <v>1264</v>
      </c>
      <c r="AG132" s="477" t="s">
        <v>1432</v>
      </c>
      <c r="AH132" s="477" t="s">
        <v>1432</v>
      </c>
      <c r="AI132" s="477" t="s">
        <v>1432</v>
      </c>
      <c r="AJ132" s="477"/>
      <c r="AK132" s="477" t="s">
        <v>1432</v>
      </c>
      <c r="AL132" s="688"/>
      <c r="AM132" s="544" t="s">
        <v>1275</v>
      </c>
      <c r="AN132" s="66"/>
      <c r="AO132" s="66" t="s">
        <v>1433</v>
      </c>
      <c r="AP132" s="66" t="s">
        <v>1434</v>
      </c>
      <c r="AQ132" s="73" t="s">
        <v>1435</v>
      </c>
      <c r="AR132" s="3" t="s">
        <v>1436</v>
      </c>
      <c r="AS132"/>
      <c r="AT132"/>
      <c r="AU132"/>
      <c r="AV132"/>
      <c r="AW132"/>
      <c r="AX132"/>
      <c r="AY132"/>
      <c r="AZ132"/>
      <c r="BA132"/>
      <c r="BB132"/>
      <c r="BC132"/>
      <c r="BD132"/>
      <c r="BE132"/>
      <c r="BF132"/>
      <c r="BG132"/>
      <c r="BH132"/>
      <c r="BI132"/>
      <c r="BJ132"/>
      <c r="BK132"/>
      <c r="BL132"/>
      <c r="BM132"/>
      <c r="BN132"/>
      <c r="BO132"/>
      <c r="BP132"/>
      <c r="BQ132"/>
      <c r="BR132"/>
      <c r="BS132"/>
      <c r="BT132"/>
    </row>
    <row r="133" spans="1:72" s="1" customFormat="1" ht="30" x14ac:dyDescent="0.25">
      <c r="A133" s="18" t="s">
        <v>1082</v>
      </c>
      <c r="B133" s="44" t="s">
        <v>1082</v>
      </c>
      <c r="C133" s="45" t="s">
        <v>528</v>
      </c>
      <c r="D133" s="514" t="s">
        <v>532</v>
      </c>
      <c r="E133" s="593" t="s">
        <v>165</v>
      </c>
      <c r="F133" s="514" t="s">
        <v>536</v>
      </c>
      <c r="G133" s="593"/>
      <c r="H133" s="514"/>
      <c r="I133" s="514" t="s">
        <v>412</v>
      </c>
      <c r="J133" s="593"/>
      <c r="K133" s="593"/>
      <c r="L133" s="727"/>
      <c r="M133" s="690"/>
      <c r="N133" s="690"/>
      <c r="O133" s="690"/>
      <c r="P133" s="690"/>
      <c r="Q133" s="690"/>
      <c r="R133" s="690"/>
      <c r="S133" s="690"/>
      <c r="T133" s="690"/>
      <c r="U133" s="690"/>
      <c r="V133" s="690"/>
      <c r="W133" s="690"/>
      <c r="X133" s="690"/>
      <c r="Y133" s="690"/>
      <c r="Z133" s="477"/>
      <c r="AA133" s="477"/>
      <c r="AB133" s="477"/>
      <c r="AC133" s="41"/>
      <c r="AD133" s="690"/>
      <c r="AE133" s="690"/>
      <c r="AF133" s="690"/>
      <c r="AG133" s="477" t="s">
        <v>1437</v>
      </c>
      <c r="AH133" s="477" t="s">
        <v>1437</v>
      </c>
      <c r="AI133" s="477" t="s">
        <v>1437</v>
      </c>
      <c r="AJ133" s="477"/>
      <c r="AK133" s="477" t="s">
        <v>1432</v>
      </c>
      <c r="AL133" s="690"/>
      <c r="AM133" s="544" t="s">
        <v>1275</v>
      </c>
      <c r="AN133" s="66"/>
      <c r="AO133" s="66"/>
      <c r="AP133" s="66"/>
      <c r="AQ133"/>
      <c r="AR133" s="3"/>
      <c r="AS133"/>
      <c r="AT133"/>
      <c r="AU133"/>
      <c r="AV133"/>
      <c r="AW133"/>
      <c r="AX133"/>
      <c r="AY133"/>
      <c r="AZ133"/>
      <c r="BA133"/>
      <c r="BB133"/>
      <c r="BC133"/>
      <c r="BD133"/>
      <c r="BE133"/>
      <c r="BF133"/>
      <c r="BG133"/>
      <c r="BH133"/>
      <c r="BI133"/>
      <c r="BJ133"/>
      <c r="BK133"/>
      <c r="BL133"/>
      <c r="BM133"/>
      <c r="BN133"/>
      <c r="BO133"/>
      <c r="BP133"/>
      <c r="BQ133"/>
      <c r="BR133"/>
      <c r="BS133"/>
      <c r="BT133"/>
    </row>
    <row r="134" spans="1:72" s="1" customFormat="1" ht="18" customHeight="1" x14ac:dyDescent="0.25">
      <c r="A134" s="18" t="s">
        <v>1438</v>
      </c>
      <c r="B134" s="78" t="s">
        <v>1438</v>
      </c>
      <c r="C134" s="79" t="s">
        <v>495</v>
      </c>
      <c r="D134" s="80" t="s">
        <v>495</v>
      </c>
      <c r="E134" s="54" t="s">
        <v>151</v>
      </c>
      <c r="F134" s="80" t="s">
        <v>279</v>
      </c>
      <c r="G134" s="54"/>
      <c r="H134" s="80" t="s">
        <v>123</v>
      </c>
      <c r="I134" s="80" t="s">
        <v>279</v>
      </c>
      <c r="J134" s="54"/>
      <c r="K134" s="54"/>
      <c r="L134" s="506" t="s">
        <v>537</v>
      </c>
      <c r="M134" s="489"/>
      <c r="N134" s="489" t="s">
        <v>155</v>
      </c>
      <c r="O134" s="489"/>
      <c r="P134" s="489"/>
      <c r="Q134" s="489"/>
      <c r="R134" s="489"/>
      <c r="S134" s="489"/>
      <c r="T134" s="489"/>
      <c r="U134" s="489"/>
      <c r="V134" s="489">
        <v>0</v>
      </c>
      <c r="W134" s="489">
        <v>0</v>
      </c>
      <c r="X134" s="489">
        <v>0</v>
      </c>
      <c r="Y134" s="489"/>
      <c r="Z134" s="489"/>
      <c r="AA134" s="489"/>
      <c r="AB134" s="542"/>
      <c r="AC134" s="72" t="s">
        <v>281</v>
      </c>
      <c r="AD134" s="68" t="s">
        <v>159</v>
      </c>
      <c r="AE134" s="68"/>
      <c r="AF134" s="489" t="s">
        <v>1264</v>
      </c>
      <c r="AG134" s="542"/>
      <c r="AH134" s="542"/>
      <c r="AI134" s="542"/>
      <c r="AJ134" s="542"/>
      <c r="AK134" s="489" t="s">
        <v>1417</v>
      </c>
      <c r="AL134" s="489"/>
      <c r="AM134" s="558" t="s">
        <v>1375</v>
      </c>
      <c r="AN134" s="66"/>
      <c r="AO134" s="66" t="s">
        <v>155</v>
      </c>
      <c r="AP134" s="66"/>
      <c r="AQ134"/>
      <c r="AR134" s="3"/>
      <c r="AS134"/>
      <c r="AT134"/>
      <c r="AU134"/>
      <c r="AV134"/>
      <c r="AW134"/>
      <c r="AX134"/>
      <c r="AY134"/>
      <c r="AZ134"/>
      <c r="BA134"/>
      <c r="BB134"/>
      <c r="BC134"/>
      <c r="BD134"/>
      <c r="BE134"/>
      <c r="BF134"/>
      <c r="BG134"/>
      <c r="BH134"/>
      <c r="BI134"/>
      <c r="BJ134"/>
      <c r="BK134"/>
      <c r="BL134"/>
      <c r="BM134"/>
      <c r="BN134"/>
      <c r="BO134"/>
      <c r="BP134"/>
      <c r="BQ134"/>
      <c r="BR134"/>
      <c r="BS134"/>
      <c r="BT134"/>
    </row>
    <row r="135" spans="1:72" s="1" customFormat="1" x14ac:dyDescent="0.25">
      <c r="A135" s="18"/>
      <c r="B135" s="19" t="s">
        <v>1439</v>
      </c>
      <c r="C135" s="20"/>
      <c r="D135" s="21"/>
      <c r="E135" s="21"/>
      <c r="F135" s="21"/>
      <c r="G135" s="22"/>
      <c r="H135" s="23"/>
      <c r="I135" s="23"/>
      <c r="J135" s="461"/>
      <c r="K135" s="461"/>
      <c r="L135" s="23"/>
      <c r="M135" s="22"/>
      <c r="N135" s="22"/>
      <c r="O135" s="22"/>
      <c r="P135" s="22"/>
      <c r="Q135" s="22"/>
      <c r="R135" s="22"/>
      <c r="S135" s="22"/>
      <c r="T135" s="22"/>
      <c r="U135" s="22"/>
      <c r="V135" s="22"/>
      <c r="W135" s="22"/>
      <c r="X135" s="22"/>
      <c r="Y135" s="22"/>
      <c r="Z135" s="22"/>
      <c r="AA135" s="22"/>
      <c r="AB135" s="22"/>
      <c r="AC135" s="81"/>
      <c r="AD135" s="22"/>
      <c r="AE135" s="22"/>
      <c r="AF135" s="22"/>
      <c r="AG135" s="22"/>
      <c r="AH135" s="22"/>
      <c r="AI135" s="22"/>
      <c r="AJ135" s="22"/>
      <c r="AK135" s="22"/>
      <c r="AL135" s="22"/>
      <c r="AM135" s="82"/>
      <c r="AN135" s="83"/>
      <c r="AO135" s="83"/>
      <c r="AP135" s="83"/>
      <c r="AR135" s="84"/>
    </row>
    <row r="136" spans="1:72" ht="75.75" thickBot="1" x14ac:dyDescent="0.3">
      <c r="B136" s="85" t="s">
        <v>117</v>
      </c>
      <c r="C136" s="6" t="s">
        <v>118</v>
      </c>
      <c r="D136" s="86" t="s">
        <v>1239</v>
      </c>
      <c r="E136" s="87"/>
      <c r="F136" s="570" t="s">
        <v>1440</v>
      </c>
      <c r="G136" s="926" t="s">
        <v>1441</v>
      </c>
      <c r="H136" s="927"/>
      <c r="I136" s="926" t="s">
        <v>1442</v>
      </c>
      <c r="J136" s="928"/>
      <c r="K136" s="927"/>
      <c r="L136" s="5" t="s">
        <v>127</v>
      </c>
      <c r="M136" s="29" t="s">
        <v>540</v>
      </c>
      <c r="N136" s="29" t="s">
        <v>129</v>
      </c>
      <c r="O136" s="29" t="s">
        <v>130</v>
      </c>
      <c r="P136" s="29" t="s">
        <v>1240</v>
      </c>
      <c r="Q136" s="29" t="s">
        <v>1241</v>
      </c>
      <c r="R136" s="29" t="s">
        <v>549</v>
      </c>
      <c r="S136" s="29" t="s">
        <v>131</v>
      </c>
      <c r="T136" s="29" t="s">
        <v>1242</v>
      </c>
      <c r="U136" s="88" t="s">
        <v>133</v>
      </c>
      <c r="V136" s="29" t="s">
        <v>1243</v>
      </c>
      <c r="W136" s="29" t="s">
        <v>1244</v>
      </c>
      <c r="X136" s="29" t="s">
        <v>1245</v>
      </c>
      <c r="Y136" s="29" t="s">
        <v>134</v>
      </c>
      <c r="Z136" s="29" t="s">
        <v>1246</v>
      </c>
      <c r="AA136" s="29" t="s">
        <v>1443</v>
      </c>
      <c r="AB136" s="570" t="s">
        <v>1444</v>
      </c>
      <c r="AC136" s="89" t="s">
        <v>1249</v>
      </c>
      <c r="AD136" s="31" t="s">
        <v>1236</v>
      </c>
      <c r="AE136" s="31" t="s">
        <v>1250</v>
      </c>
      <c r="AF136" s="31" t="s">
        <v>1238</v>
      </c>
      <c r="AG136" s="32" t="s">
        <v>1251</v>
      </c>
      <c r="AH136" s="33" t="s">
        <v>1252</v>
      </c>
      <c r="AI136" s="34" t="s">
        <v>1253</v>
      </c>
      <c r="AJ136" s="35" t="s">
        <v>1254</v>
      </c>
      <c r="AK136" s="36" t="s">
        <v>1255</v>
      </c>
      <c r="AL136" s="571" t="s">
        <v>1256</v>
      </c>
      <c r="AM136" s="570" t="s">
        <v>1257</v>
      </c>
      <c r="AN136" s="37"/>
      <c r="AO136" s="37"/>
      <c r="AP136" s="37"/>
      <c r="AQ136"/>
    </row>
    <row r="137" spans="1:72" x14ac:dyDescent="0.25">
      <c r="A137" s="11" t="s">
        <v>51</v>
      </c>
      <c r="B137" s="853" t="s">
        <v>51</v>
      </c>
      <c r="C137" s="45" t="s">
        <v>149</v>
      </c>
      <c r="D137" s="39" t="s">
        <v>546</v>
      </c>
      <c r="E137" s="40"/>
      <c r="F137" s="768" t="s">
        <v>52</v>
      </c>
      <c r="G137" s="90"/>
      <c r="H137" s="91"/>
      <c r="I137" s="855"/>
      <c r="J137" s="856"/>
      <c r="K137" s="857"/>
      <c r="L137" s="770" t="s">
        <v>547</v>
      </c>
      <c r="M137" s="688" t="s">
        <v>155</v>
      </c>
      <c r="N137" s="688"/>
      <c r="O137" s="688"/>
      <c r="P137" s="688"/>
      <c r="Q137" s="688"/>
      <c r="R137" s="688"/>
      <c r="S137" s="688"/>
      <c r="T137" s="688"/>
      <c r="U137" s="688"/>
      <c r="V137" s="688" t="s">
        <v>1332</v>
      </c>
      <c r="W137" s="688" t="s">
        <v>1331</v>
      </c>
      <c r="X137" s="688" t="s">
        <v>1332</v>
      </c>
      <c r="Y137" s="688" t="s">
        <v>155</v>
      </c>
      <c r="Z137" s="688"/>
      <c r="AA137" s="688"/>
      <c r="AB137" s="688"/>
      <c r="AC137" s="921" t="s">
        <v>1332</v>
      </c>
      <c r="AD137" s="768" t="s">
        <v>1280</v>
      </c>
      <c r="AE137" s="790" t="s">
        <v>1445</v>
      </c>
      <c r="AF137" s="688" t="s">
        <v>1264</v>
      </c>
      <c r="AG137" s="688" t="s">
        <v>1446</v>
      </c>
      <c r="AH137" s="688" t="s">
        <v>131</v>
      </c>
      <c r="AI137" s="688"/>
      <c r="AJ137" s="688"/>
      <c r="AK137" s="688"/>
      <c r="AL137" s="870" t="s">
        <v>155</v>
      </c>
      <c r="AM137" s="844" t="s">
        <v>1275</v>
      </c>
      <c r="AN137" s="758" t="s">
        <v>155</v>
      </c>
      <c r="AO137" s="758" t="s">
        <v>155</v>
      </c>
      <c r="AP137" s="758" t="s">
        <v>1447</v>
      </c>
      <c r="AQ137"/>
    </row>
    <row r="138" spans="1:72" x14ac:dyDescent="0.25">
      <c r="A138" s="11" t="s">
        <v>51</v>
      </c>
      <c r="B138" s="853"/>
      <c r="C138" s="45" t="s">
        <v>277</v>
      </c>
      <c r="D138" s="44" t="s">
        <v>546</v>
      </c>
      <c r="E138" s="45"/>
      <c r="F138" s="761"/>
      <c r="G138" s="92"/>
      <c r="H138" s="93"/>
      <c r="I138" s="845"/>
      <c r="J138" s="846"/>
      <c r="K138" s="847"/>
      <c r="L138" s="770"/>
      <c r="M138" s="689"/>
      <c r="N138" s="689"/>
      <c r="O138" s="689"/>
      <c r="P138" s="689"/>
      <c r="Q138" s="689"/>
      <c r="R138" s="689"/>
      <c r="S138" s="689"/>
      <c r="T138" s="689"/>
      <c r="U138" s="689"/>
      <c r="V138" s="689"/>
      <c r="W138" s="689"/>
      <c r="X138" s="689"/>
      <c r="Y138" s="689"/>
      <c r="Z138" s="689"/>
      <c r="AA138" s="689"/>
      <c r="AB138" s="689"/>
      <c r="AC138" s="921"/>
      <c r="AD138" s="761"/>
      <c r="AE138" s="791"/>
      <c r="AF138" s="689"/>
      <c r="AG138" s="689"/>
      <c r="AH138" s="689"/>
      <c r="AI138" s="689"/>
      <c r="AJ138" s="689"/>
      <c r="AK138" s="689"/>
      <c r="AL138" s="871"/>
      <c r="AM138" s="844"/>
      <c r="AN138" s="759"/>
      <c r="AO138" s="759"/>
      <c r="AP138" s="759"/>
      <c r="AQ138"/>
    </row>
    <row r="139" spans="1:72" x14ac:dyDescent="0.25">
      <c r="A139" s="11" t="s">
        <v>51</v>
      </c>
      <c r="B139" s="853"/>
      <c r="C139" s="45" t="s">
        <v>286</v>
      </c>
      <c r="D139" s="59" t="s">
        <v>546</v>
      </c>
      <c r="E139" s="60"/>
      <c r="F139" s="762"/>
      <c r="G139" s="94"/>
      <c r="H139" s="95"/>
      <c r="I139" s="848"/>
      <c r="J139" s="849"/>
      <c r="K139" s="850"/>
      <c r="L139" s="770"/>
      <c r="M139" s="690"/>
      <c r="N139" s="690"/>
      <c r="O139" s="690"/>
      <c r="P139" s="690"/>
      <c r="Q139" s="690"/>
      <c r="R139" s="690"/>
      <c r="S139" s="690"/>
      <c r="T139" s="690"/>
      <c r="U139" s="690"/>
      <c r="V139" s="690"/>
      <c r="W139" s="690"/>
      <c r="X139" s="690"/>
      <c r="Y139" s="690"/>
      <c r="Z139" s="690"/>
      <c r="AA139" s="690"/>
      <c r="AB139" s="690"/>
      <c r="AC139" s="921"/>
      <c r="AD139" s="762"/>
      <c r="AE139" s="792"/>
      <c r="AF139" s="690"/>
      <c r="AG139" s="690"/>
      <c r="AH139" s="690"/>
      <c r="AI139" s="690"/>
      <c r="AJ139" s="690"/>
      <c r="AK139" s="690"/>
      <c r="AL139" s="872"/>
      <c r="AM139" s="844"/>
      <c r="AN139" s="760"/>
      <c r="AO139" s="760"/>
      <c r="AP139" s="760"/>
      <c r="AQ139"/>
    </row>
    <row r="140" spans="1:72" ht="60" x14ac:dyDescent="0.25">
      <c r="A140" s="11" t="s">
        <v>1086</v>
      </c>
      <c r="B140" s="860" t="s">
        <v>1086</v>
      </c>
      <c r="C140" s="52" t="s">
        <v>149</v>
      </c>
      <c r="D140" s="51" t="s">
        <v>546</v>
      </c>
      <c r="E140" s="52"/>
      <c r="F140" s="772" t="s">
        <v>553</v>
      </c>
      <c r="G140" s="96"/>
      <c r="H140" s="97"/>
      <c r="I140" s="787"/>
      <c r="J140" s="885"/>
      <c r="K140" s="886"/>
      <c r="L140" s="747" t="s">
        <v>554</v>
      </c>
      <c r="M140" s="701"/>
      <c r="N140" s="701"/>
      <c r="O140" s="701" t="s">
        <v>155</v>
      </c>
      <c r="P140" s="701"/>
      <c r="Q140" s="701"/>
      <c r="R140" s="701"/>
      <c r="S140" s="701"/>
      <c r="T140" s="701"/>
      <c r="U140" s="701"/>
      <c r="V140" s="701" t="s">
        <v>1326</v>
      </c>
      <c r="W140" s="701" t="s">
        <v>1326</v>
      </c>
      <c r="X140" s="701" t="s">
        <v>1326</v>
      </c>
      <c r="Y140" s="701" t="s">
        <v>155</v>
      </c>
      <c r="Z140" s="701"/>
      <c r="AA140" s="701"/>
      <c r="AB140" s="701"/>
      <c r="AC140" s="771" t="s">
        <v>1448</v>
      </c>
      <c r="AD140" s="485" t="s">
        <v>1280</v>
      </c>
      <c r="AE140" s="923" t="s">
        <v>1449</v>
      </c>
      <c r="AF140" s="701"/>
      <c r="AG140" s="701"/>
      <c r="AH140" s="701"/>
      <c r="AI140" s="701" t="s">
        <v>131</v>
      </c>
      <c r="AJ140" s="701" t="s">
        <v>1450</v>
      </c>
      <c r="AK140" s="701"/>
      <c r="AL140" s="870" t="s">
        <v>155</v>
      </c>
      <c r="AM140" s="876" t="s">
        <v>1275</v>
      </c>
      <c r="AN140" s="758" t="s">
        <v>155</v>
      </c>
      <c r="AO140" s="758" t="s">
        <v>1407</v>
      </c>
      <c r="AP140" s="758" t="s">
        <v>1451</v>
      </c>
      <c r="AQ140" s="73" t="s">
        <v>1452</v>
      </c>
      <c r="AR140" s="3" t="s">
        <v>1453</v>
      </c>
      <c r="AS140" t="s">
        <v>1454</v>
      </c>
    </row>
    <row r="141" spans="1:72" ht="15" customHeight="1" x14ac:dyDescent="0.25">
      <c r="A141" s="11" t="s">
        <v>1086</v>
      </c>
      <c r="B141" s="861"/>
      <c r="C141" s="586" t="s">
        <v>277</v>
      </c>
      <c r="D141" s="584" t="s">
        <v>546</v>
      </c>
      <c r="E141" s="586"/>
      <c r="F141" s="773"/>
      <c r="G141" s="98"/>
      <c r="H141" s="99"/>
      <c r="I141" s="788"/>
      <c r="J141" s="880"/>
      <c r="K141" s="881"/>
      <c r="L141" s="774"/>
      <c r="M141" s="737"/>
      <c r="N141" s="737"/>
      <c r="O141" s="737"/>
      <c r="P141" s="737"/>
      <c r="Q141" s="737"/>
      <c r="R141" s="737"/>
      <c r="S141" s="737"/>
      <c r="T141" s="737"/>
      <c r="U141" s="737"/>
      <c r="V141" s="737"/>
      <c r="W141" s="737"/>
      <c r="X141" s="737"/>
      <c r="Y141" s="737"/>
      <c r="Z141" s="737"/>
      <c r="AA141" s="737"/>
      <c r="AB141" s="737"/>
      <c r="AC141" s="771"/>
      <c r="AD141" s="701"/>
      <c r="AE141" s="924"/>
      <c r="AF141" s="737"/>
      <c r="AG141" s="737"/>
      <c r="AH141" s="737"/>
      <c r="AI141" s="737"/>
      <c r="AJ141" s="737"/>
      <c r="AK141" s="737"/>
      <c r="AL141" s="871"/>
      <c r="AM141" s="876"/>
      <c r="AN141" s="759"/>
      <c r="AO141" s="759"/>
      <c r="AP141" s="759"/>
      <c r="AQ141"/>
    </row>
    <row r="142" spans="1:72" ht="15" customHeight="1" x14ac:dyDescent="0.25">
      <c r="A142" s="11" t="s">
        <v>1086</v>
      </c>
      <c r="B142" s="884"/>
      <c r="C142" s="586" t="s">
        <v>286</v>
      </c>
      <c r="D142" s="585" t="s">
        <v>546</v>
      </c>
      <c r="E142" s="587"/>
      <c r="F142" s="775"/>
      <c r="G142" s="100"/>
      <c r="H142" s="101"/>
      <c r="I142" s="789"/>
      <c r="J142" s="882"/>
      <c r="K142" s="883"/>
      <c r="L142" s="774"/>
      <c r="M142" s="702"/>
      <c r="N142" s="702"/>
      <c r="O142" s="702"/>
      <c r="P142" s="702"/>
      <c r="Q142" s="702"/>
      <c r="R142" s="702"/>
      <c r="S142" s="702"/>
      <c r="T142" s="702"/>
      <c r="U142" s="702"/>
      <c r="V142" s="702"/>
      <c r="W142" s="702"/>
      <c r="X142" s="702"/>
      <c r="Y142" s="702"/>
      <c r="Z142" s="702"/>
      <c r="AA142" s="702"/>
      <c r="AB142" s="702"/>
      <c r="AC142" s="771"/>
      <c r="AD142" s="701"/>
      <c r="AE142" s="925"/>
      <c r="AF142" s="702"/>
      <c r="AG142" s="702"/>
      <c r="AH142" s="702"/>
      <c r="AI142" s="702"/>
      <c r="AJ142" s="702"/>
      <c r="AK142" s="702"/>
      <c r="AL142" s="872"/>
      <c r="AM142" s="876"/>
      <c r="AN142" s="760"/>
      <c r="AO142" s="760"/>
      <c r="AP142" s="760"/>
      <c r="AQ142"/>
    </row>
    <row r="143" spans="1:72" ht="90" x14ac:dyDescent="0.25">
      <c r="A143" s="11" t="s">
        <v>1088</v>
      </c>
      <c r="B143" s="852" t="s">
        <v>1088</v>
      </c>
      <c r="C143" s="40" t="s">
        <v>149</v>
      </c>
      <c r="D143" s="39" t="s">
        <v>546</v>
      </c>
      <c r="E143" s="40"/>
      <c r="F143" s="768" t="s">
        <v>557</v>
      </c>
      <c r="G143" s="90"/>
      <c r="H143" s="91"/>
      <c r="I143" s="855"/>
      <c r="J143" s="856"/>
      <c r="K143" s="857"/>
      <c r="L143" s="769" t="s">
        <v>558</v>
      </c>
      <c r="M143" s="688"/>
      <c r="N143" s="688"/>
      <c r="O143" s="688" t="s">
        <v>155</v>
      </c>
      <c r="P143" s="688"/>
      <c r="Q143" s="688"/>
      <c r="R143" s="688"/>
      <c r="S143" s="688"/>
      <c r="T143" s="688"/>
      <c r="U143" s="688"/>
      <c r="V143" s="688" t="s">
        <v>1326</v>
      </c>
      <c r="W143" s="688" t="s">
        <v>1326</v>
      </c>
      <c r="X143" s="688" t="s">
        <v>1326</v>
      </c>
      <c r="Y143" s="688" t="s">
        <v>155</v>
      </c>
      <c r="Z143" s="688"/>
      <c r="AA143" s="688"/>
      <c r="AB143" s="688"/>
      <c r="AC143" s="771" t="s">
        <v>1448</v>
      </c>
      <c r="AD143" s="479" t="s">
        <v>399</v>
      </c>
      <c r="AE143" s="790" t="s">
        <v>1455</v>
      </c>
      <c r="AF143" s="688" t="s">
        <v>1264</v>
      </c>
      <c r="AG143" s="688"/>
      <c r="AH143" s="688"/>
      <c r="AI143" s="688" t="s">
        <v>560</v>
      </c>
      <c r="AJ143" s="922" t="s">
        <v>1456</v>
      </c>
      <c r="AK143" s="688"/>
      <c r="AL143" s="870" t="s">
        <v>155</v>
      </c>
      <c r="AM143" s="844" t="s">
        <v>1275</v>
      </c>
      <c r="AN143" s="758" t="s">
        <v>155</v>
      </c>
      <c r="AO143" s="758" t="s">
        <v>1433</v>
      </c>
      <c r="AP143" s="758" t="s">
        <v>1457</v>
      </c>
      <c r="AQ143" s="73" t="s">
        <v>1458</v>
      </c>
      <c r="AR143" s="3" t="s">
        <v>1459</v>
      </c>
      <c r="AS143" t="s">
        <v>1460</v>
      </c>
    </row>
    <row r="144" spans="1:72" ht="15" customHeight="1" x14ac:dyDescent="0.25">
      <c r="A144" s="11" t="s">
        <v>1088</v>
      </c>
      <c r="B144" s="853"/>
      <c r="C144" s="45" t="s">
        <v>277</v>
      </c>
      <c r="D144" s="44" t="s">
        <v>546</v>
      </c>
      <c r="E144" s="45"/>
      <c r="F144" s="761"/>
      <c r="G144" s="92"/>
      <c r="H144" s="93"/>
      <c r="I144" s="845"/>
      <c r="J144" s="846"/>
      <c r="K144" s="847"/>
      <c r="L144" s="770"/>
      <c r="M144" s="689"/>
      <c r="N144" s="689"/>
      <c r="O144" s="689"/>
      <c r="P144" s="689"/>
      <c r="Q144" s="689"/>
      <c r="R144" s="689"/>
      <c r="S144" s="689"/>
      <c r="T144" s="689"/>
      <c r="U144" s="689"/>
      <c r="V144" s="689"/>
      <c r="W144" s="689"/>
      <c r="X144" s="689"/>
      <c r="Y144" s="689"/>
      <c r="Z144" s="689"/>
      <c r="AA144" s="689"/>
      <c r="AB144" s="689"/>
      <c r="AC144" s="771"/>
      <c r="AD144" s="688"/>
      <c r="AE144" s="791"/>
      <c r="AF144" s="689"/>
      <c r="AG144" s="689"/>
      <c r="AH144" s="689"/>
      <c r="AI144" s="689"/>
      <c r="AJ144" s="689"/>
      <c r="AK144" s="689"/>
      <c r="AL144" s="871"/>
      <c r="AM144" s="844"/>
      <c r="AN144" s="759"/>
      <c r="AO144" s="759"/>
      <c r="AP144" s="759"/>
      <c r="AQ144"/>
    </row>
    <row r="145" spans="1:45" ht="15" customHeight="1" x14ac:dyDescent="0.25">
      <c r="A145" s="11" t="s">
        <v>1088</v>
      </c>
      <c r="B145" s="853"/>
      <c r="C145" s="45" t="s">
        <v>286</v>
      </c>
      <c r="D145" s="59" t="s">
        <v>546</v>
      </c>
      <c r="E145" s="60"/>
      <c r="F145" s="762"/>
      <c r="G145" s="94"/>
      <c r="H145" s="95"/>
      <c r="I145" s="848"/>
      <c r="J145" s="849"/>
      <c r="K145" s="850"/>
      <c r="L145" s="770"/>
      <c r="M145" s="690"/>
      <c r="N145" s="690"/>
      <c r="O145" s="690"/>
      <c r="P145" s="690"/>
      <c r="Q145" s="690"/>
      <c r="R145" s="690"/>
      <c r="S145" s="690"/>
      <c r="T145" s="690"/>
      <c r="U145" s="690"/>
      <c r="V145" s="690"/>
      <c r="W145" s="690"/>
      <c r="X145" s="690"/>
      <c r="Y145" s="690"/>
      <c r="Z145" s="690"/>
      <c r="AA145" s="690"/>
      <c r="AB145" s="690"/>
      <c r="AC145" s="771"/>
      <c r="AD145" s="688"/>
      <c r="AE145" s="792"/>
      <c r="AF145" s="690"/>
      <c r="AG145" s="690"/>
      <c r="AH145" s="690"/>
      <c r="AI145" s="690"/>
      <c r="AJ145" s="690"/>
      <c r="AK145" s="690"/>
      <c r="AL145" s="872"/>
      <c r="AM145" s="844"/>
      <c r="AN145" s="760"/>
      <c r="AO145" s="760"/>
      <c r="AP145" s="760"/>
      <c r="AQ145"/>
    </row>
    <row r="146" spans="1:45" x14ac:dyDescent="0.25">
      <c r="A146" s="11" t="s">
        <v>53</v>
      </c>
      <c r="B146" s="860" t="s">
        <v>53</v>
      </c>
      <c r="C146" s="52" t="s">
        <v>149</v>
      </c>
      <c r="D146" s="51" t="s">
        <v>546</v>
      </c>
      <c r="E146" s="52"/>
      <c r="F146" s="772" t="s">
        <v>54</v>
      </c>
      <c r="G146" s="96"/>
      <c r="H146" s="97"/>
      <c r="I146" s="787"/>
      <c r="J146" s="885"/>
      <c r="K146" s="886"/>
      <c r="L146" s="747" t="s">
        <v>547</v>
      </c>
      <c r="M146" s="485" t="s">
        <v>155</v>
      </c>
      <c r="N146" s="701"/>
      <c r="O146" s="701" t="s">
        <v>155</v>
      </c>
      <c r="P146" s="701"/>
      <c r="Q146" s="701"/>
      <c r="R146" s="701"/>
      <c r="S146" s="701"/>
      <c r="T146" s="701"/>
      <c r="U146" s="701"/>
      <c r="V146" s="701" t="s">
        <v>1332</v>
      </c>
      <c r="W146" s="701" t="s">
        <v>1331</v>
      </c>
      <c r="X146" s="701" t="s">
        <v>1332</v>
      </c>
      <c r="Y146" s="701" t="s">
        <v>155</v>
      </c>
      <c r="Z146" s="701"/>
      <c r="AA146" s="701"/>
      <c r="AB146" s="701"/>
      <c r="AC146" s="921" t="s">
        <v>1418</v>
      </c>
      <c r="AD146" s="772" t="s">
        <v>159</v>
      </c>
      <c r="AE146" s="784" t="s">
        <v>1461</v>
      </c>
      <c r="AF146" s="701" t="s">
        <v>1264</v>
      </c>
      <c r="AG146" s="701" t="s">
        <v>1462</v>
      </c>
      <c r="AH146" s="701" t="s">
        <v>1462</v>
      </c>
      <c r="AI146" s="701"/>
      <c r="AJ146" s="701"/>
      <c r="AK146" s="701"/>
      <c r="AL146" s="870" t="s">
        <v>155</v>
      </c>
      <c r="AM146" s="876" t="s">
        <v>1463</v>
      </c>
      <c r="AN146" s="758" t="s">
        <v>155</v>
      </c>
      <c r="AO146" s="758" t="s">
        <v>1464</v>
      </c>
      <c r="AP146" s="758" t="s">
        <v>155</v>
      </c>
      <c r="AQ146"/>
    </row>
    <row r="147" spans="1:45" x14ac:dyDescent="0.25">
      <c r="A147" s="11" t="s">
        <v>53</v>
      </c>
      <c r="B147" s="861"/>
      <c r="C147" s="586" t="s">
        <v>277</v>
      </c>
      <c r="D147" s="584" t="s">
        <v>546</v>
      </c>
      <c r="E147" s="586"/>
      <c r="F147" s="773"/>
      <c r="G147" s="98"/>
      <c r="H147" s="99"/>
      <c r="I147" s="788"/>
      <c r="J147" s="880"/>
      <c r="K147" s="881"/>
      <c r="L147" s="774"/>
      <c r="M147" s="507" t="s">
        <v>154</v>
      </c>
      <c r="N147" s="737"/>
      <c r="O147" s="737"/>
      <c r="P147" s="737"/>
      <c r="Q147" s="737"/>
      <c r="R147" s="737"/>
      <c r="S147" s="737"/>
      <c r="T147" s="737"/>
      <c r="U147" s="737"/>
      <c r="V147" s="737"/>
      <c r="W147" s="737"/>
      <c r="X147" s="737"/>
      <c r="Y147" s="737"/>
      <c r="Z147" s="737"/>
      <c r="AA147" s="737"/>
      <c r="AB147" s="737"/>
      <c r="AC147" s="921"/>
      <c r="AD147" s="773"/>
      <c r="AE147" s="785"/>
      <c r="AF147" s="737"/>
      <c r="AG147" s="737"/>
      <c r="AH147" s="737"/>
      <c r="AI147" s="737"/>
      <c r="AJ147" s="737"/>
      <c r="AK147" s="737"/>
      <c r="AL147" s="871"/>
      <c r="AM147" s="876"/>
      <c r="AN147" s="759"/>
      <c r="AO147" s="759"/>
      <c r="AP147" s="759"/>
      <c r="AQ147"/>
    </row>
    <row r="148" spans="1:45" x14ac:dyDescent="0.25">
      <c r="A148" s="11" t="s">
        <v>53</v>
      </c>
      <c r="B148" s="861"/>
      <c r="C148" s="586" t="s">
        <v>286</v>
      </c>
      <c r="D148" s="585" t="s">
        <v>546</v>
      </c>
      <c r="E148" s="587"/>
      <c r="F148" s="775"/>
      <c r="G148" s="100"/>
      <c r="H148" s="101"/>
      <c r="I148" s="789"/>
      <c r="J148" s="882"/>
      <c r="K148" s="883"/>
      <c r="L148" s="774"/>
      <c r="M148" s="486" t="s">
        <v>154</v>
      </c>
      <c r="N148" s="702"/>
      <c r="O148" s="702"/>
      <c r="P148" s="702"/>
      <c r="Q148" s="702"/>
      <c r="R148" s="702"/>
      <c r="S148" s="702"/>
      <c r="T148" s="702"/>
      <c r="U148" s="702"/>
      <c r="V148" s="702"/>
      <c r="W148" s="702"/>
      <c r="X148" s="702"/>
      <c r="Y148" s="702"/>
      <c r="Z148" s="702"/>
      <c r="AA148" s="702"/>
      <c r="AB148" s="702"/>
      <c r="AC148" s="921"/>
      <c r="AD148" s="775"/>
      <c r="AE148" s="786"/>
      <c r="AF148" s="702"/>
      <c r="AG148" s="702"/>
      <c r="AH148" s="702"/>
      <c r="AI148" s="702"/>
      <c r="AJ148" s="702"/>
      <c r="AK148" s="702"/>
      <c r="AL148" s="872"/>
      <c r="AM148" s="876"/>
      <c r="AN148" s="760"/>
      <c r="AO148" s="760"/>
      <c r="AP148" s="760"/>
      <c r="AQ148"/>
    </row>
    <row r="149" spans="1:45" ht="60" customHeight="1" x14ac:dyDescent="0.25">
      <c r="A149" s="11" t="s">
        <v>1090</v>
      </c>
      <c r="B149" s="852" t="s">
        <v>1090</v>
      </c>
      <c r="C149" s="40" t="s">
        <v>149</v>
      </c>
      <c r="D149" s="39" t="s">
        <v>546</v>
      </c>
      <c r="E149" s="40"/>
      <c r="F149" s="768" t="s">
        <v>563</v>
      </c>
      <c r="G149" s="90"/>
      <c r="H149" s="91"/>
      <c r="I149" s="855"/>
      <c r="J149" s="856"/>
      <c r="K149" s="857"/>
      <c r="L149" s="769" t="s">
        <v>564</v>
      </c>
      <c r="M149" s="688"/>
      <c r="N149" s="688"/>
      <c r="O149" s="688" t="s">
        <v>155</v>
      </c>
      <c r="P149" s="688"/>
      <c r="Q149" s="688"/>
      <c r="R149" s="688"/>
      <c r="S149" s="688"/>
      <c r="T149" s="688"/>
      <c r="U149" s="688"/>
      <c r="V149" s="688" t="s">
        <v>1326</v>
      </c>
      <c r="W149" s="688" t="s">
        <v>1326</v>
      </c>
      <c r="X149" s="688" t="s">
        <v>1326</v>
      </c>
      <c r="Y149" s="688" t="s">
        <v>155</v>
      </c>
      <c r="Z149" s="688"/>
      <c r="AA149" s="688"/>
      <c r="AB149" s="688"/>
      <c r="AC149" s="771" t="s">
        <v>1448</v>
      </c>
      <c r="AD149" s="688" t="s">
        <v>159</v>
      </c>
      <c r="AE149" s="688" t="s">
        <v>1465</v>
      </c>
      <c r="AF149" s="688" t="s">
        <v>1264</v>
      </c>
      <c r="AG149" s="479" t="s">
        <v>567</v>
      </c>
      <c r="AH149" s="479" t="s">
        <v>567</v>
      </c>
      <c r="AI149" s="479" t="s">
        <v>567</v>
      </c>
      <c r="AJ149" s="688"/>
      <c r="AK149" s="688"/>
      <c r="AL149" s="870" t="s">
        <v>155</v>
      </c>
      <c r="AM149" s="844" t="s">
        <v>1275</v>
      </c>
      <c r="AN149" s="758" t="s">
        <v>155</v>
      </c>
      <c r="AO149" s="758" t="s">
        <v>155</v>
      </c>
      <c r="AP149" s="758" t="s">
        <v>1466</v>
      </c>
      <c r="AQ149"/>
    </row>
    <row r="150" spans="1:45" ht="15" customHeight="1" x14ac:dyDescent="0.25">
      <c r="A150" s="11" t="s">
        <v>1090</v>
      </c>
      <c r="B150" s="853"/>
      <c r="C150" s="45" t="s">
        <v>277</v>
      </c>
      <c r="D150" s="44" t="s">
        <v>546</v>
      </c>
      <c r="E150" s="45"/>
      <c r="F150" s="761"/>
      <c r="G150" s="92"/>
      <c r="H150" s="93"/>
      <c r="I150" s="845"/>
      <c r="J150" s="846"/>
      <c r="K150" s="847"/>
      <c r="L150" s="770"/>
      <c r="M150" s="689"/>
      <c r="N150" s="689"/>
      <c r="O150" s="689"/>
      <c r="P150" s="689"/>
      <c r="Q150" s="689"/>
      <c r="R150" s="689"/>
      <c r="S150" s="689"/>
      <c r="T150" s="689"/>
      <c r="U150" s="689"/>
      <c r="V150" s="689"/>
      <c r="W150" s="689"/>
      <c r="X150" s="689"/>
      <c r="Y150" s="689"/>
      <c r="Z150" s="689"/>
      <c r="AA150" s="689"/>
      <c r="AB150" s="689"/>
      <c r="AC150" s="771"/>
      <c r="AD150" s="689"/>
      <c r="AE150" s="689"/>
      <c r="AF150" s="689"/>
      <c r="AG150" s="688"/>
      <c r="AH150" s="688"/>
      <c r="AI150" s="688"/>
      <c r="AJ150" s="689"/>
      <c r="AK150" s="689"/>
      <c r="AL150" s="871"/>
      <c r="AM150" s="844"/>
      <c r="AN150" s="759"/>
      <c r="AO150" s="759"/>
      <c r="AP150" s="759"/>
      <c r="AQ150"/>
    </row>
    <row r="151" spans="1:45" ht="15" customHeight="1" x14ac:dyDescent="0.25">
      <c r="A151" s="11" t="s">
        <v>1090</v>
      </c>
      <c r="B151" s="853"/>
      <c r="C151" s="45" t="s">
        <v>286</v>
      </c>
      <c r="D151" s="59" t="s">
        <v>546</v>
      </c>
      <c r="E151" s="60"/>
      <c r="F151" s="762"/>
      <c r="G151" s="94"/>
      <c r="H151" s="95"/>
      <c r="I151" s="848"/>
      <c r="J151" s="849"/>
      <c r="K151" s="850"/>
      <c r="L151" s="770"/>
      <c r="M151" s="690"/>
      <c r="N151" s="690"/>
      <c r="O151" s="690"/>
      <c r="P151" s="690"/>
      <c r="Q151" s="690"/>
      <c r="R151" s="690"/>
      <c r="S151" s="690"/>
      <c r="T151" s="690"/>
      <c r="U151" s="690"/>
      <c r="V151" s="690"/>
      <c r="W151" s="690"/>
      <c r="X151" s="690"/>
      <c r="Y151" s="690"/>
      <c r="Z151" s="690"/>
      <c r="AA151" s="690"/>
      <c r="AB151" s="690"/>
      <c r="AC151" s="771"/>
      <c r="AD151" s="690"/>
      <c r="AE151" s="690"/>
      <c r="AF151" s="690"/>
      <c r="AG151" s="688"/>
      <c r="AH151" s="688"/>
      <c r="AI151" s="688"/>
      <c r="AJ151" s="690"/>
      <c r="AK151" s="690"/>
      <c r="AL151" s="872"/>
      <c r="AM151" s="844"/>
      <c r="AN151" s="760"/>
      <c r="AO151" s="760"/>
      <c r="AP151" s="760"/>
      <c r="AQ151"/>
    </row>
    <row r="152" spans="1:45" x14ac:dyDescent="0.25">
      <c r="A152" s="11" t="s">
        <v>55</v>
      </c>
      <c r="B152" s="860" t="s">
        <v>55</v>
      </c>
      <c r="C152" s="52" t="s">
        <v>149</v>
      </c>
      <c r="D152" s="51" t="s">
        <v>546</v>
      </c>
      <c r="E152" s="52"/>
      <c r="F152" s="772" t="s">
        <v>56</v>
      </c>
      <c r="G152" s="96"/>
      <c r="H152" s="97"/>
      <c r="I152" s="787"/>
      <c r="J152" s="885"/>
      <c r="K152" s="886"/>
      <c r="L152" s="747" t="s">
        <v>568</v>
      </c>
      <c r="M152" s="701" t="s">
        <v>155</v>
      </c>
      <c r="N152" s="701"/>
      <c r="O152" s="701" t="s">
        <v>155</v>
      </c>
      <c r="P152" s="701"/>
      <c r="Q152" s="701"/>
      <c r="R152" s="701"/>
      <c r="S152" s="701"/>
      <c r="T152" s="701"/>
      <c r="U152" s="701"/>
      <c r="V152" s="701" t="s">
        <v>1326</v>
      </c>
      <c r="W152" s="701" t="s">
        <v>1331</v>
      </c>
      <c r="X152" s="701" t="s">
        <v>1332</v>
      </c>
      <c r="Y152" s="701" t="s">
        <v>155</v>
      </c>
      <c r="Z152" s="701"/>
      <c r="AA152" s="701"/>
      <c r="AB152" s="701"/>
      <c r="AC152" s="921" t="s">
        <v>1418</v>
      </c>
      <c r="AD152" s="772" t="s">
        <v>159</v>
      </c>
      <c r="AE152" s="784" t="s">
        <v>1467</v>
      </c>
      <c r="AF152" s="701" t="s">
        <v>1264</v>
      </c>
      <c r="AG152" s="701" t="s">
        <v>1468</v>
      </c>
      <c r="AH152" s="701"/>
      <c r="AI152" s="701" t="s">
        <v>1469</v>
      </c>
      <c r="AJ152" s="701"/>
      <c r="AK152" s="701" t="s">
        <v>1377</v>
      </c>
      <c r="AL152" s="870" t="s">
        <v>155</v>
      </c>
      <c r="AM152" s="876" t="s">
        <v>1463</v>
      </c>
      <c r="AN152" s="758" t="s">
        <v>155</v>
      </c>
      <c r="AO152" s="758" t="s">
        <v>1407</v>
      </c>
      <c r="AP152" s="758" t="s">
        <v>1470</v>
      </c>
      <c r="AQ152" s="14" t="s">
        <v>1471</v>
      </c>
      <c r="AS152" t="s">
        <v>1472</v>
      </c>
    </row>
    <row r="153" spans="1:45" x14ac:dyDescent="0.25">
      <c r="A153" s="11" t="s">
        <v>55</v>
      </c>
      <c r="B153" s="861"/>
      <c r="C153" s="586" t="s">
        <v>277</v>
      </c>
      <c r="D153" s="584" t="s">
        <v>546</v>
      </c>
      <c r="E153" s="586"/>
      <c r="F153" s="773"/>
      <c r="G153" s="98"/>
      <c r="H153" s="99"/>
      <c r="I153" s="788"/>
      <c r="J153" s="880"/>
      <c r="K153" s="881"/>
      <c r="L153" s="774"/>
      <c r="M153" s="737"/>
      <c r="N153" s="737"/>
      <c r="O153" s="737"/>
      <c r="P153" s="737"/>
      <c r="Q153" s="737"/>
      <c r="R153" s="737"/>
      <c r="S153" s="737"/>
      <c r="T153" s="737"/>
      <c r="U153" s="737"/>
      <c r="V153" s="737"/>
      <c r="W153" s="737"/>
      <c r="X153" s="737"/>
      <c r="Y153" s="737"/>
      <c r="Z153" s="737"/>
      <c r="AA153" s="737"/>
      <c r="AB153" s="737"/>
      <c r="AC153" s="921"/>
      <c r="AD153" s="773"/>
      <c r="AE153" s="785"/>
      <c r="AF153" s="737"/>
      <c r="AG153" s="737"/>
      <c r="AH153" s="737"/>
      <c r="AI153" s="737"/>
      <c r="AJ153" s="737"/>
      <c r="AK153" s="737"/>
      <c r="AL153" s="871"/>
      <c r="AM153" s="876"/>
      <c r="AN153" s="759"/>
      <c r="AO153" s="759"/>
      <c r="AP153" s="759"/>
      <c r="AQ153"/>
    </row>
    <row r="154" spans="1:45" x14ac:dyDescent="0.25">
      <c r="A154" s="11" t="s">
        <v>55</v>
      </c>
      <c r="B154" s="861"/>
      <c r="C154" s="586" t="s">
        <v>286</v>
      </c>
      <c r="D154" s="585" t="s">
        <v>546</v>
      </c>
      <c r="E154" s="587"/>
      <c r="F154" s="775"/>
      <c r="G154" s="100"/>
      <c r="H154" s="101"/>
      <c r="I154" s="789"/>
      <c r="J154" s="882"/>
      <c r="K154" s="883"/>
      <c r="L154" s="774"/>
      <c r="M154" s="702"/>
      <c r="N154" s="702"/>
      <c r="O154" s="702"/>
      <c r="P154" s="702"/>
      <c r="Q154" s="702"/>
      <c r="R154" s="702"/>
      <c r="S154" s="702"/>
      <c r="T154" s="702"/>
      <c r="U154" s="702"/>
      <c r="V154" s="702"/>
      <c r="W154" s="702"/>
      <c r="X154" s="702"/>
      <c r="Y154" s="702"/>
      <c r="Z154" s="702"/>
      <c r="AA154" s="702"/>
      <c r="AB154" s="702"/>
      <c r="AC154" s="921"/>
      <c r="AD154" s="775"/>
      <c r="AE154" s="786"/>
      <c r="AF154" s="702"/>
      <c r="AG154" s="702"/>
      <c r="AH154" s="702"/>
      <c r="AI154" s="702"/>
      <c r="AJ154" s="702"/>
      <c r="AK154" s="702"/>
      <c r="AL154" s="872"/>
      <c r="AM154" s="876"/>
      <c r="AN154" s="760"/>
      <c r="AO154" s="760"/>
      <c r="AP154" s="760"/>
      <c r="AQ154"/>
    </row>
    <row r="155" spans="1:45" x14ac:dyDescent="0.25">
      <c r="A155" s="11" t="s">
        <v>1093</v>
      </c>
      <c r="B155" s="852" t="s">
        <v>1093</v>
      </c>
      <c r="C155" s="40" t="s">
        <v>149</v>
      </c>
      <c r="D155" s="39" t="s">
        <v>150</v>
      </c>
      <c r="E155" s="40"/>
      <c r="F155" s="768" t="s">
        <v>575</v>
      </c>
      <c r="G155" s="90"/>
      <c r="H155" s="91"/>
      <c r="I155" s="855"/>
      <c r="J155" s="856"/>
      <c r="K155" s="857"/>
      <c r="L155" s="769" t="s">
        <v>576</v>
      </c>
      <c r="M155" s="688" t="s">
        <v>155</v>
      </c>
      <c r="N155" s="688"/>
      <c r="O155" s="688" t="s">
        <v>155</v>
      </c>
      <c r="P155" s="688"/>
      <c r="Q155" s="688"/>
      <c r="R155" s="688"/>
      <c r="S155" s="688"/>
      <c r="T155" s="688"/>
      <c r="U155" s="688"/>
      <c r="V155" s="688" t="s">
        <v>1326</v>
      </c>
      <c r="W155" s="688" t="s">
        <v>1326</v>
      </c>
      <c r="X155" s="688" t="s">
        <v>1332</v>
      </c>
      <c r="Y155" s="688"/>
      <c r="Z155" s="688" t="s">
        <v>1277</v>
      </c>
      <c r="AA155" s="688" t="s">
        <v>1277</v>
      </c>
      <c r="AB155" s="688" t="s">
        <v>1277</v>
      </c>
      <c r="AC155" s="771" t="s">
        <v>1448</v>
      </c>
      <c r="AD155" s="768" t="s">
        <v>159</v>
      </c>
      <c r="AE155" s="790" t="s">
        <v>1473</v>
      </c>
      <c r="AF155" s="688" t="s">
        <v>1262</v>
      </c>
      <c r="AG155" s="688" t="s">
        <v>1474</v>
      </c>
      <c r="AH155" s="688" t="s">
        <v>1475</v>
      </c>
      <c r="AI155" s="688" t="s">
        <v>1476</v>
      </c>
      <c r="AJ155" s="688" t="s">
        <v>606</v>
      </c>
      <c r="AK155" s="688" t="s">
        <v>1298</v>
      </c>
      <c r="AL155" s="688"/>
      <c r="AM155" s="844" t="s">
        <v>1463</v>
      </c>
      <c r="AN155" s="758"/>
      <c r="AO155" s="758" t="s">
        <v>155</v>
      </c>
      <c r="AP155" s="758"/>
      <c r="AQ155"/>
    </row>
    <row r="156" spans="1:45" x14ac:dyDescent="0.25">
      <c r="A156" s="11" t="s">
        <v>1093</v>
      </c>
      <c r="B156" s="853"/>
      <c r="C156" s="45" t="s">
        <v>149</v>
      </c>
      <c r="D156" s="59" t="s">
        <v>173</v>
      </c>
      <c r="E156" s="60"/>
      <c r="F156" s="762"/>
      <c r="G156" s="94"/>
      <c r="H156" s="95"/>
      <c r="I156" s="848"/>
      <c r="J156" s="849"/>
      <c r="K156" s="850"/>
      <c r="L156" s="770"/>
      <c r="M156" s="690"/>
      <c r="N156" s="690"/>
      <c r="O156" s="690"/>
      <c r="P156" s="690"/>
      <c r="Q156" s="690"/>
      <c r="R156" s="690"/>
      <c r="S156" s="690"/>
      <c r="T156" s="690"/>
      <c r="U156" s="690"/>
      <c r="V156" s="690"/>
      <c r="W156" s="690"/>
      <c r="X156" s="690"/>
      <c r="Y156" s="690"/>
      <c r="Z156" s="690"/>
      <c r="AA156" s="690"/>
      <c r="AB156" s="690"/>
      <c r="AC156" s="771"/>
      <c r="AD156" s="762"/>
      <c r="AE156" s="792"/>
      <c r="AF156" s="690"/>
      <c r="AG156" s="690"/>
      <c r="AH156" s="690"/>
      <c r="AI156" s="690"/>
      <c r="AJ156" s="690"/>
      <c r="AK156" s="690"/>
      <c r="AL156" s="690"/>
      <c r="AM156" s="844"/>
      <c r="AN156" s="760"/>
      <c r="AO156" s="760"/>
      <c r="AP156" s="760"/>
      <c r="AQ156"/>
    </row>
    <row r="157" spans="1:45" ht="15" customHeight="1" x14ac:dyDescent="0.25">
      <c r="A157" s="11" t="s">
        <v>60</v>
      </c>
      <c r="B157" s="860" t="s">
        <v>60</v>
      </c>
      <c r="C157" s="591" t="s">
        <v>149</v>
      </c>
      <c r="D157" s="553" t="s">
        <v>150</v>
      </c>
      <c r="E157" s="591"/>
      <c r="F157" s="772" t="s">
        <v>61</v>
      </c>
      <c r="G157" s="102"/>
      <c r="H157" s="103"/>
      <c r="I157" s="787"/>
      <c r="J157" s="885"/>
      <c r="K157" s="886"/>
      <c r="L157" s="798" t="s">
        <v>580</v>
      </c>
      <c r="M157" s="701" t="s">
        <v>155</v>
      </c>
      <c r="N157" s="701"/>
      <c r="O157" s="701" t="s">
        <v>155</v>
      </c>
      <c r="P157" s="701" t="s">
        <v>155</v>
      </c>
      <c r="Q157" s="701"/>
      <c r="R157" s="701"/>
      <c r="S157" s="701" t="s">
        <v>155</v>
      </c>
      <c r="T157" s="701"/>
      <c r="U157" s="701"/>
      <c r="V157" s="701" t="s">
        <v>1240</v>
      </c>
      <c r="W157" s="701" t="s">
        <v>1331</v>
      </c>
      <c r="X157" s="701" t="s">
        <v>1332</v>
      </c>
      <c r="Y157" s="701"/>
      <c r="Z157" s="701"/>
      <c r="AA157" s="701"/>
      <c r="AB157" s="701"/>
      <c r="AC157" s="851" t="s">
        <v>1240</v>
      </c>
      <c r="AD157" s="772" t="s">
        <v>159</v>
      </c>
      <c r="AE157" s="784"/>
      <c r="AF157" s="701" t="s">
        <v>1264</v>
      </c>
      <c r="AG157" s="701" t="s">
        <v>1477</v>
      </c>
      <c r="AH157" s="701" t="s">
        <v>1477</v>
      </c>
      <c r="AI157" s="701" t="s">
        <v>1477</v>
      </c>
      <c r="AJ157" s="701"/>
      <c r="AK157" s="701" t="s">
        <v>1478</v>
      </c>
      <c r="AL157" s="701"/>
      <c r="AM157" s="876" t="s">
        <v>1463</v>
      </c>
      <c r="AN157" s="758"/>
      <c r="AO157" s="758" t="s">
        <v>155</v>
      </c>
      <c r="AP157" s="758"/>
      <c r="AQ157"/>
    </row>
    <row r="158" spans="1:45" x14ac:dyDescent="0.25">
      <c r="A158" s="11" t="s">
        <v>60</v>
      </c>
      <c r="B158" s="861"/>
      <c r="C158" s="582" t="s">
        <v>149</v>
      </c>
      <c r="D158" s="559" t="s">
        <v>173</v>
      </c>
      <c r="E158" s="583"/>
      <c r="F158" s="775"/>
      <c r="G158" s="104"/>
      <c r="H158" s="105"/>
      <c r="I158" s="789"/>
      <c r="J158" s="882"/>
      <c r="K158" s="883"/>
      <c r="L158" s="802"/>
      <c r="M158" s="702"/>
      <c r="N158" s="702"/>
      <c r="O158" s="702"/>
      <c r="P158" s="702"/>
      <c r="Q158" s="702"/>
      <c r="R158" s="702"/>
      <c r="S158" s="702"/>
      <c r="T158" s="702"/>
      <c r="U158" s="702"/>
      <c r="V158" s="702"/>
      <c r="W158" s="702"/>
      <c r="X158" s="702"/>
      <c r="Y158" s="702"/>
      <c r="Z158" s="702"/>
      <c r="AA158" s="702"/>
      <c r="AB158" s="702"/>
      <c r="AC158" s="851"/>
      <c r="AD158" s="775"/>
      <c r="AE158" s="786"/>
      <c r="AF158" s="702"/>
      <c r="AG158" s="702"/>
      <c r="AH158" s="702"/>
      <c r="AI158" s="702"/>
      <c r="AJ158" s="702"/>
      <c r="AK158" s="702"/>
      <c r="AL158" s="702"/>
      <c r="AM158" s="876"/>
      <c r="AN158" s="760"/>
      <c r="AO158" s="760"/>
      <c r="AP158" s="760"/>
      <c r="AQ158"/>
    </row>
    <row r="159" spans="1:45" x14ac:dyDescent="0.25">
      <c r="A159" s="11" t="s">
        <v>1096</v>
      </c>
      <c r="B159" s="852" t="s">
        <v>1096</v>
      </c>
      <c r="C159" s="40" t="s">
        <v>149</v>
      </c>
      <c r="D159" s="39" t="s">
        <v>150</v>
      </c>
      <c r="E159" s="40"/>
      <c r="F159" s="768" t="s">
        <v>586</v>
      </c>
      <c r="G159" s="918"/>
      <c r="H159" s="91"/>
      <c r="I159" s="855"/>
      <c r="J159" s="856"/>
      <c r="K159" s="857"/>
      <c r="L159" s="769" t="s">
        <v>587</v>
      </c>
      <c r="M159" s="688"/>
      <c r="N159" s="688"/>
      <c r="O159" s="688" t="s">
        <v>155</v>
      </c>
      <c r="P159" s="688"/>
      <c r="Q159" s="688"/>
      <c r="R159" s="688"/>
      <c r="S159" s="688" t="s">
        <v>155</v>
      </c>
      <c r="T159" s="688"/>
      <c r="U159" s="688"/>
      <c r="V159" s="688" t="s">
        <v>1326</v>
      </c>
      <c r="W159" s="688" t="s">
        <v>1318</v>
      </c>
      <c r="X159" s="688" t="s">
        <v>131</v>
      </c>
      <c r="Y159" s="688"/>
      <c r="Z159" s="688"/>
      <c r="AA159" s="688"/>
      <c r="AB159" s="688"/>
      <c r="AC159" s="771" t="s">
        <v>1479</v>
      </c>
      <c r="AD159" s="768" t="s">
        <v>159</v>
      </c>
      <c r="AE159" s="790"/>
      <c r="AF159" s="688" t="s">
        <v>1264</v>
      </c>
      <c r="AG159" s="688" t="s">
        <v>1480</v>
      </c>
      <c r="AH159" s="688" t="s">
        <v>1481</v>
      </c>
      <c r="AI159" s="688" t="s">
        <v>1482</v>
      </c>
      <c r="AJ159" s="688" t="s">
        <v>1483</v>
      </c>
      <c r="AK159" s="688"/>
      <c r="AL159" s="688"/>
      <c r="AM159" s="844" t="s">
        <v>1463</v>
      </c>
      <c r="AN159" s="758"/>
      <c r="AO159" s="758" t="s">
        <v>155</v>
      </c>
      <c r="AP159" s="758"/>
      <c r="AQ159"/>
    </row>
    <row r="160" spans="1:45" x14ac:dyDescent="0.25">
      <c r="A160" s="11" t="s">
        <v>1096</v>
      </c>
      <c r="B160" s="853"/>
      <c r="C160" s="45" t="s">
        <v>149</v>
      </c>
      <c r="D160" s="59" t="s">
        <v>173</v>
      </c>
      <c r="E160" s="60"/>
      <c r="F160" s="762"/>
      <c r="G160" s="920"/>
      <c r="H160" s="95"/>
      <c r="I160" s="848"/>
      <c r="J160" s="849"/>
      <c r="K160" s="850"/>
      <c r="L160" s="770"/>
      <c r="M160" s="690"/>
      <c r="N160" s="690"/>
      <c r="O160" s="690"/>
      <c r="P160" s="690"/>
      <c r="Q160" s="690"/>
      <c r="R160" s="690"/>
      <c r="S160" s="690"/>
      <c r="T160" s="690"/>
      <c r="U160" s="690"/>
      <c r="V160" s="690"/>
      <c r="W160" s="690"/>
      <c r="X160" s="690"/>
      <c r="Y160" s="690"/>
      <c r="Z160" s="690"/>
      <c r="AA160" s="690"/>
      <c r="AB160" s="690"/>
      <c r="AC160" s="771"/>
      <c r="AD160" s="762"/>
      <c r="AE160" s="792"/>
      <c r="AF160" s="690"/>
      <c r="AG160" s="690"/>
      <c r="AH160" s="690"/>
      <c r="AI160" s="690"/>
      <c r="AJ160" s="690"/>
      <c r="AK160" s="690"/>
      <c r="AL160" s="690"/>
      <c r="AM160" s="844"/>
      <c r="AN160" s="760"/>
      <c r="AO160" s="760"/>
      <c r="AP160" s="760"/>
      <c r="AQ160"/>
    </row>
    <row r="161" spans="1:45" ht="56.25" customHeight="1" x14ac:dyDescent="0.25">
      <c r="A161" s="11" t="s">
        <v>1097</v>
      </c>
      <c r="B161" s="553" t="s">
        <v>1097</v>
      </c>
      <c r="C161" s="52" t="s">
        <v>149</v>
      </c>
      <c r="D161" s="78" t="s">
        <v>108</v>
      </c>
      <c r="E161" s="79"/>
      <c r="F161" s="522" t="s">
        <v>591</v>
      </c>
      <c r="G161" s="566"/>
      <c r="H161" s="106"/>
      <c r="I161" s="838"/>
      <c r="J161" s="839"/>
      <c r="K161" s="840"/>
      <c r="L161" s="498" t="s">
        <v>592</v>
      </c>
      <c r="M161" s="489"/>
      <c r="N161" s="489"/>
      <c r="O161" s="489" t="s">
        <v>155</v>
      </c>
      <c r="P161" s="489" t="s">
        <v>155</v>
      </c>
      <c r="Q161" s="489"/>
      <c r="R161" s="489"/>
      <c r="S161" s="489"/>
      <c r="T161" s="489"/>
      <c r="U161" s="489"/>
      <c r="V161" s="489" t="s">
        <v>1240</v>
      </c>
      <c r="W161" s="489" t="s">
        <v>1326</v>
      </c>
      <c r="X161" s="489" t="s">
        <v>1319</v>
      </c>
      <c r="Y161" s="489"/>
      <c r="Z161" s="489"/>
      <c r="AA161" s="489"/>
      <c r="AB161" s="542"/>
      <c r="AC161" s="547" t="s">
        <v>1240</v>
      </c>
      <c r="AD161" s="558" t="s">
        <v>159</v>
      </c>
      <c r="AE161" s="566"/>
      <c r="AF161" s="542" t="s">
        <v>1263</v>
      </c>
      <c r="AG161" s="542" t="s">
        <v>595</v>
      </c>
      <c r="AH161" s="542" t="s">
        <v>1484</v>
      </c>
      <c r="AI161" s="542" t="s">
        <v>1485</v>
      </c>
      <c r="AJ161" s="542"/>
      <c r="AK161" s="542"/>
      <c r="AL161" s="489"/>
      <c r="AM161" s="558" t="s">
        <v>1463</v>
      </c>
      <c r="AN161" s="66"/>
      <c r="AO161" s="66" t="s">
        <v>155</v>
      </c>
      <c r="AP161" s="66"/>
      <c r="AQ161"/>
    </row>
    <row r="162" spans="1:45" ht="50.25" customHeight="1" x14ac:dyDescent="0.25">
      <c r="A162" s="11" t="s">
        <v>62</v>
      </c>
      <c r="B162" s="544" t="s">
        <v>62</v>
      </c>
      <c r="C162" s="107" t="s">
        <v>149</v>
      </c>
      <c r="D162" s="108" t="s">
        <v>173</v>
      </c>
      <c r="E162" s="107"/>
      <c r="F162" s="594" t="s">
        <v>63</v>
      </c>
      <c r="G162" s="109"/>
      <c r="H162" s="110"/>
      <c r="I162" s="841"/>
      <c r="J162" s="842"/>
      <c r="K162" s="843"/>
      <c r="L162" s="475" t="s">
        <v>597</v>
      </c>
      <c r="M162" s="477" t="s">
        <v>155</v>
      </c>
      <c r="N162" s="477"/>
      <c r="O162" s="477" t="s">
        <v>155</v>
      </c>
      <c r="P162" s="477"/>
      <c r="Q162" s="477"/>
      <c r="R162" s="477"/>
      <c r="S162" s="477" t="s">
        <v>155</v>
      </c>
      <c r="T162" s="477"/>
      <c r="U162" s="477"/>
      <c r="V162" s="477" t="s">
        <v>1326</v>
      </c>
      <c r="W162" s="477" t="s">
        <v>1331</v>
      </c>
      <c r="X162" s="477" t="s">
        <v>1332</v>
      </c>
      <c r="Y162" s="477"/>
      <c r="Z162" s="477"/>
      <c r="AA162" s="477"/>
      <c r="AB162" s="543"/>
      <c r="AC162" s="521" t="s">
        <v>1401</v>
      </c>
      <c r="AD162" s="544" t="s">
        <v>159</v>
      </c>
      <c r="AE162" s="111" t="s">
        <v>1486</v>
      </c>
      <c r="AF162" s="543" t="s">
        <v>1264</v>
      </c>
      <c r="AG162" s="543" t="s">
        <v>1477</v>
      </c>
      <c r="AH162" s="543" t="s">
        <v>1477</v>
      </c>
      <c r="AI162" s="543" t="s">
        <v>1477</v>
      </c>
      <c r="AJ162" s="543" t="s">
        <v>131</v>
      </c>
      <c r="AK162" s="543" t="s">
        <v>1478</v>
      </c>
      <c r="AL162" s="477"/>
      <c r="AM162" s="544" t="s">
        <v>1463</v>
      </c>
      <c r="AN162" s="66"/>
      <c r="AO162" s="66" t="s">
        <v>155</v>
      </c>
      <c r="AP162" s="66"/>
      <c r="AQ162"/>
    </row>
    <row r="163" spans="1:45" ht="75" customHeight="1" x14ac:dyDescent="0.25">
      <c r="A163" s="11" t="s">
        <v>1098</v>
      </c>
      <c r="B163" s="553" t="s">
        <v>1098</v>
      </c>
      <c r="C163" s="79" t="s">
        <v>149</v>
      </c>
      <c r="D163" s="78" t="s">
        <v>173</v>
      </c>
      <c r="E163" s="79"/>
      <c r="F163" s="528" t="s">
        <v>600</v>
      </c>
      <c r="G163" s="566"/>
      <c r="H163" s="106"/>
      <c r="I163" s="838"/>
      <c r="J163" s="839"/>
      <c r="K163" s="840"/>
      <c r="L163" s="498" t="s">
        <v>601</v>
      </c>
      <c r="M163" s="489" t="s">
        <v>155</v>
      </c>
      <c r="N163" s="489"/>
      <c r="O163" s="489"/>
      <c r="P163" s="489"/>
      <c r="Q163" s="489"/>
      <c r="R163" s="489"/>
      <c r="S163" s="489" t="s">
        <v>155</v>
      </c>
      <c r="T163" s="489"/>
      <c r="U163" s="489"/>
      <c r="V163" s="489" t="s">
        <v>1332</v>
      </c>
      <c r="W163" s="489" t="s">
        <v>1318</v>
      </c>
      <c r="X163" s="489" t="s">
        <v>131</v>
      </c>
      <c r="Y163" s="489"/>
      <c r="Z163" s="489" t="s">
        <v>1277</v>
      </c>
      <c r="AA163" s="489" t="s">
        <v>1277</v>
      </c>
      <c r="AB163" s="489" t="s">
        <v>1277</v>
      </c>
      <c r="AC163" s="521" t="s">
        <v>131</v>
      </c>
      <c r="AD163" s="558" t="s">
        <v>159</v>
      </c>
      <c r="AE163" s="566"/>
      <c r="AF163" s="542" t="s">
        <v>1264</v>
      </c>
      <c r="AG163" s="904" t="s">
        <v>1487</v>
      </c>
      <c r="AH163" s="905"/>
      <c r="AI163" s="906"/>
      <c r="AJ163" s="542"/>
      <c r="AK163" s="542" t="s">
        <v>1488</v>
      </c>
      <c r="AL163" s="489"/>
      <c r="AM163" s="558" t="s">
        <v>1463</v>
      </c>
      <c r="AN163" s="66"/>
      <c r="AO163" s="66" t="s">
        <v>155</v>
      </c>
      <c r="AP163" s="66"/>
      <c r="AQ163"/>
    </row>
    <row r="164" spans="1:45" x14ac:dyDescent="0.25">
      <c r="A164" s="11" t="s">
        <v>1099</v>
      </c>
      <c r="B164" s="852" t="s">
        <v>1099</v>
      </c>
      <c r="C164" s="40" t="s">
        <v>149</v>
      </c>
      <c r="D164" s="39" t="s">
        <v>108</v>
      </c>
      <c r="E164" s="40"/>
      <c r="F164" s="818" t="s">
        <v>1489</v>
      </c>
      <c r="G164" s="918"/>
      <c r="H164" s="91"/>
      <c r="I164" s="855"/>
      <c r="J164" s="856"/>
      <c r="K164" s="857"/>
      <c r="L164" s="769" t="s">
        <v>607</v>
      </c>
      <c r="M164" s="688" t="s">
        <v>155</v>
      </c>
      <c r="N164" s="688"/>
      <c r="O164" s="688" t="s">
        <v>155</v>
      </c>
      <c r="P164" s="688"/>
      <c r="Q164" s="688"/>
      <c r="R164" s="688"/>
      <c r="S164" s="688"/>
      <c r="T164" s="688"/>
      <c r="U164" s="688" t="s">
        <v>155</v>
      </c>
      <c r="V164" s="917" t="s">
        <v>1332</v>
      </c>
      <c r="W164" s="688" t="s">
        <v>1331</v>
      </c>
      <c r="X164" s="688" t="s">
        <v>730</v>
      </c>
      <c r="Y164" s="688" t="s">
        <v>155</v>
      </c>
      <c r="Z164" s="688" t="s">
        <v>1490</v>
      </c>
      <c r="AA164" s="758"/>
      <c r="AB164" s="758" t="s">
        <v>1360</v>
      </c>
      <c r="AC164" s="771" t="s">
        <v>1491</v>
      </c>
      <c r="AD164" s="873" t="s">
        <v>159</v>
      </c>
      <c r="AE164" s="790" t="s">
        <v>1492</v>
      </c>
      <c r="AF164" s="758" t="s">
        <v>1264</v>
      </c>
      <c r="AG164" s="758" t="s">
        <v>1493</v>
      </c>
      <c r="AH164" s="758" t="s">
        <v>1493</v>
      </c>
      <c r="AI164" s="758" t="s">
        <v>1493</v>
      </c>
      <c r="AJ164" s="758" t="s">
        <v>131</v>
      </c>
      <c r="AK164" s="758"/>
      <c r="AL164" s="870" t="s">
        <v>155</v>
      </c>
      <c r="AM164" s="869" t="s">
        <v>1463</v>
      </c>
      <c r="AN164" s="758" t="s">
        <v>155</v>
      </c>
      <c r="AO164" s="758" t="s">
        <v>155</v>
      </c>
      <c r="AP164" s="758" t="s">
        <v>1494</v>
      </c>
      <c r="AQ164"/>
    </row>
    <row r="165" spans="1:45" x14ac:dyDescent="0.25">
      <c r="A165" s="11" t="s">
        <v>1099</v>
      </c>
      <c r="B165" s="853" t="s">
        <v>1495</v>
      </c>
      <c r="C165" s="45" t="s">
        <v>149</v>
      </c>
      <c r="D165" s="44" t="s">
        <v>150</v>
      </c>
      <c r="E165" s="45"/>
      <c r="F165" s="761"/>
      <c r="G165" s="919"/>
      <c r="H165" s="93"/>
      <c r="I165" s="845"/>
      <c r="J165" s="846"/>
      <c r="K165" s="847"/>
      <c r="L165" s="770"/>
      <c r="M165" s="689"/>
      <c r="N165" s="689"/>
      <c r="O165" s="689"/>
      <c r="P165" s="689"/>
      <c r="Q165" s="689"/>
      <c r="R165" s="689"/>
      <c r="S165" s="689"/>
      <c r="T165" s="689"/>
      <c r="U165" s="689"/>
      <c r="V165" s="689"/>
      <c r="W165" s="689"/>
      <c r="X165" s="689"/>
      <c r="Y165" s="689"/>
      <c r="Z165" s="689"/>
      <c r="AA165" s="759"/>
      <c r="AB165" s="759"/>
      <c r="AC165" s="771"/>
      <c r="AD165" s="874"/>
      <c r="AE165" s="791"/>
      <c r="AF165" s="759"/>
      <c r="AG165" s="759"/>
      <c r="AH165" s="759"/>
      <c r="AI165" s="759"/>
      <c r="AJ165" s="759"/>
      <c r="AK165" s="759"/>
      <c r="AL165" s="871"/>
      <c r="AM165" s="869"/>
      <c r="AN165" s="759"/>
      <c r="AO165" s="759"/>
      <c r="AP165" s="759"/>
      <c r="AQ165"/>
    </row>
    <row r="166" spans="1:45" x14ac:dyDescent="0.25">
      <c r="A166" s="11" t="s">
        <v>1099</v>
      </c>
      <c r="B166" s="853" t="s">
        <v>1496</v>
      </c>
      <c r="C166" s="60" t="s">
        <v>149</v>
      </c>
      <c r="D166" s="59" t="s">
        <v>173</v>
      </c>
      <c r="E166" s="60"/>
      <c r="F166" s="762"/>
      <c r="G166" s="920"/>
      <c r="H166" s="95"/>
      <c r="I166" s="848"/>
      <c r="J166" s="849"/>
      <c r="K166" s="850"/>
      <c r="L166" s="770"/>
      <c r="M166" s="690"/>
      <c r="N166" s="690"/>
      <c r="O166" s="690"/>
      <c r="P166" s="690"/>
      <c r="Q166" s="690"/>
      <c r="R166" s="690"/>
      <c r="S166" s="690"/>
      <c r="T166" s="690"/>
      <c r="U166" s="690"/>
      <c r="V166" s="690"/>
      <c r="W166" s="690"/>
      <c r="X166" s="690"/>
      <c r="Y166" s="690"/>
      <c r="Z166" s="690"/>
      <c r="AA166" s="760"/>
      <c r="AB166" s="760"/>
      <c r="AC166" s="771"/>
      <c r="AD166" s="875"/>
      <c r="AE166" s="792"/>
      <c r="AF166" s="760"/>
      <c r="AG166" s="760"/>
      <c r="AH166" s="760"/>
      <c r="AI166" s="760"/>
      <c r="AJ166" s="760"/>
      <c r="AK166" s="760"/>
      <c r="AL166" s="872"/>
      <c r="AM166" s="869"/>
      <c r="AN166" s="760"/>
      <c r="AO166" s="760"/>
      <c r="AP166" s="760"/>
      <c r="AQ166"/>
    </row>
    <row r="167" spans="1:45" ht="30" x14ac:dyDescent="0.25">
      <c r="A167" s="11" t="s">
        <v>1101</v>
      </c>
      <c r="B167" s="551" t="s">
        <v>1101</v>
      </c>
      <c r="C167" s="587" t="s">
        <v>149</v>
      </c>
      <c r="D167" s="78" t="s">
        <v>546</v>
      </c>
      <c r="E167" s="79"/>
      <c r="F167" s="528" t="s">
        <v>611</v>
      </c>
      <c r="G167" s="112"/>
      <c r="H167" s="113"/>
      <c r="I167" s="838"/>
      <c r="J167" s="839"/>
      <c r="K167" s="840"/>
      <c r="L167" s="487" t="s">
        <v>612</v>
      </c>
      <c r="M167" s="489"/>
      <c r="N167" s="489"/>
      <c r="O167" s="489"/>
      <c r="P167" s="489"/>
      <c r="Q167" s="489"/>
      <c r="R167" s="489"/>
      <c r="S167" s="489"/>
      <c r="T167" s="489"/>
      <c r="U167" s="489"/>
      <c r="V167" s="489">
        <v>0</v>
      </c>
      <c r="W167" s="489">
        <v>0</v>
      </c>
      <c r="X167" s="489">
        <v>0</v>
      </c>
      <c r="Y167" s="489" t="s">
        <v>155</v>
      </c>
      <c r="Z167" s="489" t="s">
        <v>1497</v>
      </c>
      <c r="AA167" s="489" t="s">
        <v>1497</v>
      </c>
      <c r="AB167" s="489" t="s">
        <v>1497</v>
      </c>
      <c r="AC167" s="521" t="s">
        <v>1498</v>
      </c>
      <c r="AD167" s="68" t="s">
        <v>159</v>
      </c>
      <c r="AE167" s="566"/>
      <c r="AF167" s="489" t="s">
        <v>1262</v>
      </c>
      <c r="AG167" s="489" t="s">
        <v>1499</v>
      </c>
      <c r="AH167" s="489" t="s">
        <v>1499</v>
      </c>
      <c r="AI167" s="489" t="s">
        <v>1499</v>
      </c>
      <c r="AJ167" s="489"/>
      <c r="AK167" s="489" t="s">
        <v>1500</v>
      </c>
      <c r="AL167" s="65" t="s">
        <v>155</v>
      </c>
      <c r="AM167" s="558" t="s">
        <v>1463</v>
      </c>
      <c r="AN167" s="66" t="s">
        <v>155</v>
      </c>
      <c r="AO167" s="66" t="s">
        <v>155</v>
      </c>
      <c r="AP167" s="66"/>
      <c r="AQ167"/>
    </row>
    <row r="168" spans="1:45" ht="30" x14ac:dyDescent="0.25">
      <c r="A168" s="11" t="s">
        <v>1102</v>
      </c>
      <c r="B168" s="548" t="s">
        <v>1102</v>
      </c>
      <c r="C168" s="107" t="s">
        <v>277</v>
      </c>
      <c r="D168" s="108" t="s">
        <v>546</v>
      </c>
      <c r="E168" s="107"/>
      <c r="F168" s="518" t="s">
        <v>614</v>
      </c>
      <c r="G168" s="111"/>
      <c r="H168" s="114"/>
      <c r="I168" s="841"/>
      <c r="J168" s="842"/>
      <c r="K168" s="843"/>
      <c r="L168" s="499" t="s">
        <v>615</v>
      </c>
      <c r="M168" s="477" t="s">
        <v>155</v>
      </c>
      <c r="N168" s="477"/>
      <c r="O168" s="477" t="s">
        <v>155</v>
      </c>
      <c r="P168" s="477"/>
      <c r="Q168" s="477"/>
      <c r="R168" s="477"/>
      <c r="S168" s="477" t="s">
        <v>155</v>
      </c>
      <c r="T168" s="477"/>
      <c r="U168" s="477"/>
      <c r="V168" s="477" t="s">
        <v>1332</v>
      </c>
      <c r="W168" s="477" t="s">
        <v>1331</v>
      </c>
      <c r="X168" s="477" t="s">
        <v>131</v>
      </c>
      <c r="Y168" s="477" t="s">
        <v>155</v>
      </c>
      <c r="Z168" s="477" t="s">
        <v>1277</v>
      </c>
      <c r="AA168" s="477"/>
      <c r="AB168" s="543"/>
      <c r="AC168" s="521" t="s">
        <v>1479</v>
      </c>
      <c r="AD168" s="544" t="s">
        <v>159</v>
      </c>
      <c r="AE168" s="111" t="s">
        <v>1501</v>
      </c>
      <c r="AF168" s="543" t="s">
        <v>1264</v>
      </c>
      <c r="AG168" s="543" t="s">
        <v>1502</v>
      </c>
      <c r="AH168" s="543" t="s">
        <v>1502</v>
      </c>
      <c r="AI168" s="543" t="s">
        <v>1502</v>
      </c>
      <c r="AJ168" s="543" t="s">
        <v>131</v>
      </c>
      <c r="AK168" s="543" t="s">
        <v>1298</v>
      </c>
      <c r="AL168" s="65" t="s">
        <v>155</v>
      </c>
      <c r="AM168" s="544" t="s">
        <v>1463</v>
      </c>
      <c r="AN168" s="66" t="s">
        <v>155</v>
      </c>
      <c r="AO168" s="66" t="s">
        <v>155</v>
      </c>
      <c r="AP168" s="66"/>
      <c r="AQ168"/>
    </row>
    <row r="169" spans="1:45" ht="150" x14ac:dyDescent="0.25">
      <c r="A169" s="11" t="s">
        <v>67</v>
      </c>
      <c r="B169" s="551" t="s">
        <v>67</v>
      </c>
      <c r="C169" s="115" t="s">
        <v>149</v>
      </c>
      <c r="D169" s="78" t="s">
        <v>546</v>
      </c>
      <c r="E169" s="79"/>
      <c r="F169" s="539" t="s">
        <v>1092</v>
      </c>
      <c r="G169" s="566"/>
      <c r="H169" s="106"/>
      <c r="I169" s="838"/>
      <c r="J169" s="839"/>
      <c r="K169" s="840"/>
      <c r="L169" s="498" t="s">
        <v>620</v>
      </c>
      <c r="M169" s="489" t="s">
        <v>155</v>
      </c>
      <c r="N169" s="489"/>
      <c r="O169" s="489"/>
      <c r="P169" s="489"/>
      <c r="Q169" s="489"/>
      <c r="R169" s="489"/>
      <c r="S169" s="489"/>
      <c r="T169" s="489"/>
      <c r="U169" s="489"/>
      <c r="V169" s="489" t="s">
        <v>1332</v>
      </c>
      <c r="W169" s="489" t="s">
        <v>1331</v>
      </c>
      <c r="X169" s="489" t="s">
        <v>1332</v>
      </c>
      <c r="Y169" s="489" t="s">
        <v>155</v>
      </c>
      <c r="Z169" s="489"/>
      <c r="AA169" s="489"/>
      <c r="AB169" s="542"/>
      <c r="AC169" s="521" t="s">
        <v>1332</v>
      </c>
      <c r="AD169" s="558" t="s">
        <v>159</v>
      </c>
      <c r="AE169" s="566" t="s">
        <v>1503</v>
      </c>
      <c r="AF169" s="542" t="s">
        <v>1264</v>
      </c>
      <c r="AG169" s="542" t="s">
        <v>1504</v>
      </c>
      <c r="AH169" s="542" t="s">
        <v>1504</v>
      </c>
      <c r="AI169" s="542"/>
      <c r="AJ169" s="542"/>
      <c r="AK169" s="542" t="s">
        <v>1377</v>
      </c>
      <c r="AL169" s="65" t="s">
        <v>155</v>
      </c>
      <c r="AM169" s="558" t="s">
        <v>1463</v>
      </c>
      <c r="AN169" s="66" t="s">
        <v>155</v>
      </c>
      <c r="AO169" s="66" t="s">
        <v>1407</v>
      </c>
      <c r="AP169" s="66" t="s">
        <v>1505</v>
      </c>
      <c r="AQ169" s="561" t="s">
        <v>1506</v>
      </c>
      <c r="AR169" s="3" t="s">
        <v>1507</v>
      </c>
    </row>
    <row r="170" spans="1:45" ht="75" x14ac:dyDescent="0.25">
      <c r="A170" s="11" t="s">
        <v>1103</v>
      </c>
      <c r="B170" s="563" t="s">
        <v>1103</v>
      </c>
      <c r="C170" s="116" t="s">
        <v>622</v>
      </c>
      <c r="D170" s="108" t="s">
        <v>546</v>
      </c>
      <c r="E170" s="107"/>
      <c r="F170" s="532" t="s">
        <v>621</v>
      </c>
      <c r="G170" s="111"/>
      <c r="H170" s="114"/>
      <c r="I170" s="841"/>
      <c r="J170" s="842"/>
      <c r="K170" s="843"/>
      <c r="L170" s="499" t="s">
        <v>623</v>
      </c>
      <c r="M170" s="477" t="s">
        <v>155</v>
      </c>
      <c r="N170" s="477"/>
      <c r="O170" s="477"/>
      <c r="P170" s="477"/>
      <c r="Q170" s="477"/>
      <c r="R170" s="477"/>
      <c r="S170" s="477" t="s">
        <v>155</v>
      </c>
      <c r="T170" s="477"/>
      <c r="U170" s="477"/>
      <c r="V170" s="477" t="s">
        <v>1332</v>
      </c>
      <c r="W170" s="477" t="s">
        <v>1331</v>
      </c>
      <c r="X170" s="477" t="s">
        <v>1332</v>
      </c>
      <c r="Y170" s="477" t="s">
        <v>155</v>
      </c>
      <c r="Z170" s="477"/>
      <c r="AA170" s="477"/>
      <c r="AB170" s="543"/>
      <c r="AC170" s="521" t="s">
        <v>1401</v>
      </c>
      <c r="AD170" s="544" t="s">
        <v>399</v>
      </c>
      <c r="AE170" s="111" t="s">
        <v>1508</v>
      </c>
      <c r="AF170" s="543" t="s">
        <v>1264</v>
      </c>
      <c r="AG170" s="543"/>
      <c r="AH170" s="543" t="s">
        <v>1509</v>
      </c>
      <c r="AI170" s="543" t="s">
        <v>1510</v>
      </c>
      <c r="AJ170" s="543"/>
      <c r="AK170" s="543"/>
      <c r="AL170" s="65" t="s">
        <v>155</v>
      </c>
      <c r="AM170" s="544" t="s">
        <v>1463</v>
      </c>
      <c r="AN170" s="66" t="s">
        <v>155</v>
      </c>
      <c r="AO170" s="66" t="s">
        <v>1407</v>
      </c>
      <c r="AP170" s="66" t="s">
        <v>1511</v>
      </c>
      <c r="AQ170" s="561" t="s">
        <v>1512</v>
      </c>
      <c r="AR170" s="3" t="s">
        <v>1513</v>
      </c>
      <c r="AS170" s="596" t="s">
        <v>1514</v>
      </c>
    </row>
    <row r="171" spans="1:45" ht="45" x14ac:dyDescent="0.25">
      <c r="A171" s="11" t="s">
        <v>1104</v>
      </c>
      <c r="B171" s="551" t="s">
        <v>1104</v>
      </c>
      <c r="C171" s="115" t="s">
        <v>622</v>
      </c>
      <c r="D171" s="78" t="s">
        <v>546</v>
      </c>
      <c r="E171" s="79"/>
      <c r="F171" s="528" t="s">
        <v>624</v>
      </c>
      <c r="G171" s="566"/>
      <c r="H171" s="106"/>
      <c r="I171" s="838"/>
      <c r="J171" s="839"/>
      <c r="K171" s="840"/>
      <c r="L171" s="498" t="s">
        <v>625</v>
      </c>
      <c r="M171" s="489"/>
      <c r="N171" s="489"/>
      <c r="O171" s="489"/>
      <c r="P171" s="489"/>
      <c r="Q171" s="489"/>
      <c r="R171" s="489"/>
      <c r="S171" s="489" t="s">
        <v>155</v>
      </c>
      <c r="T171" s="489"/>
      <c r="U171" s="489"/>
      <c r="V171" s="489" t="s">
        <v>1326</v>
      </c>
      <c r="W171" s="489" t="s">
        <v>1318</v>
      </c>
      <c r="X171" s="489" t="s">
        <v>131</v>
      </c>
      <c r="Y171" s="489" t="s">
        <v>155</v>
      </c>
      <c r="Z171" s="489"/>
      <c r="AA171" s="489"/>
      <c r="AB171" s="542"/>
      <c r="AC171" s="521" t="s">
        <v>131</v>
      </c>
      <c r="AD171" s="558" t="s">
        <v>399</v>
      </c>
      <c r="AE171" s="566" t="s">
        <v>1515</v>
      </c>
      <c r="AF171" s="542" t="s">
        <v>1264</v>
      </c>
      <c r="AG171" s="542"/>
      <c r="AH171" s="542"/>
      <c r="AI171" s="542"/>
      <c r="AJ171" s="542" t="s">
        <v>1516</v>
      </c>
      <c r="AK171" s="542" t="s">
        <v>131</v>
      </c>
      <c r="AL171" s="65" t="s">
        <v>155</v>
      </c>
      <c r="AM171" s="558" t="s">
        <v>1463</v>
      </c>
      <c r="AN171" s="66" t="s">
        <v>155</v>
      </c>
      <c r="AO171" s="66" t="s">
        <v>155</v>
      </c>
      <c r="AP171" s="66" t="s">
        <v>1517</v>
      </c>
      <c r="AQ171"/>
    </row>
    <row r="172" spans="1:45" ht="43.5" customHeight="1" x14ac:dyDescent="0.25">
      <c r="A172" s="11" t="s">
        <v>1105</v>
      </c>
      <c r="B172" s="563" t="s">
        <v>1105</v>
      </c>
      <c r="C172" s="116" t="s">
        <v>622</v>
      </c>
      <c r="D172" s="108" t="s">
        <v>546</v>
      </c>
      <c r="E172" s="107"/>
      <c r="F172" s="532" t="s">
        <v>626</v>
      </c>
      <c r="G172" s="111"/>
      <c r="H172" s="114"/>
      <c r="I172" s="841"/>
      <c r="J172" s="842"/>
      <c r="K172" s="843"/>
      <c r="L172" s="499" t="s">
        <v>627</v>
      </c>
      <c r="M172" s="477"/>
      <c r="N172" s="477"/>
      <c r="O172" s="477"/>
      <c r="P172" s="477"/>
      <c r="Q172" s="477"/>
      <c r="R172" s="477"/>
      <c r="S172" s="477" t="s">
        <v>155</v>
      </c>
      <c r="T172" s="477"/>
      <c r="U172" s="477"/>
      <c r="V172" s="477" t="s">
        <v>1326</v>
      </c>
      <c r="W172" s="477" t="s">
        <v>1326</v>
      </c>
      <c r="X172" s="477" t="s">
        <v>131</v>
      </c>
      <c r="Y172" s="477"/>
      <c r="Z172" s="477"/>
      <c r="AA172" s="477"/>
      <c r="AB172" s="543"/>
      <c r="AC172" s="521" t="s">
        <v>131</v>
      </c>
      <c r="AD172" s="544" t="s">
        <v>159</v>
      </c>
      <c r="AE172" s="111"/>
      <c r="AF172" s="543" t="s">
        <v>1264</v>
      </c>
      <c r="AG172" s="543" t="s">
        <v>131</v>
      </c>
      <c r="AH172" s="543" t="s">
        <v>131</v>
      </c>
      <c r="AI172" s="543" t="s">
        <v>131</v>
      </c>
      <c r="AJ172" s="543"/>
      <c r="AK172" s="543"/>
      <c r="AL172" s="477"/>
      <c r="AM172" s="544" t="s">
        <v>1463</v>
      </c>
      <c r="AN172" s="66"/>
      <c r="AO172" s="66" t="s">
        <v>155</v>
      </c>
      <c r="AP172" s="66"/>
      <c r="AQ172"/>
    </row>
    <row r="173" spans="1:45" ht="30" x14ac:dyDescent="0.25">
      <c r="A173" s="11" t="s">
        <v>1106</v>
      </c>
      <c r="B173" s="553" t="s">
        <v>1106</v>
      </c>
      <c r="C173" s="52" t="s">
        <v>286</v>
      </c>
      <c r="D173" s="78" t="s">
        <v>286</v>
      </c>
      <c r="E173" s="79"/>
      <c r="F173" s="522" t="s">
        <v>628</v>
      </c>
      <c r="G173" s="112"/>
      <c r="H173" s="113"/>
      <c r="I173" s="838"/>
      <c r="J173" s="839"/>
      <c r="K173" s="840"/>
      <c r="L173" s="508" t="s">
        <v>629</v>
      </c>
      <c r="M173" s="489" t="s">
        <v>155</v>
      </c>
      <c r="N173" s="489"/>
      <c r="O173" s="489"/>
      <c r="P173" s="489"/>
      <c r="Q173" s="489"/>
      <c r="R173" s="489"/>
      <c r="S173" s="489"/>
      <c r="T173" s="489"/>
      <c r="U173" s="489"/>
      <c r="V173" s="489" t="s">
        <v>1332</v>
      </c>
      <c r="W173" s="489" t="s">
        <v>1331</v>
      </c>
      <c r="X173" s="489" t="s">
        <v>1332</v>
      </c>
      <c r="Y173" s="489"/>
      <c r="Z173" s="489" t="s">
        <v>1360</v>
      </c>
      <c r="AA173" s="489"/>
      <c r="AB173" s="542"/>
      <c r="AC173" s="521" t="s">
        <v>1332</v>
      </c>
      <c r="AD173" s="558" t="s">
        <v>159</v>
      </c>
      <c r="AE173" s="566" t="s">
        <v>1518</v>
      </c>
      <c r="AF173" s="542" t="s">
        <v>1264</v>
      </c>
      <c r="AG173" s="542" t="s">
        <v>1519</v>
      </c>
      <c r="AH173" s="542" t="s">
        <v>1519</v>
      </c>
      <c r="AI173" s="542" t="s">
        <v>1519</v>
      </c>
      <c r="AJ173" s="542"/>
      <c r="AK173" s="542" t="s">
        <v>730</v>
      </c>
      <c r="AL173" s="489"/>
      <c r="AM173" s="558" t="s">
        <v>1463</v>
      </c>
      <c r="AN173" s="66"/>
      <c r="AO173" s="66" t="s">
        <v>155</v>
      </c>
      <c r="AP173" s="66"/>
      <c r="AQ173"/>
    </row>
    <row r="174" spans="1:45" ht="120" customHeight="1" x14ac:dyDescent="0.25">
      <c r="A174" s="11" t="s">
        <v>1107</v>
      </c>
      <c r="B174" s="548" t="s">
        <v>1107</v>
      </c>
      <c r="C174" s="40" t="s">
        <v>286</v>
      </c>
      <c r="D174" s="108" t="s">
        <v>286</v>
      </c>
      <c r="E174" s="107"/>
      <c r="F174" s="532" t="s">
        <v>631</v>
      </c>
      <c r="G174" s="568" t="s">
        <v>632</v>
      </c>
      <c r="H174" s="117"/>
      <c r="I174" s="841"/>
      <c r="J174" s="842"/>
      <c r="K174" s="843"/>
      <c r="L174" s="519" t="s">
        <v>633</v>
      </c>
      <c r="M174" s="477"/>
      <c r="N174" s="477"/>
      <c r="O174" s="477"/>
      <c r="P174" s="477"/>
      <c r="Q174" s="477"/>
      <c r="R174" s="477"/>
      <c r="S174" s="477"/>
      <c r="T174" s="477"/>
      <c r="U174" s="477"/>
      <c r="V174" s="477">
        <v>0</v>
      </c>
      <c r="W174" s="477">
        <v>0</v>
      </c>
      <c r="X174" s="477">
        <v>0</v>
      </c>
      <c r="Y174" s="477"/>
      <c r="Z174" s="477" t="s">
        <v>1520</v>
      </c>
      <c r="AA174" s="477" t="s">
        <v>1520</v>
      </c>
      <c r="AB174" s="477" t="s">
        <v>1520</v>
      </c>
      <c r="AC174" s="41"/>
      <c r="AD174" s="544" t="s">
        <v>159</v>
      </c>
      <c r="AE174" s="111" t="s">
        <v>1521</v>
      </c>
      <c r="AF174" s="543" t="s">
        <v>1264</v>
      </c>
      <c r="AG174" s="543" t="s">
        <v>1522</v>
      </c>
      <c r="AH174" s="543" t="s">
        <v>1522</v>
      </c>
      <c r="AI174" s="543" t="s">
        <v>1522</v>
      </c>
      <c r="AJ174" s="543"/>
      <c r="AK174" s="543" t="s">
        <v>1523</v>
      </c>
      <c r="AL174" s="477"/>
      <c r="AM174" s="544" t="s">
        <v>1463</v>
      </c>
      <c r="AN174" s="66"/>
      <c r="AO174" s="66" t="s">
        <v>155</v>
      </c>
      <c r="AP174" s="66"/>
      <c r="AQ174"/>
    </row>
    <row r="175" spans="1:45" ht="51" x14ac:dyDescent="0.25">
      <c r="A175" s="11" t="s">
        <v>1108</v>
      </c>
      <c r="B175" s="553" t="s">
        <v>1108</v>
      </c>
      <c r="C175" s="52" t="s">
        <v>286</v>
      </c>
      <c r="D175" s="78" t="s">
        <v>286</v>
      </c>
      <c r="E175" s="79"/>
      <c r="F175" s="522" t="s">
        <v>634</v>
      </c>
      <c r="G175" s="112"/>
      <c r="H175" s="113"/>
      <c r="I175" s="838"/>
      <c r="J175" s="839"/>
      <c r="K175" s="840"/>
      <c r="L175" s="508" t="s">
        <v>635</v>
      </c>
      <c r="M175" s="489" t="s">
        <v>155</v>
      </c>
      <c r="N175" s="489"/>
      <c r="O175" s="489"/>
      <c r="P175" s="489" t="s">
        <v>155</v>
      </c>
      <c r="Q175" s="489"/>
      <c r="R175" s="489"/>
      <c r="S175" s="489"/>
      <c r="T175" s="489"/>
      <c r="U175" s="489"/>
      <c r="V175" s="489" t="s">
        <v>1240</v>
      </c>
      <c r="W175" s="489" t="s">
        <v>1331</v>
      </c>
      <c r="X175" s="489" t="s">
        <v>1332</v>
      </c>
      <c r="Y175" s="489"/>
      <c r="Z175" s="489" t="s">
        <v>1277</v>
      </c>
      <c r="AA175" s="489" t="s">
        <v>1277</v>
      </c>
      <c r="AB175" s="489" t="s">
        <v>1277</v>
      </c>
      <c r="AC175" s="521"/>
      <c r="AD175" s="68" t="s">
        <v>159</v>
      </c>
      <c r="AE175" s="74" t="s">
        <v>1524</v>
      </c>
      <c r="AF175" s="489" t="s">
        <v>1264</v>
      </c>
      <c r="AG175" s="542" t="s">
        <v>1525</v>
      </c>
      <c r="AH175" s="542" t="s">
        <v>1525</v>
      </c>
      <c r="AI175" s="542" t="s">
        <v>1525</v>
      </c>
      <c r="AJ175" s="542" t="s">
        <v>1526</v>
      </c>
      <c r="AK175" s="542" t="s">
        <v>1298</v>
      </c>
      <c r="AL175" s="489"/>
      <c r="AM175" s="558" t="s">
        <v>1463</v>
      </c>
      <c r="AN175" s="66"/>
      <c r="AO175" s="66" t="s">
        <v>155</v>
      </c>
      <c r="AP175" s="66"/>
      <c r="AQ175"/>
    </row>
    <row r="176" spans="1:45" ht="30" x14ac:dyDescent="0.25">
      <c r="A176" s="11" t="s">
        <v>1109</v>
      </c>
      <c r="B176" s="548" t="s">
        <v>1109</v>
      </c>
      <c r="C176" s="40" t="s">
        <v>286</v>
      </c>
      <c r="D176" s="108" t="s">
        <v>286</v>
      </c>
      <c r="E176" s="107"/>
      <c r="F176" s="518" t="s">
        <v>637</v>
      </c>
      <c r="G176" s="118"/>
      <c r="H176" s="119"/>
      <c r="I176" s="841"/>
      <c r="J176" s="842"/>
      <c r="K176" s="843"/>
      <c r="L176" s="120" t="s">
        <v>638</v>
      </c>
      <c r="M176" s="477" t="s">
        <v>155</v>
      </c>
      <c r="N176" s="477"/>
      <c r="O176" s="477" t="s">
        <v>155</v>
      </c>
      <c r="P176" s="477" t="s">
        <v>155</v>
      </c>
      <c r="Q176" s="477"/>
      <c r="R176" s="477"/>
      <c r="S176" s="477" t="s">
        <v>155</v>
      </c>
      <c r="T176" s="477"/>
      <c r="U176" s="477"/>
      <c r="V176" s="477" t="s">
        <v>1240</v>
      </c>
      <c r="W176" s="477" t="s">
        <v>1331</v>
      </c>
      <c r="X176" s="477" t="s">
        <v>1332</v>
      </c>
      <c r="Y176" s="477"/>
      <c r="Z176" s="477" t="s">
        <v>1277</v>
      </c>
      <c r="AA176" s="477" t="s">
        <v>1277</v>
      </c>
      <c r="AB176" s="477" t="s">
        <v>1277</v>
      </c>
      <c r="AC176" s="521"/>
      <c r="AD176" s="63" t="s">
        <v>159</v>
      </c>
      <c r="AE176" s="594"/>
      <c r="AF176" s="477" t="s">
        <v>1264</v>
      </c>
      <c r="AG176" s="543" t="s">
        <v>1527</v>
      </c>
      <c r="AH176" s="543" t="s">
        <v>1527</v>
      </c>
      <c r="AI176" s="543" t="s">
        <v>1527</v>
      </c>
      <c r="AJ176" s="543"/>
      <c r="AK176" s="543" t="s">
        <v>1298</v>
      </c>
      <c r="AL176" s="477"/>
      <c r="AM176" s="544" t="s">
        <v>1463</v>
      </c>
      <c r="AN176" s="66"/>
      <c r="AO176" s="66" t="s">
        <v>155</v>
      </c>
      <c r="AP176" s="66"/>
      <c r="AQ176"/>
    </row>
    <row r="177" spans="1:45" ht="51" x14ac:dyDescent="0.25">
      <c r="A177" s="11" t="s">
        <v>1110</v>
      </c>
      <c r="B177" s="553" t="s">
        <v>1110</v>
      </c>
      <c r="C177" s="52" t="s">
        <v>286</v>
      </c>
      <c r="D177" s="78" t="s">
        <v>286</v>
      </c>
      <c r="E177" s="79"/>
      <c r="F177" s="522" t="s">
        <v>644</v>
      </c>
      <c r="G177" s="112"/>
      <c r="H177" s="113"/>
      <c r="I177" s="838"/>
      <c r="J177" s="839"/>
      <c r="K177" s="840"/>
      <c r="L177" s="508" t="s">
        <v>645</v>
      </c>
      <c r="M177" s="489" t="s">
        <v>155</v>
      </c>
      <c r="N177" s="489"/>
      <c r="O177" s="489" t="s">
        <v>155</v>
      </c>
      <c r="P177" s="489" t="s">
        <v>155</v>
      </c>
      <c r="Q177" s="489"/>
      <c r="R177" s="489"/>
      <c r="S177" s="489" t="s">
        <v>155</v>
      </c>
      <c r="T177" s="489" t="s">
        <v>155</v>
      </c>
      <c r="U177" s="489" t="s">
        <v>155</v>
      </c>
      <c r="V177" s="489" t="s">
        <v>1240</v>
      </c>
      <c r="W177" s="489" t="s">
        <v>1265</v>
      </c>
      <c r="X177" s="489" t="s">
        <v>1266</v>
      </c>
      <c r="Y177" s="489"/>
      <c r="Z177" s="489" t="s">
        <v>1267</v>
      </c>
      <c r="AA177" s="489"/>
      <c r="AB177" s="542" t="s">
        <v>1360</v>
      </c>
      <c r="AC177" s="521"/>
      <c r="AD177" s="68" t="s">
        <v>159</v>
      </c>
      <c r="AE177" s="74"/>
      <c r="AF177" s="542" t="s">
        <v>1262</v>
      </c>
      <c r="AG177" s="542" t="s">
        <v>1528</v>
      </c>
      <c r="AH177" s="542" t="s">
        <v>1529</v>
      </c>
      <c r="AI177" s="542" t="s">
        <v>1530</v>
      </c>
      <c r="AJ177" s="542"/>
      <c r="AK177" s="542"/>
      <c r="AL177" s="65" t="s">
        <v>155</v>
      </c>
      <c r="AM177" s="558" t="s">
        <v>1463</v>
      </c>
      <c r="AN177" s="66" t="s">
        <v>155</v>
      </c>
      <c r="AO177" s="66" t="s">
        <v>155</v>
      </c>
      <c r="AP177" s="66"/>
      <c r="AQ177"/>
    </row>
    <row r="178" spans="1:45" ht="71.25" customHeight="1" x14ac:dyDescent="0.25">
      <c r="A178" s="11" t="s">
        <v>1111</v>
      </c>
      <c r="B178" s="901" t="s">
        <v>1111</v>
      </c>
      <c r="C178" s="40" t="s">
        <v>149</v>
      </c>
      <c r="D178" s="901" t="s">
        <v>546</v>
      </c>
      <c r="E178" s="116"/>
      <c r="F178" s="790" t="s">
        <v>649</v>
      </c>
      <c r="G178" s="855"/>
      <c r="H178" s="121"/>
      <c r="I178" s="855"/>
      <c r="J178" s="856"/>
      <c r="K178" s="857"/>
      <c r="L178" s="721" t="s">
        <v>650</v>
      </c>
      <c r="M178" s="688" t="s">
        <v>155</v>
      </c>
      <c r="N178" s="688"/>
      <c r="O178" s="688"/>
      <c r="P178" s="688"/>
      <c r="Q178" s="688"/>
      <c r="R178" s="688"/>
      <c r="S178" s="688"/>
      <c r="T178" s="688"/>
      <c r="U178" s="688"/>
      <c r="V178" s="688" t="s">
        <v>1332</v>
      </c>
      <c r="W178" s="688" t="s">
        <v>1331</v>
      </c>
      <c r="X178" s="688" t="s">
        <v>1332</v>
      </c>
      <c r="Y178" s="688" t="s">
        <v>155</v>
      </c>
      <c r="Z178" s="688" t="s">
        <v>1277</v>
      </c>
      <c r="AA178" s="688"/>
      <c r="AB178" s="688"/>
      <c r="AC178" s="771" t="s">
        <v>1448</v>
      </c>
      <c r="AD178" s="768" t="s">
        <v>159</v>
      </c>
      <c r="AE178" s="790"/>
      <c r="AF178" s="688" t="s">
        <v>1264</v>
      </c>
      <c r="AG178" s="688" t="s">
        <v>1531</v>
      </c>
      <c r="AH178" s="688"/>
      <c r="AI178" s="688"/>
      <c r="AJ178" s="688" t="s">
        <v>1532</v>
      </c>
      <c r="AK178" s="688"/>
      <c r="AL178" s="870" t="s">
        <v>155</v>
      </c>
      <c r="AM178" s="844"/>
      <c r="AN178" s="758" t="s">
        <v>155</v>
      </c>
      <c r="AO178" s="758" t="s">
        <v>1407</v>
      </c>
      <c r="AP178" s="758" t="s">
        <v>1533</v>
      </c>
      <c r="AQ178" s="2" t="s">
        <v>1534</v>
      </c>
      <c r="AR178" s="3" t="s">
        <v>1535</v>
      </c>
      <c r="AS178" t="s">
        <v>1536</v>
      </c>
    </row>
    <row r="179" spans="1:45" ht="15" customHeight="1" x14ac:dyDescent="0.25">
      <c r="A179" s="11" t="s">
        <v>1111</v>
      </c>
      <c r="B179" s="902" t="s">
        <v>1537</v>
      </c>
      <c r="C179" s="45" t="s">
        <v>277</v>
      </c>
      <c r="D179" s="902"/>
      <c r="E179" s="122"/>
      <c r="F179" s="791"/>
      <c r="G179" s="845"/>
      <c r="H179" s="123"/>
      <c r="I179" s="845"/>
      <c r="J179" s="846"/>
      <c r="K179" s="847"/>
      <c r="L179" s="734"/>
      <c r="M179" s="689"/>
      <c r="N179" s="689"/>
      <c r="O179" s="689"/>
      <c r="P179" s="689"/>
      <c r="Q179" s="689"/>
      <c r="R179" s="689"/>
      <c r="S179" s="689"/>
      <c r="T179" s="689"/>
      <c r="U179" s="689"/>
      <c r="V179" s="689"/>
      <c r="W179" s="689"/>
      <c r="X179" s="689"/>
      <c r="Y179" s="689"/>
      <c r="Z179" s="689"/>
      <c r="AA179" s="689"/>
      <c r="AB179" s="689"/>
      <c r="AC179" s="771"/>
      <c r="AD179" s="761"/>
      <c r="AE179" s="791"/>
      <c r="AF179" s="689"/>
      <c r="AG179" s="689"/>
      <c r="AH179" s="689"/>
      <c r="AI179" s="689"/>
      <c r="AJ179" s="689"/>
      <c r="AK179" s="689"/>
      <c r="AL179" s="871"/>
      <c r="AM179" s="844"/>
      <c r="AN179" s="759"/>
      <c r="AO179" s="759"/>
      <c r="AP179" s="759"/>
      <c r="AQ179"/>
    </row>
    <row r="180" spans="1:45" ht="15" customHeight="1" x14ac:dyDescent="0.25">
      <c r="A180" s="11" t="s">
        <v>1111</v>
      </c>
      <c r="B180" s="903" t="s">
        <v>1538</v>
      </c>
      <c r="C180" s="45" t="s">
        <v>286</v>
      </c>
      <c r="D180" s="903"/>
      <c r="E180" s="124"/>
      <c r="F180" s="792"/>
      <c r="G180" s="848"/>
      <c r="H180" s="125"/>
      <c r="I180" s="848"/>
      <c r="J180" s="849"/>
      <c r="K180" s="850"/>
      <c r="L180" s="722"/>
      <c r="M180" s="690"/>
      <c r="N180" s="690"/>
      <c r="O180" s="690"/>
      <c r="P180" s="690"/>
      <c r="Q180" s="690"/>
      <c r="R180" s="690"/>
      <c r="S180" s="690"/>
      <c r="T180" s="690"/>
      <c r="U180" s="690"/>
      <c r="V180" s="690"/>
      <c r="W180" s="690"/>
      <c r="X180" s="690"/>
      <c r="Y180" s="690"/>
      <c r="Z180" s="690"/>
      <c r="AA180" s="690"/>
      <c r="AB180" s="690"/>
      <c r="AC180" s="771"/>
      <c r="AD180" s="762"/>
      <c r="AE180" s="792"/>
      <c r="AF180" s="690"/>
      <c r="AG180" s="690"/>
      <c r="AH180" s="690"/>
      <c r="AI180" s="690"/>
      <c r="AJ180" s="690"/>
      <c r="AK180" s="690"/>
      <c r="AL180" s="872"/>
      <c r="AM180" s="844"/>
      <c r="AN180" s="760"/>
      <c r="AO180" s="760"/>
      <c r="AP180" s="760"/>
      <c r="AQ180"/>
    </row>
    <row r="181" spans="1:45" x14ac:dyDescent="0.25">
      <c r="A181" s="11" t="s">
        <v>1113</v>
      </c>
      <c r="B181" s="860" t="s">
        <v>1113</v>
      </c>
      <c r="C181" s="52" t="s">
        <v>149</v>
      </c>
      <c r="D181" s="51" t="s">
        <v>546</v>
      </c>
      <c r="E181" s="52"/>
      <c r="F181" s="772" t="s">
        <v>652</v>
      </c>
      <c r="G181" s="915"/>
      <c r="H181" s="97"/>
      <c r="I181" s="787"/>
      <c r="J181" s="885"/>
      <c r="K181" s="886"/>
      <c r="L181" s="747" t="s">
        <v>653</v>
      </c>
      <c r="M181" s="701" t="s">
        <v>155</v>
      </c>
      <c r="N181" s="701"/>
      <c r="O181" s="701"/>
      <c r="P181" s="701"/>
      <c r="Q181" s="701"/>
      <c r="R181" s="701"/>
      <c r="S181" s="701"/>
      <c r="T181" s="701"/>
      <c r="U181" s="701"/>
      <c r="V181" s="701" t="s">
        <v>1332</v>
      </c>
      <c r="W181" s="701" t="s">
        <v>1332</v>
      </c>
      <c r="X181" s="701" t="s">
        <v>1332</v>
      </c>
      <c r="Y181" s="701"/>
      <c r="Z181" s="701" t="s">
        <v>1277</v>
      </c>
      <c r="AA181" s="701" t="s">
        <v>1277</v>
      </c>
      <c r="AB181" s="701" t="s">
        <v>1277</v>
      </c>
      <c r="AC181" s="771"/>
      <c r="AD181" s="772" t="s">
        <v>159</v>
      </c>
      <c r="AE181" s="784" t="s">
        <v>1539</v>
      </c>
      <c r="AF181" s="701" t="s">
        <v>1264</v>
      </c>
      <c r="AG181" s="701" t="s">
        <v>1540</v>
      </c>
      <c r="AH181" s="701" t="s">
        <v>1540</v>
      </c>
      <c r="AI181" s="701" t="s">
        <v>1540</v>
      </c>
      <c r="AJ181" s="701" t="s">
        <v>131</v>
      </c>
      <c r="AK181" s="701"/>
      <c r="AL181" s="758"/>
      <c r="AM181" s="876" t="s">
        <v>1463</v>
      </c>
      <c r="AN181" s="758"/>
      <c r="AO181" s="758" t="s">
        <v>155</v>
      </c>
      <c r="AP181" s="758"/>
      <c r="AQ181"/>
    </row>
    <row r="182" spans="1:45" x14ac:dyDescent="0.25">
      <c r="A182" s="11" t="s">
        <v>1113</v>
      </c>
      <c r="B182" s="861" t="s">
        <v>1538</v>
      </c>
      <c r="C182" s="586" t="s">
        <v>277</v>
      </c>
      <c r="D182" s="585" t="s">
        <v>546</v>
      </c>
      <c r="E182" s="587"/>
      <c r="F182" s="775"/>
      <c r="G182" s="916"/>
      <c r="H182" s="101"/>
      <c r="I182" s="789"/>
      <c r="J182" s="882"/>
      <c r="K182" s="883"/>
      <c r="L182" s="774"/>
      <c r="M182" s="702"/>
      <c r="N182" s="702"/>
      <c r="O182" s="702"/>
      <c r="P182" s="702"/>
      <c r="Q182" s="702"/>
      <c r="R182" s="702"/>
      <c r="S182" s="702"/>
      <c r="T182" s="702"/>
      <c r="U182" s="702"/>
      <c r="V182" s="702"/>
      <c r="W182" s="702"/>
      <c r="X182" s="702"/>
      <c r="Y182" s="702"/>
      <c r="Z182" s="702"/>
      <c r="AA182" s="702"/>
      <c r="AB182" s="702"/>
      <c r="AC182" s="771"/>
      <c r="AD182" s="775"/>
      <c r="AE182" s="786"/>
      <c r="AF182" s="702"/>
      <c r="AG182" s="702"/>
      <c r="AH182" s="702"/>
      <c r="AI182" s="702"/>
      <c r="AJ182" s="702"/>
      <c r="AK182" s="702"/>
      <c r="AL182" s="760"/>
      <c r="AM182" s="876"/>
      <c r="AN182" s="760"/>
      <c r="AO182" s="760"/>
      <c r="AP182" s="760"/>
      <c r="AQ182"/>
    </row>
    <row r="183" spans="1:45" ht="78.75" customHeight="1" x14ac:dyDescent="0.25">
      <c r="A183" s="11" t="s">
        <v>49</v>
      </c>
      <c r="B183" s="563" t="s">
        <v>49</v>
      </c>
      <c r="C183" s="116" t="s">
        <v>149</v>
      </c>
      <c r="D183" s="111" t="s">
        <v>108</v>
      </c>
      <c r="E183" s="126"/>
      <c r="F183" s="532" t="s">
        <v>50</v>
      </c>
      <c r="G183" s="109"/>
      <c r="H183" s="110"/>
      <c r="I183" s="841"/>
      <c r="J183" s="842"/>
      <c r="K183" s="843"/>
      <c r="L183" s="519" t="s">
        <v>656</v>
      </c>
      <c r="M183" s="477" t="s">
        <v>155</v>
      </c>
      <c r="N183" s="477"/>
      <c r="O183" s="477" t="s">
        <v>155</v>
      </c>
      <c r="P183" s="477" t="s">
        <v>155</v>
      </c>
      <c r="Q183" s="477"/>
      <c r="R183" s="477"/>
      <c r="S183" s="477" t="s">
        <v>155</v>
      </c>
      <c r="T183" s="477"/>
      <c r="U183" s="477" t="s">
        <v>155</v>
      </c>
      <c r="V183" s="477" t="s">
        <v>1240</v>
      </c>
      <c r="W183" s="477" t="s">
        <v>1331</v>
      </c>
      <c r="X183" s="477" t="s">
        <v>1332</v>
      </c>
      <c r="Y183" s="477"/>
      <c r="Z183" s="477" t="s">
        <v>1267</v>
      </c>
      <c r="AA183" s="477"/>
      <c r="AB183" s="543" t="s">
        <v>1277</v>
      </c>
      <c r="AC183" s="521"/>
      <c r="AD183" s="544" t="s">
        <v>159</v>
      </c>
      <c r="AE183" s="111"/>
      <c r="AF183" s="543" t="s">
        <v>1263</v>
      </c>
      <c r="AG183" s="543" t="s">
        <v>1541</v>
      </c>
      <c r="AH183" s="543" t="s">
        <v>1542</v>
      </c>
      <c r="AI183" s="543" t="s">
        <v>1543</v>
      </c>
      <c r="AJ183" s="543"/>
      <c r="AK183" s="543"/>
      <c r="AL183" s="65" t="s">
        <v>155</v>
      </c>
      <c r="AM183" s="544" t="s">
        <v>1463</v>
      </c>
      <c r="AN183" s="66" t="s">
        <v>155</v>
      </c>
      <c r="AO183" s="66" t="s">
        <v>155</v>
      </c>
      <c r="AP183" s="66"/>
      <c r="AQ183"/>
    </row>
    <row r="184" spans="1:45" ht="60" x14ac:dyDescent="0.25">
      <c r="A184" s="11" t="s">
        <v>1117</v>
      </c>
      <c r="B184" s="551" t="s">
        <v>1117</v>
      </c>
      <c r="C184" s="115" t="s">
        <v>149</v>
      </c>
      <c r="D184" s="566" t="s">
        <v>108</v>
      </c>
      <c r="E184" s="567"/>
      <c r="F184" s="528" t="s">
        <v>661</v>
      </c>
      <c r="G184" s="112"/>
      <c r="H184" s="113"/>
      <c r="I184" s="838"/>
      <c r="J184" s="839"/>
      <c r="K184" s="840"/>
      <c r="L184" s="508" t="s">
        <v>662</v>
      </c>
      <c r="M184" s="489"/>
      <c r="N184" s="489"/>
      <c r="O184" s="489" t="s">
        <v>155</v>
      </c>
      <c r="P184" s="489" t="s">
        <v>155</v>
      </c>
      <c r="Q184" s="489"/>
      <c r="R184" s="489"/>
      <c r="S184" s="489"/>
      <c r="T184" s="489"/>
      <c r="U184" s="489"/>
      <c r="V184" s="489" t="s">
        <v>1240</v>
      </c>
      <c r="W184" s="489" t="s">
        <v>1326</v>
      </c>
      <c r="X184" s="489" t="s">
        <v>1319</v>
      </c>
      <c r="Y184" s="489"/>
      <c r="Z184" s="489" t="s">
        <v>1267</v>
      </c>
      <c r="AA184" s="489"/>
      <c r="AB184" s="489" t="s">
        <v>1267</v>
      </c>
      <c r="AC184" s="521"/>
      <c r="AD184" s="558" t="s">
        <v>159</v>
      </c>
      <c r="AE184" s="558" t="s">
        <v>1544</v>
      </c>
      <c r="AF184" s="542" t="s">
        <v>1263</v>
      </c>
      <c r="AG184" s="542" t="s">
        <v>1545</v>
      </c>
      <c r="AH184" s="542" t="s">
        <v>1546</v>
      </c>
      <c r="AI184" s="542" t="s">
        <v>1545</v>
      </c>
      <c r="AJ184" s="542" t="s">
        <v>1288</v>
      </c>
      <c r="AK184" s="542"/>
      <c r="AL184" s="66"/>
      <c r="AM184" s="558" t="s">
        <v>1463</v>
      </c>
      <c r="AN184" s="66"/>
      <c r="AO184" s="66" t="s">
        <v>1433</v>
      </c>
      <c r="AP184" s="66" t="s">
        <v>1547</v>
      </c>
      <c r="AQ184" s="73" t="s">
        <v>1548</v>
      </c>
      <c r="AR184" s="596" t="s">
        <v>1549</v>
      </c>
      <c r="AS184" t="s">
        <v>1536</v>
      </c>
    </row>
    <row r="185" spans="1:45" ht="15" customHeight="1" x14ac:dyDescent="0.25">
      <c r="A185" s="11" t="s">
        <v>1118</v>
      </c>
      <c r="B185" s="852" t="s">
        <v>1118</v>
      </c>
      <c r="C185" s="40" t="s">
        <v>149</v>
      </c>
      <c r="D185" s="39" t="s">
        <v>666</v>
      </c>
      <c r="E185" s="40"/>
      <c r="F185" s="768" t="s">
        <v>665</v>
      </c>
      <c r="G185" s="563"/>
      <c r="H185" s="121"/>
      <c r="I185" s="855"/>
      <c r="J185" s="856"/>
      <c r="K185" s="857"/>
      <c r="L185" s="721" t="s">
        <v>667</v>
      </c>
      <c r="M185" s="688" t="s">
        <v>155</v>
      </c>
      <c r="N185" s="688"/>
      <c r="O185" s="688"/>
      <c r="P185" s="688"/>
      <c r="Q185" s="688"/>
      <c r="R185" s="688"/>
      <c r="S185" s="688"/>
      <c r="T185" s="688"/>
      <c r="U185" s="688"/>
      <c r="V185" s="688" t="s">
        <v>1332</v>
      </c>
      <c r="W185" s="688" t="s">
        <v>1331</v>
      </c>
      <c r="X185" s="688" t="s">
        <v>1332</v>
      </c>
      <c r="Y185" s="688" t="s">
        <v>155</v>
      </c>
      <c r="Z185" s="688" t="s">
        <v>1277</v>
      </c>
      <c r="AA185" s="688"/>
      <c r="AB185" s="688"/>
      <c r="AC185" s="709"/>
      <c r="AD185" s="768" t="s">
        <v>159</v>
      </c>
      <c r="AE185" s="790" t="s">
        <v>1550</v>
      </c>
      <c r="AF185" s="688" t="s">
        <v>1263</v>
      </c>
      <c r="AG185" s="688" t="s">
        <v>1551</v>
      </c>
      <c r="AH185" s="688" t="s">
        <v>1552</v>
      </c>
      <c r="AI185" s="688" t="s">
        <v>1553</v>
      </c>
      <c r="AJ185" s="688"/>
      <c r="AK185" s="688"/>
      <c r="AL185" s="870" t="s">
        <v>155</v>
      </c>
      <c r="AM185" s="844" t="s">
        <v>1463</v>
      </c>
      <c r="AN185" s="758" t="s">
        <v>155</v>
      </c>
      <c r="AO185" s="758" t="s">
        <v>155</v>
      </c>
      <c r="AP185" s="758" t="s">
        <v>1554</v>
      </c>
      <c r="AQ185"/>
    </row>
    <row r="186" spans="1:45" x14ac:dyDescent="0.25">
      <c r="A186" s="11" t="s">
        <v>1118</v>
      </c>
      <c r="B186" s="853" t="s">
        <v>1555</v>
      </c>
      <c r="C186" s="45" t="s">
        <v>277</v>
      </c>
      <c r="D186" s="59" t="s">
        <v>283</v>
      </c>
      <c r="E186" s="60"/>
      <c r="F186" s="762"/>
      <c r="G186" s="565"/>
      <c r="H186" s="125"/>
      <c r="I186" s="848"/>
      <c r="J186" s="849"/>
      <c r="K186" s="850"/>
      <c r="L186" s="734"/>
      <c r="M186" s="690"/>
      <c r="N186" s="690"/>
      <c r="O186" s="690"/>
      <c r="P186" s="690"/>
      <c r="Q186" s="690"/>
      <c r="R186" s="690"/>
      <c r="S186" s="690"/>
      <c r="T186" s="690"/>
      <c r="U186" s="690"/>
      <c r="V186" s="690"/>
      <c r="W186" s="690"/>
      <c r="X186" s="690"/>
      <c r="Y186" s="690"/>
      <c r="Z186" s="690"/>
      <c r="AA186" s="690"/>
      <c r="AB186" s="690"/>
      <c r="AC186" s="710"/>
      <c r="AD186" s="762"/>
      <c r="AE186" s="792"/>
      <c r="AF186" s="690"/>
      <c r="AG186" s="690"/>
      <c r="AH186" s="690"/>
      <c r="AI186" s="690"/>
      <c r="AJ186" s="690"/>
      <c r="AK186" s="690"/>
      <c r="AL186" s="872"/>
      <c r="AM186" s="844"/>
      <c r="AN186" s="760"/>
      <c r="AO186" s="760"/>
      <c r="AP186" s="760"/>
      <c r="AQ186"/>
    </row>
    <row r="187" spans="1:45" x14ac:dyDescent="0.25">
      <c r="A187" s="11" t="s">
        <v>68</v>
      </c>
      <c r="B187" s="860" t="s">
        <v>68</v>
      </c>
      <c r="C187" s="52" t="s">
        <v>149</v>
      </c>
      <c r="D187" s="51" t="s">
        <v>546</v>
      </c>
      <c r="E187" s="52"/>
      <c r="F187" s="772" t="s">
        <v>69</v>
      </c>
      <c r="G187" s="96"/>
      <c r="H187" s="97"/>
      <c r="I187" s="787"/>
      <c r="J187" s="885"/>
      <c r="K187" s="886"/>
      <c r="L187" s="747" t="s">
        <v>670</v>
      </c>
      <c r="M187" s="701" t="s">
        <v>155</v>
      </c>
      <c r="N187" s="701"/>
      <c r="O187" s="701" t="s">
        <v>155</v>
      </c>
      <c r="P187" s="701"/>
      <c r="Q187" s="701"/>
      <c r="R187" s="701"/>
      <c r="S187" s="701"/>
      <c r="T187" s="701"/>
      <c r="U187" s="701" t="s">
        <v>155</v>
      </c>
      <c r="V187" s="914" t="s">
        <v>1332</v>
      </c>
      <c r="W187" s="701" t="s">
        <v>1556</v>
      </c>
      <c r="X187" s="701" t="s">
        <v>1332</v>
      </c>
      <c r="Y187" s="701" t="s">
        <v>155</v>
      </c>
      <c r="Z187" s="701" t="s">
        <v>1277</v>
      </c>
      <c r="AA187" s="701" t="s">
        <v>1557</v>
      </c>
      <c r="AB187" s="701"/>
      <c r="AC187" s="771"/>
      <c r="AD187" s="772" t="s">
        <v>159</v>
      </c>
      <c r="AE187" s="784"/>
      <c r="AF187" s="701" t="s">
        <v>1262</v>
      </c>
      <c r="AG187" s="701" t="s">
        <v>1558</v>
      </c>
      <c r="AH187" s="701" t="s">
        <v>1559</v>
      </c>
      <c r="AI187" s="701" t="s">
        <v>1560</v>
      </c>
      <c r="AJ187" s="701"/>
      <c r="AK187" s="701"/>
      <c r="AL187" s="870" t="s">
        <v>155</v>
      </c>
      <c r="AM187" s="876" t="s">
        <v>1463</v>
      </c>
      <c r="AN187" s="758" t="s">
        <v>155</v>
      </c>
      <c r="AO187" s="758" t="s">
        <v>155</v>
      </c>
      <c r="AP187" s="758"/>
      <c r="AQ187"/>
    </row>
    <row r="188" spans="1:45" x14ac:dyDescent="0.25">
      <c r="A188" s="11" t="s">
        <v>68</v>
      </c>
      <c r="B188" s="861" t="s">
        <v>1561</v>
      </c>
      <c r="C188" s="586" t="s">
        <v>277</v>
      </c>
      <c r="D188" s="584" t="s">
        <v>546</v>
      </c>
      <c r="E188" s="586"/>
      <c r="F188" s="773"/>
      <c r="G188" s="98"/>
      <c r="H188" s="99"/>
      <c r="I188" s="788"/>
      <c r="J188" s="880"/>
      <c r="K188" s="881"/>
      <c r="L188" s="774"/>
      <c r="M188" s="737"/>
      <c r="N188" s="737"/>
      <c r="O188" s="737"/>
      <c r="P188" s="737"/>
      <c r="Q188" s="737"/>
      <c r="R188" s="737"/>
      <c r="S188" s="737"/>
      <c r="T188" s="737"/>
      <c r="U188" s="737"/>
      <c r="V188" s="737"/>
      <c r="W188" s="737"/>
      <c r="X188" s="737"/>
      <c r="Y188" s="737"/>
      <c r="Z188" s="737"/>
      <c r="AA188" s="737"/>
      <c r="AB188" s="737"/>
      <c r="AC188" s="771"/>
      <c r="AD188" s="773"/>
      <c r="AE188" s="785"/>
      <c r="AF188" s="737"/>
      <c r="AG188" s="737"/>
      <c r="AH188" s="737"/>
      <c r="AI188" s="737"/>
      <c r="AJ188" s="737"/>
      <c r="AK188" s="737"/>
      <c r="AL188" s="871"/>
      <c r="AM188" s="876"/>
      <c r="AN188" s="759"/>
      <c r="AO188" s="759"/>
      <c r="AP188" s="759"/>
      <c r="AQ188"/>
    </row>
    <row r="189" spans="1:45" x14ac:dyDescent="0.25">
      <c r="A189" s="11" t="s">
        <v>68</v>
      </c>
      <c r="B189" s="861" t="s">
        <v>1562</v>
      </c>
      <c r="C189" s="586" t="s">
        <v>286</v>
      </c>
      <c r="D189" s="585" t="s">
        <v>546</v>
      </c>
      <c r="E189" s="587"/>
      <c r="F189" s="775"/>
      <c r="G189" s="100"/>
      <c r="H189" s="101"/>
      <c r="I189" s="789"/>
      <c r="J189" s="882"/>
      <c r="K189" s="883"/>
      <c r="L189" s="774"/>
      <c r="M189" s="702"/>
      <c r="N189" s="702"/>
      <c r="O189" s="702"/>
      <c r="P189" s="702"/>
      <c r="Q189" s="702"/>
      <c r="R189" s="702"/>
      <c r="S189" s="702"/>
      <c r="T189" s="702"/>
      <c r="U189" s="702"/>
      <c r="V189" s="702"/>
      <c r="W189" s="702"/>
      <c r="X189" s="702"/>
      <c r="Y189" s="702"/>
      <c r="Z189" s="702"/>
      <c r="AA189" s="702"/>
      <c r="AB189" s="702"/>
      <c r="AC189" s="771"/>
      <c r="AD189" s="775"/>
      <c r="AE189" s="786"/>
      <c r="AF189" s="702"/>
      <c r="AG189" s="702"/>
      <c r="AH189" s="702"/>
      <c r="AI189" s="702"/>
      <c r="AJ189" s="702"/>
      <c r="AK189" s="702"/>
      <c r="AL189" s="872"/>
      <c r="AM189" s="876"/>
      <c r="AN189" s="760"/>
      <c r="AO189" s="760"/>
      <c r="AP189" s="760"/>
      <c r="AQ189"/>
    </row>
    <row r="190" spans="1:45" ht="38.25" x14ac:dyDescent="0.25">
      <c r="A190" s="11" t="s">
        <v>1119</v>
      </c>
      <c r="B190" s="548" t="s">
        <v>1119</v>
      </c>
      <c r="C190" s="40" t="s">
        <v>295</v>
      </c>
      <c r="D190" s="108" t="s">
        <v>23</v>
      </c>
      <c r="E190" s="107"/>
      <c r="F190" s="518" t="s">
        <v>675</v>
      </c>
      <c r="G190" s="109"/>
      <c r="H190" s="110"/>
      <c r="I190" s="841"/>
      <c r="J190" s="842"/>
      <c r="K190" s="843"/>
      <c r="L190" s="519" t="s">
        <v>676</v>
      </c>
      <c r="M190" s="477"/>
      <c r="N190" s="477"/>
      <c r="O190" s="477" t="s">
        <v>155</v>
      </c>
      <c r="P190" s="477" t="s">
        <v>155</v>
      </c>
      <c r="Q190" s="477"/>
      <c r="R190" s="477"/>
      <c r="S190" s="477"/>
      <c r="T190" s="477" t="s">
        <v>155</v>
      </c>
      <c r="U190" s="477"/>
      <c r="V190" s="477" t="s">
        <v>1240</v>
      </c>
      <c r="W190" s="477" t="s">
        <v>1265</v>
      </c>
      <c r="X190" s="477" t="s">
        <v>1266</v>
      </c>
      <c r="Y190" s="477"/>
      <c r="Z190" s="477"/>
      <c r="AA190" s="477"/>
      <c r="AB190" s="543"/>
      <c r="AC190" s="547" t="s">
        <v>1240</v>
      </c>
      <c r="AD190" s="544" t="s">
        <v>159</v>
      </c>
      <c r="AE190" s="111"/>
      <c r="AF190" s="543" t="s">
        <v>1264</v>
      </c>
      <c r="AG190" s="543" t="s">
        <v>131</v>
      </c>
      <c r="AH190" s="543" t="s">
        <v>131</v>
      </c>
      <c r="AI190" s="543" t="s">
        <v>131</v>
      </c>
      <c r="AJ190" s="543" t="s">
        <v>1563</v>
      </c>
      <c r="AK190" s="543" t="s">
        <v>131</v>
      </c>
      <c r="AL190" s="477"/>
      <c r="AM190" s="544" t="s">
        <v>1463</v>
      </c>
      <c r="AN190" s="66"/>
      <c r="AO190" s="66" t="s">
        <v>155</v>
      </c>
      <c r="AP190" s="66"/>
      <c r="AQ190"/>
    </row>
    <row r="191" spans="1:45" ht="30.75" customHeight="1" x14ac:dyDescent="0.25">
      <c r="A191" s="11" t="s">
        <v>24</v>
      </c>
      <c r="B191" s="553" t="s">
        <v>24</v>
      </c>
      <c r="C191" s="52" t="s">
        <v>295</v>
      </c>
      <c r="D191" s="78" t="s">
        <v>23</v>
      </c>
      <c r="E191" s="79"/>
      <c r="F191" s="522" t="s">
        <v>25</v>
      </c>
      <c r="G191" s="566"/>
      <c r="H191" s="106"/>
      <c r="I191" s="838"/>
      <c r="J191" s="839"/>
      <c r="K191" s="840"/>
      <c r="L191" s="498" t="s">
        <v>681</v>
      </c>
      <c r="M191" s="489" t="s">
        <v>155</v>
      </c>
      <c r="N191" s="489"/>
      <c r="O191" s="489"/>
      <c r="P191" s="489" t="s">
        <v>155</v>
      </c>
      <c r="Q191" s="489"/>
      <c r="R191" s="489"/>
      <c r="S191" s="489"/>
      <c r="T191" s="489"/>
      <c r="U191" s="489"/>
      <c r="V191" s="489" t="s">
        <v>1240</v>
      </c>
      <c r="W191" s="489" t="s">
        <v>1331</v>
      </c>
      <c r="X191" s="489" t="s">
        <v>1332</v>
      </c>
      <c r="Y191" s="489"/>
      <c r="Z191" s="489"/>
      <c r="AA191" s="489"/>
      <c r="AB191" s="542"/>
      <c r="AC191" s="547" t="s">
        <v>1240</v>
      </c>
      <c r="AD191" s="558" t="s">
        <v>159</v>
      </c>
      <c r="AE191" s="566"/>
      <c r="AF191" s="542" t="s">
        <v>1264</v>
      </c>
      <c r="AG191" s="542" t="s">
        <v>1564</v>
      </c>
      <c r="AH191" s="542" t="s">
        <v>1564</v>
      </c>
      <c r="AI191" s="542" t="s">
        <v>1564</v>
      </c>
      <c r="AJ191" s="542"/>
      <c r="AK191" s="542" t="s">
        <v>1377</v>
      </c>
      <c r="AL191" s="489"/>
      <c r="AM191" s="558" t="s">
        <v>1463</v>
      </c>
      <c r="AN191" s="66"/>
      <c r="AO191" s="66" t="s">
        <v>155</v>
      </c>
      <c r="AP191" s="66"/>
      <c r="AQ191"/>
    </row>
    <row r="192" spans="1:45" ht="30" x14ac:dyDescent="0.25">
      <c r="A192" s="11" t="s">
        <v>26</v>
      </c>
      <c r="B192" s="548" t="s">
        <v>26</v>
      </c>
      <c r="C192" s="40" t="s">
        <v>295</v>
      </c>
      <c r="D192" s="108" t="s">
        <v>23</v>
      </c>
      <c r="E192" s="107"/>
      <c r="F192" s="518" t="s">
        <v>27</v>
      </c>
      <c r="G192" s="111"/>
      <c r="H192" s="114"/>
      <c r="I192" s="841"/>
      <c r="J192" s="842"/>
      <c r="K192" s="843"/>
      <c r="L192" s="499" t="s">
        <v>684</v>
      </c>
      <c r="M192" s="477" t="s">
        <v>155</v>
      </c>
      <c r="N192" s="477"/>
      <c r="O192" s="477"/>
      <c r="P192" s="477"/>
      <c r="Q192" s="477"/>
      <c r="R192" s="477"/>
      <c r="S192" s="477"/>
      <c r="T192" s="477"/>
      <c r="U192" s="477"/>
      <c r="V192" s="477" t="s">
        <v>1332</v>
      </c>
      <c r="W192" s="477" t="s">
        <v>1331</v>
      </c>
      <c r="X192" s="477" t="s">
        <v>1332</v>
      </c>
      <c r="Y192" s="477"/>
      <c r="Z192" s="477"/>
      <c r="AA192" s="477"/>
      <c r="AB192" s="543"/>
      <c r="AC192" s="547" t="s">
        <v>1240</v>
      </c>
      <c r="AD192" s="544" t="s">
        <v>159</v>
      </c>
      <c r="AE192" s="111"/>
      <c r="AF192" s="543" t="s">
        <v>1264</v>
      </c>
      <c r="AG192" s="543" t="s">
        <v>1565</v>
      </c>
      <c r="AH192" s="543" t="s">
        <v>1565</v>
      </c>
      <c r="AI192" s="543" t="s">
        <v>1565</v>
      </c>
      <c r="AJ192" s="543"/>
      <c r="AK192" s="543" t="s">
        <v>1377</v>
      </c>
      <c r="AL192" s="477"/>
      <c r="AM192" s="544" t="s">
        <v>1463</v>
      </c>
      <c r="AN192" s="66"/>
      <c r="AO192" s="66" t="s">
        <v>155</v>
      </c>
      <c r="AP192" s="66"/>
      <c r="AQ192"/>
    </row>
    <row r="193" spans="1:45" ht="47.25" customHeight="1" x14ac:dyDescent="0.25">
      <c r="A193" s="11" t="s">
        <v>57</v>
      </c>
      <c r="B193" s="551" t="s">
        <v>57</v>
      </c>
      <c r="C193" s="591" t="s">
        <v>295</v>
      </c>
      <c r="D193" s="553" t="s">
        <v>23</v>
      </c>
      <c r="E193" s="591"/>
      <c r="F193" s="528" t="s">
        <v>58</v>
      </c>
      <c r="G193" s="102"/>
      <c r="H193" s="103"/>
      <c r="I193" s="787"/>
      <c r="J193" s="885"/>
      <c r="K193" s="886"/>
      <c r="L193" s="533" t="s">
        <v>687</v>
      </c>
      <c r="M193" s="485" t="s">
        <v>155</v>
      </c>
      <c r="N193" s="485"/>
      <c r="O193" s="485" t="s">
        <v>155</v>
      </c>
      <c r="P193" s="485"/>
      <c r="Q193" s="485"/>
      <c r="R193" s="485"/>
      <c r="S193" s="485"/>
      <c r="T193" s="485"/>
      <c r="U193" s="485"/>
      <c r="V193" s="485" t="s">
        <v>1332</v>
      </c>
      <c r="W193" s="485" t="s">
        <v>1331</v>
      </c>
      <c r="X193" s="485" t="s">
        <v>1332</v>
      </c>
      <c r="Y193" s="485"/>
      <c r="Z193" s="485" t="s">
        <v>1277</v>
      </c>
      <c r="AA193" s="485" t="s">
        <v>1277</v>
      </c>
      <c r="AB193" s="485" t="s">
        <v>1277</v>
      </c>
      <c r="AC193" s="521"/>
      <c r="AD193" s="522" t="s">
        <v>159</v>
      </c>
      <c r="AE193" s="528" t="s">
        <v>1566</v>
      </c>
      <c r="AF193" s="485" t="s">
        <v>1264</v>
      </c>
      <c r="AG193" s="485" t="s">
        <v>1567</v>
      </c>
      <c r="AH193" s="485" t="s">
        <v>1567</v>
      </c>
      <c r="AI193" s="485" t="s">
        <v>1567</v>
      </c>
      <c r="AJ193" s="485"/>
      <c r="AK193" s="485" t="s">
        <v>1298</v>
      </c>
      <c r="AL193" s="485"/>
      <c r="AM193" s="558" t="s">
        <v>1463</v>
      </c>
      <c r="AN193" s="66"/>
      <c r="AO193" s="66" t="s">
        <v>155</v>
      </c>
      <c r="AP193" s="66"/>
      <c r="AQ193"/>
    </row>
    <row r="194" spans="1:45" ht="60" x14ac:dyDescent="0.25">
      <c r="A194" s="11" t="s">
        <v>1125</v>
      </c>
      <c r="B194" s="548" t="s">
        <v>1125</v>
      </c>
      <c r="C194" s="40" t="s">
        <v>295</v>
      </c>
      <c r="D194" s="108" t="s">
        <v>23</v>
      </c>
      <c r="E194" s="107"/>
      <c r="F194" s="518" t="s">
        <v>692</v>
      </c>
      <c r="G194" s="109"/>
      <c r="H194" s="110"/>
      <c r="I194" s="841"/>
      <c r="J194" s="842"/>
      <c r="K194" s="843"/>
      <c r="L194" s="519" t="s">
        <v>693</v>
      </c>
      <c r="M194" s="477"/>
      <c r="N194" s="477"/>
      <c r="O194" s="477" t="s">
        <v>155</v>
      </c>
      <c r="P194" s="477" t="s">
        <v>155</v>
      </c>
      <c r="Q194" s="477"/>
      <c r="R194" s="477"/>
      <c r="S194" s="477" t="s">
        <v>155</v>
      </c>
      <c r="T194" s="477"/>
      <c r="U194" s="477"/>
      <c r="V194" s="477" t="s">
        <v>1240</v>
      </c>
      <c r="W194" s="477" t="s">
        <v>1318</v>
      </c>
      <c r="X194" s="477"/>
      <c r="Y194" s="477"/>
      <c r="Z194" s="477"/>
      <c r="AA194" s="477"/>
      <c r="AB194" s="543"/>
      <c r="AC194" s="521" t="s">
        <v>1240</v>
      </c>
      <c r="AD194" s="544" t="s">
        <v>159</v>
      </c>
      <c r="AE194" s="111" t="s">
        <v>1568</v>
      </c>
      <c r="AF194" s="543" t="s">
        <v>1264</v>
      </c>
      <c r="AG194" s="543" t="s">
        <v>131</v>
      </c>
      <c r="AH194" s="543" t="s">
        <v>131</v>
      </c>
      <c r="AI194" s="543" t="s">
        <v>131</v>
      </c>
      <c r="AJ194" s="543"/>
      <c r="AK194" s="543" t="s">
        <v>131</v>
      </c>
      <c r="AL194" s="477"/>
      <c r="AM194" s="544" t="s">
        <v>1463</v>
      </c>
      <c r="AN194" s="66"/>
      <c r="AO194" s="66" t="s">
        <v>1407</v>
      </c>
      <c r="AP194" s="66" t="s">
        <v>1569</v>
      </c>
      <c r="AQ194" s="14" t="s">
        <v>1570</v>
      </c>
      <c r="AR194" s="3" t="s">
        <v>1571</v>
      </c>
      <c r="AS194" s="127" t="s">
        <v>1572</v>
      </c>
    </row>
    <row r="195" spans="1:45" ht="51" x14ac:dyDescent="0.25">
      <c r="A195" s="11" t="s">
        <v>16</v>
      </c>
      <c r="B195" s="553" t="s">
        <v>16</v>
      </c>
      <c r="C195" s="52" t="s">
        <v>295</v>
      </c>
      <c r="D195" s="78" t="s">
        <v>23</v>
      </c>
      <c r="E195" s="79"/>
      <c r="F195" s="522" t="s">
        <v>17</v>
      </c>
      <c r="G195" s="112"/>
      <c r="H195" s="113"/>
      <c r="I195" s="838"/>
      <c r="J195" s="839"/>
      <c r="K195" s="840"/>
      <c r="L195" s="508" t="s">
        <v>698</v>
      </c>
      <c r="M195" s="489" t="s">
        <v>155</v>
      </c>
      <c r="N195" s="489"/>
      <c r="O195" s="489" t="s">
        <v>155</v>
      </c>
      <c r="P195" s="489" t="s">
        <v>155</v>
      </c>
      <c r="Q195" s="489"/>
      <c r="R195" s="489"/>
      <c r="S195" s="489" t="s">
        <v>155</v>
      </c>
      <c r="T195" s="489" t="s">
        <v>155</v>
      </c>
      <c r="U195" s="489"/>
      <c r="V195" s="489" t="s">
        <v>1240</v>
      </c>
      <c r="W195" s="489" t="s">
        <v>1265</v>
      </c>
      <c r="X195" s="489" t="s">
        <v>1266</v>
      </c>
      <c r="Y195" s="489"/>
      <c r="Z195" s="489"/>
      <c r="AA195" s="489"/>
      <c r="AB195" s="542"/>
      <c r="AC195" s="521" t="s">
        <v>1377</v>
      </c>
      <c r="AD195" s="558" t="s">
        <v>159</v>
      </c>
      <c r="AE195" s="566" t="s">
        <v>1573</v>
      </c>
      <c r="AF195" s="542" t="s">
        <v>1263</v>
      </c>
      <c r="AG195" s="542" t="s">
        <v>1574</v>
      </c>
      <c r="AH195" s="542" t="s">
        <v>1575</v>
      </c>
      <c r="AI195" s="542" t="s">
        <v>1574</v>
      </c>
      <c r="AJ195" s="542"/>
      <c r="AK195" s="542" t="s">
        <v>1377</v>
      </c>
      <c r="AL195" s="489"/>
      <c r="AM195" s="558" t="s">
        <v>1463</v>
      </c>
      <c r="AN195" s="66"/>
      <c r="AO195" s="66" t="s">
        <v>155</v>
      </c>
      <c r="AP195" s="66" t="s">
        <v>1576</v>
      </c>
      <c r="AQ195"/>
    </row>
    <row r="196" spans="1:45" ht="60" x14ac:dyDescent="0.25">
      <c r="A196" s="11" t="s">
        <v>1127</v>
      </c>
      <c r="B196" s="548" t="s">
        <v>1127</v>
      </c>
      <c r="C196" s="40" t="s">
        <v>295</v>
      </c>
      <c r="D196" s="108" t="s">
        <v>23</v>
      </c>
      <c r="E196" s="107"/>
      <c r="F196" s="518" t="s">
        <v>702</v>
      </c>
      <c r="G196" s="109"/>
      <c r="H196" s="110"/>
      <c r="I196" s="841"/>
      <c r="J196" s="842"/>
      <c r="K196" s="843"/>
      <c r="L196" s="519" t="s">
        <v>703</v>
      </c>
      <c r="M196" s="477"/>
      <c r="N196" s="477"/>
      <c r="O196" s="477"/>
      <c r="P196" s="477"/>
      <c r="Q196" s="477"/>
      <c r="R196" s="477"/>
      <c r="S196" s="477"/>
      <c r="T196" s="477"/>
      <c r="U196" s="477"/>
      <c r="V196" s="477">
        <v>0</v>
      </c>
      <c r="W196" s="477">
        <v>0</v>
      </c>
      <c r="X196" s="477">
        <v>0</v>
      </c>
      <c r="Y196" s="477"/>
      <c r="Z196" s="477"/>
      <c r="AA196" s="477"/>
      <c r="AB196" s="543"/>
      <c r="AC196" s="543"/>
      <c r="AD196" s="544" t="s">
        <v>399</v>
      </c>
      <c r="AE196" s="128" t="s">
        <v>1577</v>
      </c>
      <c r="AF196" s="543" t="s">
        <v>1264</v>
      </c>
      <c r="AG196" s="543"/>
      <c r="AH196" s="543"/>
      <c r="AI196" s="543"/>
      <c r="AJ196" s="543" t="s">
        <v>1578</v>
      </c>
      <c r="AK196" s="543"/>
      <c r="AL196" s="477"/>
      <c r="AM196" s="544" t="s">
        <v>1463</v>
      </c>
      <c r="AN196" s="66"/>
      <c r="AO196" s="66" t="s">
        <v>1407</v>
      </c>
      <c r="AP196" s="66" t="s">
        <v>1533</v>
      </c>
      <c r="AQ196" s="73" t="s">
        <v>1579</v>
      </c>
      <c r="AR196" s="3" t="s">
        <v>1580</v>
      </c>
      <c r="AS196" s="127" t="s">
        <v>1514</v>
      </c>
    </row>
    <row r="197" spans="1:45" ht="27.75" customHeight="1" x14ac:dyDescent="0.25">
      <c r="A197" s="11" t="s">
        <v>1128</v>
      </c>
      <c r="B197" s="553" t="s">
        <v>1128</v>
      </c>
      <c r="C197" s="52" t="s">
        <v>295</v>
      </c>
      <c r="D197" s="78" t="s">
        <v>23</v>
      </c>
      <c r="E197" s="79"/>
      <c r="F197" s="522" t="s">
        <v>707</v>
      </c>
      <c r="G197" s="112"/>
      <c r="H197" s="113"/>
      <c r="I197" s="838"/>
      <c r="J197" s="839"/>
      <c r="K197" s="840"/>
      <c r="L197" s="508" t="s">
        <v>708</v>
      </c>
      <c r="M197" s="489"/>
      <c r="N197" s="489" t="s">
        <v>155</v>
      </c>
      <c r="O197" s="489"/>
      <c r="P197" s="489"/>
      <c r="Q197" s="489"/>
      <c r="R197" s="489"/>
      <c r="S197" s="489"/>
      <c r="T197" s="489"/>
      <c r="U197" s="489"/>
      <c r="V197" s="489">
        <v>0</v>
      </c>
      <c r="W197" s="489">
        <v>0</v>
      </c>
      <c r="X197" s="489">
        <v>0</v>
      </c>
      <c r="Y197" s="489"/>
      <c r="Z197" s="489"/>
      <c r="AA197" s="489"/>
      <c r="AB197" s="542"/>
      <c r="AC197" s="72" t="s">
        <v>281</v>
      </c>
      <c r="AD197" s="558" t="s">
        <v>159</v>
      </c>
      <c r="AE197" s="566"/>
      <c r="AF197" s="542" t="s">
        <v>1264</v>
      </c>
      <c r="AG197" s="542" t="s">
        <v>1581</v>
      </c>
      <c r="AH197" s="542" t="s">
        <v>1581</v>
      </c>
      <c r="AI197" s="542" t="s">
        <v>1581</v>
      </c>
      <c r="AJ197" s="542"/>
      <c r="AK197" s="542" t="s">
        <v>281</v>
      </c>
      <c r="AL197" s="489"/>
      <c r="AM197" s="558" t="s">
        <v>1463</v>
      </c>
      <c r="AN197" s="66"/>
      <c r="AO197" s="66" t="s">
        <v>155</v>
      </c>
      <c r="AP197" s="66"/>
      <c r="AQ197"/>
    </row>
    <row r="198" spans="1:45" ht="81" customHeight="1" x14ac:dyDescent="0.25">
      <c r="A198" s="11" t="s">
        <v>1130</v>
      </c>
      <c r="B198" s="548" t="s">
        <v>1130</v>
      </c>
      <c r="C198" s="40" t="s">
        <v>295</v>
      </c>
      <c r="D198" s="108" t="s">
        <v>23</v>
      </c>
      <c r="E198" s="107"/>
      <c r="F198" s="518" t="s">
        <v>711</v>
      </c>
      <c r="G198" s="568" t="s">
        <v>632</v>
      </c>
      <c r="H198" s="117"/>
      <c r="I198" s="841"/>
      <c r="J198" s="842"/>
      <c r="K198" s="843"/>
      <c r="L198" s="519" t="s">
        <v>712</v>
      </c>
      <c r="M198" s="477"/>
      <c r="N198" s="477"/>
      <c r="O198" s="477" t="s">
        <v>155</v>
      </c>
      <c r="P198" s="477" t="s">
        <v>155</v>
      </c>
      <c r="Q198" s="477" t="s">
        <v>155</v>
      </c>
      <c r="R198" s="477"/>
      <c r="S198" s="477" t="s">
        <v>155</v>
      </c>
      <c r="T198" s="477"/>
      <c r="U198" s="477"/>
      <c r="V198" s="477" t="s">
        <v>1311</v>
      </c>
      <c r="W198" s="477" t="s">
        <v>1318</v>
      </c>
      <c r="X198" s="477" t="s">
        <v>1319</v>
      </c>
      <c r="Y198" s="477" t="s">
        <v>155</v>
      </c>
      <c r="Z198" s="477" t="s">
        <v>1303</v>
      </c>
      <c r="AA198" s="477"/>
      <c r="AB198" s="543"/>
      <c r="AC198" s="521" t="s">
        <v>131</v>
      </c>
      <c r="AD198" s="544" t="s">
        <v>159</v>
      </c>
      <c r="AE198" s="111"/>
      <c r="AF198" s="543" t="s">
        <v>1262</v>
      </c>
      <c r="AG198" s="543" t="s">
        <v>131</v>
      </c>
      <c r="AH198" s="543" t="s">
        <v>1582</v>
      </c>
      <c r="AI198" s="543" t="s">
        <v>1583</v>
      </c>
      <c r="AJ198" s="543"/>
      <c r="AK198" s="543"/>
      <c r="AL198" s="65" t="s">
        <v>155</v>
      </c>
      <c r="AM198" s="544" t="s">
        <v>1463</v>
      </c>
      <c r="AN198" s="66" t="s">
        <v>155</v>
      </c>
      <c r="AO198" s="66" t="s">
        <v>155</v>
      </c>
      <c r="AP198" s="66"/>
      <c r="AQ198"/>
    </row>
    <row r="199" spans="1:45" ht="15" customHeight="1" x14ac:dyDescent="0.25">
      <c r="A199" s="11" t="s">
        <v>10</v>
      </c>
      <c r="B199" s="858" t="s">
        <v>10</v>
      </c>
      <c r="C199" s="52" t="s">
        <v>295</v>
      </c>
      <c r="D199" s="51" t="s">
        <v>23</v>
      </c>
      <c r="E199" s="52"/>
      <c r="F199" s="784" t="s">
        <v>11</v>
      </c>
      <c r="G199" s="96"/>
      <c r="H199" s="97"/>
      <c r="I199" s="787"/>
      <c r="J199" s="885"/>
      <c r="K199" s="886"/>
      <c r="L199" s="747" t="s">
        <v>715</v>
      </c>
      <c r="M199" s="701" t="s">
        <v>155</v>
      </c>
      <c r="N199" s="701"/>
      <c r="O199" s="701"/>
      <c r="P199" s="701"/>
      <c r="Q199" s="701"/>
      <c r="R199" s="701"/>
      <c r="S199" s="701"/>
      <c r="T199" s="701"/>
      <c r="U199" s="701"/>
      <c r="V199" s="701" t="s">
        <v>1332</v>
      </c>
      <c r="W199" s="701" t="s">
        <v>1331</v>
      </c>
      <c r="X199" s="701" t="s">
        <v>1332</v>
      </c>
      <c r="Y199" s="701"/>
      <c r="Z199" s="701"/>
      <c r="AA199" s="701"/>
      <c r="AB199" s="701"/>
      <c r="AC199" s="771" t="s">
        <v>1332</v>
      </c>
      <c r="AD199" s="772" t="s">
        <v>159</v>
      </c>
      <c r="AE199" s="784"/>
      <c r="AF199" s="701" t="s">
        <v>1264</v>
      </c>
      <c r="AG199" s="701" t="s">
        <v>1430</v>
      </c>
      <c r="AH199" s="701" t="s">
        <v>1430</v>
      </c>
      <c r="AI199" s="701" t="s">
        <v>1430</v>
      </c>
      <c r="AJ199" s="701"/>
      <c r="AK199" s="701" t="s">
        <v>1377</v>
      </c>
      <c r="AL199" s="701"/>
      <c r="AM199" s="876" t="s">
        <v>1463</v>
      </c>
      <c r="AN199" s="758"/>
      <c r="AO199" s="758" t="s">
        <v>155</v>
      </c>
      <c r="AP199" s="758"/>
      <c r="AQ199"/>
    </row>
    <row r="200" spans="1:45" x14ac:dyDescent="0.25">
      <c r="A200" s="11" t="s">
        <v>10</v>
      </c>
      <c r="B200" s="900" t="s">
        <v>1584</v>
      </c>
      <c r="C200" s="586" t="s">
        <v>528</v>
      </c>
      <c r="D200" s="584" t="s">
        <v>109</v>
      </c>
      <c r="E200" s="586"/>
      <c r="F200" s="785"/>
      <c r="G200" s="98"/>
      <c r="H200" s="99"/>
      <c r="I200" s="788"/>
      <c r="J200" s="880"/>
      <c r="K200" s="881"/>
      <c r="L200" s="774"/>
      <c r="M200" s="737"/>
      <c r="N200" s="737"/>
      <c r="O200" s="737"/>
      <c r="P200" s="737"/>
      <c r="Q200" s="737"/>
      <c r="R200" s="737"/>
      <c r="S200" s="737"/>
      <c r="T200" s="737"/>
      <c r="U200" s="737"/>
      <c r="V200" s="737"/>
      <c r="W200" s="737"/>
      <c r="X200" s="737"/>
      <c r="Y200" s="737"/>
      <c r="Z200" s="737"/>
      <c r="AA200" s="737"/>
      <c r="AB200" s="737"/>
      <c r="AC200" s="771"/>
      <c r="AD200" s="773"/>
      <c r="AE200" s="785"/>
      <c r="AF200" s="737"/>
      <c r="AG200" s="737"/>
      <c r="AH200" s="737"/>
      <c r="AI200" s="737"/>
      <c r="AJ200" s="737"/>
      <c r="AK200" s="737"/>
      <c r="AL200" s="737"/>
      <c r="AM200" s="876"/>
      <c r="AN200" s="759"/>
      <c r="AO200" s="759"/>
      <c r="AP200" s="759"/>
      <c r="AQ200"/>
    </row>
    <row r="201" spans="1:45" x14ac:dyDescent="0.25">
      <c r="A201" s="11" t="s">
        <v>10</v>
      </c>
      <c r="B201" s="859" t="s">
        <v>1585</v>
      </c>
      <c r="C201" s="587" t="s">
        <v>528</v>
      </c>
      <c r="D201" s="585" t="s">
        <v>532</v>
      </c>
      <c r="E201" s="587"/>
      <c r="F201" s="786"/>
      <c r="G201" s="100"/>
      <c r="H201" s="101"/>
      <c r="I201" s="789"/>
      <c r="J201" s="882"/>
      <c r="K201" s="883"/>
      <c r="L201" s="780"/>
      <c r="M201" s="702"/>
      <c r="N201" s="702"/>
      <c r="O201" s="702"/>
      <c r="P201" s="702"/>
      <c r="Q201" s="702"/>
      <c r="R201" s="702"/>
      <c r="S201" s="702"/>
      <c r="T201" s="702"/>
      <c r="U201" s="702"/>
      <c r="V201" s="702"/>
      <c r="W201" s="702"/>
      <c r="X201" s="702"/>
      <c r="Y201" s="702"/>
      <c r="Z201" s="702"/>
      <c r="AA201" s="702"/>
      <c r="AB201" s="702"/>
      <c r="AC201" s="771"/>
      <c r="AD201" s="775"/>
      <c r="AE201" s="786"/>
      <c r="AF201" s="702"/>
      <c r="AG201" s="702"/>
      <c r="AH201" s="702"/>
      <c r="AI201" s="702"/>
      <c r="AJ201" s="702"/>
      <c r="AK201" s="702"/>
      <c r="AL201" s="702"/>
      <c r="AM201" s="876"/>
      <c r="AN201" s="760"/>
      <c r="AO201" s="760"/>
      <c r="AP201" s="760"/>
      <c r="AQ201"/>
    </row>
    <row r="202" spans="1:45" ht="15" customHeight="1" x14ac:dyDescent="0.25">
      <c r="A202" s="11" t="s">
        <v>1134</v>
      </c>
      <c r="B202" s="852" t="s">
        <v>1134</v>
      </c>
      <c r="C202" s="40" t="s">
        <v>295</v>
      </c>
      <c r="D202" s="39" t="s">
        <v>23</v>
      </c>
      <c r="E202" s="40"/>
      <c r="F202" s="790" t="s">
        <v>717</v>
      </c>
      <c r="G202" s="793" t="s">
        <v>632</v>
      </c>
      <c r="H202" s="129"/>
      <c r="I202" s="855"/>
      <c r="J202" s="856"/>
      <c r="K202" s="857"/>
      <c r="L202" s="721" t="s">
        <v>718</v>
      </c>
      <c r="M202" s="688"/>
      <c r="N202" s="688"/>
      <c r="O202" s="688"/>
      <c r="P202" s="688"/>
      <c r="Q202" s="688"/>
      <c r="R202" s="688"/>
      <c r="S202" s="688"/>
      <c r="T202" s="688"/>
      <c r="U202" s="688"/>
      <c r="V202" s="688">
        <v>0</v>
      </c>
      <c r="W202" s="688">
        <v>0</v>
      </c>
      <c r="X202" s="688">
        <v>0</v>
      </c>
      <c r="Y202" s="688"/>
      <c r="Z202" s="688"/>
      <c r="AA202" s="688"/>
      <c r="AB202" s="688"/>
      <c r="AC202" s="688"/>
      <c r="AD202" s="768" t="s">
        <v>159</v>
      </c>
      <c r="AE202" s="790"/>
      <c r="AF202" s="758" t="s">
        <v>1264</v>
      </c>
      <c r="AG202" s="688" t="s">
        <v>1586</v>
      </c>
      <c r="AH202" s="688" t="s">
        <v>1586</v>
      </c>
      <c r="AI202" s="688" t="s">
        <v>1586</v>
      </c>
      <c r="AJ202" s="688"/>
      <c r="AK202" s="688" t="s">
        <v>1587</v>
      </c>
      <c r="AL202" s="688"/>
      <c r="AM202" s="844" t="s">
        <v>1463</v>
      </c>
      <c r="AN202" s="758"/>
      <c r="AO202" s="758" t="s">
        <v>155</v>
      </c>
      <c r="AP202" s="758"/>
      <c r="AQ202"/>
    </row>
    <row r="203" spans="1:45" x14ac:dyDescent="0.25">
      <c r="A203" s="11" t="s">
        <v>1134</v>
      </c>
      <c r="B203" s="853" t="s">
        <v>1585</v>
      </c>
      <c r="C203" s="60" t="s">
        <v>528</v>
      </c>
      <c r="D203" s="59" t="s">
        <v>532</v>
      </c>
      <c r="E203" s="60"/>
      <c r="F203" s="792"/>
      <c r="G203" s="794"/>
      <c r="H203" s="130"/>
      <c r="I203" s="848"/>
      <c r="J203" s="849"/>
      <c r="K203" s="850"/>
      <c r="L203" s="722"/>
      <c r="M203" s="690"/>
      <c r="N203" s="690"/>
      <c r="O203" s="690"/>
      <c r="P203" s="690"/>
      <c r="Q203" s="690"/>
      <c r="R203" s="690"/>
      <c r="S203" s="690"/>
      <c r="T203" s="690"/>
      <c r="U203" s="690"/>
      <c r="V203" s="690"/>
      <c r="W203" s="690"/>
      <c r="X203" s="690"/>
      <c r="Y203" s="690"/>
      <c r="Z203" s="690"/>
      <c r="AA203" s="690"/>
      <c r="AB203" s="690"/>
      <c r="AC203" s="690"/>
      <c r="AD203" s="762"/>
      <c r="AE203" s="792"/>
      <c r="AF203" s="760"/>
      <c r="AG203" s="690"/>
      <c r="AH203" s="690"/>
      <c r="AI203" s="690"/>
      <c r="AJ203" s="690"/>
      <c r="AK203" s="690"/>
      <c r="AL203" s="690"/>
      <c r="AM203" s="844"/>
      <c r="AN203" s="760"/>
      <c r="AO203" s="760"/>
      <c r="AP203" s="760"/>
      <c r="AQ203"/>
    </row>
    <row r="204" spans="1:45" ht="15" customHeight="1" x14ac:dyDescent="0.25">
      <c r="A204" s="11" t="s">
        <v>1136</v>
      </c>
      <c r="B204" s="860" t="s">
        <v>1136</v>
      </c>
      <c r="C204" s="52" t="s">
        <v>318</v>
      </c>
      <c r="D204" s="51" t="s">
        <v>350</v>
      </c>
      <c r="E204" s="52"/>
      <c r="F204" s="772" t="s">
        <v>720</v>
      </c>
      <c r="G204" s="787" t="s">
        <v>632</v>
      </c>
      <c r="H204" s="554"/>
      <c r="I204" s="787"/>
      <c r="J204" s="885"/>
      <c r="K204" s="886"/>
      <c r="L204" s="719" t="s">
        <v>721</v>
      </c>
      <c r="M204" s="701" t="s">
        <v>155</v>
      </c>
      <c r="N204" s="701"/>
      <c r="O204" s="701" t="s">
        <v>155</v>
      </c>
      <c r="P204" s="701"/>
      <c r="Q204" s="701"/>
      <c r="R204" s="701"/>
      <c r="S204" s="701"/>
      <c r="T204" s="701"/>
      <c r="U204" s="701" t="s">
        <v>155</v>
      </c>
      <c r="V204" s="914" t="s">
        <v>1332</v>
      </c>
      <c r="W204" s="701" t="s">
        <v>1556</v>
      </c>
      <c r="X204" s="701" t="s">
        <v>1332</v>
      </c>
      <c r="Y204" s="701"/>
      <c r="Z204" s="701" t="s">
        <v>1277</v>
      </c>
      <c r="AA204" s="701" t="s">
        <v>1588</v>
      </c>
      <c r="AB204" s="701"/>
      <c r="AC204" s="771" t="s">
        <v>1448</v>
      </c>
      <c r="AD204" s="772" t="s">
        <v>159</v>
      </c>
      <c r="AE204" s="784" t="s">
        <v>1589</v>
      </c>
      <c r="AF204" s="784" t="s">
        <v>1263</v>
      </c>
      <c r="AG204" s="784" t="s">
        <v>1590</v>
      </c>
      <c r="AH204" s="784" t="s">
        <v>1591</v>
      </c>
      <c r="AI204" s="784" t="s">
        <v>1591</v>
      </c>
      <c r="AJ204" s="784"/>
      <c r="AK204" s="784" t="s">
        <v>1592</v>
      </c>
      <c r="AL204" s="870" t="s">
        <v>155</v>
      </c>
      <c r="AM204" s="876" t="s">
        <v>1463</v>
      </c>
      <c r="AN204" s="758" t="s">
        <v>155</v>
      </c>
      <c r="AO204" s="758" t="s">
        <v>155</v>
      </c>
      <c r="AP204" s="758"/>
      <c r="AQ204"/>
    </row>
    <row r="205" spans="1:45" x14ac:dyDescent="0.25">
      <c r="A205" s="11" t="s">
        <v>1136</v>
      </c>
      <c r="B205" s="861" t="s">
        <v>1593</v>
      </c>
      <c r="C205" s="586" t="s">
        <v>318</v>
      </c>
      <c r="D205" s="585" t="s">
        <v>364</v>
      </c>
      <c r="E205" s="587"/>
      <c r="F205" s="775"/>
      <c r="G205" s="789"/>
      <c r="H205" s="555"/>
      <c r="I205" s="789"/>
      <c r="J205" s="882"/>
      <c r="K205" s="883"/>
      <c r="L205" s="740"/>
      <c r="M205" s="702"/>
      <c r="N205" s="702"/>
      <c r="O205" s="702"/>
      <c r="P205" s="702"/>
      <c r="Q205" s="702"/>
      <c r="R205" s="702"/>
      <c r="S205" s="702"/>
      <c r="T205" s="702"/>
      <c r="U205" s="702"/>
      <c r="V205" s="702"/>
      <c r="W205" s="702"/>
      <c r="X205" s="702"/>
      <c r="Y205" s="702"/>
      <c r="Z205" s="702"/>
      <c r="AA205" s="702"/>
      <c r="AB205" s="702"/>
      <c r="AC205" s="771"/>
      <c r="AD205" s="775"/>
      <c r="AE205" s="786"/>
      <c r="AF205" s="786"/>
      <c r="AG205" s="786"/>
      <c r="AH205" s="786"/>
      <c r="AI205" s="786"/>
      <c r="AJ205" s="786"/>
      <c r="AK205" s="786"/>
      <c r="AL205" s="872"/>
      <c r="AM205" s="876"/>
      <c r="AN205" s="760"/>
      <c r="AO205" s="760"/>
      <c r="AP205" s="760"/>
      <c r="AQ205"/>
    </row>
    <row r="206" spans="1:45" ht="15" customHeight="1" x14ac:dyDescent="0.25">
      <c r="A206" s="11" t="s">
        <v>1137</v>
      </c>
      <c r="B206" s="852" t="s">
        <v>1137</v>
      </c>
      <c r="C206" s="40" t="s">
        <v>318</v>
      </c>
      <c r="D206" s="39" t="s">
        <v>350</v>
      </c>
      <c r="E206" s="40"/>
      <c r="F206" s="768" t="s">
        <v>725</v>
      </c>
      <c r="G206" s="793" t="s">
        <v>632</v>
      </c>
      <c r="H206" s="129"/>
      <c r="I206" s="855"/>
      <c r="J206" s="856"/>
      <c r="K206" s="857"/>
      <c r="L206" s="721" t="s">
        <v>726</v>
      </c>
      <c r="M206" s="688" t="s">
        <v>155</v>
      </c>
      <c r="N206" s="688"/>
      <c r="O206" s="688"/>
      <c r="P206" s="688"/>
      <c r="Q206" s="688"/>
      <c r="R206" s="688"/>
      <c r="S206" s="688"/>
      <c r="T206" s="688" t="s">
        <v>155</v>
      </c>
      <c r="U206" s="688" t="s">
        <v>155</v>
      </c>
      <c r="V206" s="913" t="s">
        <v>1332</v>
      </c>
      <c r="W206" s="688" t="s">
        <v>1556</v>
      </c>
      <c r="X206" s="688" t="s">
        <v>1266</v>
      </c>
      <c r="Y206" s="688"/>
      <c r="Z206" s="688" t="s">
        <v>1277</v>
      </c>
      <c r="AA206" s="688" t="s">
        <v>1588</v>
      </c>
      <c r="AB206" s="688"/>
      <c r="AC206" s="771" t="s">
        <v>1288</v>
      </c>
      <c r="AD206" s="768" t="s">
        <v>159</v>
      </c>
      <c r="AE206" s="790" t="s">
        <v>1589</v>
      </c>
      <c r="AF206" s="790" t="s">
        <v>1263</v>
      </c>
      <c r="AG206" s="790" t="s">
        <v>1594</v>
      </c>
      <c r="AH206" s="790" t="s">
        <v>1595</v>
      </c>
      <c r="AI206" s="790" t="s">
        <v>1595</v>
      </c>
      <c r="AJ206" s="688" t="s">
        <v>1288</v>
      </c>
      <c r="AK206" s="790" t="s">
        <v>1592</v>
      </c>
      <c r="AL206" s="870" t="s">
        <v>155</v>
      </c>
      <c r="AM206" s="844" t="s">
        <v>1463</v>
      </c>
      <c r="AN206" s="758" t="s">
        <v>155</v>
      </c>
      <c r="AO206" s="758" t="s">
        <v>155</v>
      </c>
      <c r="AP206" s="758"/>
      <c r="AQ206"/>
    </row>
    <row r="207" spans="1:45" x14ac:dyDescent="0.25">
      <c r="A207" s="11" t="s">
        <v>1137</v>
      </c>
      <c r="B207" s="853" t="s">
        <v>1596</v>
      </c>
      <c r="C207" s="45" t="s">
        <v>318</v>
      </c>
      <c r="D207" s="59" t="s">
        <v>727</v>
      </c>
      <c r="E207" s="60"/>
      <c r="F207" s="762"/>
      <c r="G207" s="794"/>
      <c r="H207" s="130"/>
      <c r="I207" s="848"/>
      <c r="J207" s="849"/>
      <c r="K207" s="850"/>
      <c r="L207" s="734"/>
      <c r="M207" s="690"/>
      <c r="N207" s="690"/>
      <c r="O207" s="690"/>
      <c r="P207" s="690"/>
      <c r="Q207" s="690"/>
      <c r="R207" s="690"/>
      <c r="S207" s="690"/>
      <c r="T207" s="690"/>
      <c r="U207" s="690"/>
      <c r="V207" s="690"/>
      <c r="W207" s="690"/>
      <c r="X207" s="690"/>
      <c r="Y207" s="690"/>
      <c r="Z207" s="690"/>
      <c r="AA207" s="690"/>
      <c r="AB207" s="690"/>
      <c r="AC207" s="771"/>
      <c r="AD207" s="762"/>
      <c r="AE207" s="792"/>
      <c r="AF207" s="792"/>
      <c r="AG207" s="792"/>
      <c r="AH207" s="792"/>
      <c r="AI207" s="792"/>
      <c r="AJ207" s="690"/>
      <c r="AK207" s="792"/>
      <c r="AL207" s="872"/>
      <c r="AM207" s="844"/>
      <c r="AN207" s="760"/>
      <c r="AO207" s="760"/>
      <c r="AP207" s="760"/>
      <c r="AQ207"/>
    </row>
    <row r="208" spans="1:45" ht="30" x14ac:dyDescent="0.25">
      <c r="A208" s="11" t="s">
        <v>1139</v>
      </c>
      <c r="B208" s="553" t="s">
        <v>1139</v>
      </c>
      <c r="C208" s="52" t="s">
        <v>318</v>
      </c>
      <c r="D208" s="78" t="s">
        <v>546</v>
      </c>
      <c r="E208" s="79"/>
      <c r="F208" s="522" t="s">
        <v>728</v>
      </c>
      <c r="G208" s="542" t="s">
        <v>632</v>
      </c>
      <c r="H208" s="131"/>
      <c r="I208" s="838"/>
      <c r="J208" s="839"/>
      <c r="K208" s="840"/>
      <c r="L208" s="508" t="s">
        <v>729</v>
      </c>
      <c r="M208" s="489" t="s">
        <v>155</v>
      </c>
      <c r="N208" s="489"/>
      <c r="O208" s="489"/>
      <c r="P208" s="489"/>
      <c r="Q208" s="489"/>
      <c r="R208" s="489"/>
      <c r="S208" s="489"/>
      <c r="T208" s="489" t="s">
        <v>155</v>
      </c>
      <c r="U208" s="489"/>
      <c r="V208" s="489" t="s">
        <v>1332</v>
      </c>
      <c r="W208" s="489" t="s">
        <v>1265</v>
      </c>
      <c r="X208" s="489" t="s">
        <v>1266</v>
      </c>
      <c r="Y208" s="489"/>
      <c r="Z208" s="489" t="s">
        <v>1277</v>
      </c>
      <c r="AA208" s="489" t="s">
        <v>1277</v>
      </c>
      <c r="AB208" s="489" t="s">
        <v>1277</v>
      </c>
      <c r="AC208" s="521"/>
      <c r="AD208" s="558" t="s">
        <v>159</v>
      </c>
      <c r="AE208" s="68"/>
      <c r="AF208" s="489" t="s">
        <v>1264</v>
      </c>
      <c r="AG208" s="542" t="s">
        <v>1597</v>
      </c>
      <c r="AH208" s="542" t="s">
        <v>1597</v>
      </c>
      <c r="AI208" s="542" t="s">
        <v>1597</v>
      </c>
      <c r="AJ208" s="542"/>
      <c r="AK208" s="542" t="s">
        <v>1298</v>
      </c>
      <c r="AL208" s="489"/>
      <c r="AM208" s="558" t="s">
        <v>1463</v>
      </c>
      <c r="AN208" s="66"/>
      <c r="AO208" s="66" t="s">
        <v>155</v>
      </c>
      <c r="AP208" s="66"/>
      <c r="AQ208"/>
    </row>
    <row r="209" spans="1:45" ht="63.75" x14ac:dyDescent="0.25">
      <c r="A209" s="11" t="s">
        <v>1140</v>
      </c>
      <c r="B209" s="548" t="s">
        <v>1140</v>
      </c>
      <c r="C209" s="40" t="s">
        <v>318</v>
      </c>
      <c r="D209" s="108" t="s">
        <v>546</v>
      </c>
      <c r="E209" s="107"/>
      <c r="F209" s="518" t="s">
        <v>732</v>
      </c>
      <c r="G209" s="568" t="s">
        <v>632</v>
      </c>
      <c r="H209" s="117"/>
      <c r="I209" s="841"/>
      <c r="J209" s="842"/>
      <c r="K209" s="843"/>
      <c r="L209" s="519" t="s">
        <v>733</v>
      </c>
      <c r="M209" s="477"/>
      <c r="N209" s="477"/>
      <c r="O209" s="477"/>
      <c r="P209" s="477"/>
      <c r="Q209" s="477"/>
      <c r="R209" s="477"/>
      <c r="S209" s="477"/>
      <c r="T209" s="477"/>
      <c r="U209" s="477"/>
      <c r="V209" s="477">
        <v>0</v>
      </c>
      <c r="W209" s="477">
        <v>0</v>
      </c>
      <c r="X209" s="477">
        <v>0</v>
      </c>
      <c r="Y209" s="477"/>
      <c r="Z209" s="477"/>
      <c r="AA209" s="477"/>
      <c r="AB209" s="543"/>
      <c r="AC209" s="543"/>
      <c r="AD209" s="544" t="s">
        <v>159</v>
      </c>
      <c r="AE209" s="544"/>
      <c r="AF209" s="543" t="s">
        <v>1264</v>
      </c>
      <c r="AG209" s="543" t="s">
        <v>1598</v>
      </c>
      <c r="AH209" s="543" t="s">
        <v>1598</v>
      </c>
      <c r="AI209" s="543" t="s">
        <v>1598</v>
      </c>
      <c r="AJ209" s="543"/>
      <c r="AK209" s="543" t="s">
        <v>1523</v>
      </c>
      <c r="AL209" s="477"/>
      <c r="AM209" s="544" t="s">
        <v>1463</v>
      </c>
      <c r="AN209" s="66"/>
      <c r="AO209" s="66" t="s">
        <v>155</v>
      </c>
      <c r="AP209" s="66"/>
      <c r="AQ209"/>
    </row>
    <row r="210" spans="1:45" ht="25.5" customHeight="1" x14ac:dyDescent="0.25">
      <c r="A210" s="11" t="s">
        <v>1143</v>
      </c>
      <c r="B210" s="553" t="s">
        <v>1143</v>
      </c>
      <c r="C210" s="115" t="s">
        <v>318</v>
      </c>
      <c r="D210" s="78" t="s">
        <v>546</v>
      </c>
      <c r="E210" s="79"/>
      <c r="F210" s="528" t="s">
        <v>736</v>
      </c>
      <c r="G210" s="112"/>
      <c r="H210" s="113"/>
      <c r="I210" s="838"/>
      <c r="J210" s="839"/>
      <c r="K210" s="840"/>
      <c r="L210" s="508" t="s">
        <v>737</v>
      </c>
      <c r="M210" s="489"/>
      <c r="N210" s="489"/>
      <c r="O210" s="489"/>
      <c r="P210" s="489"/>
      <c r="Q210" s="489"/>
      <c r="R210" s="489"/>
      <c r="S210" s="489"/>
      <c r="T210" s="489"/>
      <c r="U210" s="489"/>
      <c r="V210" s="489">
        <v>0</v>
      </c>
      <c r="W210" s="489">
        <v>0</v>
      </c>
      <c r="X210" s="489">
        <v>0</v>
      </c>
      <c r="Y210" s="489"/>
      <c r="Z210" s="489"/>
      <c r="AA210" s="489"/>
      <c r="AB210" s="542"/>
      <c r="AC210" s="542"/>
      <c r="AD210" s="558" t="s">
        <v>159</v>
      </c>
      <c r="AE210" s="558"/>
      <c r="AF210" s="542" t="s">
        <v>1264</v>
      </c>
      <c r="AG210" s="542" t="s">
        <v>1599</v>
      </c>
      <c r="AH210" s="542" t="s">
        <v>1599</v>
      </c>
      <c r="AI210" s="542" t="s">
        <v>1599</v>
      </c>
      <c r="AJ210" s="542"/>
      <c r="AK210" s="542" t="s">
        <v>1600</v>
      </c>
      <c r="AL210" s="489"/>
      <c r="AM210" s="558" t="s">
        <v>1463</v>
      </c>
      <c r="AN210" s="66"/>
      <c r="AO210" s="66" t="s">
        <v>155</v>
      </c>
      <c r="AP210" s="66"/>
      <c r="AQ210"/>
    </row>
    <row r="211" spans="1:45" ht="51" x14ac:dyDescent="0.25">
      <c r="A211" s="11" t="s">
        <v>1144</v>
      </c>
      <c r="B211" s="563" t="s">
        <v>1144</v>
      </c>
      <c r="C211" s="116" t="s">
        <v>318</v>
      </c>
      <c r="D211" s="108" t="s">
        <v>350</v>
      </c>
      <c r="E211" s="107"/>
      <c r="F211" s="532" t="s">
        <v>739</v>
      </c>
      <c r="G211" s="109"/>
      <c r="H211" s="110"/>
      <c r="I211" s="841"/>
      <c r="J211" s="842"/>
      <c r="K211" s="843"/>
      <c r="L211" s="519" t="s">
        <v>740</v>
      </c>
      <c r="M211" s="477"/>
      <c r="N211" s="477"/>
      <c r="O211" s="477" t="s">
        <v>155</v>
      </c>
      <c r="P211" s="477"/>
      <c r="Q211" s="477"/>
      <c r="R211" s="477"/>
      <c r="S211" s="477"/>
      <c r="T211" s="477"/>
      <c r="U211" s="477"/>
      <c r="V211" s="477" t="s">
        <v>1326</v>
      </c>
      <c r="W211" s="477" t="s">
        <v>1326</v>
      </c>
      <c r="X211" s="477" t="s">
        <v>1326</v>
      </c>
      <c r="Y211" s="477"/>
      <c r="Z211" s="477"/>
      <c r="AA211" s="477"/>
      <c r="AB211" s="543"/>
      <c r="AC211" s="521" t="s">
        <v>1448</v>
      </c>
      <c r="AD211" s="544" t="s">
        <v>159</v>
      </c>
      <c r="AE211" s="544" t="s">
        <v>1601</v>
      </c>
      <c r="AF211" s="543" t="s">
        <v>1264</v>
      </c>
      <c r="AG211" s="543"/>
      <c r="AH211" s="543"/>
      <c r="AI211" s="543"/>
      <c r="AJ211" s="543"/>
      <c r="AK211" s="543" t="s">
        <v>131</v>
      </c>
      <c r="AL211" s="477"/>
      <c r="AM211" s="544" t="s">
        <v>1463</v>
      </c>
      <c r="AN211" s="66"/>
      <c r="AO211" s="66" t="s">
        <v>155</v>
      </c>
      <c r="AP211" s="66"/>
      <c r="AQ211"/>
    </row>
    <row r="212" spans="1:45" ht="120" x14ac:dyDescent="0.25">
      <c r="A212" s="11" t="s">
        <v>1145</v>
      </c>
      <c r="B212" s="132" t="s">
        <v>1145</v>
      </c>
      <c r="C212" s="133" t="s">
        <v>318</v>
      </c>
      <c r="D212" s="134" t="s">
        <v>350</v>
      </c>
      <c r="E212" s="135"/>
      <c r="F212" s="560" t="s">
        <v>744</v>
      </c>
      <c r="G212" s="136"/>
      <c r="H212" s="137"/>
      <c r="I212" s="910"/>
      <c r="J212" s="911"/>
      <c r="K212" s="912"/>
      <c r="L212" s="497" t="s">
        <v>745</v>
      </c>
      <c r="M212" s="138" t="s">
        <v>155</v>
      </c>
      <c r="N212" s="138"/>
      <c r="O212" s="138" t="s">
        <v>155</v>
      </c>
      <c r="P212" s="138"/>
      <c r="Q212" s="138"/>
      <c r="R212" s="138"/>
      <c r="S212" s="138"/>
      <c r="T212" s="138"/>
      <c r="U212" s="66"/>
      <c r="V212" s="138" t="s">
        <v>1332</v>
      </c>
      <c r="W212" s="138" t="s">
        <v>1331</v>
      </c>
      <c r="X212" s="138" t="s">
        <v>1332</v>
      </c>
      <c r="Y212" s="138"/>
      <c r="Z212" s="138" t="s">
        <v>1277</v>
      </c>
      <c r="AA212" s="138" t="s">
        <v>1277</v>
      </c>
      <c r="AB212" s="138" t="s">
        <v>1277</v>
      </c>
      <c r="AC212" s="139"/>
      <c r="AD212" s="140" t="s">
        <v>159</v>
      </c>
      <c r="AE212" s="141" t="s">
        <v>1602</v>
      </c>
      <c r="AF212" s="66" t="s">
        <v>1264</v>
      </c>
      <c r="AG212" s="568" t="s">
        <v>748</v>
      </c>
      <c r="AH212" s="568" t="s">
        <v>748</v>
      </c>
      <c r="AI212" s="568" t="s">
        <v>748</v>
      </c>
      <c r="AJ212" s="568" t="s">
        <v>131</v>
      </c>
      <c r="AK212" s="568" t="s">
        <v>730</v>
      </c>
      <c r="AL212" s="66"/>
      <c r="AM212" s="556" t="s">
        <v>1463</v>
      </c>
      <c r="AN212" s="66"/>
      <c r="AO212" s="66" t="s">
        <v>1407</v>
      </c>
      <c r="AP212" s="66" t="s">
        <v>1603</v>
      </c>
      <c r="AQ212" s="73" t="s">
        <v>1604</v>
      </c>
      <c r="AR212" s="3" t="s">
        <v>1605</v>
      </c>
      <c r="AS212" s="127" t="s">
        <v>1606</v>
      </c>
    </row>
    <row r="213" spans="1:45" ht="48" customHeight="1" x14ac:dyDescent="0.25">
      <c r="A213" s="11" t="s">
        <v>1148</v>
      </c>
      <c r="B213" s="142" t="s">
        <v>1148</v>
      </c>
      <c r="C213" s="143" t="s">
        <v>382</v>
      </c>
      <c r="D213" s="134" t="s">
        <v>546</v>
      </c>
      <c r="E213" s="135"/>
      <c r="F213" s="557" t="s">
        <v>750</v>
      </c>
      <c r="G213" s="128"/>
      <c r="H213" s="144"/>
      <c r="I213" s="910"/>
      <c r="J213" s="911"/>
      <c r="K213" s="912"/>
      <c r="L213" s="505" t="s">
        <v>751</v>
      </c>
      <c r="M213" s="138" t="s">
        <v>155</v>
      </c>
      <c r="N213" s="138"/>
      <c r="O213" s="138"/>
      <c r="P213" s="138"/>
      <c r="Q213" s="138"/>
      <c r="R213" s="138"/>
      <c r="S213" s="138"/>
      <c r="T213" s="138"/>
      <c r="U213" s="66"/>
      <c r="V213" s="138" t="s">
        <v>1332</v>
      </c>
      <c r="W213" s="138" t="s">
        <v>1331</v>
      </c>
      <c r="X213" s="138" t="s">
        <v>1332</v>
      </c>
      <c r="Y213" s="138"/>
      <c r="Z213" s="138" t="s">
        <v>1277</v>
      </c>
      <c r="AA213" s="138" t="s">
        <v>1277</v>
      </c>
      <c r="AB213" s="138" t="s">
        <v>1277</v>
      </c>
      <c r="AC213" s="139"/>
      <c r="AD213" s="140" t="s">
        <v>159</v>
      </c>
      <c r="AE213" s="145" t="s">
        <v>1602</v>
      </c>
      <c r="AF213" s="568" t="s">
        <v>1264</v>
      </c>
      <c r="AG213" s="568" t="s">
        <v>1607</v>
      </c>
      <c r="AH213" s="568" t="s">
        <v>1607</v>
      </c>
      <c r="AI213" s="568" t="s">
        <v>1607</v>
      </c>
      <c r="AJ213" s="568"/>
      <c r="AK213" s="568" t="s">
        <v>730</v>
      </c>
      <c r="AL213" s="66"/>
      <c r="AM213" s="556" t="s">
        <v>1463</v>
      </c>
      <c r="AN213" s="66"/>
      <c r="AO213" s="66" t="s">
        <v>1407</v>
      </c>
      <c r="AP213" s="66" t="s">
        <v>1603</v>
      </c>
      <c r="AQ213" s="73" t="s">
        <v>1608</v>
      </c>
      <c r="AR213" s="3" t="s">
        <v>1605</v>
      </c>
      <c r="AS213" t="s">
        <v>1606</v>
      </c>
    </row>
    <row r="214" spans="1:45" ht="52.5" customHeight="1" x14ac:dyDescent="0.25">
      <c r="A214" s="11" t="s">
        <v>1149</v>
      </c>
      <c r="B214" s="551" t="s">
        <v>1149</v>
      </c>
      <c r="C214" s="52" t="s">
        <v>382</v>
      </c>
      <c r="D214" s="78" t="s">
        <v>546</v>
      </c>
      <c r="E214" s="79"/>
      <c r="F214" s="528" t="s">
        <v>756</v>
      </c>
      <c r="G214" s="112"/>
      <c r="H214" s="113"/>
      <c r="I214" s="838"/>
      <c r="J214" s="839"/>
      <c r="K214" s="840"/>
      <c r="L214" s="508" t="s">
        <v>757</v>
      </c>
      <c r="M214" s="489"/>
      <c r="N214" s="489"/>
      <c r="O214" s="489" t="s">
        <v>155</v>
      </c>
      <c r="P214" s="489"/>
      <c r="Q214" s="489"/>
      <c r="R214" s="489"/>
      <c r="S214" s="489"/>
      <c r="T214" s="489"/>
      <c r="U214" s="489"/>
      <c r="V214" s="489" t="s">
        <v>1326</v>
      </c>
      <c r="W214" s="489" t="s">
        <v>1326</v>
      </c>
      <c r="X214" s="489" t="s">
        <v>1326</v>
      </c>
      <c r="Y214" s="489"/>
      <c r="Z214" s="489"/>
      <c r="AA214" s="489"/>
      <c r="AB214" s="542"/>
      <c r="AC214" s="521" t="s">
        <v>1448</v>
      </c>
      <c r="AD214" s="558" t="s">
        <v>159</v>
      </c>
      <c r="AE214" s="558"/>
      <c r="AF214" s="542" t="s">
        <v>1264</v>
      </c>
      <c r="AG214" s="904" t="s">
        <v>1609</v>
      </c>
      <c r="AH214" s="905"/>
      <c r="AI214" s="906"/>
      <c r="AJ214" s="589" t="s">
        <v>1610</v>
      </c>
      <c r="AK214" s="589" t="s">
        <v>1611</v>
      </c>
      <c r="AL214" s="489"/>
      <c r="AM214" s="558" t="s">
        <v>1463</v>
      </c>
      <c r="AN214" s="66"/>
      <c r="AO214" s="66" t="s">
        <v>155</v>
      </c>
      <c r="AP214" s="66"/>
      <c r="AQ214"/>
    </row>
    <row r="215" spans="1:45" ht="30" x14ac:dyDescent="0.25">
      <c r="A215" s="11" t="s">
        <v>1151</v>
      </c>
      <c r="B215" s="548" t="s">
        <v>1151</v>
      </c>
      <c r="C215" s="40" t="s">
        <v>382</v>
      </c>
      <c r="D215" s="108" t="s">
        <v>546</v>
      </c>
      <c r="E215" s="107"/>
      <c r="F215" s="518" t="s">
        <v>761</v>
      </c>
      <c r="G215" s="109"/>
      <c r="H215" s="110"/>
      <c r="I215" s="841"/>
      <c r="J215" s="842"/>
      <c r="K215" s="843"/>
      <c r="L215" s="519" t="s">
        <v>762</v>
      </c>
      <c r="M215" s="477"/>
      <c r="N215" s="477"/>
      <c r="O215" s="477"/>
      <c r="P215" s="477"/>
      <c r="Q215" s="477"/>
      <c r="R215" s="477"/>
      <c r="S215" s="477"/>
      <c r="T215" s="477"/>
      <c r="U215" s="477"/>
      <c r="V215" s="477">
        <v>0</v>
      </c>
      <c r="W215" s="477">
        <v>0</v>
      </c>
      <c r="X215" s="477">
        <v>0</v>
      </c>
      <c r="Y215" s="477"/>
      <c r="Z215" s="477"/>
      <c r="AA215" s="477"/>
      <c r="AB215" s="543"/>
      <c r="AC215" s="543"/>
      <c r="AD215" s="544" t="s">
        <v>159</v>
      </c>
      <c r="AE215" s="544"/>
      <c r="AF215" s="543" t="s">
        <v>1264</v>
      </c>
      <c r="AG215" s="543" t="s">
        <v>763</v>
      </c>
      <c r="AH215" s="543" t="s">
        <v>763</v>
      </c>
      <c r="AI215" s="543" t="s">
        <v>763</v>
      </c>
      <c r="AJ215" s="543"/>
      <c r="AK215" s="543" t="s">
        <v>1611</v>
      </c>
      <c r="AL215" s="477"/>
      <c r="AM215" s="544" t="s">
        <v>1463</v>
      </c>
      <c r="AN215" s="66"/>
      <c r="AO215" s="66" t="s">
        <v>155</v>
      </c>
      <c r="AP215" s="66"/>
      <c r="AQ215"/>
    </row>
    <row r="216" spans="1:45" ht="51" x14ac:dyDescent="0.25">
      <c r="A216" s="11" t="s">
        <v>28</v>
      </c>
      <c r="B216" s="553" t="s">
        <v>28</v>
      </c>
      <c r="C216" s="52" t="s">
        <v>393</v>
      </c>
      <c r="D216" s="78" t="s">
        <v>415</v>
      </c>
      <c r="E216" s="79"/>
      <c r="F216" s="522" t="s">
        <v>29</v>
      </c>
      <c r="G216" s="112"/>
      <c r="H216" s="113"/>
      <c r="I216" s="907"/>
      <c r="J216" s="908"/>
      <c r="K216" s="909"/>
      <c r="L216" s="508" t="s">
        <v>765</v>
      </c>
      <c r="M216" s="489" t="s">
        <v>155</v>
      </c>
      <c r="N216" s="489"/>
      <c r="O216" s="489" t="s">
        <v>155</v>
      </c>
      <c r="P216" s="489" t="s">
        <v>155</v>
      </c>
      <c r="Q216" s="489" t="s">
        <v>155</v>
      </c>
      <c r="R216" s="489"/>
      <c r="S216" s="489"/>
      <c r="T216" s="489" t="s">
        <v>155</v>
      </c>
      <c r="U216" s="489"/>
      <c r="V216" s="489" t="s">
        <v>1240</v>
      </c>
      <c r="W216" s="489" t="s">
        <v>1265</v>
      </c>
      <c r="X216" s="489" t="s">
        <v>1266</v>
      </c>
      <c r="Y216" s="489"/>
      <c r="Z216" s="489" t="s">
        <v>1303</v>
      </c>
      <c r="AA216" s="489" t="s">
        <v>1277</v>
      </c>
      <c r="AB216" s="489" t="s">
        <v>1277</v>
      </c>
      <c r="AC216" s="41"/>
      <c r="AD216" s="558" t="s">
        <v>159</v>
      </c>
      <c r="AE216" s="68"/>
      <c r="AF216" s="489" t="s">
        <v>1264</v>
      </c>
      <c r="AG216" s="489" t="s">
        <v>1612</v>
      </c>
      <c r="AH216" s="489" t="s">
        <v>1612</v>
      </c>
      <c r="AI216" s="489" t="s">
        <v>1613</v>
      </c>
      <c r="AJ216" s="489"/>
      <c r="AK216" s="489"/>
      <c r="AL216" s="489"/>
      <c r="AM216" s="558" t="s">
        <v>1463</v>
      </c>
      <c r="AN216" s="66"/>
      <c r="AO216" s="66" t="s">
        <v>155</v>
      </c>
      <c r="AP216" s="66"/>
      <c r="AQ216"/>
    </row>
    <row r="217" spans="1:45" ht="15" customHeight="1" x14ac:dyDescent="0.25">
      <c r="A217" s="11" t="s">
        <v>34</v>
      </c>
      <c r="B217" s="852" t="s">
        <v>34</v>
      </c>
      <c r="C217" s="40" t="s">
        <v>393</v>
      </c>
      <c r="D217" s="39" t="s">
        <v>415</v>
      </c>
      <c r="E217" s="40"/>
      <c r="F217" s="768" t="s">
        <v>35</v>
      </c>
      <c r="G217" s="563"/>
      <c r="H217" s="121"/>
      <c r="I217" s="855"/>
      <c r="J217" s="856"/>
      <c r="K217" s="857"/>
      <c r="L217" s="721" t="s">
        <v>771</v>
      </c>
      <c r="M217" s="688" t="s">
        <v>155</v>
      </c>
      <c r="N217" s="688"/>
      <c r="O217" s="688" t="s">
        <v>155</v>
      </c>
      <c r="P217" s="688"/>
      <c r="Q217" s="688"/>
      <c r="R217" s="688"/>
      <c r="S217" s="688"/>
      <c r="T217" s="688"/>
      <c r="U217" s="688"/>
      <c r="V217" s="688" t="s">
        <v>1332</v>
      </c>
      <c r="W217" s="688" t="s">
        <v>1331</v>
      </c>
      <c r="X217" s="688" t="s">
        <v>1332</v>
      </c>
      <c r="Y217" s="688"/>
      <c r="Z217" s="688"/>
      <c r="AA217" s="688"/>
      <c r="AB217" s="688"/>
      <c r="AC217" s="771" t="s">
        <v>1418</v>
      </c>
      <c r="AD217" s="758" t="s">
        <v>159</v>
      </c>
      <c r="AE217" s="790"/>
      <c r="AF217" s="688" t="s">
        <v>1264</v>
      </c>
      <c r="AG217" s="688" t="s">
        <v>1614</v>
      </c>
      <c r="AH217" s="688" t="s">
        <v>1614</v>
      </c>
      <c r="AI217" s="688" t="s">
        <v>1614</v>
      </c>
      <c r="AJ217" s="688" t="s">
        <v>1523</v>
      </c>
      <c r="AK217" s="688" t="s">
        <v>1377</v>
      </c>
      <c r="AL217" s="688"/>
      <c r="AM217" s="844" t="s">
        <v>1463</v>
      </c>
      <c r="AN217" s="758"/>
      <c r="AO217" s="758" t="s">
        <v>155</v>
      </c>
      <c r="AP217" s="758"/>
      <c r="AQ217"/>
    </row>
    <row r="218" spans="1:45" x14ac:dyDescent="0.25">
      <c r="A218" s="11" t="s">
        <v>34</v>
      </c>
      <c r="B218" s="853" t="s">
        <v>1615</v>
      </c>
      <c r="C218" s="45" t="s">
        <v>393</v>
      </c>
      <c r="D218" s="44" t="s">
        <v>404</v>
      </c>
      <c r="E218" s="45"/>
      <c r="F218" s="761"/>
      <c r="G218" s="564"/>
      <c r="H218" s="123"/>
      <c r="I218" s="845"/>
      <c r="J218" s="846"/>
      <c r="K218" s="847"/>
      <c r="L218" s="734"/>
      <c r="M218" s="689"/>
      <c r="N218" s="689"/>
      <c r="O218" s="689"/>
      <c r="P218" s="689"/>
      <c r="Q218" s="689"/>
      <c r="R218" s="689"/>
      <c r="S218" s="689"/>
      <c r="T218" s="689"/>
      <c r="U218" s="689"/>
      <c r="V218" s="689"/>
      <c r="W218" s="689"/>
      <c r="X218" s="689"/>
      <c r="Y218" s="689"/>
      <c r="Z218" s="689"/>
      <c r="AA218" s="689"/>
      <c r="AB218" s="689"/>
      <c r="AC218" s="771"/>
      <c r="AD218" s="759"/>
      <c r="AE218" s="791"/>
      <c r="AF218" s="689"/>
      <c r="AG218" s="689"/>
      <c r="AH218" s="689"/>
      <c r="AI218" s="689"/>
      <c r="AJ218" s="689"/>
      <c r="AK218" s="689"/>
      <c r="AL218" s="689"/>
      <c r="AM218" s="844"/>
      <c r="AN218" s="759"/>
      <c r="AO218" s="759"/>
      <c r="AP218" s="759"/>
      <c r="AQ218"/>
    </row>
    <row r="219" spans="1:45" x14ac:dyDescent="0.25">
      <c r="A219" s="11" t="s">
        <v>34</v>
      </c>
      <c r="B219" s="853" t="s">
        <v>1616</v>
      </c>
      <c r="C219" s="45" t="s">
        <v>393</v>
      </c>
      <c r="D219" s="59" t="s">
        <v>394</v>
      </c>
      <c r="E219" s="60"/>
      <c r="F219" s="762"/>
      <c r="G219" s="565"/>
      <c r="H219" s="125"/>
      <c r="I219" s="848"/>
      <c r="J219" s="849"/>
      <c r="K219" s="850"/>
      <c r="L219" s="734"/>
      <c r="M219" s="690"/>
      <c r="N219" s="690"/>
      <c r="O219" s="690"/>
      <c r="P219" s="690"/>
      <c r="Q219" s="690"/>
      <c r="R219" s="690"/>
      <c r="S219" s="690"/>
      <c r="T219" s="690"/>
      <c r="U219" s="690"/>
      <c r="V219" s="690"/>
      <c r="W219" s="690"/>
      <c r="X219" s="690"/>
      <c r="Y219" s="690"/>
      <c r="Z219" s="690"/>
      <c r="AA219" s="690"/>
      <c r="AB219" s="690"/>
      <c r="AC219" s="771"/>
      <c r="AD219" s="760"/>
      <c r="AE219" s="792"/>
      <c r="AF219" s="690"/>
      <c r="AG219" s="690"/>
      <c r="AH219" s="690"/>
      <c r="AI219" s="690"/>
      <c r="AJ219" s="690"/>
      <c r="AK219" s="690"/>
      <c r="AL219" s="690"/>
      <c r="AM219" s="844"/>
      <c r="AN219" s="760"/>
      <c r="AO219" s="760"/>
      <c r="AP219" s="760"/>
      <c r="AQ219"/>
    </row>
    <row r="220" spans="1:45" ht="63.75" x14ac:dyDescent="0.25">
      <c r="A220" s="11" t="s">
        <v>42</v>
      </c>
      <c r="B220" s="553" t="s">
        <v>42</v>
      </c>
      <c r="C220" s="52" t="s">
        <v>393</v>
      </c>
      <c r="D220" s="78" t="s">
        <v>546</v>
      </c>
      <c r="E220" s="79"/>
      <c r="F220" s="522" t="s">
        <v>43</v>
      </c>
      <c r="G220" s="112"/>
      <c r="H220" s="113"/>
      <c r="I220" s="838"/>
      <c r="J220" s="839"/>
      <c r="K220" s="840"/>
      <c r="L220" s="508" t="s">
        <v>776</v>
      </c>
      <c r="M220" s="489" t="s">
        <v>155</v>
      </c>
      <c r="N220" s="489"/>
      <c r="O220" s="489" t="s">
        <v>155</v>
      </c>
      <c r="P220" s="489" t="s">
        <v>155</v>
      </c>
      <c r="Q220" s="489"/>
      <c r="R220" s="489"/>
      <c r="S220" s="489"/>
      <c r="T220" s="489"/>
      <c r="U220" s="489" t="s">
        <v>155</v>
      </c>
      <c r="V220" s="489" t="s">
        <v>1240</v>
      </c>
      <c r="W220" s="489" t="s">
        <v>1331</v>
      </c>
      <c r="X220" s="489" t="s">
        <v>1332</v>
      </c>
      <c r="Y220" s="489"/>
      <c r="Z220" s="489" t="s">
        <v>1267</v>
      </c>
      <c r="AA220" s="489"/>
      <c r="AB220" s="542" t="s">
        <v>1277</v>
      </c>
      <c r="AC220" s="521" t="s">
        <v>1331</v>
      </c>
      <c r="AD220" s="558" t="s">
        <v>159</v>
      </c>
      <c r="AE220" s="558"/>
      <c r="AF220" s="542" t="s">
        <v>1263</v>
      </c>
      <c r="AG220" s="542" t="s">
        <v>1617</v>
      </c>
      <c r="AH220" s="542" t="s">
        <v>1618</v>
      </c>
      <c r="AI220" s="542" t="s">
        <v>1619</v>
      </c>
      <c r="AJ220" s="542"/>
      <c r="AK220" s="542"/>
      <c r="AL220" s="65" t="s">
        <v>155</v>
      </c>
      <c r="AM220" s="558" t="s">
        <v>1463</v>
      </c>
      <c r="AN220" s="66" t="s">
        <v>155</v>
      </c>
      <c r="AO220" s="66" t="s">
        <v>155</v>
      </c>
      <c r="AP220" s="66"/>
      <c r="AQ220"/>
    </row>
    <row r="221" spans="1:45" ht="30" x14ac:dyDescent="0.25">
      <c r="A221" s="11" t="s">
        <v>44</v>
      </c>
      <c r="B221" s="548" t="s">
        <v>44</v>
      </c>
      <c r="C221" s="40" t="s">
        <v>393</v>
      </c>
      <c r="D221" s="108" t="s">
        <v>394</v>
      </c>
      <c r="E221" s="107"/>
      <c r="F221" s="518" t="s">
        <v>45</v>
      </c>
      <c r="G221" s="111"/>
      <c r="H221" s="114"/>
      <c r="I221" s="841"/>
      <c r="J221" s="842"/>
      <c r="K221" s="843"/>
      <c r="L221" s="499" t="s">
        <v>782</v>
      </c>
      <c r="M221" s="477" t="s">
        <v>155</v>
      </c>
      <c r="N221" s="477"/>
      <c r="O221" s="477" t="s">
        <v>155</v>
      </c>
      <c r="P221" s="477"/>
      <c r="Q221" s="477" t="s">
        <v>155</v>
      </c>
      <c r="R221" s="477"/>
      <c r="S221" s="477" t="s">
        <v>155</v>
      </c>
      <c r="T221" s="477"/>
      <c r="U221" s="477"/>
      <c r="V221" s="477" t="s">
        <v>1311</v>
      </c>
      <c r="W221" s="477" t="s">
        <v>1331</v>
      </c>
      <c r="X221" s="477" t="s">
        <v>1332</v>
      </c>
      <c r="Y221" s="477"/>
      <c r="Z221" s="477" t="s">
        <v>1303</v>
      </c>
      <c r="AA221" s="477" t="s">
        <v>1303</v>
      </c>
      <c r="AB221" s="477" t="s">
        <v>1303</v>
      </c>
      <c r="AC221" s="41"/>
      <c r="AD221" s="544" t="s">
        <v>159</v>
      </c>
      <c r="AE221" s="63"/>
      <c r="AF221" s="477" t="s">
        <v>1264</v>
      </c>
      <c r="AG221" s="477" t="s">
        <v>1620</v>
      </c>
      <c r="AH221" s="477" t="s">
        <v>1620</v>
      </c>
      <c r="AI221" s="477" t="s">
        <v>1621</v>
      </c>
      <c r="AJ221" s="477"/>
      <c r="AK221" s="477"/>
      <c r="AL221" s="477"/>
      <c r="AM221" s="544" t="s">
        <v>1463</v>
      </c>
      <c r="AN221" s="66"/>
      <c r="AO221" s="66" t="s">
        <v>155</v>
      </c>
      <c r="AP221" s="66"/>
      <c r="AQ221"/>
    </row>
    <row r="222" spans="1:45" ht="105" x14ac:dyDescent="0.25">
      <c r="A222" s="11" t="s">
        <v>1154</v>
      </c>
      <c r="B222" s="553" t="s">
        <v>1154</v>
      </c>
      <c r="C222" s="52" t="s">
        <v>393</v>
      </c>
      <c r="D222" s="78" t="s">
        <v>546</v>
      </c>
      <c r="E222" s="79"/>
      <c r="F222" s="522" t="s">
        <v>786</v>
      </c>
      <c r="G222" s="112"/>
      <c r="H222" s="113"/>
      <c r="I222" s="838"/>
      <c r="J222" s="839"/>
      <c r="K222" s="840"/>
      <c r="L222" s="508" t="s">
        <v>787</v>
      </c>
      <c r="M222" s="489"/>
      <c r="N222" s="489" t="s">
        <v>155</v>
      </c>
      <c r="O222" s="489"/>
      <c r="P222" s="489"/>
      <c r="Q222" s="489"/>
      <c r="R222" s="489" t="s">
        <v>155</v>
      </c>
      <c r="S222" s="489"/>
      <c r="T222" s="489"/>
      <c r="U222" s="489"/>
      <c r="V222" s="489" t="s">
        <v>549</v>
      </c>
      <c r="W222" s="489" t="s">
        <v>281</v>
      </c>
      <c r="X222" s="489" t="s">
        <v>281</v>
      </c>
      <c r="Y222" s="489"/>
      <c r="Z222" s="489" t="s">
        <v>1268</v>
      </c>
      <c r="AA222" s="489"/>
      <c r="AB222" s="542"/>
      <c r="AC222" s="41" t="s">
        <v>549</v>
      </c>
      <c r="AD222" s="558" t="s">
        <v>159</v>
      </c>
      <c r="AE222" s="566" t="s">
        <v>1622</v>
      </c>
      <c r="AF222" s="542" t="s">
        <v>1264</v>
      </c>
      <c r="AG222" s="542" t="s">
        <v>1623</v>
      </c>
      <c r="AH222" s="542" t="s">
        <v>1623</v>
      </c>
      <c r="AI222" s="542" t="s">
        <v>1623</v>
      </c>
      <c r="AJ222" s="542" t="s">
        <v>1624</v>
      </c>
      <c r="AK222" s="542" t="s">
        <v>281</v>
      </c>
      <c r="AL222" s="489"/>
      <c r="AM222" s="558" t="s">
        <v>1463</v>
      </c>
      <c r="AN222" s="66"/>
      <c r="AO222" s="66" t="s">
        <v>1407</v>
      </c>
      <c r="AP222" s="66" t="s">
        <v>1625</v>
      </c>
      <c r="AQ222" s="73" t="s">
        <v>1626</v>
      </c>
      <c r="AR222" s="3" t="s">
        <v>1627</v>
      </c>
      <c r="AS222" s="127" t="s">
        <v>1628</v>
      </c>
    </row>
    <row r="223" spans="1:45" ht="45" x14ac:dyDescent="0.25">
      <c r="A223" s="11" t="s">
        <v>1155</v>
      </c>
      <c r="B223" s="548" t="s">
        <v>1155</v>
      </c>
      <c r="C223" s="40" t="s">
        <v>393</v>
      </c>
      <c r="D223" s="108" t="s">
        <v>546</v>
      </c>
      <c r="E223" s="107"/>
      <c r="F223" s="518" t="s">
        <v>791</v>
      </c>
      <c r="G223" s="109"/>
      <c r="H223" s="110"/>
      <c r="I223" s="841"/>
      <c r="J223" s="842"/>
      <c r="K223" s="843"/>
      <c r="L223" s="519" t="s">
        <v>792</v>
      </c>
      <c r="M223" s="477"/>
      <c r="N223" s="477" t="s">
        <v>155</v>
      </c>
      <c r="O223" s="477" t="s">
        <v>155</v>
      </c>
      <c r="P223" s="477"/>
      <c r="Q223" s="477"/>
      <c r="R223" s="477"/>
      <c r="S223" s="477" t="s">
        <v>155</v>
      </c>
      <c r="T223" s="477"/>
      <c r="U223" s="477" t="s">
        <v>155</v>
      </c>
      <c r="V223" s="477" t="s">
        <v>281</v>
      </c>
      <c r="W223" s="477" t="s">
        <v>131</v>
      </c>
      <c r="X223" s="477" t="s">
        <v>1332</v>
      </c>
      <c r="Y223" s="477"/>
      <c r="Z223" s="477" t="s">
        <v>1268</v>
      </c>
      <c r="AA223" s="477"/>
      <c r="AB223" s="543" t="s">
        <v>1277</v>
      </c>
      <c r="AC223" s="521" t="s">
        <v>131</v>
      </c>
      <c r="AD223" s="544" t="s">
        <v>159</v>
      </c>
      <c r="AE223" s="111" t="s">
        <v>1629</v>
      </c>
      <c r="AF223" s="543" t="s">
        <v>1262</v>
      </c>
      <c r="AG223" s="543" t="s">
        <v>1630</v>
      </c>
      <c r="AH223" s="543" t="s">
        <v>1631</v>
      </c>
      <c r="AI223" s="543" t="s">
        <v>794</v>
      </c>
      <c r="AJ223" s="543" t="s">
        <v>131</v>
      </c>
      <c r="AK223" s="543" t="s">
        <v>1298</v>
      </c>
      <c r="AL223" s="65" t="s">
        <v>155</v>
      </c>
      <c r="AM223" s="544" t="s">
        <v>1463</v>
      </c>
      <c r="AN223" s="66" t="s">
        <v>155</v>
      </c>
      <c r="AO223" s="66" t="s">
        <v>1407</v>
      </c>
      <c r="AP223" s="66" t="s">
        <v>1625</v>
      </c>
      <c r="AQ223" s="14" t="s">
        <v>1632</v>
      </c>
      <c r="AR223" s="3" t="s">
        <v>1627</v>
      </c>
      <c r="AS223" t="s">
        <v>1628</v>
      </c>
    </row>
    <row r="224" spans="1:45" ht="51" x14ac:dyDescent="0.25">
      <c r="A224" s="11" t="s">
        <v>36</v>
      </c>
      <c r="B224" s="553" t="s">
        <v>36</v>
      </c>
      <c r="C224" s="52" t="s">
        <v>393</v>
      </c>
      <c r="D224" s="78" t="s">
        <v>546</v>
      </c>
      <c r="E224" s="79"/>
      <c r="F224" s="522" t="s">
        <v>37</v>
      </c>
      <c r="G224" s="566"/>
      <c r="H224" s="106"/>
      <c r="I224" s="838"/>
      <c r="J224" s="839"/>
      <c r="K224" s="840"/>
      <c r="L224" s="498" t="s">
        <v>795</v>
      </c>
      <c r="M224" s="489"/>
      <c r="N224" s="489"/>
      <c r="O224" s="489"/>
      <c r="P224" s="489"/>
      <c r="Q224" s="489"/>
      <c r="R224" s="489"/>
      <c r="S224" s="489" t="s">
        <v>155</v>
      </c>
      <c r="T224" s="489"/>
      <c r="U224" s="489"/>
      <c r="V224" s="489" t="s">
        <v>1326</v>
      </c>
      <c r="W224" s="489" t="s">
        <v>1318</v>
      </c>
      <c r="X224" s="489" t="s">
        <v>131</v>
      </c>
      <c r="Y224" s="489"/>
      <c r="Z224" s="489" t="s">
        <v>1277</v>
      </c>
      <c r="AA224" s="489" t="s">
        <v>1277</v>
      </c>
      <c r="AB224" s="489" t="s">
        <v>1277</v>
      </c>
      <c r="AC224" s="521"/>
      <c r="AD224" s="558" t="s">
        <v>159</v>
      </c>
      <c r="AE224" s="68"/>
      <c r="AF224" s="489" t="s">
        <v>1264</v>
      </c>
      <c r="AG224" s="489" t="s">
        <v>1633</v>
      </c>
      <c r="AH224" s="489" t="s">
        <v>1633</v>
      </c>
      <c r="AI224" s="489" t="s">
        <v>1633</v>
      </c>
      <c r="AJ224" s="489"/>
      <c r="AK224" s="489" t="s">
        <v>1634</v>
      </c>
      <c r="AL224" s="489"/>
      <c r="AM224" s="558" t="s">
        <v>1463</v>
      </c>
      <c r="AN224" s="66"/>
      <c r="AO224" s="66" t="s">
        <v>155</v>
      </c>
      <c r="AP224" s="66"/>
      <c r="AQ224"/>
    </row>
    <row r="225" spans="1:45" ht="38.25" x14ac:dyDescent="0.25">
      <c r="A225" s="11" t="s">
        <v>1158</v>
      </c>
      <c r="B225" s="548" t="s">
        <v>1158</v>
      </c>
      <c r="C225" s="40" t="s">
        <v>393</v>
      </c>
      <c r="D225" s="108" t="s">
        <v>546</v>
      </c>
      <c r="E225" s="107"/>
      <c r="F225" s="518" t="s">
        <v>797</v>
      </c>
      <c r="G225" s="111"/>
      <c r="H225" s="114"/>
      <c r="I225" s="841"/>
      <c r="J225" s="842"/>
      <c r="K225" s="843"/>
      <c r="L225" s="499" t="s">
        <v>798</v>
      </c>
      <c r="M225" s="477"/>
      <c r="N225" s="477"/>
      <c r="O225" s="477"/>
      <c r="P225" s="477"/>
      <c r="Q225" s="477"/>
      <c r="R225" s="477"/>
      <c r="S225" s="477"/>
      <c r="T225" s="477"/>
      <c r="U225" s="477"/>
      <c r="V225" s="477">
        <v>0</v>
      </c>
      <c r="W225" s="477">
        <v>0</v>
      </c>
      <c r="X225" s="477">
        <v>0</v>
      </c>
      <c r="Y225" s="477"/>
      <c r="Z225" s="477"/>
      <c r="AA225" s="477"/>
      <c r="AB225" s="543"/>
      <c r="AC225" s="521"/>
      <c r="AD225" s="544" t="s">
        <v>159</v>
      </c>
      <c r="AE225" s="544" t="s">
        <v>1635</v>
      </c>
      <c r="AF225" s="543" t="s">
        <v>1264</v>
      </c>
      <c r="AG225" s="543" t="s">
        <v>1636</v>
      </c>
      <c r="AH225" s="543" t="s">
        <v>1636</v>
      </c>
      <c r="AI225" s="543" t="s">
        <v>1636</v>
      </c>
      <c r="AJ225" s="543"/>
      <c r="AK225" s="543" t="s">
        <v>1610</v>
      </c>
      <c r="AL225" s="477"/>
      <c r="AM225" s="544" t="s">
        <v>1463</v>
      </c>
      <c r="AN225" s="66"/>
      <c r="AO225" s="146" t="s">
        <v>1407</v>
      </c>
      <c r="AP225" s="146" t="s">
        <v>1637</v>
      </c>
      <c r="AQ225" s="147"/>
      <c r="AR225" s="148" t="s">
        <v>1638</v>
      </c>
      <c r="AS225" s="127" t="s">
        <v>1639</v>
      </c>
    </row>
    <row r="226" spans="1:45" ht="63.75" x14ac:dyDescent="0.25">
      <c r="A226" s="11" t="s">
        <v>1159</v>
      </c>
      <c r="B226" s="553" t="s">
        <v>1159</v>
      </c>
      <c r="C226" s="52" t="s">
        <v>393</v>
      </c>
      <c r="D226" s="78" t="s">
        <v>546</v>
      </c>
      <c r="E226" s="79"/>
      <c r="F226" s="528" t="s">
        <v>801</v>
      </c>
      <c r="G226" s="566"/>
      <c r="H226" s="106"/>
      <c r="I226" s="838"/>
      <c r="J226" s="839"/>
      <c r="K226" s="840"/>
      <c r="L226" s="498" t="s">
        <v>802</v>
      </c>
      <c r="M226" s="489"/>
      <c r="N226" s="489"/>
      <c r="O226" s="489" t="s">
        <v>155</v>
      </c>
      <c r="P226" s="489" t="s">
        <v>155</v>
      </c>
      <c r="Q226" s="489"/>
      <c r="R226" s="489"/>
      <c r="S226" s="489"/>
      <c r="T226" s="489"/>
      <c r="U226" s="489"/>
      <c r="V226" s="489" t="s">
        <v>1240</v>
      </c>
      <c r="W226" s="489" t="s">
        <v>1318</v>
      </c>
      <c r="X226" s="489" t="s">
        <v>1319</v>
      </c>
      <c r="Y226" s="489"/>
      <c r="Z226" s="489" t="s">
        <v>1277</v>
      </c>
      <c r="AA226" s="489" t="s">
        <v>1277</v>
      </c>
      <c r="AB226" s="489" t="s">
        <v>1277</v>
      </c>
      <c r="AC226" s="521"/>
      <c r="AD226" s="558" t="s">
        <v>159</v>
      </c>
      <c r="AE226" s="68"/>
      <c r="AF226" s="489" t="s">
        <v>1264</v>
      </c>
      <c r="AG226" s="489" t="s">
        <v>1640</v>
      </c>
      <c r="AH226" s="489" t="s">
        <v>1640</v>
      </c>
      <c r="AI226" s="489" t="s">
        <v>1640</v>
      </c>
      <c r="AJ226" s="489"/>
      <c r="AK226" s="489" t="s">
        <v>1298</v>
      </c>
      <c r="AL226" s="489"/>
      <c r="AM226" s="558" t="s">
        <v>1463</v>
      </c>
      <c r="AN226" s="66"/>
      <c r="AO226" s="66" t="s">
        <v>155</v>
      </c>
      <c r="AP226" s="66"/>
      <c r="AQ226"/>
    </row>
    <row r="227" spans="1:45" ht="15" customHeight="1" x14ac:dyDescent="0.25">
      <c r="A227" s="11" t="s">
        <v>38</v>
      </c>
      <c r="B227" s="901" t="s">
        <v>38</v>
      </c>
      <c r="C227" s="40" t="s">
        <v>393</v>
      </c>
      <c r="D227" s="39" t="s">
        <v>415</v>
      </c>
      <c r="E227" s="40"/>
      <c r="F227" s="790" t="s">
        <v>39</v>
      </c>
      <c r="G227" s="563"/>
      <c r="H227" s="121"/>
      <c r="I227" s="855"/>
      <c r="J227" s="856"/>
      <c r="K227" s="857"/>
      <c r="L227" s="721" t="s">
        <v>804</v>
      </c>
      <c r="M227" s="688" t="s">
        <v>155</v>
      </c>
      <c r="N227" s="688" t="s">
        <v>155</v>
      </c>
      <c r="O227" s="688" t="s">
        <v>155</v>
      </c>
      <c r="P227" s="688"/>
      <c r="Q227" s="688" t="s">
        <v>155</v>
      </c>
      <c r="R227" s="688"/>
      <c r="S227" s="688" t="s">
        <v>155</v>
      </c>
      <c r="T227" s="688"/>
      <c r="U227" s="688"/>
      <c r="V227" s="688" t="s">
        <v>1311</v>
      </c>
      <c r="W227" s="688" t="s">
        <v>1331</v>
      </c>
      <c r="X227" s="688" t="s">
        <v>1332</v>
      </c>
      <c r="Y227" s="688"/>
      <c r="Z227" s="688" t="s">
        <v>1303</v>
      </c>
      <c r="AA227" s="688" t="s">
        <v>1303</v>
      </c>
      <c r="AB227" s="688" t="s">
        <v>1303</v>
      </c>
      <c r="AC227" s="709"/>
      <c r="AD227" s="758" t="s">
        <v>159</v>
      </c>
      <c r="AE227" s="790"/>
      <c r="AF227" s="688" t="s">
        <v>1263</v>
      </c>
      <c r="AG227" s="688" t="s">
        <v>1641</v>
      </c>
      <c r="AH227" s="688" t="s">
        <v>1641</v>
      </c>
      <c r="AI227" s="688" t="s">
        <v>1642</v>
      </c>
      <c r="AJ227" s="688"/>
      <c r="AK227" s="688" t="s">
        <v>1634</v>
      </c>
      <c r="AL227" s="688"/>
      <c r="AM227" s="844" t="s">
        <v>1463</v>
      </c>
      <c r="AN227" s="758"/>
      <c r="AO227" s="758" t="s">
        <v>155</v>
      </c>
      <c r="AP227" s="758"/>
      <c r="AQ227"/>
    </row>
    <row r="228" spans="1:45" x14ac:dyDescent="0.25">
      <c r="A228" s="11" t="s">
        <v>38</v>
      </c>
      <c r="B228" s="902" t="s">
        <v>1643</v>
      </c>
      <c r="C228" s="45" t="s">
        <v>393</v>
      </c>
      <c r="D228" s="44" t="s">
        <v>419</v>
      </c>
      <c r="E228" s="45"/>
      <c r="F228" s="791"/>
      <c r="G228" s="564"/>
      <c r="H228" s="123"/>
      <c r="I228" s="845"/>
      <c r="J228" s="846"/>
      <c r="K228" s="847"/>
      <c r="L228" s="734"/>
      <c r="M228" s="689"/>
      <c r="N228" s="689"/>
      <c r="O228" s="689"/>
      <c r="P228" s="689"/>
      <c r="Q228" s="689"/>
      <c r="R228" s="689"/>
      <c r="S228" s="689"/>
      <c r="T228" s="689"/>
      <c r="U228" s="689"/>
      <c r="V228" s="689"/>
      <c r="W228" s="689"/>
      <c r="X228" s="689"/>
      <c r="Y228" s="689"/>
      <c r="Z228" s="689"/>
      <c r="AA228" s="689"/>
      <c r="AB228" s="689"/>
      <c r="AC228" s="731"/>
      <c r="AD228" s="759"/>
      <c r="AE228" s="791"/>
      <c r="AF228" s="689"/>
      <c r="AG228" s="689"/>
      <c r="AH228" s="689"/>
      <c r="AI228" s="689"/>
      <c r="AJ228" s="689"/>
      <c r="AK228" s="689"/>
      <c r="AL228" s="689"/>
      <c r="AM228" s="844"/>
      <c r="AN228" s="759"/>
      <c r="AO228" s="759"/>
      <c r="AP228" s="759"/>
      <c r="AQ228"/>
    </row>
    <row r="229" spans="1:45" x14ac:dyDescent="0.25">
      <c r="A229" s="11" t="s">
        <v>38</v>
      </c>
      <c r="B229" s="903" t="s">
        <v>1644</v>
      </c>
      <c r="C229" s="45" t="s">
        <v>393</v>
      </c>
      <c r="D229" s="59" t="s">
        <v>394</v>
      </c>
      <c r="E229" s="60"/>
      <c r="F229" s="792"/>
      <c r="G229" s="565"/>
      <c r="H229" s="125"/>
      <c r="I229" s="848"/>
      <c r="J229" s="849"/>
      <c r="K229" s="850"/>
      <c r="L229" s="722"/>
      <c r="M229" s="690"/>
      <c r="N229" s="690"/>
      <c r="O229" s="690"/>
      <c r="P229" s="690"/>
      <c r="Q229" s="690"/>
      <c r="R229" s="690"/>
      <c r="S229" s="690"/>
      <c r="T229" s="690"/>
      <c r="U229" s="690"/>
      <c r="V229" s="690"/>
      <c r="W229" s="690"/>
      <c r="X229" s="690"/>
      <c r="Y229" s="690"/>
      <c r="Z229" s="690"/>
      <c r="AA229" s="690"/>
      <c r="AB229" s="690"/>
      <c r="AC229" s="710"/>
      <c r="AD229" s="760"/>
      <c r="AE229" s="792"/>
      <c r="AF229" s="690"/>
      <c r="AG229" s="690"/>
      <c r="AH229" s="690"/>
      <c r="AI229" s="690"/>
      <c r="AJ229" s="690"/>
      <c r="AK229" s="690"/>
      <c r="AL229" s="690"/>
      <c r="AM229" s="844"/>
      <c r="AN229" s="760"/>
      <c r="AO229" s="760"/>
      <c r="AP229" s="760"/>
      <c r="AQ229"/>
    </row>
    <row r="230" spans="1:45" x14ac:dyDescent="0.25">
      <c r="A230" s="11" t="s">
        <v>1164</v>
      </c>
      <c r="B230" s="858" t="s">
        <v>1164</v>
      </c>
      <c r="C230" s="52" t="s">
        <v>393</v>
      </c>
      <c r="D230" s="51" t="s">
        <v>415</v>
      </c>
      <c r="E230" s="52"/>
      <c r="F230" s="784" t="s">
        <v>811</v>
      </c>
      <c r="G230" s="787" t="s">
        <v>632</v>
      </c>
      <c r="H230" s="554"/>
      <c r="I230" s="787"/>
      <c r="J230" s="885"/>
      <c r="K230" s="886"/>
      <c r="L230" s="719" t="s">
        <v>812</v>
      </c>
      <c r="M230" s="701"/>
      <c r="N230" s="701"/>
      <c r="O230" s="701" t="s">
        <v>155</v>
      </c>
      <c r="P230" s="701"/>
      <c r="Q230" s="701"/>
      <c r="R230" s="701"/>
      <c r="S230" s="701"/>
      <c r="T230" s="701"/>
      <c r="U230" s="701" t="s">
        <v>155</v>
      </c>
      <c r="V230" s="701" t="s">
        <v>1326</v>
      </c>
      <c r="W230" s="701" t="s">
        <v>1326</v>
      </c>
      <c r="X230" s="701" t="s">
        <v>1326</v>
      </c>
      <c r="Y230" s="701"/>
      <c r="Z230" s="701"/>
      <c r="AA230" s="701"/>
      <c r="AB230" s="701"/>
      <c r="AC230" s="771" t="s">
        <v>1448</v>
      </c>
      <c r="AD230" s="701" t="s">
        <v>159</v>
      </c>
      <c r="AE230" s="784"/>
      <c r="AF230" s="701" t="s">
        <v>1263</v>
      </c>
      <c r="AG230" s="701" t="s">
        <v>1377</v>
      </c>
      <c r="AH230" s="701" t="s">
        <v>1645</v>
      </c>
      <c r="AI230" s="701" t="s">
        <v>814</v>
      </c>
      <c r="AJ230" s="701"/>
      <c r="AK230" s="701" t="s">
        <v>1377</v>
      </c>
      <c r="AL230" s="870" t="s">
        <v>155</v>
      </c>
      <c r="AM230" s="787" t="s">
        <v>1463</v>
      </c>
      <c r="AN230" s="758" t="s">
        <v>155</v>
      </c>
      <c r="AO230" s="758" t="s">
        <v>155</v>
      </c>
      <c r="AP230" s="758"/>
      <c r="AQ230"/>
    </row>
    <row r="231" spans="1:45" x14ac:dyDescent="0.25">
      <c r="A231" s="11" t="s">
        <v>1164</v>
      </c>
      <c r="B231" s="900" t="s">
        <v>1644</v>
      </c>
      <c r="C231" s="586" t="s">
        <v>393</v>
      </c>
      <c r="D231" s="584" t="s">
        <v>419</v>
      </c>
      <c r="E231" s="586"/>
      <c r="F231" s="785"/>
      <c r="G231" s="788"/>
      <c r="H231" s="149"/>
      <c r="I231" s="788"/>
      <c r="J231" s="880"/>
      <c r="K231" s="881"/>
      <c r="L231" s="740"/>
      <c r="M231" s="737"/>
      <c r="N231" s="737"/>
      <c r="O231" s="737"/>
      <c r="P231" s="737"/>
      <c r="Q231" s="737"/>
      <c r="R231" s="737"/>
      <c r="S231" s="737"/>
      <c r="T231" s="737"/>
      <c r="U231" s="737"/>
      <c r="V231" s="737"/>
      <c r="W231" s="737"/>
      <c r="X231" s="737"/>
      <c r="Y231" s="737"/>
      <c r="Z231" s="737"/>
      <c r="AA231" s="737"/>
      <c r="AB231" s="737"/>
      <c r="AC231" s="771"/>
      <c r="AD231" s="737"/>
      <c r="AE231" s="785"/>
      <c r="AF231" s="737"/>
      <c r="AG231" s="737"/>
      <c r="AH231" s="737"/>
      <c r="AI231" s="737"/>
      <c r="AJ231" s="737"/>
      <c r="AK231" s="737"/>
      <c r="AL231" s="871"/>
      <c r="AM231" s="788"/>
      <c r="AN231" s="759"/>
      <c r="AO231" s="759"/>
      <c r="AP231" s="759"/>
      <c r="AQ231"/>
    </row>
    <row r="232" spans="1:45" x14ac:dyDescent="0.25">
      <c r="A232" s="11" t="s">
        <v>1164</v>
      </c>
      <c r="B232" s="859" t="s">
        <v>1646</v>
      </c>
      <c r="C232" s="586" t="s">
        <v>393</v>
      </c>
      <c r="D232" s="585" t="s">
        <v>394</v>
      </c>
      <c r="E232" s="587"/>
      <c r="F232" s="786"/>
      <c r="G232" s="789"/>
      <c r="H232" s="555"/>
      <c r="I232" s="789"/>
      <c r="J232" s="882"/>
      <c r="K232" s="883"/>
      <c r="L232" s="720"/>
      <c r="M232" s="702"/>
      <c r="N232" s="702"/>
      <c r="O232" s="702"/>
      <c r="P232" s="702"/>
      <c r="Q232" s="702"/>
      <c r="R232" s="702"/>
      <c r="S232" s="702"/>
      <c r="T232" s="702"/>
      <c r="U232" s="702"/>
      <c r="V232" s="702"/>
      <c r="W232" s="702"/>
      <c r="X232" s="702"/>
      <c r="Y232" s="702"/>
      <c r="Z232" s="702"/>
      <c r="AA232" s="702"/>
      <c r="AB232" s="702"/>
      <c r="AC232" s="771"/>
      <c r="AD232" s="702"/>
      <c r="AE232" s="786"/>
      <c r="AF232" s="702"/>
      <c r="AG232" s="702"/>
      <c r="AH232" s="702"/>
      <c r="AI232" s="702"/>
      <c r="AJ232" s="702"/>
      <c r="AK232" s="702"/>
      <c r="AL232" s="872"/>
      <c r="AM232" s="789"/>
      <c r="AN232" s="760"/>
      <c r="AO232" s="760"/>
      <c r="AP232" s="760"/>
      <c r="AQ232"/>
    </row>
    <row r="233" spans="1:45" x14ac:dyDescent="0.25">
      <c r="A233" s="11" t="s">
        <v>40</v>
      </c>
      <c r="B233" s="852" t="s">
        <v>40</v>
      </c>
      <c r="C233" s="40" t="s">
        <v>393</v>
      </c>
      <c r="D233" s="39" t="s">
        <v>394</v>
      </c>
      <c r="E233" s="40"/>
      <c r="F233" s="768" t="s">
        <v>41</v>
      </c>
      <c r="G233" s="563"/>
      <c r="H233" s="121"/>
      <c r="I233" s="855"/>
      <c r="J233" s="856"/>
      <c r="K233" s="857"/>
      <c r="L233" s="721" t="s">
        <v>815</v>
      </c>
      <c r="M233" s="688" t="s">
        <v>155</v>
      </c>
      <c r="N233" s="688"/>
      <c r="O233" s="688" t="s">
        <v>155</v>
      </c>
      <c r="P233" s="688"/>
      <c r="Q233" s="688"/>
      <c r="R233" s="688"/>
      <c r="S233" s="688" t="s">
        <v>155</v>
      </c>
      <c r="T233" s="688"/>
      <c r="U233" s="688"/>
      <c r="V233" s="688" t="s">
        <v>1332</v>
      </c>
      <c r="W233" s="688" t="s">
        <v>1331</v>
      </c>
      <c r="X233" s="688" t="s">
        <v>1332</v>
      </c>
      <c r="Y233" s="688"/>
      <c r="Z233" s="688" t="s">
        <v>1277</v>
      </c>
      <c r="AA233" s="688" t="s">
        <v>1277</v>
      </c>
      <c r="AB233" s="688" t="s">
        <v>1277</v>
      </c>
      <c r="AC233" s="771"/>
      <c r="AD233" s="768" t="s">
        <v>159</v>
      </c>
      <c r="AE233" s="790"/>
      <c r="AF233" s="688" t="s">
        <v>1264</v>
      </c>
      <c r="AG233" s="688" t="s">
        <v>1647</v>
      </c>
      <c r="AH233" s="688" t="s">
        <v>1647</v>
      </c>
      <c r="AI233" s="688" t="s">
        <v>1647</v>
      </c>
      <c r="AJ233" s="688"/>
      <c r="AK233" s="688" t="s">
        <v>1298</v>
      </c>
      <c r="AL233" s="688"/>
      <c r="AM233" s="844" t="s">
        <v>1463</v>
      </c>
      <c r="AN233" s="758"/>
      <c r="AO233" s="758" t="s">
        <v>155</v>
      </c>
      <c r="AP233" s="758"/>
      <c r="AQ233"/>
    </row>
    <row r="234" spans="1:45" x14ac:dyDescent="0.25">
      <c r="A234" s="11" t="s">
        <v>40</v>
      </c>
      <c r="B234" s="853" t="s">
        <v>1646</v>
      </c>
      <c r="C234" s="45" t="s">
        <v>393</v>
      </c>
      <c r="D234" s="59" t="s">
        <v>404</v>
      </c>
      <c r="E234" s="60"/>
      <c r="F234" s="762"/>
      <c r="G234" s="565"/>
      <c r="H234" s="125"/>
      <c r="I234" s="848"/>
      <c r="J234" s="849"/>
      <c r="K234" s="850"/>
      <c r="L234" s="734"/>
      <c r="M234" s="690"/>
      <c r="N234" s="690"/>
      <c r="O234" s="690"/>
      <c r="P234" s="690"/>
      <c r="Q234" s="690"/>
      <c r="R234" s="690"/>
      <c r="S234" s="690"/>
      <c r="T234" s="690"/>
      <c r="U234" s="690"/>
      <c r="V234" s="690"/>
      <c r="W234" s="690"/>
      <c r="X234" s="690"/>
      <c r="Y234" s="690"/>
      <c r="Z234" s="690"/>
      <c r="AA234" s="690"/>
      <c r="AB234" s="690"/>
      <c r="AC234" s="771"/>
      <c r="AD234" s="762"/>
      <c r="AE234" s="792"/>
      <c r="AF234" s="690"/>
      <c r="AG234" s="690"/>
      <c r="AH234" s="690"/>
      <c r="AI234" s="690"/>
      <c r="AJ234" s="690"/>
      <c r="AK234" s="690"/>
      <c r="AL234" s="690"/>
      <c r="AM234" s="844"/>
      <c r="AN234" s="760"/>
      <c r="AO234" s="760"/>
      <c r="AP234" s="760"/>
      <c r="AQ234"/>
    </row>
    <row r="235" spans="1:45" x14ac:dyDescent="0.25">
      <c r="A235" s="11" t="s">
        <v>1169</v>
      </c>
      <c r="B235" s="860" t="s">
        <v>1169</v>
      </c>
      <c r="C235" s="52" t="s">
        <v>393</v>
      </c>
      <c r="D235" s="51" t="s">
        <v>394</v>
      </c>
      <c r="E235" s="52"/>
      <c r="F235" s="772" t="s">
        <v>819</v>
      </c>
      <c r="G235" s="96"/>
      <c r="H235" s="97"/>
      <c r="I235" s="787"/>
      <c r="J235" s="885"/>
      <c r="K235" s="886"/>
      <c r="L235" s="747" t="s">
        <v>820</v>
      </c>
      <c r="M235" s="701" t="s">
        <v>155</v>
      </c>
      <c r="N235" s="701"/>
      <c r="O235" s="701"/>
      <c r="P235" s="701"/>
      <c r="Q235" s="701"/>
      <c r="R235" s="701"/>
      <c r="S235" s="701"/>
      <c r="T235" s="701"/>
      <c r="U235" s="701"/>
      <c r="V235" s="701" t="s">
        <v>1332</v>
      </c>
      <c r="W235" s="701" t="s">
        <v>1331</v>
      </c>
      <c r="X235" s="701" t="s">
        <v>1332</v>
      </c>
      <c r="Y235" s="701"/>
      <c r="Z235" s="701" t="s">
        <v>1277</v>
      </c>
      <c r="AA235" s="701" t="s">
        <v>1277</v>
      </c>
      <c r="AB235" s="701" t="s">
        <v>1277</v>
      </c>
      <c r="AC235" s="709"/>
      <c r="AD235" s="772" t="s">
        <v>159</v>
      </c>
      <c r="AE235" s="784"/>
      <c r="AF235" s="701" t="s">
        <v>1264</v>
      </c>
      <c r="AG235" s="701" t="s">
        <v>1648</v>
      </c>
      <c r="AH235" s="701" t="s">
        <v>1648</v>
      </c>
      <c r="AI235" s="701" t="s">
        <v>1648</v>
      </c>
      <c r="AJ235" s="701"/>
      <c r="AK235" s="701" t="s">
        <v>1298</v>
      </c>
      <c r="AL235" s="701"/>
      <c r="AM235" s="876" t="s">
        <v>1463</v>
      </c>
      <c r="AN235" s="758"/>
      <c r="AO235" s="758" t="s">
        <v>155</v>
      </c>
      <c r="AP235" s="758"/>
      <c r="AQ235"/>
    </row>
    <row r="236" spans="1:45" x14ac:dyDescent="0.25">
      <c r="A236" s="11" t="s">
        <v>1169</v>
      </c>
      <c r="B236" s="861" t="s">
        <v>1649</v>
      </c>
      <c r="C236" s="586" t="s">
        <v>393</v>
      </c>
      <c r="D236" s="585" t="s">
        <v>404</v>
      </c>
      <c r="E236" s="587"/>
      <c r="F236" s="775"/>
      <c r="G236" s="100"/>
      <c r="H236" s="101"/>
      <c r="I236" s="789"/>
      <c r="J236" s="882"/>
      <c r="K236" s="883"/>
      <c r="L236" s="774"/>
      <c r="M236" s="702"/>
      <c r="N236" s="702"/>
      <c r="O236" s="702"/>
      <c r="P236" s="702"/>
      <c r="Q236" s="702"/>
      <c r="R236" s="702"/>
      <c r="S236" s="702"/>
      <c r="T236" s="702"/>
      <c r="U236" s="702"/>
      <c r="V236" s="702"/>
      <c r="W236" s="702"/>
      <c r="X236" s="702"/>
      <c r="Y236" s="702"/>
      <c r="Z236" s="702"/>
      <c r="AA236" s="702"/>
      <c r="AB236" s="702"/>
      <c r="AC236" s="710"/>
      <c r="AD236" s="775"/>
      <c r="AE236" s="786"/>
      <c r="AF236" s="702"/>
      <c r="AG236" s="702"/>
      <c r="AH236" s="702"/>
      <c r="AI236" s="702"/>
      <c r="AJ236" s="702"/>
      <c r="AK236" s="702"/>
      <c r="AL236" s="702"/>
      <c r="AM236" s="876"/>
      <c r="AN236" s="760"/>
      <c r="AO236" s="760"/>
      <c r="AP236" s="760"/>
      <c r="AQ236"/>
    </row>
    <row r="237" spans="1:45" ht="30" x14ac:dyDescent="0.25">
      <c r="A237" s="11" t="s">
        <v>1172</v>
      </c>
      <c r="B237" s="548" t="s">
        <v>1172</v>
      </c>
      <c r="C237" s="40" t="s">
        <v>393</v>
      </c>
      <c r="D237" s="108" t="s">
        <v>394</v>
      </c>
      <c r="E237" s="107"/>
      <c r="F237" s="518" t="s">
        <v>823</v>
      </c>
      <c r="G237" s="109"/>
      <c r="H237" s="110"/>
      <c r="I237" s="841"/>
      <c r="J237" s="842"/>
      <c r="K237" s="843"/>
      <c r="L237" s="519" t="s">
        <v>824</v>
      </c>
      <c r="M237" s="477"/>
      <c r="N237" s="477"/>
      <c r="O237" s="477" t="s">
        <v>155</v>
      </c>
      <c r="P237" s="477" t="s">
        <v>155</v>
      </c>
      <c r="Q237" s="477" t="s">
        <v>155</v>
      </c>
      <c r="R237" s="477"/>
      <c r="S237" s="477" t="s">
        <v>155</v>
      </c>
      <c r="T237" s="477"/>
      <c r="U237" s="477"/>
      <c r="V237" s="477" t="s">
        <v>1240</v>
      </c>
      <c r="W237" s="477" t="s">
        <v>1318</v>
      </c>
      <c r="X237" s="477" t="s">
        <v>1319</v>
      </c>
      <c r="Y237" s="477"/>
      <c r="Z237" s="477" t="s">
        <v>1303</v>
      </c>
      <c r="AA237" s="477" t="s">
        <v>1303</v>
      </c>
      <c r="AB237" s="477" t="s">
        <v>1303</v>
      </c>
      <c r="AC237" s="41"/>
      <c r="AD237" s="63" t="s">
        <v>159</v>
      </c>
      <c r="AE237" s="63" t="s">
        <v>1650</v>
      </c>
      <c r="AF237" s="477" t="s">
        <v>1263</v>
      </c>
      <c r="AG237" s="477" t="s">
        <v>1651</v>
      </c>
      <c r="AH237" s="477" t="s">
        <v>1651</v>
      </c>
      <c r="AI237" s="477" t="s">
        <v>1652</v>
      </c>
      <c r="AJ237" s="477"/>
      <c r="AK237" s="477" t="s">
        <v>1298</v>
      </c>
      <c r="AL237" s="477"/>
      <c r="AM237" s="544" t="s">
        <v>1463</v>
      </c>
      <c r="AN237" s="66"/>
      <c r="AO237" s="66" t="s">
        <v>155</v>
      </c>
      <c r="AP237" s="66" t="s">
        <v>1653</v>
      </c>
      <c r="AQ237"/>
    </row>
    <row r="238" spans="1:45" ht="30" x14ac:dyDescent="0.25">
      <c r="A238" s="11" t="s">
        <v>1175</v>
      </c>
      <c r="B238" s="553" t="s">
        <v>1175</v>
      </c>
      <c r="C238" s="52" t="s">
        <v>393</v>
      </c>
      <c r="D238" s="78" t="s">
        <v>404</v>
      </c>
      <c r="E238" s="79"/>
      <c r="F238" s="522" t="s">
        <v>1654</v>
      </c>
      <c r="G238" s="112"/>
      <c r="H238" s="113"/>
      <c r="I238" s="838"/>
      <c r="J238" s="839"/>
      <c r="K238" s="840"/>
      <c r="L238" s="508" t="s">
        <v>827</v>
      </c>
      <c r="M238" s="489"/>
      <c r="N238" s="489"/>
      <c r="O238" s="489" t="s">
        <v>155</v>
      </c>
      <c r="P238" s="489" t="s">
        <v>155</v>
      </c>
      <c r="Q238" s="489"/>
      <c r="R238" s="489"/>
      <c r="S238" s="489" t="s">
        <v>155</v>
      </c>
      <c r="T238" s="489" t="s">
        <v>155</v>
      </c>
      <c r="U238" s="489"/>
      <c r="V238" s="489" t="s">
        <v>1240</v>
      </c>
      <c r="W238" s="489" t="s">
        <v>1265</v>
      </c>
      <c r="X238" s="489" t="s">
        <v>1266</v>
      </c>
      <c r="Y238" s="489"/>
      <c r="Z238" s="489"/>
      <c r="AA238" s="489"/>
      <c r="AB238" s="542"/>
      <c r="AC238" s="521" t="s">
        <v>1655</v>
      </c>
      <c r="AD238" s="558" t="s">
        <v>159</v>
      </c>
      <c r="AE238" s="558"/>
      <c r="AF238" s="542" t="s">
        <v>1264</v>
      </c>
      <c r="AG238" s="542" t="s">
        <v>1656</v>
      </c>
      <c r="AH238" s="542" t="s">
        <v>1656</v>
      </c>
      <c r="AI238" s="542" t="s">
        <v>1656</v>
      </c>
      <c r="AJ238" s="542" t="s">
        <v>1288</v>
      </c>
      <c r="AK238" s="542" t="s">
        <v>1478</v>
      </c>
      <c r="AL238" s="489"/>
      <c r="AM238" s="558" t="s">
        <v>1463</v>
      </c>
      <c r="AN238" s="66"/>
      <c r="AO238" s="66" t="s">
        <v>155</v>
      </c>
      <c r="AP238" s="66"/>
      <c r="AQ238"/>
    </row>
    <row r="239" spans="1:45" ht="15" customHeight="1" x14ac:dyDescent="0.25">
      <c r="A239" s="11" t="s">
        <v>30</v>
      </c>
      <c r="B239" s="852" t="s">
        <v>30</v>
      </c>
      <c r="C239" s="40" t="s">
        <v>393</v>
      </c>
      <c r="D239" s="39" t="s">
        <v>415</v>
      </c>
      <c r="E239" s="40"/>
      <c r="F239" s="768" t="s">
        <v>31</v>
      </c>
      <c r="G239" s="563"/>
      <c r="H239" s="121"/>
      <c r="I239" s="855"/>
      <c r="J239" s="856"/>
      <c r="K239" s="857"/>
      <c r="L239" s="721" t="s">
        <v>829</v>
      </c>
      <c r="M239" s="688" t="s">
        <v>155</v>
      </c>
      <c r="N239" s="688"/>
      <c r="O239" s="688" t="s">
        <v>155</v>
      </c>
      <c r="P239" s="688"/>
      <c r="Q239" s="688" t="s">
        <v>155</v>
      </c>
      <c r="R239" s="688"/>
      <c r="S239" s="688"/>
      <c r="T239" s="688" t="s">
        <v>155</v>
      </c>
      <c r="U239" s="688"/>
      <c r="V239" s="688" t="s">
        <v>1311</v>
      </c>
      <c r="W239" s="688" t="s">
        <v>1265</v>
      </c>
      <c r="X239" s="688" t="s">
        <v>1266</v>
      </c>
      <c r="Y239" s="688"/>
      <c r="Z239" s="688" t="s">
        <v>1303</v>
      </c>
      <c r="AA239" s="688" t="s">
        <v>1303</v>
      </c>
      <c r="AB239" s="688" t="s">
        <v>1303</v>
      </c>
      <c r="AC239" s="771"/>
      <c r="AD239" s="768" t="s">
        <v>159</v>
      </c>
      <c r="AE239" s="790" t="s">
        <v>1657</v>
      </c>
      <c r="AF239" s="688" t="s">
        <v>1263</v>
      </c>
      <c r="AG239" s="688" t="s">
        <v>1658</v>
      </c>
      <c r="AH239" s="688" t="s">
        <v>1658</v>
      </c>
      <c r="AI239" s="688" t="s">
        <v>1659</v>
      </c>
      <c r="AJ239" s="688" t="s">
        <v>1377</v>
      </c>
      <c r="AK239" s="688" t="s">
        <v>1298</v>
      </c>
      <c r="AL239" s="688"/>
      <c r="AM239" s="844" t="s">
        <v>1463</v>
      </c>
      <c r="AN239" s="758"/>
      <c r="AO239" s="758" t="s">
        <v>155</v>
      </c>
      <c r="AP239" s="758" t="s">
        <v>1660</v>
      </c>
      <c r="AQ239"/>
    </row>
    <row r="240" spans="1:45" x14ac:dyDescent="0.25">
      <c r="A240" s="11" t="s">
        <v>30</v>
      </c>
      <c r="B240" s="853" t="s">
        <v>1661</v>
      </c>
      <c r="C240" s="45" t="s">
        <v>393</v>
      </c>
      <c r="D240" s="59" t="s">
        <v>419</v>
      </c>
      <c r="E240" s="60"/>
      <c r="F240" s="762"/>
      <c r="G240" s="565"/>
      <c r="H240" s="125"/>
      <c r="I240" s="848"/>
      <c r="J240" s="849"/>
      <c r="K240" s="850"/>
      <c r="L240" s="734"/>
      <c r="M240" s="690"/>
      <c r="N240" s="690"/>
      <c r="O240" s="690"/>
      <c r="P240" s="690"/>
      <c r="Q240" s="690"/>
      <c r="R240" s="690"/>
      <c r="S240" s="690"/>
      <c r="T240" s="690"/>
      <c r="U240" s="690"/>
      <c r="V240" s="690"/>
      <c r="W240" s="690"/>
      <c r="X240" s="690"/>
      <c r="Y240" s="690"/>
      <c r="Z240" s="690"/>
      <c r="AA240" s="690"/>
      <c r="AB240" s="690"/>
      <c r="AC240" s="771"/>
      <c r="AD240" s="762"/>
      <c r="AE240" s="792"/>
      <c r="AF240" s="690"/>
      <c r="AG240" s="690"/>
      <c r="AH240" s="690"/>
      <c r="AI240" s="690"/>
      <c r="AJ240" s="690"/>
      <c r="AK240" s="690"/>
      <c r="AL240" s="690"/>
      <c r="AM240" s="844"/>
      <c r="AN240" s="760"/>
      <c r="AO240" s="760"/>
      <c r="AP240" s="760"/>
      <c r="AQ240"/>
    </row>
    <row r="241" spans="1:45" ht="15" customHeight="1" x14ac:dyDescent="0.25">
      <c r="A241" s="11" t="s">
        <v>32</v>
      </c>
      <c r="B241" s="860" t="s">
        <v>32</v>
      </c>
      <c r="C241" s="52" t="s">
        <v>393</v>
      </c>
      <c r="D241" s="51" t="s">
        <v>415</v>
      </c>
      <c r="E241" s="52"/>
      <c r="F241" s="772" t="s">
        <v>33</v>
      </c>
      <c r="G241" s="551"/>
      <c r="H241" s="150"/>
      <c r="I241" s="787"/>
      <c r="J241" s="885"/>
      <c r="K241" s="886"/>
      <c r="L241" s="719" t="s">
        <v>836</v>
      </c>
      <c r="M241" s="701" t="s">
        <v>155</v>
      </c>
      <c r="N241" s="701"/>
      <c r="O241" s="701" t="s">
        <v>155</v>
      </c>
      <c r="P241" s="701"/>
      <c r="Q241" s="701"/>
      <c r="R241" s="701"/>
      <c r="S241" s="701"/>
      <c r="T241" s="701"/>
      <c r="U241" s="701"/>
      <c r="V241" s="701" t="s">
        <v>1332</v>
      </c>
      <c r="W241" s="701" t="s">
        <v>1331</v>
      </c>
      <c r="X241" s="701" t="s">
        <v>1332</v>
      </c>
      <c r="Y241" s="701"/>
      <c r="Z241" s="701" t="s">
        <v>1277</v>
      </c>
      <c r="AA241" s="701" t="s">
        <v>1277</v>
      </c>
      <c r="AB241" s="701" t="s">
        <v>1277</v>
      </c>
      <c r="AC241" s="771"/>
      <c r="AD241" s="772" t="s">
        <v>159</v>
      </c>
      <c r="AE241" s="784" t="s">
        <v>1662</v>
      </c>
      <c r="AF241" s="701" t="s">
        <v>1264</v>
      </c>
      <c r="AG241" s="701" t="s">
        <v>1663</v>
      </c>
      <c r="AH241" s="701" t="s">
        <v>1663</v>
      </c>
      <c r="AI241" s="701" t="s">
        <v>1663</v>
      </c>
      <c r="AJ241" s="701" t="s">
        <v>1377</v>
      </c>
      <c r="AK241" s="701" t="s">
        <v>1298</v>
      </c>
      <c r="AL241" s="701"/>
      <c r="AM241" s="876" t="s">
        <v>1463</v>
      </c>
      <c r="AN241" s="758"/>
      <c r="AO241" s="758" t="s">
        <v>155</v>
      </c>
      <c r="AP241" s="758" t="s">
        <v>1664</v>
      </c>
      <c r="AQ241"/>
    </row>
    <row r="242" spans="1:45" x14ac:dyDescent="0.25">
      <c r="A242" s="11" t="s">
        <v>32</v>
      </c>
      <c r="B242" s="861" t="s">
        <v>1665</v>
      </c>
      <c r="C242" s="586" t="s">
        <v>393</v>
      </c>
      <c r="D242" s="585" t="s">
        <v>419</v>
      </c>
      <c r="E242" s="587"/>
      <c r="F242" s="775"/>
      <c r="G242" s="552"/>
      <c r="H242" s="151"/>
      <c r="I242" s="789"/>
      <c r="J242" s="882"/>
      <c r="K242" s="883"/>
      <c r="L242" s="740"/>
      <c r="M242" s="702"/>
      <c r="N242" s="702"/>
      <c r="O242" s="702"/>
      <c r="P242" s="702"/>
      <c r="Q242" s="702"/>
      <c r="R242" s="702"/>
      <c r="S242" s="702"/>
      <c r="T242" s="702"/>
      <c r="U242" s="702"/>
      <c r="V242" s="702"/>
      <c r="W242" s="702"/>
      <c r="X242" s="702"/>
      <c r="Y242" s="702"/>
      <c r="Z242" s="702"/>
      <c r="AA242" s="702"/>
      <c r="AB242" s="702"/>
      <c r="AC242" s="771"/>
      <c r="AD242" s="775"/>
      <c r="AE242" s="786"/>
      <c r="AF242" s="702"/>
      <c r="AG242" s="702"/>
      <c r="AH242" s="702"/>
      <c r="AI242" s="702"/>
      <c r="AJ242" s="702"/>
      <c r="AK242" s="702"/>
      <c r="AL242" s="702"/>
      <c r="AM242" s="876"/>
      <c r="AN242" s="760"/>
      <c r="AO242" s="760"/>
      <c r="AP242" s="760"/>
      <c r="AQ242"/>
    </row>
    <row r="243" spans="1:45" ht="30" x14ac:dyDescent="0.25">
      <c r="A243" s="11" t="s">
        <v>1179</v>
      </c>
      <c r="B243" s="548" t="s">
        <v>1179</v>
      </c>
      <c r="C243" s="40" t="s">
        <v>393</v>
      </c>
      <c r="D243" s="108" t="s">
        <v>419</v>
      </c>
      <c r="E243" s="107"/>
      <c r="F243" s="518" t="s">
        <v>840</v>
      </c>
      <c r="G243" s="111"/>
      <c r="H243" s="114"/>
      <c r="I243" s="841"/>
      <c r="J243" s="842"/>
      <c r="K243" s="843"/>
      <c r="L243" s="499" t="s">
        <v>841</v>
      </c>
      <c r="M243" s="477" t="s">
        <v>155</v>
      </c>
      <c r="N243" s="477"/>
      <c r="O243" s="477" t="s">
        <v>155</v>
      </c>
      <c r="P243" s="477"/>
      <c r="Q243" s="477"/>
      <c r="R243" s="477"/>
      <c r="S243" s="477" t="s">
        <v>155</v>
      </c>
      <c r="T243" s="477" t="s">
        <v>155</v>
      </c>
      <c r="U243" s="477"/>
      <c r="V243" s="477" t="s">
        <v>1332</v>
      </c>
      <c r="W243" s="477" t="s">
        <v>1331</v>
      </c>
      <c r="X243" s="477" t="s">
        <v>1332</v>
      </c>
      <c r="Y243" s="477"/>
      <c r="Z243" s="477" t="s">
        <v>1277</v>
      </c>
      <c r="AA243" s="477" t="s">
        <v>1277</v>
      </c>
      <c r="AB243" s="543" t="s">
        <v>1277</v>
      </c>
      <c r="AC243" s="41"/>
      <c r="AD243" s="544" t="s">
        <v>159</v>
      </c>
      <c r="AE243" s="544"/>
      <c r="AF243" s="543" t="s">
        <v>1264</v>
      </c>
      <c r="AG243" s="543" t="s">
        <v>1666</v>
      </c>
      <c r="AH243" s="543" t="s">
        <v>1666</v>
      </c>
      <c r="AI243" s="543" t="s">
        <v>1666</v>
      </c>
      <c r="AJ243" s="543"/>
      <c r="AK243" s="543" t="s">
        <v>1298</v>
      </c>
      <c r="AL243" s="477"/>
      <c r="AM243" s="544" t="s">
        <v>1463</v>
      </c>
      <c r="AN243" s="66"/>
      <c r="AO243" s="66" t="s">
        <v>155</v>
      </c>
      <c r="AP243" s="66"/>
      <c r="AQ243"/>
    </row>
    <row r="244" spans="1:45" ht="76.5" x14ac:dyDescent="0.25">
      <c r="A244" s="11" t="s">
        <v>1181</v>
      </c>
      <c r="B244" s="553" t="s">
        <v>1181</v>
      </c>
      <c r="C244" s="52" t="s">
        <v>393</v>
      </c>
      <c r="D244" s="78" t="s">
        <v>432</v>
      </c>
      <c r="E244" s="79"/>
      <c r="F244" s="522" t="s">
        <v>846</v>
      </c>
      <c r="G244" s="112"/>
      <c r="H244" s="113"/>
      <c r="I244" s="838"/>
      <c r="J244" s="839"/>
      <c r="K244" s="840"/>
      <c r="L244" s="508" t="s">
        <v>847</v>
      </c>
      <c r="M244" s="489"/>
      <c r="N244" s="489"/>
      <c r="O244" s="489" t="s">
        <v>155</v>
      </c>
      <c r="P244" s="489" t="s">
        <v>155</v>
      </c>
      <c r="Q244" s="489"/>
      <c r="R244" s="489"/>
      <c r="S244" s="489" t="s">
        <v>155</v>
      </c>
      <c r="T244" s="489"/>
      <c r="U244" s="489"/>
      <c r="V244" s="489"/>
      <c r="W244" s="489"/>
      <c r="X244" s="489"/>
      <c r="Y244" s="489"/>
      <c r="Z244" s="489"/>
      <c r="AA244" s="489"/>
      <c r="AB244" s="542"/>
      <c r="AC244" s="547" t="s">
        <v>1240</v>
      </c>
      <c r="AD244" s="558" t="s">
        <v>159</v>
      </c>
      <c r="AE244" s="566" t="s">
        <v>1667</v>
      </c>
      <c r="AF244" s="542" t="s">
        <v>1264</v>
      </c>
      <c r="AG244" s="542" t="s">
        <v>1668</v>
      </c>
      <c r="AH244" s="542" t="s">
        <v>1668</v>
      </c>
      <c r="AI244" s="542" t="s">
        <v>1668</v>
      </c>
      <c r="AJ244" s="542" t="s">
        <v>131</v>
      </c>
      <c r="AK244" s="542" t="s">
        <v>1478</v>
      </c>
      <c r="AL244" s="489"/>
      <c r="AM244" s="558" t="s">
        <v>1463</v>
      </c>
      <c r="AN244" s="66"/>
      <c r="AO244" s="66" t="s">
        <v>155</v>
      </c>
      <c r="AP244" s="66"/>
      <c r="AQ244"/>
    </row>
    <row r="245" spans="1:45" ht="51" x14ac:dyDescent="0.25">
      <c r="A245" s="11" t="s">
        <v>1183</v>
      </c>
      <c r="B245" s="548" t="s">
        <v>1183</v>
      </c>
      <c r="C245" s="40" t="s">
        <v>286</v>
      </c>
      <c r="D245" s="108" t="s">
        <v>286</v>
      </c>
      <c r="E245" s="107"/>
      <c r="F245" s="518" t="s">
        <v>852</v>
      </c>
      <c r="G245" s="109"/>
      <c r="H245" s="110"/>
      <c r="I245" s="841"/>
      <c r="J245" s="842"/>
      <c r="K245" s="843"/>
      <c r="L245" s="519" t="s">
        <v>853</v>
      </c>
      <c r="M245" s="477" t="s">
        <v>155</v>
      </c>
      <c r="N245" s="477"/>
      <c r="O245" s="477" t="s">
        <v>155</v>
      </c>
      <c r="P245" s="477" t="s">
        <v>155</v>
      </c>
      <c r="Q245" s="477"/>
      <c r="R245" s="477"/>
      <c r="S245" s="477"/>
      <c r="T245" s="477" t="s">
        <v>155</v>
      </c>
      <c r="U245" s="477"/>
      <c r="V245" s="477" t="s">
        <v>1240</v>
      </c>
      <c r="W245" s="477" t="s">
        <v>1265</v>
      </c>
      <c r="X245" s="477" t="s">
        <v>1266</v>
      </c>
      <c r="Y245" s="477"/>
      <c r="Z245" s="477"/>
      <c r="AA245" s="477"/>
      <c r="AB245" s="543" t="s">
        <v>1360</v>
      </c>
      <c r="AC245" s="547" t="s">
        <v>1240</v>
      </c>
      <c r="AD245" s="544" t="s">
        <v>159</v>
      </c>
      <c r="AE245" s="111" t="s">
        <v>1669</v>
      </c>
      <c r="AF245" s="543" t="s">
        <v>1263</v>
      </c>
      <c r="AG245" s="543" t="s">
        <v>1670</v>
      </c>
      <c r="AH245" s="543" t="s">
        <v>1671</v>
      </c>
      <c r="AI245" s="543" t="s">
        <v>1670</v>
      </c>
      <c r="AJ245" s="543" t="s">
        <v>1288</v>
      </c>
      <c r="AK245" s="543" t="s">
        <v>730</v>
      </c>
      <c r="AL245" s="477"/>
      <c r="AM245" s="544" t="s">
        <v>1463</v>
      </c>
      <c r="AN245" s="66"/>
      <c r="AO245" s="66" t="s">
        <v>155</v>
      </c>
      <c r="AP245" s="66"/>
      <c r="AQ245"/>
    </row>
    <row r="246" spans="1:45" ht="15" customHeight="1" x14ac:dyDescent="0.25">
      <c r="A246" s="11" t="s">
        <v>1186</v>
      </c>
      <c r="B246" s="860" t="s">
        <v>1186</v>
      </c>
      <c r="C246" s="52" t="s">
        <v>149</v>
      </c>
      <c r="D246" s="51" t="s">
        <v>858</v>
      </c>
      <c r="E246" s="52"/>
      <c r="F246" s="772" t="s">
        <v>857</v>
      </c>
      <c r="G246" s="96"/>
      <c r="H246" s="97"/>
      <c r="I246" s="787"/>
      <c r="J246" s="885"/>
      <c r="K246" s="886"/>
      <c r="L246" s="747" t="s">
        <v>859</v>
      </c>
      <c r="M246" s="701"/>
      <c r="N246" s="701"/>
      <c r="O246" s="701" t="s">
        <v>155</v>
      </c>
      <c r="P246" s="701" t="s">
        <v>155</v>
      </c>
      <c r="Q246" s="701"/>
      <c r="R246" s="701"/>
      <c r="S246" s="701" t="s">
        <v>155</v>
      </c>
      <c r="T246" s="701"/>
      <c r="U246" s="701"/>
      <c r="V246" s="701" t="s">
        <v>1240</v>
      </c>
      <c r="W246" s="701" t="s">
        <v>1318</v>
      </c>
      <c r="X246" s="701" t="s">
        <v>1319</v>
      </c>
      <c r="Y246" s="701"/>
      <c r="Z246" s="485"/>
      <c r="AA246" s="485"/>
      <c r="AB246" s="529"/>
      <c r="AC246" s="771"/>
      <c r="AD246" s="701" t="s">
        <v>159</v>
      </c>
      <c r="AE246" s="784" t="s">
        <v>1672</v>
      </c>
      <c r="AF246" s="701" t="s">
        <v>1264</v>
      </c>
      <c r="AG246" s="701" t="s">
        <v>1673</v>
      </c>
      <c r="AH246" s="701" t="s">
        <v>1673</v>
      </c>
      <c r="AI246" s="701" t="s">
        <v>1673</v>
      </c>
      <c r="AJ246" s="701" t="s">
        <v>131</v>
      </c>
      <c r="AK246" s="701" t="s">
        <v>1610</v>
      </c>
      <c r="AL246" s="701"/>
      <c r="AM246" s="787" t="s">
        <v>1463</v>
      </c>
      <c r="AN246" s="758"/>
      <c r="AO246" s="758" t="s">
        <v>155</v>
      </c>
      <c r="AP246" s="758"/>
      <c r="AQ246"/>
    </row>
    <row r="247" spans="1:45" x14ac:dyDescent="0.25">
      <c r="A247" s="11" t="s">
        <v>1186</v>
      </c>
      <c r="B247" s="861" t="s">
        <v>1674</v>
      </c>
      <c r="C247" s="586" t="s">
        <v>277</v>
      </c>
      <c r="D247" s="585" t="s">
        <v>858</v>
      </c>
      <c r="E247" s="587"/>
      <c r="F247" s="775"/>
      <c r="G247" s="100"/>
      <c r="H247" s="101"/>
      <c r="I247" s="789"/>
      <c r="J247" s="882"/>
      <c r="K247" s="883"/>
      <c r="L247" s="774"/>
      <c r="M247" s="702"/>
      <c r="N247" s="702"/>
      <c r="O247" s="702"/>
      <c r="P247" s="702"/>
      <c r="Q247" s="702"/>
      <c r="R247" s="702"/>
      <c r="S247" s="702"/>
      <c r="T247" s="702"/>
      <c r="U247" s="702"/>
      <c r="V247" s="702"/>
      <c r="W247" s="702"/>
      <c r="X247" s="702"/>
      <c r="Y247" s="702"/>
      <c r="Z247" s="486"/>
      <c r="AA247" s="486"/>
      <c r="AB247" s="531"/>
      <c r="AC247" s="771"/>
      <c r="AD247" s="702"/>
      <c r="AE247" s="786"/>
      <c r="AF247" s="702"/>
      <c r="AG247" s="702"/>
      <c r="AH247" s="702"/>
      <c r="AI247" s="702"/>
      <c r="AJ247" s="702"/>
      <c r="AK247" s="702"/>
      <c r="AL247" s="702"/>
      <c r="AM247" s="789"/>
      <c r="AN247" s="760"/>
      <c r="AO247" s="760"/>
      <c r="AP247" s="760"/>
      <c r="AQ247"/>
    </row>
    <row r="248" spans="1:45" ht="51" x14ac:dyDescent="0.25">
      <c r="A248" s="11" t="s">
        <v>46</v>
      </c>
      <c r="B248" s="548" t="s">
        <v>46</v>
      </c>
      <c r="C248" s="40" t="s">
        <v>474</v>
      </c>
      <c r="D248" s="108" t="s">
        <v>546</v>
      </c>
      <c r="E248" s="107"/>
      <c r="F248" s="518" t="s">
        <v>47</v>
      </c>
      <c r="G248" s="109"/>
      <c r="H248" s="110"/>
      <c r="I248" s="841"/>
      <c r="J248" s="842"/>
      <c r="K248" s="843"/>
      <c r="L248" s="519" t="s">
        <v>863</v>
      </c>
      <c r="M248" s="477" t="s">
        <v>155</v>
      </c>
      <c r="N248" s="477"/>
      <c r="O248" s="477" t="s">
        <v>155</v>
      </c>
      <c r="P248" s="477"/>
      <c r="Q248" s="477"/>
      <c r="R248" s="477"/>
      <c r="S248" s="477" t="s">
        <v>155</v>
      </c>
      <c r="T248" s="477"/>
      <c r="U248" s="477"/>
      <c r="V248" s="477" t="s">
        <v>1332</v>
      </c>
      <c r="W248" s="477" t="s">
        <v>1331</v>
      </c>
      <c r="X248" s="477" t="s">
        <v>1332</v>
      </c>
      <c r="Y248" s="477"/>
      <c r="Z248" s="477"/>
      <c r="AA248" s="477"/>
      <c r="AB248" s="543"/>
      <c r="AC248" s="521" t="s">
        <v>1401</v>
      </c>
      <c r="AD248" s="544" t="s">
        <v>159</v>
      </c>
      <c r="AE248" s="544"/>
      <c r="AF248" s="543" t="s">
        <v>1264</v>
      </c>
      <c r="AG248" s="543" t="s">
        <v>1675</v>
      </c>
      <c r="AH248" s="543" t="s">
        <v>1675</v>
      </c>
      <c r="AI248" s="543" t="s">
        <v>1675</v>
      </c>
      <c r="AJ248" s="543" t="s">
        <v>1676</v>
      </c>
      <c r="AK248" s="543" t="s">
        <v>1377</v>
      </c>
      <c r="AL248" s="477"/>
      <c r="AM248" s="544" t="s">
        <v>1463</v>
      </c>
      <c r="AN248" s="66"/>
      <c r="AO248" s="66" t="s">
        <v>155</v>
      </c>
      <c r="AP248" s="66"/>
      <c r="AQ248"/>
    </row>
    <row r="249" spans="1:45" ht="63.75" x14ac:dyDescent="0.25">
      <c r="A249" s="11" t="s">
        <v>1188</v>
      </c>
      <c r="B249" s="553" t="s">
        <v>1188</v>
      </c>
      <c r="C249" s="52" t="s">
        <v>474</v>
      </c>
      <c r="D249" s="78" t="s">
        <v>546</v>
      </c>
      <c r="E249" s="79"/>
      <c r="F249" s="522" t="s">
        <v>867</v>
      </c>
      <c r="G249" s="112"/>
      <c r="H249" s="113"/>
      <c r="I249" s="838"/>
      <c r="J249" s="839"/>
      <c r="K249" s="840"/>
      <c r="L249" s="508" t="s">
        <v>868</v>
      </c>
      <c r="M249" s="489" t="s">
        <v>155</v>
      </c>
      <c r="N249" s="489"/>
      <c r="O249" s="489" t="s">
        <v>155</v>
      </c>
      <c r="P249" s="489"/>
      <c r="Q249" s="489"/>
      <c r="R249" s="489"/>
      <c r="S249" s="489" t="s">
        <v>155</v>
      </c>
      <c r="T249" s="489"/>
      <c r="U249" s="489"/>
      <c r="V249" s="489" t="s">
        <v>1332</v>
      </c>
      <c r="W249" s="489" t="s">
        <v>1331</v>
      </c>
      <c r="X249" s="489" t="s">
        <v>1332</v>
      </c>
      <c r="Y249" s="489"/>
      <c r="Z249" s="489"/>
      <c r="AA249" s="489"/>
      <c r="AB249" s="542"/>
      <c r="AC249" s="521" t="s">
        <v>1401</v>
      </c>
      <c r="AD249" s="558" t="s">
        <v>159</v>
      </c>
      <c r="AE249" s="566" t="s">
        <v>1677</v>
      </c>
      <c r="AF249" s="542" t="s">
        <v>1264</v>
      </c>
      <c r="AG249" s="542"/>
      <c r="AH249" s="542"/>
      <c r="AI249" s="542"/>
      <c r="AJ249" s="542" t="s">
        <v>1377</v>
      </c>
      <c r="AK249" s="542" t="s">
        <v>131</v>
      </c>
      <c r="AL249" s="489"/>
      <c r="AM249" s="558" t="s">
        <v>1463</v>
      </c>
      <c r="AN249" s="66"/>
      <c r="AO249" s="66" t="s">
        <v>155</v>
      </c>
      <c r="AP249" s="66"/>
      <c r="AQ249"/>
    </row>
    <row r="250" spans="1:45" ht="30" x14ac:dyDescent="0.25">
      <c r="A250" s="11" t="s">
        <v>1191</v>
      </c>
      <c r="B250" s="544" t="s">
        <v>1191</v>
      </c>
      <c r="C250" s="107" t="s">
        <v>474</v>
      </c>
      <c r="D250" s="108" t="s">
        <v>487</v>
      </c>
      <c r="E250" s="107"/>
      <c r="F250" s="63" t="s">
        <v>872</v>
      </c>
      <c r="G250" s="109"/>
      <c r="H250" s="110"/>
      <c r="I250" s="841"/>
      <c r="J250" s="842"/>
      <c r="K250" s="843"/>
      <c r="L250" s="475" t="s">
        <v>873</v>
      </c>
      <c r="M250" s="477" t="s">
        <v>155</v>
      </c>
      <c r="N250" s="477"/>
      <c r="O250" s="477"/>
      <c r="P250" s="477"/>
      <c r="Q250" s="477"/>
      <c r="R250" s="477"/>
      <c r="S250" s="477"/>
      <c r="T250" s="477" t="s">
        <v>155</v>
      </c>
      <c r="U250" s="477"/>
      <c r="V250" s="477" t="s">
        <v>1332</v>
      </c>
      <c r="W250" s="477" t="s">
        <v>1265</v>
      </c>
      <c r="X250" s="477" t="s">
        <v>1266</v>
      </c>
      <c r="Y250" s="477"/>
      <c r="Z250" s="477"/>
      <c r="AA250" s="477"/>
      <c r="AB250" s="543" t="s">
        <v>1360</v>
      </c>
      <c r="AC250" s="521" t="s">
        <v>1288</v>
      </c>
      <c r="AD250" s="544" t="s">
        <v>159</v>
      </c>
      <c r="AE250" s="111" t="s">
        <v>1678</v>
      </c>
      <c r="AF250" s="543" t="s">
        <v>1263</v>
      </c>
      <c r="AG250" s="543" t="s">
        <v>1679</v>
      </c>
      <c r="AH250" s="543" t="s">
        <v>1680</v>
      </c>
      <c r="AI250" s="543" t="s">
        <v>1679</v>
      </c>
      <c r="AJ250" s="543" t="s">
        <v>1288</v>
      </c>
      <c r="AK250" s="543" t="s">
        <v>730</v>
      </c>
      <c r="AL250" s="477"/>
      <c r="AM250" s="544" t="s">
        <v>1463</v>
      </c>
      <c r="AN250" s="66"/>
      <c r="AO250" s="66" t="s">
        <v>155</v>
      </c>
      <c r="AP250" s="66"/>
      <c r="AQ250"/>
    </row>
    <row r="251" spans="1:45" x14ac:dyDescent="0.25">
      <c r="A251" s="11" t="s">
        <v>1193</v>
      </c>
      <c r="B251" s="860" t="s">
        <v>1193</v>
      </c>
      <c r="C251" s="52" t="s">
        <v>149</v>
      </c>
      <c r="D251" s="51" t="s">
        <v>546</v>
      </c>
      <c r="E251" s="52"/>
      <c r="F251" s="772" t="s">
        <v>875</v>
      </c>
      <c r="G251" s="96"/>
      <c r="H251" s="97"/>
      <c r="I251" s="787"/>
      <c r="J251" s="885"/>
      <c r="K251" s="886"/>
      <c r="L251" s="747" t="s">
        <v>876</v>
      </c>
      <c r="M251" s="701" t="s">
        <v>155</v>
      </c>
      <c r="N251" s="701"/>
      <c r="O251" s="701"/>
      <c r="P251" s="701"/>
      <c r="Q251" s="701"/>
      <c r="R251" s="701"/>
      <c r="S251" s="701"/>
      <c r="T251" s="701" t="s">
        <v>155</v>
      </c>
      <c r="U251" s="701"/>
      <c r="V251" s="701" t="s">
        <v>1332</v>
      </c>
      <c r="W251" s="701" t="s">
        <v>1265</v>
      </c>
      <c r="X251" s="701" t="s">
        <v>1266</v>
      </c>
      <c r="Y251" s="701"/>
      <c r="Z251" s="701"/>
      <c r="AA251" s="701"/>
      <c r="AB251" s="701" t="s">
        <v>1360</v>
      </c>
      <c r="AC251" s="771" t="s">
        <v>1288</v>
      </c>
      <c r="AD251" s="772" t="s">
        <v>159</v>
      </c>
      <c r="AE251" s="784" t="s">
        <v>1678</v>
      </c>
      <c r="AF251" s="701" t="s">
        <v>1263</v>
      </c>
      <c r="AG251" s="701" t="s">
        <v>1681</v>
      </c>
      <c r="AH251" s="701" t="s">
        <v>1682</v>
      </c>
      <c r="AI251" s="701" t="s">
        <v>1681</v>
      </c>
      <c r="AJ251" s="701" t="s">
        <v>1288</v>
      </c>
      <c r="AK251" s="701" t="s">
        <v>730</v>
      </c>
      <c r="AL251" s="701"/>
      <c r="AM251" s="876" t="s">
        <v>1463</v>
      </c>
      <c r="AN251" s="758"/>
      <c r="AO251" s="758" t="s">
        <v>155</v>
      </c>
      <c r="AP251" s="758"/>
      <c r="AQ251"/>
    </row>
    <row r="252" spans="1:45" x14ac:dyDescent="0.25">
      <c r="A252" s="11" t="s">
        <v>1193</v>
      </c>
      <c r="B252" s="861" t="s">
        <v>1683</v>
      </c>
      <c r="C252" s="586" t="s">
        <v>286</v>
      </c>
      <c r="D252" s="584" t="s">
        <v>546</v>
      </c>
      <c r="E252" s="586"/>
      <c r="F252" s="773"/>
      <c r="G252" s="98"/>
      <c r="H252" s="99"/>
      <c r="I252" s="788"/>
      <c r="J252" s="880"/>
      <c r="K252" s="881"/>
      <c r="L252" s="774"/>
      <c r="M252" s="737"/>
      <c r="N252" s="737"/>
      <c r="O252" s="737"/>
      <c r="P252" s="737"/>
      <c r="Q252" s="737"/>
      <c r="R252" s="737"/>
      <c r="S252" s="737"/>
      <c r="T252" s="737"/>
      <c r="U252" s="737"/>
      <c r="V252" s="737"/>
      <c r="W252" s="737"/>
      <c r="X252" s="737"/>
      <c r="Y252" s="737"/>
      <c r="Z252" s="737"/>
      <c r="AA252" s="737"/>
      <c r="AB252" s="737"/>
      <c r="AC252" s="771"/>
      <c r="AD252" s="773"/>
      <c r="AE252" s="785"/>
      <c r="AF252" s="737"/>
      <c r="AG252" s="737"/>
      <c r="AH252" s="737"/>
      <c r="AI252" s="737"/>
      <c r="AJ252" s="737"/>
      <c r="AK252" s="737"/>
      <c r="AL252" s="737"/>
      <c r="AM252" s="876"/>
      <c r="AN252" s="759"/>
      <c r="AO252" s="759"/>
      <c r="AP252" s="759"/>
      <c r="AQ252"/>
    </row>
    <row r="253" spans="1:45" x14ac:dyDescent="0.25">
      <c r="A253" s="11" t="s">
        <v>1193</v>
      </c>
      <c r="B253" s="884" t="s">
        <v>1684</v>
      </c>
      <c r="C253" s="587" t="s">
        <v>474</v>
      </c>
      <c r="D253" s="585" t="s">
        <v>487</v>
      </c>
      <c r="E253" s="587"/>
      <c r="F253" s="775"/>
      <c r="G253" s="100"/>
      <c r="H253" s="101"/>
      <c r="I253" s="789"/>
      <c r="J253" s="882"/>
      <c r="K253" s="883"/>
      <c r="L253" s="780"/>
      <c r="M253" s="702"/>
      <c r="N253" s="702"/>
      <c r="O253" s="702"/>
      <c r="P253" s="702"/>
      <c r="Q253" s="702"/>
      <c r="R253" s="702"/>
      <c r="S253" s="702"/>
      <c r="T253" s="702"/>
      <c r="U253" s="702"/>
      <c r="V253" s="702"/>
      <c r="W253" s="702"/>
      <c r="X253" s="702"/>
      <c r="Y253" s="702"/>
      <c r="Z253" s="702"/>
      <c r="AA253" s="702"/>
      <c r="AB253" s="702"/>
      <c r="AC253" s="771"/>
      <c r="AD253" s="775"/>
      <c r="AE253" s="786"/>
      <c r="AF253" s="702"/>
      <c r="AG253" s="702"/>
      <c r="AH253" s="702"/>
      <c r="AI253" s="702"/>
      <c r="AJ253" s="702"/>
      <c r="AK253" s="702"/>
      <c r="AL253" s="702"/>
      <c r="AM253" s="876"/>
      <c r="AN253" s="760"/>
      <c r="AO253" s="760"/>
      <c r="AP253" s="760"/>
      <c r="AQ253"/>
    </row>
    <row r="254" spans="1:45" ht="30" x14ac:dyDescent="0.25">
      <c r="A254" s="11" t="s">
        <v>1195</v>
      </c>
      <c r="B254" s="549" t="s">
        <v>1195</v>
      </c>
      <c r="C254" s="45" t="s">
        <v>474</v>
      </c>
      <c r="D254" s="108" t="s">
        <v>487</v>
      </c>
      <c r="E254" s="107"/>
      <c r="F254" s="512" t="s">
        <v>877</v>
      </c>
      <c r="G254" s="568" t="s">
        <v>632</v>
      </c>
      <c r="H254" s="117"/>
      <c r="I254" s="841"/>
      <c r="J254" s="842"/>
      <c r="K254" s="843"/>
      <c r="L254" s="520" t="s">
        <v>878</v>
      </c>
      <c r="M254" s="477" t="s">
        <v>155</v>
      </c>
      <c r="N254" s="477"/>
      <c r="O254" s="477"/>
      <c r="P254" s="477"/>
      <c r="Q254" s="477"/>
      <c r="R254" s="477"/>
      <c r="S254" s="477"/>
      <c r="T254" s="477" t="s">
        <v>155</v>
      </c>
      <c r="U254" s="477"/>
      <c r="V254" s="477" t="s">
        <v>1332</v>
      </c>
      <c r="W254" s="477" t="s">
        <v>1265</v>
      </c>
      <c r="X254" s="477" t="s">
        <v>1266</v>
      </c>
      <c r="Y254" s="477"/>
      <c r="Z254" s="477"/>
      <c r="AA254" s="477"/>
      <c r="AB254" s="477" t="s">
        <v>1360</v>
      </c>
      <c r="AC254" s="521" t="s">
        <v>1288</v>
      </c>
      <c r="AD254" s="63" t="s">
        <v>159</v>
      </c>
      <c r="AE254" s="63" t="s">
        <v>1678</v>
      </c>
      <c r="AF254" s="477" t="s">
        <v>1264</v>
      </c>
      <c r="AG254" s="477" t="s">
        <v>1685</v>
      </c>
      <c r="AH254" s="477" t="s">
        <v>1685</v>
      </c>
      <c r="AI254" s="477" t="s">
        <v>1685</v>
      </c>
      <c r="AJ254" s="477" t="s">
        <v>1288</v>
      </c>
      <c r="AK254" s="477" t="s">
        <v>730</v>
      </c>
      <c r="AL254" s="477"/>
      <c r="AM254" s="544" t="s">
        <v>1463</v>
      </c>
      <c r="AN254" s="66"/>
      <c r="AO254" s="66" t="s">
        <v>155</v>
      </c>
      <c r="AP254" s="66"/>
      <c r="AQ254"/>
    </row>
    <row r="255" spans="1:45" ht="30" x14ac:dyDescent="0.25">
      <c r="A255" s="11" t="s">
        <v>1196</v>
      </c>
      <c r="B255" s="558" t="s">
        <v>1196</v>
      </c>
      <c r="C255" s="79" t="s">
        <v>286</v>
      </c>
      <c r="D255" s="78" t="s">
        <v>286</v>
      </c>
      <c r="E255" s="79"/>
      <c r="F255" s="68" t="s">
        <v>879</v>
      </c>
      <c r="G255" s="542"/>
      <c r="H255" s="131"/>
      <c r="I255" s="838"/>
      <c r="J255" s="839"/>
      <c r="K255" s="840"/>
      <c r="L255" s="487" t="s">
        <v>880</v>
      </c>
      <c r="M255" s="489" t="s">
        <v>155</v>
      </c>
      <c r="N255" s="489"/>
      <c r="O255" s="489"/>
      <c r="P255" s="489"/>
      <c r="Q255" s="489"/>
      <c r="R255" s="489"/>
      <c r="S255" s="489"/>
      <c r="T255" s="489"/>
      <c r="U255" s="489"/>
      <c r="V255" s="489" t="s">
        <v>1332</v>
      </c>
      <c r="W255" s="489" t="s">
        <v>1331</v>
      </c>
      <c r="X255" s="489" t="s">
        <v>1332</v>
      </c>
      <c r="Y255" s="489"/>
      <c r="Z255" s="489"/>
      <c r="AA255" s="489"/>
      <c r="AB255" s="542" t="s">
        <v>1360</v>
      </c>
      <c r="AC255" s="521" t="s">
        <v>1332</v>
      </c>
      <c r="AD255" s="558" t="s">
        <v>159</v>
      </c>
      <c r="AE255" s="558" t="s">
        <v>1686</v>
      </c>
      <c r="AF255" s="542" t="s">
        <v>1264</v>
      </c>
      <c r="AG255" s="542" t="s">
        <v>881</v>
      </c>
      <c r="AH255" s="542" t="s">
        <v>881</v>
      </c>
      <c r="AI255" s="542" t="s">
        <v>881</v>
      </c>
      <c r="AJ255" s="542"/>
      <c r="AK255" s="542" t="s">
        <v>730</v>
      </c>
      <c r="AL255" s="489"/>
      <c r="AM255" s="558" t="s">
        <v>1463</v>
      </c>
      <c r="AN255" s="66"/>
      <c r="AO255" s="66" t="s">
        <v>155</v>
      </c>
      <c r="AP255" s="66"/>
      <c r="AQ255"/>
    </row>
    <row r="256" spans="1:45" ht="63.75" x14ac:dyDescent="0.25">
      <c r="A256" s="11" t="s">
        <v>1198</v>
      </c>
      <c r="B256" s="548" t="s">
        <v>1198</v>
      </c>
      <c r="C256" s="40" t="s">
        <v>393</v>
      </c>
      <c r="D256" s="108" t="s">
        <v>404</v>
      </c>
      <c r="E256" s="107"/>
      <c r="F256" s="518" t="s">
        <v>882</v>
      </c>
      <c r="G256" s="568" t="s">
        <v>632</v>
      </c>
      <c r="H256" s="117"/>
      <c r="I256" s="841"/>
      <c r="J256" s="842"/>
      <c r="K256" s="843"/>
      <c r="L256" s="499" t="s">
        <v>883</v>
      </c>
      <c r="M256" s="477"/>
      <c r="N256" s="477"/>
      <c r="O256" s="477" t="s">
        <v>155</v>
      </c>
      <c r="P256" s="477" t="s">
        <v>155</v>
      </c>
      <c r="Q256" s="477"/>
      <c r="R256" s="477"/>
      <c r="S256" s="477"/>
      <c r="T256" s="477"/>
      <c r="U256" s="477"/>
      <c r="V256" s="477" t="s">
        <v>1240</v>
      </c>
      <c r="W256" s="477" t="s">
        <v>1318</v>
      </c>
      <c r="X256" s="477" t="s">
        <v>1319</v>
      </c>
      <c r="Y256" s="477"/>
      <c r="Z256" s="477"/>
      <c r="AA256" s="477"/>
      <c r="AB256" s="543"/>
      <c r="AC256" s="547" t="s">
        <v>1240</v>
      </c>
      <c r="AD256" s="544" t="s">
        <v>159</v>
      </c>
      <c r="AE256" s="544"/>
      <c r="AF256" s="543" t="s">
        <v>1264</v>
      </c>
      <c r="AG256" s="543" t="s">
        <v>1687</v>
      </c>
      <c r="AH256" s="543" t="s">
        <v>1687</v>
      </c>
      <c r="AI256" s="543" t="s">
        <v>1687</v>
      </c>
      <c r="AJ256" s="543" t="s">
        <v>1688</v>
      </c>
      <c r="AK256" s="543" t="s">
        <v>1240</v>
      </c>
      <c r="AL256" s="477"/>
      <c r="AM256" s="544" t="s">
        <v>1463</v>
      </c>
      <c r="AN256" s="66"/>
      <c r="AO256" s="66" t="s">
        <v>1407</v>
      </c>
      <c r="AP256" s="66" t="s">
        <v>1689</v>
      </c>
      <c r="AQ256" s="73" t="s">
        <v>1690</v>
      </c>
      <c r="AR256" s="3" t="s">
        <v>1691</v>
      </c>
      <c r="AS256" s="127" t="s">
        <v>1692</v>
      </c>
    </row>
    <row r="257" spans="1:45" ht="90" x14ac:dyDescent="0.25">
      <c r="A257" s="11" t="s">
        <v>1199</v>
      </c>
      <c r="B257" s="558" t="s">
        <v>1199</v>
      </c>
      <c r="C257" s="79" t="s">
        <v>495</v>
      </c>
      <c r="D257" s="78" t="s">
        <v>500</v>
      </c>
      <c r="E257" s="79"/>
      <c r="F257" s="68" t="s">
        <v>887</v>
      </c>
      <c r="G257" s="112"/>
      <c r="H257" s="113"/>
      <c r="I257" s="838"/>
      <c r="J257" s="839"/>
      <c r="K257" s="840"/>
      <c r="L257" s="487" t="s">
        <v>888</v>
      </c>
      <c r="M257" s="489"/>
      <c r="N257" s="489"/>
      <c r="O257" s="489"/>
      <c r="P257" s="489"/>
      <c r="Q257" s="489"/>
      <c r="R257" s="489"/>
      <c r="S257" s="489"/>
      <c r="T257" s="489"/>
      <c r="U257" s="489"/>
      <c r="V257" s="489">
        <v>0</v>
      </c>
      <c r="W257" s="489">
        <v>0</v>
      </c>
      <c r="X257" s="489">
        <v>0</v>
      </c>
      <c r="Y257" s="489"/>
      <c r="Z257" s="489"/>
      <c r="AA257" s="489"/>
      <c r="AB257" s="542"/>
      <c r="AC257" s="542"/>
      <c r="AD257" s="558" t="s">
        <v>399</v>
      </c>
      <c r="AE257" s="566" t="s">
        <v>1693</v>
      </c>
      <c r="AF257" s="542" t="s">
        <v>1264</v>
      </c>
      <c r="AG257" s="542"/>
      <c r="AH257" s="542"/>
      <c r="AI257" s="542"/>
      <c r="AJ257" s="542" t="s">
        <v>1694</v>
      </c>
      <c r="AK257" s="542"/>
      <c r="AL257" s="489"/>
      <c r="AM257" s="558" t="s">
        <v>1463</v>
      </c>
      <c r="AN257" s="66"/>
      <c r="AO257" s="66" t="s">
        <v>155</v>
      </c>
      <c r="AP257" s="66" t="s">
        <v>1695</v>
      </c>
      <c r="AQ257"/>
    </row>
    <row r="258" spans="1:45" ht="63.75" x14ac:dyDescent="0.25">
      <c r="A258" s="11" t="s">
        <v>1200</v>
      </c>
      <c r="B258" s="544" t="s">
        <v>1200</v>
      </c>
      <c r="C258" s="107" t="s">
        <v>495</v>
      </c>
      <c r="D258" s="108" t="s">
        <v>514</v>
      </c>
      <c r="E258" s="107"/>
      <c r="F258" s="63" t="s">
        <v>892</v>
      </c>
      <c r="G258" s="109"/>
      <c r="H258" s="110"/>
      <c r="I258" s="841"/>
      <c r="J258" s="842"/>
      <c r="K258" s="843"/>
      <c r="L258" s="475" t="s">
        <v>893</v>
      </c>
      <c r="M258" s="477"/>
      <c r="N258" s="477"/>
      <c r="O258" s="477" t="s">
        <v>155</v>
      </c>
      <c r="P258" s="477" t="s">
        <v>155</v>
      </c>
      <c r="Q258" s="477"/>
      <c r="R258" s="477"/>
      <c r="S258" s="477" t="s">
        <v>155</v>
      </c>
      <c r="T258" s="477"/>
      <c r="U258" s="477"/>
      <c r="V258" s="477" t="s">
        <v>1240</v>
      </c>
      <c r="W258" s="477" t="s">
        <v>1318</v>
      </c>
      <c r="X258" s="477" t="s">
        <v>1319</v>
      </c>
      <c r="Y258" s="477"/>
      <c r="Z258" s="477"/>
      <c r="AA258" s="477"/>
      <c r="AB258" s="543"/>
      <c r="AC258" s="547" t="s">
        <v>1240</v>
      </c>
      <c r="AD258" s="544" t="s">
        <v>1280</v>
      </c>
      <c r="AE258" s="111" t="s">
        <v>1696</v>
      </c>
      <c r="AF258" s="543" t="s">
        <v>1264</v>
      </c>
      <c r="AG258" s="543" t="s">
        <v>131</v>
      </c>
      <c r="AH258" s="543" t="s">
        <v>131</v>
      </c>
      <c r="AI258" s="543" t="s">
        <v>1697</v>
      </c>
      <c r="AJ258" s="543" t="s">
        <v>1698</v>
      </c>
      <c r="AK258" s="543" t="s">
        <v>131</v>
      </c>
      <c r="AL258" s="477"/>
      <c r="AM258" s="544" t="s">
        <v>1463</v>
      </c>
      <c r="AN258" s="66"/>
      <c r="AO258" s="66" t="s">
        <v>1407</v>
      </c>
      <c r="AP258" s="66"/>
      <c r="AR258" s="3" t="s">
        <v>1699</v>
      </c>
      <c r="AS258" t="s">
        <v>1700</v>
      </c>
    </row>
    <row r="259" spans="1:45" ht="45" x14ac:dyDescent="0.25">
      <c r="A259" s="11" t="s">
        <v>1201</v>
      </c>
      <c r="B259" s="558" t="s">
        <v>1201</v>
      </c>
      <c r="C259" s="79" t="s">
        <v>495</v>
      </c>
      <c r="D259" s="78" t="s">
        <v>546</v>
      </c>
      <c r="E259" s="79"/>
      <c r="F259" s="68" t="s">
        <v>896</v>
      </c>
      <c r="G259" s="112"/>
      <c r="H259" s="113"/>
      <c r="I259" s="838"/>
      <c r="J259" s="839"/>
      <c r="K259" s="840"/>
      <c r="L259" s="487" t="s">
        <v>897</v>
      </c>
      <c r="M259" s="489" t="s">
        <v>155</v>
      </c>
      <c r="N259" s="489"/>
      <c r="O259" s="489"/>
      <c r="P259" s="489"/>
      <c r="Q259" s="489"/>
      <c r="R259" s="489"/>
      <c r="S259" s="489"/>
      <c r="T259" s="489"/>
      <c r="U259" s="489"/>
      <c r="V259" s="489" t="s">
        <v>1332</v>
      </c>
      <c r="W259" s="489" t="s">
        <v>1331</v>
      </c>
      <c r="X259" s="489" t="s">
        <v>1332</v>
      </c>
      <c r="Y259" s="489"/>
      <c r="Z259" s="489" t="s">
        <v>1277</v>
      </c>
      <c r="AA259" s="489" t="s">
        <v>1277</v>
      </c>
      <c r="AB259" s="489" t="s">
        <v>1277</v>
      </c>
      <c r="AC259" s="521"/>
      <c r="AD259" s="558" t="s">
        <v>159</v>
      </c>
      <c r="AE259" s="558"/>
      <c r="AF259" s="542" t="s">
        <v>1264</v>
      </c>
      <c r="AG259" s="542" t="s">
        <v>1701</v>
      </c>
      <c r="AH259" s="542" t="s">
        <v>1701</v>
      </c>
      <c r="AI259" s="542" t="s">
        <v>1701</v>
      </c>
      <c r="AJ259" s="542" t="s">
        <v>1702</v>
      </c>
      <c r="AK259" s="542" t="s">
        <v>412</v>
      </c>
      <c r="AL259" s="489"/>
      <c r="AM259" s="558" t="s">
        <v>1463</v>
      </c>
      <c r="AN259" s="66"/>
      <c r="AO259" s="66" t="s">
        <v>155</v>
      </c>
      <c r="AP259" s="66"/>
      <c r="AQ259"/>
    </row>
    <row r="260" spans="1:45" ht="76.5" x14ac:dyDescent="0.25">
      <c r="A260" s="11" t="s">
        <v>1202</v>
      </c>
      <c r="B260" s="548" t="s">
        <v>1202</v>
      </c>
      <c r="C260" s="40" t="s">
        <v>495</v>
      </c>
      <c r="D260" s="108" t="s">
        <v>546</v>
      </c>
      <c r="E260" s="107"/>
      <c r="F260" s="518" t="s">
        <v>899</v>
      </c>
      <c r="G260" s="568" t="s">
        <v>632</v>
      </c>
      <c r="H260" s="117"/>
      <c r="I260" s="841"/>
      <c r="J260" s="842"/>
      <c r="K260" s="843"/>
      <c r="L260" s="519" t="s">
        <v>900</v>
      </c>
      <c r="M260" s="477" t="s">
        <v>155</v>
      </c>
      <c r="N260" s="477"/>
      <c r="O260" s="477"/>
      <c r="P260" s="477"/>
      <c r="Q260" s="477"/>
      <c r="R260" s="477"/>
      <c r="S260" s="477"/>
      <c r="T260" s="477"/>
      <c r="U260" s="477"/>
      <c r="V260" s="477" t="s">
        <v>1332</v>
      </c>
      <c r="W260" s="477" t="s">
        <v>1332</v>
      </c>
      <c r="X260" s="477" t="s">
        <v>1332</v>
      </c>
      <c r="Y260" s="477"/>
      <c r="Z260" s="477" t="s">
        <v>1277</v>
      </c>
      <c r="AA260" s="477" t="s">
        <v>1277</v>
      </c>
      <c r="AB260" s="477" t="s">
        <v>1277</v>
      </c>
      <c r="AC260" s="41" t="s">
        <v>1332</v>
      </c>
      <c r="AD260" s="544" t="s">
        <v>159</v>
      </c>
      <c r="AE260" s="544"/>
      <c r="AF260" s="543" t="s">
        <v>1264</v>
      </c>
      <c r="AG260" s="543" t="s">
        <v>1703</v>
      </c>
      <c r="AH260" s="543" t="s">
        <v>1703</v>
      </c>
      <c r="AI260" s="543" t="s">
        <v>1703</v>
      </c>
      <c r="AJ260" s="543"/>
      <c r="AK260" s="543" t="s">
        <v>1298</v>
      </c>
      <c r="AL260" s="477"/>
      <c r="AM260" s="544" t="s">
        <v>1463</v>
      </c>
      <c r="AN260" s="66"/>
      <c r="AO260" s="66" t="s">
        <v>155</v>
      </c>
      <c r="AP260" s="66"/>
      <c r="AQ260"/>
    </row>
    <row r="261" spans="1:45" ht="15" customHeight="1" x14ac:dyDescent="0.25">
      <c r="A261" s="11" t="s">
        <v>1204</v>
      </c>
      <c r="B261" s="860" t="s">
        <v>1204</v>
      </c>
      <c r="C261" s="52" t="s">
        <v>149</v>
      </c>
      <c r="D261" s="51" t="s">
        <v>546</v>
      </c>
      <c r="E261" s="52"/>
      <c r="F261" s="772" t="s">
        <v>905</v>
      </c>
      <c r="G261" s="551"/>
      <c r="H261" s="150"/>
      <c r="I261" s="787"/>
      <c r="J261" s="885"/>
      <c r="K261" s="886"/>
      <c r="L261" s="719" t="s">
        <v>906</v>
      </c>
      <c r="M261" s="701"/>
      <c r="N261" s="701"/>
      <c r="O261" s="701"/>
      <c r="P261" s="701"/>
      <c r="Q261" s="701"/>
      <c r="R261" s="701"/>
      <c r="S261" s="701"/>
      <c r="T261" s="701"/>
      <c r="U261" s="701" t="s">
        <v>155</v>
      </c>
      <c r="V261" s="701">
        <v>0</v>
      </c>
      <c r="W261" s="701">
        <v>0</v>
      </c>
      <c r="X261" s="701">
        <v>0</v>
      </c>
      <c r="Y261" s="701"/>
      <c r="Z261" s="701"/>
      <c r="AA261" s="701"/>
      <c r="AB261" s="701"/>
      <c r="AC261" s="701"/>
      <c r="AD261" s="701" t="s">
        <v>399</v>
      </c>
      <c r="AE261" s="784" t="s">
        <v>1704</v>
      </c>
      <c r="AF261" s="701" t="s">
        <v>1264</v>
      </c>
      <c r="AG261" s="701"/>
      <c r="AH261" s="701" t="s">
        <v>1705</v>
      </c>
      <c r="AI261" s="701"/>
      <c r="AJ261" s="701"/>
      <c r="AK261" s="701"/>
      <c r="AL261" s="897" t="s">
        <v>155</v>
      </c>
      <c r="AM261" s="876" t="s">
        <v>1463</v>
      </c>
      <c r="AN261" s="758"/>
      <c r="AO261" s="890" t="s">
        <v>1433</v>
      </c>
      <c r="AP261" s="893" t="s">
        <v>1706</v>
      </c>
      <c r="AQ261" s="152"/>
      <c r="AR261" s="896" t="s">
        <v>1707</v>
      </c>
      <c r="AS261" s="127" t="s">
        <v>1708</v>
      </c>
    </row>
    <row r="262" spans="1:45" ht="15" customHeight="1" x14ac:dyDescent="0.25">
      <c r="A262" s="11" t="s">
        <v>1204</v>
      </c>
      <c r="B262" s="861" t="s">
        <v>1709</v>
      </c>
      <c r="C262" s="586" t="s">
        <v>277</v>
      </c>
      <c r="D262" s="584" t="s">
        <v>546</v>
      </c>
      <c r="E262" s="586"/>
      <c r="F262" s="773"/>
      <c r="G262" s="153"/>
      <c r="H262" s="154"/>
      <c r="I262" s="788"/>
      <c r="J262" s="880"/>
      <c r="K262" s="881"/>
      <c r="L262" s="778"/>
      <c r="M262" s="737"/>
      <c r="N262" s="737"/>
      <c r="O262" s="737"/>
      <c r="P262" s="737"/>
      <c r="Q262" s="737"/>
      <c r="R262" s="737"/>
      <c r="S262" s="737"/>
      <c r="T262" s="737"/>
      <c r="U262" s="737"/>
      <c r="V262" s="737"/>
      <c r="W262" s="737"/>
      <c r="X262" s="737"/>
      <c r="Y262" s="737"/>
      <c r="Z262" s="737"/>
      <c r="AA262" s="737"/>
      <c r="AB262" s="737"/>
      <c r="AC262" s="737"/>
      <c r="AD262" s="737"/>
      <c r="AE262" s="785"/>
      <c r="AF262" s="737"/>
      <c r="AG262" s="737"/>
      <c r="AH262" s="737"/>
      <c r="AI262" s="737"/>
      <c r="AJ262" s="737"/>
      <c r="AK262" s="737"/>
      <c r="AL262" s="898"/>
      <c r="AM262" s="876"/>
      <c r="AN262" s="759"/>
      <c r="AO262" s="891"/>
      <c r="AP262" s="894"/>
      <c r="AQ262" s="147"/>
      <c r="AR262" s="896"/>
    </row>
    <row r="263" spans="1:45" ht="15" customHeight="1" x14ac:dyDescent="0.25">
      <c r="A263" s="11" t="s">
        <v>1204</v>
      </c>
      <c r="B263" s="861" t="s">
        <v>1710</v>
      </c>
      <c r="C263" s="586" t="s">
        <v>286</v>
      </c>
      <c r="D263" s="584" t="s">
        <v>546</v>
      </c>
      <c r="E263" s="586"/>
      <c r="F263" s="773"/>
      <c r="G263" s="153"/>
      <c r="H263" s="154"/>
      <c r="I263" s="788"/>
      <c r="J263" s="880"/>
      <c r="K263" s="881"/>
      <c r="L263" s="778"/>
      <c r="M263" s="737"/>
      <c r="N263" s="737"/>
      <c r="O263" s="737"/>
      <c r="P263" s="737"/>
      <c r="Q263" s="737"/>
      <c r="R263" s="737"/>
      <c r="S263" s="737"/>
      <c r="T263" s="737"/>
      <c r="U263" s="737"/>
      <c r="V263" s="737"/>
      <c r="W263" s="737"/>
      <c r="X263" s="737"/>
      <c r="Y263" s="737"/>
      <c r="Z263" s="737"/>
      <c r="AA263" s="737"/>
      <c r="AB263" s="737"/>
      <c r="AC263" s="737"/>
      <c r="AD263" s="737"/>
      <c r="AE263" s="785"/>
      <c r="AF263" s="737"/>
      <c r="AG263" s="737"/>
      <c r="AH263" s="737"/>
      <c r="AI263" s="737"/>
      <c r="AJ263" s="737"/>
      <c r="AK263" s="737"/>
      <c r="AL263" s="898"/>
      <c r="AM263" s="876"/>
      <c r="AN263" s="759"/>
      <c r="AO263" s="891"/>
      <c r="AP263" s="894"/>
      <c r="AQ263" s="147"/>
      <c r="AR263" s="896"/>
    </row>
    <row r="264" spans="1:45" ht="15" customHeight="1" x14ac:dyDescent="0.25">
      <c r="A264" s="11" t="s">
        <v>1204</v>
      </c>
      <c r="B264" s="861" t="s">
        <v>1711</v>
      </c>
      <c r="C264" s="586" t="s">
        <v>295</v>
      </c>
      <c r="D264" s="584" t="s">
        <v>546</v>
      </c>
      <c r="E264" s="586"/>
      <c r="F264" s="773"/>
      <c r="G264" s="153"/>
      <c r="H264" s="154"/>
      <c r="I264" s="788"/>
      <c r="J264" s="880"/>
      <c r="K264" s="881"/>
      <c r="L264" s="778"/>
      <c r="M264" s="737"/>
      <c r="N264" s="737"/>
      <c r="O264" s="737"/>
      <c r="P264" s="737"/>
      <c r="Q264" s="737"/>
      <c r="R264" s="737"/>
      <c r="S264" s="737"/>
      <c r="T264" s="737"/>
      <c r="U264" s="737"/>
      <c r="V264" s="737"/>
      <c r="W264" s="737"/>
      <c r="X264" s="737"/>
      <c r="Y264" s="737"/>
      <c r="Z264" s="737"/>
      <c r="AA264" s="737"/>
      <c r="AB264" s="737"/>
      <c r="AC264" s="737"/>
      <c r="AD264" s="737"/>
      <c r="AE264" s="785"/>
      <c r="AF264" s="737"/>
      <c r="AG264" s="737"/>
      <c r="AH264" s="737"/>
      <c r="AI264" s="737"/>
      <c r="AJ264" s="737"/>
      <c r="AK264" s="737"/>
      <c r="AL264" s="898"/>
      <c r="AM264" s="876"/>
      <c r="AN264" s="759"/>
      <c r="AO264" s="891"/>
      <c r="AP264" s="894"/>
      <c r="AQ264" s="147"/>
      <c r="AR264" s="896"/>
    </row>
    <row r="265" spans="1:45" ht="15" customHeight="1" x14ac:dyDescent="0.25">
      <c r="A265" s="11" t="s">
        <v>1204</v>
      </c>
      <c r="B265" s="861" t="s">
        <v>1712</v>
      </c>
      <c r="C265" s="586" t="s">
        <v>318</v>
      </c>
      <c r="D265" s="584" t="s">
        <v>546</v>
      </c>
      <c r="E265" s="586"/>
      <c r="F265" s="773"/>
      <c r="G265" s="153"/>
      <c r="H265" s="154"/>
      <c r="I265" s="788"/>
      <c r="J265" s="880"/>
      <c r="K265" s="881"/>
      <c r="L265" s="778"/>
      <c r="M265" s="737"/>
      <c r="N265" s="737"/>
      <c r="O265" s="737"/>
      <c r="P265" s="737"/>
      <c r="Q265" s="737"/>
      <c r="R265" s="737"/>
      <c r="S265" s="737"/>
      <c r="T265" s="737"/>
      <c r="U265" s="737"/>
      <c r="V265" s="737"/>
      <c r="W265" s="737"/>
      <c r="X265" s="737"/>
      <c r="Y265" s="737"/>
      <c r="Z265" s="737"/>
      <c r="AA265" s="737"/>
      <c r="AB265" s="737"/>
      <c r="AC265" s="737"/>
      <c r="AD265" s="737"/>
      <c r="AE265" s="785"/>
      <c r="AF265" s="737"/>
      <c r="AG265" s="737"/>
      <c r="AH265" s="737"/>
      <c r="AI265" s="737"/>
      <c r="AJ265" s="737"/>
      <c r="AK265" s="737"/>
      <c r="AL265" s="898"/>
      <c r="AM265" s="876"/>
      <c r="AN265" s="759"/>
      <c r="AO265" s="891"/>
      <c r="AP265" s="894"/>
      <c r="AQ265" s="147"/>
      <c r="AR265" s="896"/>
    </row>
    <row r="266" spans="1:45" ht="15" customHeight="1" x14ac:dyDescent="0.25">
      <c r="A266" s="11" t="s">
        <v>1204</v>
      </c>
      <c r="B266" s="884" t="s">
        <v>1713</v>
      </c>
      <c r="C266" s="587" t="s">
        <v>382</v>
      </c>
      <c r="D266" s="585" t="s">
        <v>546</v>
      </c>
      <c r="E266" s="587"/>
      <c r="F266" s="775"/>
      <c r="G266" s="155"/>
      <c r="H266" s="156"/>
      <c r="I266" s="789"/>
      <c r="J266" s="882"/>
      <c r="K266" s="883"/>
      <c r="L266" s="779"/>
      <c r="M266" s="702"/>
      <c r="N266" s="702"/>
      <c r="O266" s="702"/>
      <c r="P266" s="702"/>
      <c r="Q266" s="702"/>
      <c r="R266" s="702"/>
      <c r="S266" s="702"/>
      <c r="T266" s="702"/>
      <c r="U266" s="702"/>
      <c r="V266" s="702"/>
      <c r="W266" s="702"/>
      <c r="X266" s="702"/>
      <c r="Y266" s="702"/>
      <c r="Z266" s="702"/>
      <c r="AA266" s="702"/>
      <c r="AB266" s="702"/>
      <c r="AC266" s="702"/>
      <c r="AD266" s="702"/>
      <c r="AE266" s="786"/>
      <c r="AF266" s="702"/>
      <c r="AG266" s="702"/>
      <c r="AH266" s="702"/>
      <c r="AI266" s="702"/>
      <c r="AJ266" s="702"/>
      <c r="AK266" s="702"/>
      <c r="AL266" s="899"/>
      <c r="AM266" s="876"/>
      <c r="AN266" s="760"/>
      <c r="AO266" s="892"/>
      <c r="AP266" s="895"/>
      <c r="AQ266" s="147"/>
      <c r="AR266" s="896"/>
    </row>
    <row r="267" spans="1:45" x14ac:dyDescent="0.25">
      <c r="A267" s="11" t="s">
        <v>1206</v>
      </c>
      <c r="B267" s="852" t="s">
        <v>1206</v>
      </c>
      <c r="C267" s="40" t="s">
        <v>149</v>
      </c>
      <c r="D267" s="39" t="s">
        <v>546</v>
      </c>
      <c r="E267" s="40"/>
      <c r="F267" s="768" t="s">
        <v>101</v>
      </c>
      <c r="G267" s="563"/>
      <c r="H267" s="121"/>
      <c r="I267" s="855"/>
      <c r="J267" s="856"/>
      <c r="K267" s="857"/>
      <c r="L267" s="721" t="s">
        <v>909</v>
      </c>
      <c r="M267" s="688" t="s">
        <v>155</v>
      </c>
      <c r="N267" s="688"/>
      <c r="O267" s="688" t="s">
        <v>155</v>
      </c>
      <c r="P267" s="688"/>
      <c r="Q267" s="688"/>
      <c r="R267" s="688"/>
      <c r="S267" s="688"/>
      <c r="T267" s="688" t="s">
        <v>155</v>
      </c>
      <c r="U267" s="688" t="s">
        <v>155</v>
      </c>
      <c r="V267" s="688" t="s">
        <v>1332</v>
      </c>
      <c r="W267" s="688" t="s">
        <v>1265</v>
      </c>
      <c r="X267" s="688" t="s">
        <v>1266</v>
      </c>
      <c r="Y267" s="688"/>
      <c r="Z267" s="688" t="s">
        <v>1277</v>
      </c>
      <c r="AA267" s="688"/>
      <c r="AB267" s="688"/>
      <c r="AC267" s="771" t="s">
        <v>1288</v>
      </c>
      <c r="AD267" s="768" t="s">
        <v>159</v>
      </c>
      <c r="AE267" s="887" t="s">
        <v>1714</v>
      </c>
      <c r="AF267" s="688" t="s">
        <v>1263</v>
      </c>
      <c r="AG267" s="688" t="s">
        <v>1715</v>
      </c>
      <c r="AH267" s="688" t="s">
        <v>1715</v>
      </c>
      <c r="AI267" s="688" t="s">
        <v>1716</v>
      </c>
      <c r="AJ267" s="688"/>
      <c r="AK267" s="688"/>
      <c r="AL267" s="870" t="s">
        <v>155</v>
      </c>
      <c r="AM267" s="844" t="s">
        <v>1717</v>
      </c>
      <c r="AN267" s="758" t="s">
        <v>155</v>
      </c>
      <c r="AO267" s="758" t="s">
        <v>155</v>
      </c>
      <c r="AP267" s="758"/>
      <c r="AQ267"/>
    </row>
    <row r="268" spans="1:45" x14ac:dyDescent="0.25">
      <c r="A268" s="11" t="s">
        <v>1206</v>
      </c>
      <c r="B268" s="853" t="s">
        <v>1710</v>
      </c>
      <c r="C268" s="45" t="s">
        <v>277</v>
      </c>
      <c r="D268" s="44" t="s">
        <v>546</v>
      </c>
      <c r="E268" s="45"/>
      <c r="F268" s="761"/>
      <c r="G268" s="564"/>
      <c r="H268" s="123"/>
      <c r="I268" s="845"/>
      <c r="J268" s="846"/>
      <c r="K268" s="847"/>
      <c r="L268" s="734"/>
      <c r="M268" s="689"/>
      <c r="N268" s="689"/>
      <c r="O268" s="689"/>
      <c r="P268" s="689"/>
      <c r="Q268" s="689"/>
      <c r="R268" s="689"/>
      <c r="S268" s="689"/>
      <c r="T268" s="689"/>
      <c r="U268" s="689"/>
      <c r="V268" s="689"/>
      <c r="W268" s="689"/>
      <c r="X268" s="689"/>
      <c r="Y268" s="689"/>
      <c r="Z268" s="689"/>
      <c r="AA268" s="689"/>
      <c r="AB268" s="689"/>
      <c r="AC268" s="771"/>
      <c r="AD268" s="761"/>
      <c r="AE268" s="888"/>
      <c r="AF268" s="689"/>
      <c r="AG268" s="689"/>
      <c r="AH268" s="689"/>
      <c r="AI268" s="689"/>
      <c r="AJ268" s="689"/>
      <c r="AK268" s="689"/>
      <c r="AL268" s="871"/>
      <c r="AM268" s="844"/>
      <c r="AN268" s="759"/>
      <c r="AO268" s="759"/>
      <c r="AP268" s="759"/>
      <c r="AQ268"/>
    </row>
    <row r="269" spans="1:45" x14ac:dyDescent="0.25">
      <c r="A269" s="11" t="s">
        <v>1206</v>
      </c>
      <c r="B269" s="853" t="s">
        <v>1711</v>
      </c>
      <c r="C269" s="45" t="s">
        <v>286</v>
      </c>
      <c r="D269" s="44" t="s">
        <v>546</v>
      </c>
      <c r="E269" s="45"/>
      <c r="F269" s="761"/>
      <c r="G269" s="564"/>
      <c r="H269" s="123"/>
      <c r="I269" s="845"/>
      <c r="J269" s="846"/>
      <c r="K269" s="847"/>
      <c r="L269" s="734"/>
      <c r="M269" s="689"/>
      <c r="N269" s="689"/>
      <c r="O269" s="689"/>
      <c r="P269" s="689"/>
      <c r="Q269" s="689"/>
      <c r="R269" s="689"/>
      <c r="S269" s="689"/>
      <c r="T269" s="689"/>
      <c r="U269" s="689"/>
      <c r="V269" s="689"/>
      <c r="W269" s="689"/>
      <c r="X269" s="689"/>
      <c r="Y269" s="689"/>
      <c r="Z269" s="689"/>
      <c r="AA269" s="689"/>
      <c r="AB269" s="689"/>
      <c r="AC269" s="771"/>
      <c r="AD269" s="761"/>
      <c r="AE269" s="888"/>
      <c r="AF269" s="689"/>
      <c r="AG269" s="689"/>
      <c r="AH269" s="689"/>
      <c r="AI269" s="689"/>
      <c r="AJ269" s="689"/>
      <c r="AK269" s="689"/>
      <c r="AL269" s="871"/>
      <c r="AM269" s="844"/>
      <c r="AN269" s="759"/>
      <c r="AO269" s="759"/>
      <c r="AP269" s="759"/>
      <c r="AQ269"/>
    </row>
    <row r="270" spans="1:45" x14ac:dyDescent="0.25">
      <c r="A270" s="11" t="s">
        <v>1206</v>
      </c>
      <c r="B270" s="853" t="s">
        <v>1712</v>
      </c>
      <c r="C270" s="45" t="s">
        <v>295</v>
      </c>
      <c r="D270" s="44" t="s">
        <v>546</v>
      </c>
      <c r="E270" s="45"/>
      <c r="F270" s="761"/>
      <c r="G270" s="564"/>
      <c r="H270" s="123"/>
      <c r="I270" s="845"/>
      <c r="J270" s="846"/>
      <c r="K270" s="847"/>
      <c r="L270" s="734"/>
      <c r="M270" s="689"/>
      <c r="N270" s="689"/>
      <c r="O270" s="689"/>
      <c r="P270" s="689"/>
      <c r="Q270" s="689"/>
      <c r="R270" s="689"/>
      <c r="S270" s="689"/>
      <c r="T270" s="689"/>
      <c r="U270" s="689"/>
      <c r="V270" s="689"/>
      <c r="W270" s="689"/>
      <c r="X270" s="689"/>
      <c r="Y270" s="689"/>
      <c r="Z270" s="689"/>
      <c r="AA270" s="689"/>
      <c r="AB270" s="689"/>
      <c r="AC270" s="771"/>
      <c r="AD270" s="761"/>
      <c r="AE270" s="888"/>
      <c r="AF270" s="689"/>
      <c r="AG270" s="689"/>
      <c r="AH270" s="689"/>
      <c r="AI270" s="689"/>
      <c r="AJ270" s="689"/>
      <c r="AK270" s="689"/>
      <c r="AL270" s="871"/>
      <c r="AM270" s="844"/>
      <c r="AN270" s="759"/>
      <c r="AO270" s="759"/>
      <c r="AP270" s="759"/>
      <c r="AQ270"/>
    </row>
    <row r="271" spans="1:45" x14ac:dyDescent="0.25">
      <c r="A271" s="11" t="s">
        <v>1206</v>
      </c>
      <c r="B271" s="853" t="s">
        <v>1713</v>
      </c>
      <c r="C271" s="45" t="s">
        <v>318</v>
      </c>
      <c r="D271" s="44" t="s">
        <v>546</v>
      </c>
      <c r="E271" s="45"/>
      <c r="F271" s="761"/>
      <c r="G271" s="564"/>
      <c r="H271" s="123"/>
      <c r="I271" s="845"/>
      <c r="J271" s="846"/>
      <c r="K271" s="847"/>
      <c r="L271" s="734"/>
      <c r="M271" s="689"/>
      <c r="N271" s="689"/>
      <c r="O271" s="689"/>
      <c r="P271" s="689"/>
      <c r="Q271" s="689"/>
      <c r="R271" s="689"/>
      <c r="S271" s="689"/>
      <c r="T271" s="689"/>
      <c r="U271" s="689"/>
      <c r="V271" s="689"/>
      <c r="W271" s="689"/>
      <c r="X271" s="689"/>
      <c r="Y271" s="689"/>
      <c r="Z271" s="689"/>
      <c r="AA271" s="689"/>
      <c r="AB271" s="689"/>
      <c r="AC271" s="771"/>
      <c r="AD271" s="761"/>
      <c r="AE271" s="888"/>
      <c r="AF271" s="689"/>
      <c r="AG271" s="689"/>
      <c r="AH271" s="689"/>
      <c r="AI271" s="689"/>
      <c r="AJ271" s="689"/>
      <c r="AK271" s="689"/>
      <c r="AL271" s="871"/>
      <c r="AM271" s="844"/>
      <c r="AN271" s="759"/>
      <c r="AO271" s="759"/>
      <c r="AP271" s="759"/>
      <c r="AQ271"/>
    </row>
    <row r="272" spans="1:45" x14ac:dyDescent="0.25">
      <c r="A272" s="11" t="s">
        <v>1206</v>
      </c>
      <c r="B272" s="853" t="s">
        <v>1718</v>
      </c>
      <c r="C272" s="45" t="s">
        <v>382</v>
      </c>
      <c r="D272" s="44" t="s">
        <v>546</v>
      </c>
      <c r="E272" s="45"/>
      <c r="F272" s="761"/>
      <c r="G272" s="564"/>
      <c r="H272" s="123"/>
      <c r="I272" s="845"/>
      <c r="J272" s="846"/>
      <c r="K272" s="847"/>
      <c r="L272" s="734"/>
      <c r="M272" s="689"/>
      <c r="N272" s="689"/>
      <c r="O272" s="689"/>
      <c r="P272" s="689"/>
      <c r="Q272" s="689"/>
      <c r="R272" s="689"/>
      <c r="S272" s="689"/>
      <c r="T272" s="689"/>
      <c r="U272" s="689"/>
      <c r="V272" s="689"/>
      <c r="W272" s="689"/>
      <c r="X272" s="689"/>
      <c r="Y272" s="689"/>
      <c r="Z272" s="689"/>
      <c r="AA272" s="689"/>
      <c r="AB272" s="689"/>
      <c r="AC272" s="771"/>
      <c r="AD272" s="761"/>
      <c r="AE272" s="888"/>
      <c r="AF272" s="689"/>
      <c r="AG272" s="689"/>
      <c r="AH272" s="689"/>
      <c r="AI272" s="689"/>
      <c r="AJ272" s="689"/>
      <c r="AK272" s="689"/>
      <c r="AL272" s="871"/>
      <c r="AM272" s="844"/>
      <c r="AN272" s="759"/>
      <c r="AO272" s="759"/>
      <c r="AP272" s="759"/>
      <c r="AQ272"/>
    </row>
    <row r="273" spans="1:45" x14ac:dyDescent="0.25">
      <c r="A273" s="11" t="s">
        <v>1206</v>
      </c>
      <c r="B273" s="853" t="s">
        <v>1719</v>
      </c>
      <c r="C273" s="45" t="s">
        <v>393</v>
      </c>
      <c r="D273" s="44" t="s">
        <v>546</v>
      </c>
      <c r="E273" s="45"/>
      <c r="F273" s="761"/>
      <c r="G273" s="564"/>
      <c r="H273" s="123"/>
      <c r="I273" s="845"/>
      <c r="J273" s="846"/>
      <c r="K273" s="847"/>
      <c r="L273" s="734"/>
      <c r="M273" s="689"/>
      <c r="N273" s="689"/>
      <c r="O273" s="689"/>
      <c r="P273" s="689"/>
      <c r="Q273" s="689"/>
      <c r="R273" s="689"/>
      <c r="S273" s="689"/>
      <c r="T273" s="689"/>
      <c r="U273" s="689"/>
      <c r="V273" s="689"/>
      <c r="W273" s="689"/>
      <c r="X273" s="689"/>
      <c r="Y273" s="689"/>
      <c r="Z273" s="689"/>
      <c r="AA273" s="689"/>
      <c r="AB273" s="689"/>
      <c r="AC273" s="771"/>
      <c r="AD273" s="761"/>
      <c r="AE273" s="888"/>
      <c r="AF273" s="689"/>
      <c r="AG273" s="689"/>
      <c r="AH273" s="689"/>
      <c r="AI273" s="689"/>
      <c r="AJ273" s="689"/>
      <c r="AK273" s="689"/>
      <c r="AL273" s="871"/>
      <c r="AM273" s="844"/>
      <c r="AN273" s="759"/>
      <c r="AO273" s="759"/>
      <c r="AP273" s="759"/>
      <c r="AQ273"/>
    </row>
    <row r="274" spans="1:45" x14ac:dyDescent="0.25">
      <c r="A274" s="11" t="s">
        <v>1206</v>
      </c>
      <c r="B274" s="853" t="s">
        <v>1720</v>
      </c>
      <c r="C274" s="45" t="s">
        <v>474</v>
      </c>
      <c r="D274" s="59" t="s">
        <v>546</v>
      </c>
      <c r="E274" s="60"/>
      <c r="F274" s="762"/>
      <c r="G274" s="565"/>
      <c r="H274" s="125"/>
      <c r="I274" s="848"/>
      <c r="J274" s="849"/>
      <c r="K274" s="850"/>
      <c r="L274" s="734"/>
      <c r="M274" s="690"/>
      <c r="N274" s="690"/>
      <c r="O274" s="690"/>
      <c r="P274" s="690"/>
      <c r="Q274" s="690"/>
      <c r="R274" s="690"/>
      <c r="S274" s="690"/>
      <c r="T274" s="690"/>
      <c r="U274" s="690"/>
      <c r="V274" s="690"/>
      <c r="W274" s="690"/>
      <c r="X274" s="690"/>
      <c r="Y274" s="690"/>
      <c r="Z274" s="690"/>
      <c r="AA274" s="690"/>
      <c r="AB274" s="690"/>
      <c r="AC274" s="771"/>
      <c r="AD274" s="762"/>
      <c r="AE274" s="889"/>
      <c r="AF274" s="690"/>
      <c r="AG274" s="690"/>
      <c r="AH274" s="690"/>
      <c r="AI274" s="690"/>
      <c r="AJ274" s="690"/>
      <c r="AK274" s="690"/>
      <c r="AL274" s="872"/>
      <c r="AM274" s="844"/>
      <c r="AN274" s="760"/>
      <c r="AO274" s="760"/>
      <c r="AP274" s="760"/>
      <c r="AQ274"/>
    </row>
    <row r="275" spans="1:45" ht="75" x14ac:dyDescent="0.25">
      <c r="A275" s="11" t="s">
        <v>1207</v>
      </c>
      <c r="B275" s="860" t="s">
        <v>1207</v>
      </c>
      <c r="C275" s="52" t="s">
        <v>149</v>
      </c>
      <c r="D275" s="51" t="s">
        <v>546</v>
      </c>
      <c r="E275" s="52"/>
      <c r="F275" s="772" t="s">
        <v>99</v>
      </c>
      <c r="G275" s="551"/>
      <c r="H275" s="150"/>
      <c r="I275" s="787"/>
      <c r="J275" s="885"/>
      <c r="K275" s="886"/>
      <c r="L275" s="719" t="s">
        <v>917</v>
      </c>
      <c r="M275" s="701" t="s">
        <v>155</v>
      </c>
      <c r="N275" s="701"/>
      <c r="O275" s="701" t="s">
        <v>155</v>
      </c>
      <c r="P275" s="701"/>
      <c r="Q275" s="701"/>
      <c r="R275" s="701"/>
      <c r="S275" s="701"/>
      <c r="T275" s="701"/>
      <c r="U275" s="701"/>
      <c r="V275" s="701" t="s">
        <v>1332</v>
      </c>
      <c r="W275" s="701" t="s">
        <v>1331</v>
      </c>
      <c r="X275" s="701" t="s">
        <v>1332</v>
      </c>
      <c r="Y275" s="701"/>
      <c r="Z275" s="701" t="s">
        <v>1277</v>
      </c>
      <c r="AA275" s="701" t="s">
        <v>1277</v>
      </c>
      <c r="AB275" s="701" t="s">
        <v>1277</v>
      </c>
      <c r="AC275" s="771"/>
      <c r="AD275" s="772" t="s">
        <v>1280</v>
      </c>
      <c r="AE275" s="784" t="s">
        <v>1721</v>
      </c>
      <c r="AF275" s="701" t="s">
        <v>1264</v>
      </c>
      <c r="AG275" s="701" t="s">
        <v>1722</v>
      </c>
      <c r="AH275" s="701"/>
      <c r="AI275" s="701"/>
      <c r="AJ275" s="701" t="s">
        <v>1723</v>
      </c>
      <c r="AK275" s="701"/>
      <c r="AL275" s="701"/>
      <c r="AM275" s="876" t="s">
        <v>1463</v>
      </c>
      <c r="AN275" s="758"/>
      <c r="AO275" s="758" t="s">
        <v>1407</v>
      </c>
      <c r="AP275" s="877" t="s">
        <v>1724</v>
      </c>
      <c r="AQ275" s="73" t="s">
        <v>1725</v>
      </c>
      <c r="AR275" s="148" t="s">
        <v>1726</v>
      </c>
      <c r="AS275" s="127" t="s">
        <v>1727</v>
      </c>
    </row>
    <row r="276" spans="1:45" ht="15" customHeight="1" x14ac:dyDescent="0.25">
      <c r="A276" s="11" t="s">
        <v>1207</v>
      </c>
      <c r="B276" s="861" t="s">
        <v>1711</v>
      </c>
      <c r="C276" s="586" t="s">
        <v>277</v>
      </c>
      <c r="D276" s="584" t="s">
        <v>546</v>
      </c>
      <c r="E276" s="586"/>
      <c r="F276" s="773"/>
      <c r="G276" s="562"/>
      <c r="H276" s="157"/>
      <c r="I276" s="788"/>
      <c r="J276" s="880"/>
      <c r="K276" s="881"/>
      <c r="L276" s="740"/>
      <c r="M276" s="737"/>
      <c r="N276" s="737"/>
      <c r="O276" s="737"/>
      <c r="P276" s="737"/>
      <c r="Q276" s="737"/>
      <c r="R276" s="737"/>
      <c r="S276" s="737"/>
      <c r="T276" s="737"/>
      <c r="U276" s="737"/>
      <c r="V276" s="737"/>
      <c r="W276" s="737"/>
      <c r="X276" s="737"/>
      <c r="Y276" s="737"/>
      <c r="Z276" s="737"/>
      <c r="AA276" s="737"/>
      <c r="AB276" s="737"/>
      <c r="AC276" s="771"/>
      <c r="AD276" s="773"/>
      <c r="AE276" s="785"/>
      <c r="AF276" s="737"/>
      <c r="AG276" s="737"/>
      <c r="AH276" s="737"/>
      <c r="AI276" s="737"/>
      <c r="AJ276" s="737"/>
      <c r="AK276" s="737"/>
      <c r="AL276" s="737"/>
      <c r="AM276" s="876"/>
      <c r="AN276" s="759"/>
      <c r="AO276" s="759"/>
      <c r="AP276" s="878"/>
      <c r="AQ276"/>
    </row>
    <row r="277" spans="1:45" ht="15" customHeight="1" x14ac:dyDescent="0.25">
      <c r="A277" s="11" t="s">
        <v>1207</v>
      </c>
      <c r="B277" s="861" t="s">
        <v>1712</v>
      </c>
      <c r="C277" s="586" t="s">
        <v>286</v>
      </c>
      <c r="D277" s="584" t="s">
        <v>546</v>
      </c>
      <c r="E277" s="586"/>
      <c r="F277" s="773"/>
      <c r="G277" s="562"/>
      <c r="H277" s="157"/>
      <c r="I277" s="788"/>
      <c r="J277" s="880"/>
      <c r="K277" s="881"/>
      <c r="L277" s="740"/>
      <c r="M277" s="737"/>
      <c r="N277" s="737"/>
      <c r="O277" s="737"/>
      <c r="P277" s="737"/>
      <c r="Q277" s="737"/>
      <c r="R277" s="737"/>
      <c r="S277" s="737"/>
      <c r="T277" s="737"/>
      <c r="U277" s="737"/>
      <c r="V277" s="737"/>
      <c r="W277" s="737"/>
      <c r="X277" s="737"/>
      <c r="Y277" s="737"/>
      <c r="Z277" s="737"/>
      <c r="AA277" s="737"/>
      <c r="AB277" s="737"/>
      <c r="AC277" s="771"/>
      <c r="AD277" s="773"/>
      <c r="AE277" s="785"/>
      <c r="AF277" s="737"/>
      <c r="AG277" s="737"/>
      <c r="AH277" s="737"/>
      <c r="AI277" s="737"/>
      <c r="AJ277" s="737"/>
      <c r="AK277" s="737"/>
      <c r="AL277" s="737"/>
      <c r="AM277" s="876"/>
      <c r="AN277" s="759"/>
      <c r="AO277" s="759"/>
      <c r="AP277" s="878"/>
      <c r="AQ277"/>
    </row>
    <row r="278" spans="1:45" ht="15" customHeight="1" x14ac:dyDescent="0.25">
      <c r="A278" s="11" t="s">
        <v>1207</v>
      </c>
      <c r="B278" s="861" t="s">
        <v>1713</v>
      </c>
      <c r="C278" s="586" t="s">
        <v>295</v>
      </c>
      <c r="D278" s="584" t="s">
        <v>546</v>
      </c>
      <c r="E278" s="586"/>
      <c r="F278" s="773"/>
      <c r="G278" s="562"/>
      <c r="H278" s="157"/>
      <c r="I278" s="788"/>
      <c r="J278" s="880"/>
      <c r="K278" s="881"/>
      <c r="L278" s="740"/>
      <c r="M278" s="737"/>
      <c r="N278" s="737"/>
      <c r="O278" s="737"/>
      <c r="P278" s="737"/>
      <c r="Q278" s="737"/>
      <c r="R278" s="737"/>
      <c r="S278" s="737"/>
      <c r="T278" s="737"/>
      <c r="U278" s="737"/>
      <c r="V278" s="737"/>
      <c r="W278" s="737"/>
      <c r="X278" s="737"/>
      <c r="Y278" s="737"/>
      <c r="Z278" s="737"/>
      <c r="AA278" s="737"/>
      <c r="AB278" s="737"/>
      <c r="AC278" s="771"/>
      <c r="AD278" s="773"/>
      <c r="AE278" s="785"/>
      <c r="AF278" s="737"/>
      <c r="AG278" s="737"/>
      <c r="AH278" s="737"/>
      <c r="AI278" s="737"/>
      <c r="AJ278" s="737"/>
      <c r="AK278" s="737"/>
      <c r="AL278" s="737"/>
      <c r="AM278" s="876"/>
      <c r="AN278" s="759"/>
      <c r="AO278" s="759"/>
      <c r="AP278" s="878"/>
      <c r="AQ278"/>
    </row>
    <row r="279" spans="1:45" ht="15" customHeight="1" x14ac:dyDescent="0.25">
      <c r="A279" s="11" t="s">
        <v>1207</v>
      </c>
      <c r="B279" s="861" t="s">
        <v>1718</v>
      </c>
      <c r="C279" s="586" t="s">
        <v>318</v>
      </c>
      <c r="D279" s="584" t="s">
        <v>546</v>
      </c>
      <c r="E279" s="586"/>
      <c r="F279" s="773"/>
      <c r="G279" s="562"/>
      <c r="H279" s="157"/>
      <c r="I279" s="788"/>
      <c r="J279" s="880"/>
      <c r="K279" s="881"/>
      <c r="L279" s="740"/>
      <c r="M279" s="737"/>
      <c r="N279" s="737"/>
      <c r="O279" s="737"/>
      <c r="P279" s="737"/>
      <c r="Q279" s="737"/>
      <c r="R279" s="737"/>
      <c r="S279" s="737"/>
      <c r="T279" s="737"/>
      <c r="U279" s="737"/>
      <c r="V279" s="737"/>
      <c r="W279" s="737"/>
      <c r="X279" s="737"/>
      <c r="Y279" s="737"/>
      <c r="Z279" s="737"/>
      <c r="AA279" s="737"/>
      <c r="AB279" s="737"/>
      <c r="AC279" s="771"/>
      <c r="AD279" s="773"/>
      <c r="AE279" s="785"/>
      <c r="AF279" s="737"/>
      <c r="AG279" s="737"/>
      <c r="AH279" s="737"/>
      <c r="AI279" s="737"/>
      <c r="AJ279" s="737"/>
      <c r="AK279" s="737"/>
      <c r="AL279" s="737"/>
      <c r="AM279" s="876"/>
      <c r="AN279" s="759"/>
      <c r="AO279" s="759"/>
      <c r="AP279" s="878"/>
      <c r="AQ279"/>
    </row>
    <row r="280" spans="1:45" ht="15" customHeight="1" x14ac:dyDescent="0.25">
      <c r="A280" s="11" t="s">
        <v>1207</v>
      </c>
      <c r="B280" s="861" t="s">
        <v>1719</v>
      </c>
      <c r="C280" s="586" t="s">
        <v>382</v>
      </c>
      <c r="D280" s="584" t="s">
        <v>546</v>
      </c>
      <c r="E280" s="586"/>
      <c r="F280" s="773"/>
      <c r="G280" s="562"/>
      <c r="H280" s="157"/>
      <c r="I280" s="788"/>
      <c r="J280" s="880"/>
      <c r="K280" s="881"/>
      <c r="L280" s="740"/>
      <c r="M280" s="737"/>
      <c r="N280" s="737"/>
      <c r="O280" s="737"/>
      <c r="P280" s="737"/>
      <c r="Q280" s="737"/>
      <c r="R280" s="737"/>
      <c r="S280" s="737"/>
      <c r="T280" s="737"/>
      <c r="U280" s="737"/>
      <c r="V280" s="737"/>
      <c r="W280" s="737"/>
      <c r="X280" s="737"/>
      <c r="Y280" s="737"/>
      <c r="Z280" s="737"/>
      <c r="AA280" s="737"/>
      <c r="AB280" s="737"/>
      <c r="AC280" s="771"/>
      <c r="AD280" s="773"/>
      <c r="AE280" s="785"/>
      <c r="AF280" s="737"/>
      <c r="AG280" s="702"/>
      <c r="AH280" s="702"/>
      <c r="AI280" s="702"/>
      <c r="AJ280" s="737"/>
      <c r="AK280" s="737"/>
      <c r="AL280" s="737"/>
      <c r="AM280" s="876"/>
      <c r="AN280" s="759"/>
      <c r="AO280" s="759"/>
      <c r="AP280" s="878"/>
      <c r="AQ280"/>
    </row>
    <row r="281" spans="1:45" ht="30" customHeight="1" x14ac:dyDescent="0.25">
      <c r="A281" s="11" t="s">
        <v>1207</v>
      </c>
      <c r="B281" s="884" t="s">
        <v>1720</v>
      </c>
      <c r="C281" s="587" t="s">
        <v>393</v>
      </c>
      <c r="D281" s="585" t="s">
        <v>546</v>
      </c>
      <c r="E281" s="587"/>
      <c r="F281" s="775"/>
      <c r="G281" s="552"/>
      <c r="H281" s="151"/>
      <c r="I281" s="789"/>
      <c r="J281" s="882"/>
      <c r="K281" s="883"/>
      <c r="L281" s="720"/>
      <c r="M281" s="702"/>
      <c r="N281" s="702"/>
      <c r="O281" s="702"/>
      <c r="P281" s="702"/>
      <c r="Q281" s="702"/>
      <c r="R281" s="702"/>
      <c r="S281" s="702"/>
      <c r="T281" s="702"/>
      <c r="U281" s="702"/>
      <c r="V281" s="702"/>
      <c r="W281" s="702"/>
      <c r="X281" s="702"/>
      <c r="Y281" s="702"/>
      <c r="Z281" s="702"/>
      <c r="AA281" s="702"/>
      <c r="AB281" s="702"/>
      <c r="AC281" s="771"/>
      <c r="AD281" s="775"/>
      <c r="AE281" s="786"/>
      <c r="AF281" s="702"/>
      <c r="AG281" s="485" t="s">
        <v>1728</v>
      </c>
      <c r="AH281" s="485" t="s">
        <v>1728</v>
      </c>
      <c r="AI281" s="485" t="s">
        <v>1728</v>
      </c>
      <c r="AJ281" s="702"/>
      <c r="AK281" s="702"/>
      <c r="AL281" s="702"/>
      <c r="AM281" s="876"/>
      <c r="AN281" s="760"/>
      <c r="AO281" s="760"/>
      <c r="AP281" s="879"/>
      <c r="AQ281"/>
    </row>
    <row r="282" spans="1:45" ht="30" customHeight="1" x14ac:dyDescent="0.25">
      <c r="A282" s="11" t="s">
        <v>1209</v>
      </c>
      <c r="B282" s="853" t="s">
        <v>1209</v>
      </c>
      <c r="C282" s="45" t="s">
        <v>149</v>
      </c>
      <c r="D282" s="39" t="s">
        <v>546</v>
      </c>
      <c r="E282" s="40"/>
      <c r="F282" s="768" t="s">
        <v>100</v>
      </c>
      <c r="G282" s="563"/>
      <c r="H282" s="121"/>
      <c r="I282" s="855"/>
      <c r="J282" s="856"/>
      <c r="K282" s="857"/>
      <c r="L282" s="734" t="s">
        <v>923</v>
      </c>
      <c r="M282" s="688" t="s">
        <v>155</v>
      </c>
      <c r="N282" s="688"/>
      <c r="O282" s="688" t="s">
        <v>155</v>
      </c>
      <c r="P282" s="688"/>
      <c r="Q282" s="688"/>
      <c r="R282" s="688"/>
      <c r="S282" s="688"/>
      <c r="T282" s="688" t="s">
        <v>155</v>
      </c>
      <c r="U282" s="688" t="s">
        <v>155</v>
      </c>
      <c r="V282" s="688" t="s">
        <v>1332</v>
      </c>
      <c r="W282" s="688" t="s">
        <v>1265</v>
      </c>
      <c r="X282" s="688" t="s">
        <v>1266</v>
      </c>
      <c r="Y282" s="688"/>
      <c r="Z282" s="688" t="s">
        <v>1277</v>
      </c>
      <c r="AA282" s="688"/>
      <c r="AB282" s="758"/>
      <c r="AC282" s="771" t="s">
        <v>1288</v>
      </c>
      <c r="AD282" s="873" t="s">
        <v>1280</v>
      </c>
      <c r="AE282" s="790" t="s">
        <v>1721</v>
      </c>
      <c r="AF282" s="758" t="s">
        <v>1262</v>
      </c>
      <c r="AG282" s="688" t="s">
        <v>1715</v>
      </c>
      <c r="AH282" s="688" t="s">
        <v>1729</v>
      </c>
      <c r="AI282" s="688" t="s">
        <v>1730</v>
      </c>
      <c r="AJ282" s="758" t="s">
        <v>1723</v>
      </c>
      <c r="AK282" s="758"/>
      <c r="AL282" s="870" t="s">
        <v>155</v>
      </c>
      <c r="AM282" s="869" t="s">
        <v>1463</v>
      </c>
      <c r="AN282" s="758" t="s">
        <v>155</v>
      </c>
      <c r="AO282" s="758" t="s">
        <v>1407</v>
      </c>
      <c r="AP282" s="758" t="s">
        <v>1724</v>
      </c>
      <c r="AQ282" s="73" t="s">
        <v>1725</v>
      </c>
      <c r="AR282" s="3" t="s">
        <v>1731</v>
      </c>
      <c r="AS282" t="s">
        <v>1727</v>
      </c>
    </row>
    <row r="283" spans="1:45" x14ac:dyDescent="0.25">
      <c r="A283" s="11" t="s">
        <v>1209</v>
      </c>
      <c r="B283" s="853" t="s">
        <v>1712</v>
      </c>
      <c r="C283" s="45" t="s">
        <v>277</v>
      </c>
      <c r="D283" s="44" t="s">
        <v>546</v>
      </c>
      <c r="E283" s="45"/>
      <c r="F283" s="761"/>
      <c r="G283" s="158"/>
      <c r="H283" s="159"/>
      <c r="I283" s="845"/>
      <c r="J283" s="846"/>
      <c r="K283" s="847"/>
      <c r="L283" s="765"/>
      <c r="M283" s="689"/>
      <c r="N283" s="689"/>
      <c r="O283" s="689"/>
      <c r="P283" s="689"/>
      <c r="Q283" s="689"/>
      <c r="R283" s="689"/>
      <c r="S283" s="689"/>
      <c r="T283" s="689"/>
      <c r="U283" s="689"/>
      <c r="V283" s="689"/>
      <c r="W283" s="689"/>
      <c r="X283" s="689"/>
      <c r="Y283" s="689"/>
      <c r="Z283" s="689"/>
      <c r="AA283" s="689"/>
      <c r="AB283" s="759"/>
      <c r="AC283" s="771"/>
      <c r="AD283" s="874"/>
      <c r="AE283" s="791"/>
      <c r="AF283" s="759"/>
      <c r="AG283" s="689"/>
      <c r="AH283" s="689"/>
      <c r="AI283" s="689"/>
      <c r="AJ283" s="759"/>
      <c r="AK283" s="759"/>
      <c r="AL283" s="871"/>
      <c r="AM283" s="869"/>
      <c r="AN283" s="759"/>
      <c r="AO283" s="759"/>
      <c r="AP283" s="759"/>
      <c r="AQ283"/>
    </row>
    <row r="284" spans="1:45" x14ac:dyDescent="0.25">
      <c r="A284" s="11" t="s">
        <v>1209</v>
      </c>
      <c r="B284" s="853" t="s">
        <v>1713</v>
      </c>
      <c r="C284" s="45" t="s">
        <v>286</v>
      </c>
      <c r="D284" s="44" t="s">
        <v>546</v>
      </c>
      <c r="E284" s="45"/>
      <c r="F284" s="761"/>
      <c r="G284" s="158"/>
      <c r="H284" s="159"/>
      <c r="I284" s="845"/>
      <c r="J284" s="846"/>
      <c r="K284" s="847"/>
      <c r="L284" s="765"/>
      <c r="M284" s="689"/>
      <c r="N284" s="689"/>
      <c r="O284" s="689"/>
      <c r="P284" s="689"/>
      <c r="Q284" s="689"/>
      <c r="R284" s="689"/>
      <c r="S284" s="689"/>
      <c r="T284" s="689"/>
      <c r="U284" s="689"/>
      <c r="V284" s="689"/>
      <c r="W284" s="689"/>
      <c r="X284" s="689"/>
      <c r="Y284" s="689"/>
      <c r="Z284" s="689"/>
      <c r="AA284" s="689"/>
      <c r="AB284" s="759"/>
      <c r="AC284" s="771"/>
      <c r="AD284" s="874"/>
      <c r="AE284" s="791"/>
      <c r="AF284" s="759"/>
      <c r="AG284" s="689"/>
      <c r="AH284" s="689"/>
      <c r="AI284" s="689"/>
      <c r="AJ284" s="759"/>
      <c r="AK284" s="759"/>
      <c r="AL284" s="871"/>
      <c r="AM284" s="869"/>
      <c r="AN284" s="759"/>
      <c r="AO284" s="759"/>
      <c r="AP284" s="759"/>
      <c r="AQ284"/>
    </row>
    <row r="285" spans="1:45" x14ac:dyDescent="0.25">
      <c r="A285" s="11" t="s">
        <v>1209</v>
      </c>
      <c r="B285" s="853" t="s">
        <v>1718</v>
      </c>
      <c r="C285" s="45" t="s">
        <v>295</v>
      </c>
      <c r="D285" s="44" t="s">
        <v>546</v>
      </c>
      <c r="E285" s="45"/>
      <c r="F285" s="761"/>
      <c r="G285" s="158"/>
      <c r="H285" s="159"/>
      <c r="I285" s="845"/>
      <c r="J285" s="846"/>
      <c r="K285" s="847"/>
      <c r="L285" s="765"/>
      <c r="M285" s="689"/>
      <c r="N285" s="689"/>
      <c r="O285" s="689"/>
      <c r="P285" s="689"/>
      <c r="Q285" s="689"/>
      <c r="R285" s="689"/>
      <c r="S285" s="689"/>
      <c r="T285" s="689"/>
      <c r="U285" s="689"/>
      <c r="V285" s="689"/>
      <c r="W285" s="689"/>
      <c r="X285" s="689"/>
      <c r="Y285" s="689"/>
      <c r="Z285" s="689"/>
      <c r="AA285" s="689"/>
      <c r="AB285" s="759"/>
      <c r="AC285" s="771"/>
      <c r="AD285" s="874"/>
      <c r="AE285" s="791"/>
      <c r="AF285" s="759"/>
      <c r="AG285" s="689"/>
      <c r="AH285" s="689"/>
      <c r="AI285" s="689"/>
      <c r="AJ285" s="759"/>
      <c r="AK285" s="759"/>
      <c r="AL285" s="871"/>
      <c r="AM285" s="869"/>
      <c r="AN285" s="759"/>
      <c r="AO285" s="759"/>
      <c r="AP285" s="759"/>
      <c r="AQ285"/>
    </row>
    <row r="286" spans="1:45" x14ac:dyDescent="0.25">
      <c r="A286" s="11" t="s">
        <v>1209</v>
      </c>
      <c r="B286" s="853" t="s">
        <v>1719</v>
      </c>
      <c r="C286" s="45" t="s">
        <v>318</v>
      </c>
      <c r="D286" s="44" t="s">
        <v>546</v>
      </c>
      <c r="E286" s="45"/>
      <c r="F286" s="761"/>
      <c r="G286" s="158"/>
      <c r="H286" s="159"/>
      <c r="I286" s="845"/>
      <c r="J286" s="846"/>
      <c r="K286" s="847"/>
      <c r="L286" s="765"/>
      <c r="M286" s="689"/>
      <c r="N286" s="689"/>
      <c r="O286" s="689"/>
      <c r="P286" s="689"/>
      <c r="Q286" s="689"/>
      <c r="R286" s="689"/>
      <c r="S286" s="689"/>
      <c r="T286" s="689"/>
      <c r="U286" s="689"/>
      <c r="V286" s="689"/>
      <c r="W286" s="689"/>
      <c r="X286" s="689"/>
      <c r="Y286" s="689"/>
      <c r="Z286" s="689"/>
      <c r="AA286" s="689"/>
      <c r="AB286" s="759"/>
      <c r="AC286" s="771"/>
      <c r="AD286" s="874"/>
      <c r="AE286" s="791"/>
      <c r="AF286" s="759"/>
      <c r="AG286" s="689"/>
      <c r="AH286" s="689"/>
      <c r="AI286" s="689"/>
      <c r="AJ286" s="759"/>
      <c r="AK286" s="759"/>
      <c r="AL286" s="871"/>
      <c r="AM286" s="869"/>
      <c r="AN286" s="759"/>
      <c r="AO286" s="759"/>
      <c r="AP286" s="759"/>
      <c r="AQ286"/>
    </row>
    <row r="287" spans="1:45" x14ac:dyDescent="0.25">
      <c r="A287" s="11" t="s">
        <v>1209</v>
      </c>
      <c r="B287" s="853" t="s">
        <v>1720</v>
      </c>
      <c r="C287" s="45" t="s">
        <v>382</v>
      </c>
      <c r="D287" s="44" t="s">
        <v>546</v>
      </c>
      <c r="E287" s="45"/>
      <c r="F287" s="761"/>
      <c r="G287" s="158"/>
      <c r="H287" s="159"/>
      <c r="I287" s="845"/>
      <c r="J287" s="846"/>
      <c r="K287" s="847"/>
      <c r="L287" s="765"/>
      <c r="M287" s="689"/>
      <c r="N287" s="689"/>
      <c r="O287" s="689"/>
      <c r="P287" s="689"/>
      <c r="Q287" s="689"/>
      <c r="R287" s="689"/>
      <c r="S287" s="689"/>
      <c r="T287" s="689"/>
      <c r="U287" s="689"/>
      <c r="V287" s="689"/>
      <c r="W287" s="689"/>
      <c r="X287" s="689"/>
      <c r="Y287" s="689"/>
      <c r="Z287" s="689"/>
      <c r="AA287" s="689"/>
      <c r="AB287" s="759"/>
      <c r="AC287" s="771"/>
      <c r="AD287" s="874"/>
      <c r="AE287" s="791"/>
      <c r="AF287" s="759"/>
      <c r="AG287" s="690"/>
      <c r="AH287" s="689"/>
      <c r="AI287" s="689"/>
      <c r="AJ287" s="759"/>
      <c r="AK287" s="759"/>
      <c r="AL287" s="871"/>
      <c r="AM287" s="869"/>
      <c r="AN287" s="759"/>
      <c r="AO287" s="759"/>
      <c r="AP287" s="759"/>
      <c r="AQ287"/>
    </row>
    <row r="288" spans="1:45" ht="30" x14ac:dyDescent="0.25">
      <c r="A288" s="11" t="s">
        <v>1209</v>
      </c>
      <c r="B288" s="854" t="s">
        <v>1732</v>
      </c>
      <c r="C288" s="60" t="s">
        <v>393</v>
      </c>
      <c r="D288" s="59" t="s">
        <v>546</v>
      </c>
      <c r="E288" s="60"/>
      <c r="F288" s="762"/>
      <c r="G288" s="160"/>
      <c r="H288" s="161"/>
      <c r="I288" s="848"/>
      <c r="J288" s="849"/>
      <c r="K288" s="850"/>
      <c r="L288" s="766"/>
      <c r="M288" s="690"/>
      <c r="N288" s="690"/>
      <c r="O288" s="690"/>
      <c r="P288" s="690"/>
      <c r="Q288" s="690"/>
      <c r="R288" s="690"/>
      <c r="S288" s="690"/>
      <c r="T288" s="690"/>
      <c r="U288" s="690"/>
      <c r="V288" s="690"/>
      <c r="W288" s="690"/>
      <c r="X288" s="690"/>
      <c r="Y288" s="690"/>
      <c r="Z288" s="690"/>
      <c r="AA288" s="690"/>
      <c r="AB288" s="760"/>
      <c r="AC288" s="771"/>
      <c r="AD288" s="875"/>
      <c r="AE288" s="792"/>
      <c r="AF288" s="760"/>
      <c r="AG288" s="479" t="s">
        <v>1733</v>
      </c>
      <c r="AH288" s="690"/>
      <c r="AI288" s="690"/>
      <c r="AJ288" s="760"/>
      <c r="AK288" s="760"/>
      <c r="AL288" s="872"/>
      <c r="AM288" s="869"/>
      <c r="AN288" s="760"/>
      <c r="AO288" s="760"/>
      <c r="AP288" s="760"/>
      <c r="AQ288"/>
    </row>
    <row r="289" spans="1:45" ht="44.25" customHeight="1" x14ac:dyDescent="0.25">
      <c r="A289" s="11" t="s">
        <v>1210</v>
      </c>
      <c r="B289" s="558" t="s">
        <v>1210</v>
      </c>
      <c r="C289" s="79" t="s">
        <v>318</v>
      </c>
      <c r="D289" s="78" t="s">
        <v>546</v>
      </c>
      <c r="E289" s="79"/>
      <c r="F289" s="74" t="s">
        <v>929</v>
      </c>
      <c r="G289" s="112"/>
      <c r="H289" s="113"/>
      <c r="I289" s="838"/>
      <c r="J289" s="839"/>
      <c r="K289" s="840"/>
      <c r="L289" s="487" t="s">
        <v>930</v>
      </c>
      <c r="M289" s="489" t="s">
        <v>155</v>
      </c>
      <c r="N289" s="489"/>
      <c r="O289" s="489"/>
      <c r="P289" s="489"/>
      <c r="Q289" s="489"/>
      <c r="R289" s="489"/>
      <c r="S289" s="489"/>
      <c r="T289" s="489"/>
      <c r="U289" s="489" t="s">
        <v>155</v>
      </c>
      <c r="V289" s="489" t="s">
        <v>1332</v>
      </c>
      <c r="W289" s="489" t="s">
        <v>1331</v>
      </c>
      <c r="X289" s="489" t="s">
        <v>1332</v>
      </c>
      <c r="Y289" s="489"/>
      <c r="Z289" s="489"/>
      <c r="AA289" s="489"/>
      <c r="AB289" s="542"/>
      <c r="AC289" s="569" t="s">
        <v>1332</v>
      </c>
      <c r="AD289" s="558" t="s">
        <v>159</v>
      </c>
      <c r="AE289" s="566" t="s">
        <v>1734</v>
      </c>
      <c r="AF289" s="542" t="s">
        <v>1264</v>
      </c>
      <c r="AG289" s="566" t="s">
        <v>1594</v>
      </c>
      <c r="AH289" s="566" t="s">
        <v>1595</v>
      </c>
      <c r="AI289" s="566" t="s">
        <v>1595</v>
      </c>
      <c r="AJ289" s="542" t="s">
        <v>934</v>
      </c>
      <c r="AK289" s="542"/>
      <c r="AL289" s="65" t="s">
        <v>155</v>
      </c>
      <c r="AM289" s="558" t="s">
        <v>1463</v>
      </c>
      <c r="AN289" s="66" t="s">
        <v>155</v>
      </c>
      <c r="AO289" s="66" t="s">
        <v>155</v>
      </c>
      <c r="AP289" s="510"/>
      <c r="AQ289"/>
    </row>
    <row r="290" spans="1:45" ht="69.75" customHeight="1" x14ac:dyDescent="0.25">
      <c r="A290" s="11" t="s">
        <v>1211</v>
      </c>
      <c r="B290" s="544" t="s">
        <v>1211</v>
      </c>
      <c r="C290" s="107" t="s">
        <v>393</v>
      </c>
      <c r="D290" s="108" t="s">
        <v>546</v>
      </c>
      <c r="E290" s="107"/>
      <c r="F290" s="594" t="s">
        <v>935</v>
      </c>
      <c r="G290" s="109"/>
      <c r="H290" s="110"/>
      <c r="I290" s="841"/>
      <c r="J290" s="842"/>
      <c r="K290" s="843"/>
      <c r="L290" s="475" t="s">
        <v>936</v>
      </c>
      <c r="M290" s="477" t="s">
        <v>155</v>
      </c>
      <c r="N290" s="477"/>
      <c r="O290" s="477"/>
      <c r="P290" s="477"/>
      <c r="Q290" s="477"/>
      <c r="R290" s="477"/>
      <c r="S290" s="477"/>
      <c r="T290" s="477"/>
      <c r="U290" s="477" t="s">
        <v>155</v>
      </c>
      <c r="V290" s="477" t="s">
        <v>1332</v>
      </c>
      <c r="W290" s="477" t="s">
        <v>1331</v>
      </c>
      <c r="X290" s="477" t="s">
        <v>1332</v>
      </c>
      <c r="Y290" s="477"/>
      <c r="Z290" s="477" t="s">
        <v>1277</v>
      </c>
      <c r="AA290" s="477"/>
      <c r="AB290" s="477"/>
      <c r="AC290" s="521"/>
      <c r="AD290" s="63" t="s">
        <v>159</v>
      </c>
      <c r="AE290" s="594" t="s">
        <v>1735</v>
      </c>
      <c r="AF290" s="477" t="s">
        <v>1264</v>
      </c>
      <c r="AG290" s="477" t="s">
        <v>1736</v>
      </c>
      <c r="AH290" s="477" t="s">
        <v>1736</v>
      </c>
      <c r="AI290" s="477"/>
      <c r="AJ290" s="477" t="s">
        <v>934</v>
      </c>
      <c r="AK290" s="477"/>
      <c r="AL290" s="65" t="s">
        <v>155</v>
      </c>
      <c r="AM290" s="544" t="s">
        <v>1463</v>
      </c>
      <c r="AN290" s="66" t="s">
        <v>155</v>
      </c>
      <c r="AO290" s="66" t="s">
        <v>1407</v>
      </c>
      <c r="AP290" s="66" t="s">
        <v>1737</v>
      </c>
      <c r="AQ290" s="73" t="s">
        <v>1738</v>
      </c>
      <c r="AR290" s="148" t="s">
        <v>1739</v>
      </c>
      <c r="AS290" s="127" t="s">
        <v>1740</v>
      </c>
    </row>
    <row r="291" spans="1:45" ht="65.25" customHeight="1" x14ac:dyDescent="0.25">
      <c r="A291" s="11" t="s">
        <v>1212</v>
      </c>
      <c r="B291" s="558" t="s">
        <v>1212</v>
      </c>
      <c r="C291" s="79" t="s">
        <v>393</v>
      </c>
      <c r="D291" s="78" t="s">
        <v>546</v>
      </c>
      <c r="E291" s="79"/>
      <c r="F291" s="74" t="s">
        <v>939</v>
      </c>
      <c r="G291" s="112"/>
      <c r="H291" s="113"/>
      <c r="I291" s="838"/>
      <c r="J291" s="839"/>
      <c r="K291" s="840"/>
      <c r="L291" s="487" t="s">
        <v>940</v>
      </c>
      <c r="M291" s="489" t="s">
        <v>155</v>
      </c>
      <c r="N291" s="489"/>
      <c r="O291" s="489"/>
      <c r="P291" s="489"/>
      <c r="Q291" s="489"/>
      <c r="R291" s="489"/>
      <c r="S291" s="489"/>
      <c r="T291" s="489"/>
      <c r="U291" s="489" t="s">
        <v>155</v>
      </c>
      <c r="V291" s="489" t="s">
        <v>1332</v>
      </c>
      <c r="W291" s="489" t="s">
        <v>1331</v>
      </c>
      <c r="X291" s="489" t="s">
        <v>1332</v>
      </c>
      <c r="Y291" s="489"/>
      <c r="Z291" s="489" t="s">
        <v>1277</v>
      </c>
      <c r="AA291" s="489"/>
      <c r="AB291" s="542"/>
      <c r="AC291" s="521"/>
      <c r="AD291" s="558" t="s">
        <v>159</v>
      </c>
      <c r="AE291" s="566" t="s">
        <v>1741</v>
      </c>
      <c r="AF291" s="542" t="s">
        <v>1264</v>
      </c>
      <c r="AG291" s="542" t="s">
        <v>1742</v>
      </c>
      <c r="AH291" s="542" t="s">
        <v>1742</v>
      </c>
      <c r="AI291" s="542"/>
      <c r="AJ291" s="542" t="s">
        <v>934</v>
      </c>
      <c r="AK291" s="542"/>
      <c r="AL291" s="65" t="s">
        <v>155</v>
      </c>
      <c r="AM291" s="558" t="s">
        <v>1463</v>
      </c>
      <c r="AN291" s="66" t="s">
        <v>155</v>
      </c>
      <c r="AO291" s="66" t="s">
        <v>1407</v>
      </c>
      <c r="AP291" s="66" t="s">
        <v>1737</v>
      </c>
      <c r="AQ291" s="73" t="s">
        <v>1738</v>
      </c>
      <c r="AR291" s="148" t="s">
        <v>1739</v>
      </c>
      <c r="AS291" s="127" t="s">
        <v>1740</v>
      </c>
    </row>
    <row r="292" spans="1:45" ht="93.75" customHeight="1" x14ac:dyDescent="0.25">
      <c r="A292" s="11" t="s">
        <v>1213</v>
      </c>
      <c r="B292" s="544" t="s">
        <v>1213</v>
      </c>
      <c r="C292" s="107" t="s">
        <v>393</v>
      </c>
      <c r="D292" s="108" t="s">
        <v>546</v>
      </c>
      <c r="E292" s="107"/>
      <c r="F292" s="594" t="s">
        <v>943</v>
      </c>
      <c r="G292" s="109"/>
      <c r="H292" s="110"/>
      <c r="I292" s="841"/>
      <c r="J292" s="842"/>
      <c r="K292" s="843"/>
      <c r="L292" s="475" t="s">
        <v>944</v>
      </c>
      <c r="M292" s="477" t="s">
        <v>155</v>
      </c>
      <c r="N292" s="477"/>
      <c r="O292" s="477"/>
      <c r="P292" s="477"/>
      <c r="Q292" s="477"/>
      <c r="R292" s="477"/>
      <c r="S292" s="477"/>
      <c r="T292" s="477"/>
      <c r="U292" s="477" t="s">
        <v>155</v>
      </c>
      <c r="V292" s="477" t="s">
        <v>1332</v>
      </c>
      <c r="W292" s="477" t="s">
        <v>1331</v>
      </c>
      <c r="X292" s="477" t="s">
        <v>1332</v>
      </c>
      <c r="Y292" s="477"/>
      <c r="Z292" s="477" t="s">
        <v>1360</v>
      </c>
      <c r="AA292" s="477" t="s">
        <v>1360</v>
      </c>
      <c r="AB292" s="477" t="s">
        <v>1360</v>
      </c>
      <c r="AC292" s="521"/>
      <c r="AD292" s="63" t="s">
        <v>159</v>
      </c>
      <c r="AE292" s="141" t="s">
        <v>1743</v>
      </c>
      <c r="AF292" s="477" t="s">
        <v>1264</v>
      </c>
      <c r="AG292" s="477" t="s">
        <v>1744</v>
      </c>
      <c r="AH292" s="477"/>
      <c r="AJ292" s="477" t="s">
        <v>934</v>
      </c>
      <c r="AK292" s="477" t="s">
        <v>730</v>
      </c>
      <c r="AL292" s="65" t="s">
        <v>155</v>
      </c>
      <c r="AM292" s="544" t="s">
        <v>1463</v>
      </c>
      <c r="AN292" s="66" t="s">
        <v>155</v>
      </c>
      <c r="AO292" s="66" t="s">
        <v>1464</v>
      </c>
      <c r="AP292" s="66" t="s">
        <v>1745</v>
      </c>
      <c r="AQ292"/>
      <c r="AS292" s="127" t="s">
        <v>1746</v>
      </c>
    </row>
    <row r="293" spans="1:45" ht="46.5" customHeight="1" x14ac:dyDescent="0.25">
      <c r="A293" s="11" t="s">
        <v>1214</v>
      </c>
      <c r="B293" s="558" t="s">
        <v>1214</v>
      </c>
      <c r="C293" s="79" t="s">
        <v>393</v>
      </c>
      <c r="D293" s="78" t="s">
        <v>546</v>
      </c>
      <c r="E293" s="79"/>
      <c r="F293" s="74" t="s">
        <v>947</v>
      </c>
      <c r="G293" s="566"/>
      <c r="H293" s="106"/>
      <c r="I293" s="838"/>
      <c r="J293" s="839"/>
      <c r="K293" s="840"/>
      <c r="L293" s="506" t="s">
        <v>948</v>
      </c>
      <c r="M293" s="489" t="s">
        <v>155</v>
      </c>
      <c r="N293" s="489"/>
      <c r="O293" s="489"/>
      <c r="P293" s="489"/>
      <c r="Q293" s="489"/>
      <c r="R293" s="489"/>
      <c r="S293" s="489"/>
      <c r="T293" s="489"/>
      <c r="U293" s="489" t="s">
        <v>155</v>
      </c>
      <c r="V293" s="489" t="s">
        <v>1332</v>
      </c>
      <c r="W293" s="489" t="s">
        <v>1331</v>
      </c>
      <c r="X293" s="489" t="s">
        <v>1332</v>
      </c>
      <c r="Y293" s="489"/>
      <c r="Z293" s="489" t="s">
        <v>1360</v>
      </c>
      <c r="AA293" s="489" t="s">
        <v>1360</v>
      </c>
      <c r="AB293" s="542" t="s">
        <v>1360</v>
      </c>
      <c r="AC293" s="521"/>
      <c r="AD293" s="558" t="s">
        <v>159</v>
      </c>
      <c r="AE293" s="566" t="s">
        <v>1747</v>
      </c>
      <c r="AF293" s="542" t="s">
        <v>1264</v>
      </c>
      <c r="AG293" s="542" t="s">
        <v>1748</v>
      </c>
      <c r="AH293" s="542"/>
      <c r="AI293" s="542"/>
      <c r="AJ293" s="542" t="s">
        <v>934</v>
      </c>
      <c r="AK293" s="477" t="s">
        <v>730</v>
      </c>
      <c r="AL293" s="65" t="s">
        <v>155</v>
      </c>
      <c r="AM293" s="558" t="s">
        <v>1463</v>
      </c>
      <c r="AN293" s="66" t="s">
        <v>155</v>
      </c>
      <c r="AO293" s="66" t="s">
        <v>1464</v>
      </c>
      <c r="AP293" s="66" t="s">
        <v>1745</v>
      </c>
      <c r="AQ293"/>
      <c r="AS293" s="127" t="s">
        <v>1746</v>
      </c>
    </row>
    <row r="294" spans="1:45" ht="39" customHeight="1" x14ac:dyDescent="0.25">
      <c r="A294" s="11" t="s">
        <v>1215</v>
      </c>
      <c r="B294" s="544" t="s">
        <v>1215</v>
      </c>
      <c r="C294" s="162" t="s">
        <v>495</v>
      </c>
      <c r="D294" s="163" t="s">
        <v>546</v>
      </c>
      <c r="E294" s="162"/>
      <c r="F294" s="164" t="s">
        <v>952</v>
      </c>
      <c r="G294" s="165"/>
      <c r="H294" s="166"/>
      <c r="I294" s="866"/>
      <c r="J294" s="867"/>
      <c r="K294" s="868"/>
      <c r="L294" s="167" t="s">
        <v>953</v>
      </c>
      <c r="M294" s="76"/>
      <c r="N294" s="76"/>
      <c r="O294" s="76" t="s">
        <v>155</v>
      </c>
      <c r="P294" s="76"/>
      <c r="Q294" s="76"/>
      <c r="R294" s="76"/>
      <c r="S294" s="76"/>
      <c r="T294" s="76"/>
      <c r="U294" s="76"/>
      <c r="V294" s="76" t="s">
        <v>1326</v>
      </c>
      <c r="W294" s="76" t="s">
        <v>1326</v>
      </c>
      <c r="X294" s="76" t="s">
        <v>1326</v>
      </c>
      <c r="Y294" s="76"/>
      <c r="Z294" s="595"/>
      <c r="AA294" s="595"/>
      <c r="AB294" s="168"/>
      <c r="AC294" s="521" t="s">
        <v>1448</v>
      </c>
      <c r="AD294" s="169" t="s">
        <v>159</v>
      </c>
      <c r="AE294" s="169"/>
      <c r="AF294" s="168" t="s">
        <v>1264</v>
      </c>
      <c r="AG294" s="168" t="s">
        <v>1749</v>
      </c>
      <c r="AH294" s="168" t="s">
        <v>1749</v>
      </c>
      <c r="AI294" s="168" t="s">
        <v>1749</v>
      </c>
      <c r="AJ294" s="168"/>
      <c r="AK294" s="168" t="s">
        <v>1478</v>
      </c>
      <c r="AL294" s="76"/>
      <c r="AM294" s="169" t="s">
        <v>1463</v>
      </c>
      <c r="AN294" s="521"/>
      <c r="AO294" s="521" t="s">
        <v>155</v>
      </c>
      <c r="AP294" s="521"/>
      <c r="AQ294"/>
    </row>
    <row r="295" spans="1:45" x14ac:dyDescent="0.25">
      <c r="A295" s="11" t="s">
        <v>1217</v>
      </c>
      <c r="B295" s="860" t="s">
        <v>1217</v>
      </c>
      <c r="C295" s="52" t="s">
        <v>438</v>
      </c>
      <c r="D295" s="51" t="s">
        <v>958</v>
      </c>
      <c r="E295" s="52"/>
      <c r="F295" s="772" t="s">
        <v>957</v>
      </c>
      <c r="G295" s="96"/>
      <c r="H295" s="97"/>
      <c r="I295" s="795"/>
      <c r="J295" s="862"/>
      <c r="K295" s="863"/>
      <c r="L295" s="747" t="s">
        <v>440</v>
      </c>
      <c r="M295" s="701"/>
      <c r="N295" s="701"/>
      <c r="O295" s="701" t="s">
        <v>155</v>
      </c>
      <c r="P295" s="701"/>
      <c r="Q295" s="701"/>
      <c r="R295" s="701"/>
      <c r="S295" s="701" t="s">
        <v>155</v>
      </c>
      <c r="T295" s="701" t="s">
        <v>155</v>
      </c>
      <c r="U295" s="701"/>
      <c r="V295" s="701" t="s">
        <v>1326</v>
      </c>
      <c r="W295" s="701" t="s">
        <v>1265</v>
      </c>
      <c r="X295" s="701" t="s">
        <v>1266</v>
      </c>
      <c r="Y295" s="701"/>
      <c r="Z295" s="701"/>
      <c r="AA295" s="701"/>
      <c r="AB295" s="701"/>
      <c r="AC295" s="771" t="s">
        <v>1288</v>
      </c>
      <c r="AD295" s="701" t="s">
        <v>159</v>
      </c>
      <c r="AE295" s="701"/>
      <c r="AF295" s="701" t="s">
        <v>1264</v>
      </c>
      <c r="AG295" s="701"/>
      <c r="AH295" s="701"/>
      <c r="AI295" s="701"/>
      <c r="AJ295" s="701" t="s">
        <v>1750</v>
      </c>
      <c r="AK295" s="701" t="s">
        <v>131</v>
      </c>
      <c r="AL295" s="701"/>
      <c r="AM295" s="858" t="s">
        <v>1463</v>
      </c>
      <c r="AN295" s="758"/>
      <c r="AO295" s="758" t="s">
        <v>155</v>
      </c>
      <c r="AP295" s="758"/>
      <c r="AQ295"/>
    </row>
    <row r="296" spans="1:45" x14ac:dyDescent="0.25">
      <c r="A296" s="11" t="s">
        <v>1217</v>
      </c>
      <c r="B296" s="861" t="s">
        <v>1751</v>
      </c>
      <c r="C296" s="586" t="s">
        <v>295</v>
      </c>
      <c r="D296" s="585" t="s">
        <v>546</v>
      </c>
      <c r="E296" s="587"/>
      <c r="F296" s="775"/>
      <c r="G296" s="100"/>
      <c r="H296" s="101"/>
      <c r="I296" s="797"/>
      <c r="J296" s="864"/>
      <c r="K296" s="865"/>
      <c r="L296" s="774"/>
      <c r="M296" s="702"/>
      <c r="N296" s="702"/>
      <c r="O296" s="702"/>
      <c r="P296" s="702"/>
      <c r="Q296" s="702"/>
      <c r="R296" s="702"/>
      <c r="S296" s="702"/>
      <c r="T296" s="702"/>
      <c r="U296" s="702"/>
      <c r="V296" s="702"/>
      <c r="W296" s="702"/>
      <c r="X296" s="702"/>
      <c r="Y296" s="702"/>
      <c r="Z296" s="702"/>
      <c r="AA296" s="702"/>
      <c r="AB296" s="702"/>
      <c r="AC296" s="771"/>
      <c r="AD296" s="702"/>
      <c r="AE296" s="702"/>
      <c r="AF296" s="702"/>
      <c r="AG296" s="702"/>
      <c r="AH296" s="702"/>
      <c r="AI296" s="702"/>
      <c r="AJ296" s="702"/>
      <c r="AK296" s="702"/>
      <c r="AL296" s="702"/>
      <c r="AM296" s="859"/>
      <c r="AN296" s="760"/>
      <c r="AO296" s="760"/>
      <c r="AP296" s="760"/>
      <c r="AQ296"/>
    </row>
    <row r="297" spans="1:45" ht="51" x14ac:dyDescent="0.25">
      <c r="A297" s="11" t="s">
        <v>1218</v>
      </c>
      <c r="B297" s="563" t="s">
        <v>1218</v>
      </c>
      <c r="C297" s="116" t="s">
        <v>495</v>
      </c>
      <c r="D297" s="108" t="s">
        <v>495</v>
      </c>
      <c r="E297" s="107"/>
      <c r="F297" s="532" t="s">
        <v>70</v>
      </c>
      <c r="G297" s="111"/>
      <c r="H297" s="114"/>
      <c r="I297" s="841"/>
      <c r="J297" s="842"/>
      <c r="K297" s="843"/>
      <c r="L297" s="499" t="s">
        <v>959</v>
      </c>
      <c r="M297" s="477" t="s">
        <v>155</v>
      </c>
      <c r="N297" s="477"/>
      <c r="O297" s="477"/>
      <c r="P297" s="477"/>
      <c r="Q297" s="477"/>
      <c r="R297" s="477"/>
      <c r="S297" s="477"/>
      <c r="T297" s="477"/>
      <c r="U297" s="477"/>
      <c r="V297" s="477" t="s">
        <v>1332</v>
      </c>
      <c r="W297" s="477" t="s">
        <v>1331</v>
      </c>
      <c r="X297" s="477" t="s">
        <v>1332</v>
      </c>
      <c r="Y297" s="477"/>
      <c r="Z297" s="477" t="s">
        <v>1277</v>
      </c>
      <c r="AA297" s="477" t="s">
        <v>1277</v>
      </c>
      <c r="AB297" s="477" t="s">
        <v>1277</v>
      </c>
      <c r="AC297" s="521"/>
      <c r="AD297" s="544" t="s">
        <v>159</v>
      </c>
      <c r="AE297" s="111"/>
      <c r="AF297" s="543" t="s">
        <v>1264</v>
      </c>
      <c r="AG297" s="111" t="s">
        <v>1752</v>
      </c>
      <c r="AH297" s="111" t="s">
        <v>1752</v>
      </c>
      <c r="AI297" s="111" t="s">
        <v>1752</v>
      </c>
      <c r="AJ297" s="543"/>
      <c r="AK297" s="543"/>
      <c r="AL297" s="477"/>
      <c r="AM297" s="544" t="s">
        <v>1463</v>
      </c>
      <c r="AN297" s="66"/>
      <c r="AO297" s="66" t="s">
        <v>155</v>
      </c>
      <c r="AP297" s="66"/>
      <c r="AQ297"/>
    </row>
    <row r="298" spans="1:45" ht="79.5" customHeight="1" x14ac:dyDescent="0.25">
      <c r="A298" s="11" t="s">
        <v>1220</v>
      </c>
      <c r="B298" s="551" t="s">
        <v>1220</v>
      </c>
      <c r="C298" s="115" t="s">
        <v>495</v>
      </c>
      <c r="D298" s="78" t="s">
        <v>495</v>
      </c>
      <c r="E298" s="79"/>
      <c r="F298" s="528" t="s">
        <v>116</v>
      </c>
      <c r="G298" s="542" t="s">
        <v>632</v>
      </c>
      <c r="H298" s="106"/>
      <c r="I298" s="838"/>
      <c r="J298" s="839"/>
      <c r="K298" s="840"/>
      <c r="L298" s="498" t="s">
        <v>963</v>
      </c>
      <c r="M298" s="489" t="s">
        <v>155</v>
      </c>
      <c r="N298" s="489"/>
      <c r="O298" s="489" t="s">
        <v>155</v>
      </c>
      <c r="P298" s="489"/>
      <c r="Q298" s="489"/>
      <c r="R298" s="489"/>
      <c r="S298" s="489"/>
      <c r="T298" s="489"/>
      <c r="U298" s="489"/>
      <c r="V298" s="489" t="s">
        <v>1332</v>
      </c>
      <c r="W298" s="489" t="s">
        <v>1331</v>
      </c>
      <c r="X298" s="489" t="s">
        <v>1332</v>
      </c>
      <c r="Y298" s="489"/>
      <c r="Z298" s="489" t="s">
        <v>1267</v>
      </c>
      <c r="AA298" s="489"/>
      <c r="AB298" s="542" t="s">
        <v>1277</v>
      </c>
      <c r="AC298" s="521"/>
      <c r="AD298" s="558" t="s">
        <v>159</v>
      </c>
      <c r="AE298" s="566" t="s">
        <v>1753</v>
      </c>
      <c r="AF298" s="542" t="s">
        <v>1262</v>
      </c>
      <c r="AG298" s="542" t="s">
        <v>1754</v>
      </c>
      <c r="AH298" s="542" t="s">
        <v>1755</v>
      </c>
      <c r="AI298" s="542" t="s">
        <v>1756</v>
      </c>
      <c r="AJ298" s="542"/>
      <c r="AK298" s="542"/>
      <c r="AL298" s="489"/>
      <c r="AM298" s="558" t="s">
        <v>1463</v>
      </c>
      <c r="AN298" s="66"/>
      <c r="AO298" s="66" t="s">
        <v>1407</v>
      </c>
      <c r="AP298" s="66" t="s">
        <v>1689</v>
      </c>
      <c r="AQ298" s="73" t="s">
        <v>1757</v>
      </c>
      <c r="AR298" s="3" t="s">
        <v>1758</v>
      </c>
    </row>
    <row r="299" spans="1:45" ht="14.45" customHeight="1" x14ac:dyDescent="0.25">
      <c r="A299" s="11" t="s">
        <v>65</v>
      </c>
      <c r="B299" s="852" t="s">
        <v>65</v>
      </c>
      <c r="C299" s="40" t="s">
        <v>495</v>
      </c>
      <c r="D299" s="39" t="s">
        <v>495</v>
      </c>
      <c r="E299" s="40"/>
      <c r="F299" s="768" t="s">
        <v>64</v>
      </c>
      <c r="G299" s="90"/>
      <c r="H299" s="91"/>
      <c r="I299" s="855"/>
      <c r="J299" s="856"/>
      <c r="K299" s="857"/>
      <c r="L299" s="769" t="s">
        <v>967</v>
      </c>
      <c r="M299" s="688" t="s">
        <v>155</v>
      </c>
      <c r="N299" s="688"/>
      <c r="O299" s="688"/>
      <c r="P299" s="688" t="s">
        <v>155</v>
      </c>
      <c r="Q299" s="688"/>
      <c r="R299" s="688"/>
      <c r="S299" s="688"/>
      <c r="T299" s="688"/>
      <c r="U299" s="688"/>
      <c r="V299" s="688" t="s">
        <v>1240</v>
      </c>
      <c r="W299" s="688" t="s">
        <v>1331</v>
      </c>
      <c r="X299" s="688" t="s">
        <v>1332</v>
      </c>
      <c r="Y299" s="688"/>
      <c r="Z299" s="688"/>
      <c r="AA299" s="688"/>
      <c r="AB299" s="688"/>
      <c r="AC299" s="851" t="s">
        <v>1240</v>
      </c>
      <c r="AD299" s="768" t="s">
        <v>159</v>
      </c>
      <c r="AE299" s="790"/>
      <c r="AF299" s="688" t="s">
        <v>1264</v>
      </c>
      <c r="AG299" s="688" t="s">
        <v>1759</v>
      </c>
      <c r="AH299" s="688" t="s">
        <v>1759</v>
      </c>
      <c r="AI299" s="688" t="s">
        <v>1759</v>
      </c>
      <c r="AJ299" s="688"/>
      <c r="AK299" s="688" t="s">
        <v>1377</v>
      </c>
      <c r="AL299" s="688"/>
      <c r="AM299" s="844" t="s">
        <v>1463</v>
      </c>
      <c r="AN299" s="758"/>
      <c r="AO299" s="758" t="s">
        <v>155</v>
      </c>
      <c r="AP299" s="758"/>
      <c r="AQ299"/>
    </row>
    <row r="300" spans="1:45" x14ac:dyDescent="0.25">
      <c r="A300" s="11" t="s">
        <v>65</v>
      </c>
      <c r="B300" s="853" t="s">
        <v>1760</v>
      </c>
      <c r="C300" s="45" t="s">
        <v>149</v>
      </c>
      <c r="D300" s="44" t="s">
        <v>546</v>
      </c>
      <c r="E300" s="45"/>
      <c r="F300" s="761"/>
      <c r="G300" s="92"/>
      <c r="H300" s="93"/>
      <c r="I300" s="845"/>
      <c r="J300" s="846"/>
      <c r="K300" s="847"/>
      <c r="L300" s="770"/>
      <c r="M300" s="689"/>
      <c r="N300" s="689"/>
      <c r="O300" s="689"/>
      <c r="P300" s="689"/>
      <c r="Q300" s="689"/>
      <c r="R300" s="689"/>
      <c r="S300" s="689"/>
      <c r="T300" s="689"/>
      <c r="U300" s="689"/>
      <c r="V300" s="689"/>
      <c r="W300" s="689"/>
      <c r="X300" s="689"/>
      <c r="Y300" s="689"/>
      <c r="Z300" s="689"/>
      <c r="AA300" s="689"/>
      <c r="AB300" s="689"/>
      <c r="AC300" s="851"/>
      <c r="AD300" s="761"/>
      <c r="AE300" s="791"/>
      <c r="AF300" s="689"/>
      <c r="AG300" s="689"/>
      <c r="AH300" s="689"/>
      <c r="AI300" s="689"/>
      <c r="AJ300" s="689"/>
      <c r="AK300" s="689"/>
      <c r="AL300" s="689"/>
      <c r="AM300" s="844"/>
      <c r="AN300" s="759"/>
      <c r="AO300" s="759"/>
      <c r="AP300" s="759"/>
      <c r="AQ300"/>
    </row>
    <row r="301" spans="1:45" x14ac:dyDescent="0.25">
      <c r="A301" s="11" t="s">
        <v>65</v>
      </c>
      <c r="B301" s="854" t="s">
        <v>1761</v>
      </c>
      <c r="C301" s="60" t="s">
        <v>968</v>
      </c>
      <c r="D301" s="59" t="s">
        <v>546</v>
      </c>
      <c r="E301" s="60"/>
      <c r="F301" s="762"/>
      <c r="G301" s="94"/>
      <c r="H301" s="95"/>
      <c r="I301" s="848"/>
      <c r="J301" s="849"/>
      <c r="K301" s="850"/>
      <c r="L301" s="751"/>
      <c r="M301" s="690"/>
      <c r="N301" s="690"/>
      <c r="O301" s="690"/>
      <c r="P301" s="690"/>
      <c r="Q301" s="690"/>
      <c r="R301" s="690"/>
      <c r="S301" s="690"/>
      <c r="T301" s="690"/>
      <c r="U301" s="690"/>
      <c r="V301" s="690"/>
      <c r="W301" s="690"/>
      <c r="X301" s="690"/>
      <c r="Y301" s="690"/>
      <c r="Z301" s="690"/>
      <c r="AA301" s="690"/>
      <c r="AB301" s="690"/>
      <c r="AC301" s="851"/>
      <c r="AD301" s="762"/>
      <c r="AE301" s="792"/>
      <c r="AF301" s="690"/>
      <c r="AG301" s="690"/>
      <c r="AH301" s="690"/>
      <c r="AI301" s="690"/>
      <c r="AJ301" s="690"/>
      <c r="AK301" s="690"/>
      <c r="AL301" s="690"/>
      <c r="AM301" s="844"/>
      <c r="AN301" s="760"/>
      <c r="AO301" s="760"/>
      <c r="AP301" s="760"/>
      <c r="AQ301"/>
    </row>
    <row r="302" spans="1:45" ht="109.5" customHeight="1" x14ac:dyDescent="0.25">
      <c r="A302" s="11" t="s">
        <v>1762</v>
      </c>
      <c r="B302" s="551" t="s">
        <v>1762</v>
      </c>
      <c r="C302" s="115" t="s">
        <v>495</v>
      </c>
      <c r="D302" s="78" t="s">
        <v>495</v>
      </c>
      <c r="E302" s="79"/>
      <c r="F302" s="539" t="s">
        <v>1763</v>
      </c>
      <c r="G302" s="566"/>
      <c r="H302" s="106"/>
      <c r="I302" s="838"/>
      <c r="J302" s="839"/>
      <c r="K302" s="840"/>
      <c r="L302" s="498" t="s">
        <v>970</v>
      </c>
      <c r="M302" s="489"/>
      <c r="N302" s="489"/>
      <c r="O302" s="489"/>
      <c r="P302" s="489"/>
      <c r="Q302" s="489"/>
      <c r="R302" s="489"/>
      <c r="S302" s="489" t="s">
        <v>155</v>
      </c>
      <c r="T302" s="489"/>
      <c r="U302" s="489"/>
      <c r="V302" s="489" t="s">
        <v>1326</v>
      </c>
      <c r="W302" s="489" t="s">
        <v>1318</v>
      </c>
      <c r="X302" s="489" t="s">
        <v>131</v>
      </c>
      <c r="Y302" s="489"/>
      <c r="Z302" s="489"/>
      <c r="AA302" s="489"/>
      <c r="AB302" s="542"/>
      <c r="AC302" s="521" t="s">
        <v>131</v>
      </c>
      <c r="AD302" s="558" t="s">
        <v>159</v>
      </c>
      <c r="AE302" s="566" t="s">
        <v>1764</v>
      </c>
      <c r="AF302" s="542" t="s">
        <v>1264</v>
      </c>
      <c r="AG302" s="542" t="s">
        <v>1765</v>
      </c>
      <c r="AH302" s="542" t="s">
        <v>1765</v>
      </c>
      <c r="AI302" s="542" t="s">
        <v>1765</v>
      </c>
      <c r="AJ302" s="542" t="s">
        <v>1766</v>
      </c>
      <c r="AK302" s="542" t="s">
        <v>1298</v>
      </c>
      <c r="AL302" s="489"/>
      <c r="AM302" s="558" t="s">
        <v>1463</v>
      </c>
      <c r="AN302" s="66"/>
      <c r="AO302" s="66" t="s">
        <v>1407</v>
      </c>
      <c r="AP302" s="66" t="s">
        <v>1767</v>
      </c>
      <c r="AQ302" s="561" t="s">
        <v>1768</v>
      </c>
      <c r="AR302" s="3" t="s">
        <v>1769</v>
      </c>
    </row>
    <row r="303" spans="1:45" ht="60" x14ac:dyDescent="0.25">
      <c r="A303" s="11" t="s">
        <v>1770</v>
      </c>
      <c r="B303" s="563" t="s">
        <v>1770</v>
      </c>
      <c r="C303" s="116" t="s">
        <v>495</v>
      </c>
      <c r="D303" s="108" t="s">
        <v>495</v>
      </c>
      <c r="E303" s="107"/>
      <c r="F303" s="539" t="s">
        <v>1771</v>
      </c>
      <c r="G303" s="111"/>
      <c r="H303" s="114"/>
      <c r="I303" s="841"/>
      <c r="J303" s="842"/>
      <c r="K303" s="843"/>
      <c r="L303" s="499" t="s">
        <v>972</v>
      </c>
      <c r="M303" s="477"/>
      <c r="N303" s="477"/>
      <c r="O303" s="477"/>
      <c r="P303" s="477"/>
      <c r="Q303" s="477"/>
      <c r="R303" s="477"/>
      <c r="S303" s="477" t="s">
        <v>155</v>
      </c>
      <c r="T303" s="477"/>
      <c r="U303" s="477"/>
      <c r="V303" s="477" t="s">
        <v>1326</v>
      </c>
      <c r="W303" s="477" t="s">
        <v>1318</v>
      </c>
      <c r="X303" s="477" t="s">
        <v>131</v>
      </c>
      <c r="Y303" s="477"/>
      <c r="Z303" s="477"/>
      <c r="AA303" s="477"/>
      <c r="AB303" s="543"/>
      <c r="AC303" s="521" t="s">
        <v>131</v>
      </c>
      <c r="AD303" s="544" t="s">
        <v>159</v>
      </c>
      <c r="AE303" s="141" t="s">
        <v>1772</v>
      </c>
      <c r="AF303" s="543" t="s">
        <v>1264</v>
      </c>
      <c r="AG303" s="543" t="s">
        <v>1773</v>
      </c>
      <c r="AH303" s="543" t="s">
        <v>1773</v>
      </c>
      <c r="AI303" s="543" t="s">
        <v>1773</v>
      </c>
      <c r="AJ303" s="543" t="s">
        <v>131</v>
      </c>
      <c r="AK303" s="543" t="s">
        <v>1298</v>
      </c>
      <c r="AL303" s="477"/>
      <c r="AM303" s="544" t="s">
        <v>1463</v>
      </c>
      <c r="AN303" s="66"/>
      <c r="AO303" s="66" t="s">
        <v>1407</v>
      </c>
      <c r="AP303" s="66" t="s">
        <v>1774</v>
      </c>
      <c r="AQ303" s="561" t="s">
        <v>1775</v>
      </c>
      <c r="AR303" s="3" t="s">
        <v>1769</v>
      </c>
    </row>
    <row r="304" spans="1:45" ht="105" x14ac:dyDescent="0.25">
      <c r="A304" s="11" t="s">
        <v>1776</v>
      </c>
      <c r="B304" s="551" t="s">
        <v>1776</v>
      </c>
      <c r="C304" s="115" t="s">
        <v>546</v>
      </c>
      <c r="D304" s="78" t="s">
        <v>546</v>
      </c>
      <c r="E304" s="79"/>
      <c r="F304" s="528" t="s">
        <v>973</v>
      </c>
      <c r="G304" s="566"/>
      <c r="H304" s="106"/>
      <c r="I304" s="838"/>
      <c r="J304" s="839"/>
      <c r="K304" s="840"/>
      <c r="L304" s="498" t="s">
        <v>1777</v>
      </c>
      <c r="M304" s="489"/>
      <c r="N304" s="489"/>
      <c r="O304" s="489"/>
      <c r="P304" s="489"/>
      <c r="Q304" s="489"/>
      <c r="R304" s="489"/>
      <c r="S304" s="489" t="s">
        <v>155</v>
      </c>
      <c r="T304" s="489"/>
      <c r="U304" s="489"/>
      <c r="V304" s="489" t="s">
        <v>1326</v>
      </c>
      <c r="W304" s="489" t="s">
        <v>1318</v>
      </c>
      <c r="X304" s="489" t="s">
        <v>131</v>
      </c>
      <c r="Y304" s="489"/>
      <c r="Z304" s="489"/>
      <c r="AA304" s="489"/>
      <c r="AB304" s="542"/>
      <c r="AC304" s="521" t="s">
        <v>131</v>
      </c>
      <c r="AD304" s="558" t="s">
        <v>1285</v>
      </c>
      <c r="AE304" s="566" t="s">
        <v>1778</v>
      </c>
      <c r="AF304" s="542" t="s">
        <v>1264</v>
      </c>
      <c r="AG304" s="542"/>
      <c r="AH304" s="542" t="s">
        <v>1779</v>
      </c>
      <c r="AI304" s="542"/>
      <c r="AJ304" s="542"/>
      <c r="AK304" s="542" t="s">
        <v>1780</v>
      </c>
      <c r="AL304" s="489"/>
      <c r="AM304" s="558" t="s">
        <v>1463</v>
      </c>
      <c r="AN304" s="66"/>
      <c r="AO304" s="66" t="s">
        <v>155</v>
      </c>
      <c r="AP304" s="66" t="s">
        <v>1781</v>
      </c>
      <c r="AQ304"/>
    </row>
    <row r="305" spans="1:44" s="17" customFormat="1" ht="30" x14ac:dyDescent="0.25">
      <c r="A305" s="170" t="s">
        <v>1782</v>
      </c>
      <c r="B305" s="171" t="s">
        <v>1782</v>
      </c>
      <c r="C305" s="172" t="s">
        <v>968</v>
      </c>
      <c r="D305" s="173" t="s">
        <v>546</v>
      </c>
      <c r="E305" s="174"/>
      <c r="F305" s="175" t="s">
        <v>975</v>
      </c>
      <c r="G305" s="176"/>
      <c r="H305" s="177"/>
      <c r="I305" s="835"/>
      <c r="J305" s="836"/>
      <c r="K305" s="837"/>
      <c r="L305" s="178" t="s">
        <v>1783</v>
      </c>
      <c r="M305" s="138"/>
      <c r="N305" s="138"/>
      <c r="O305" s="138"/>
      <c r="P305" s="138"/>
      <c r="Q305" s="138"/>
      <c r="R305" s="138"/>
      <c r="S305" s="138"/>
      <c r="T305" s="138"/>
      <c r="U305" s="138"/>
      <c r="V305" s="138" t="s">
        <v>1332</v>
      </c>
      <c r="W305" s="138" t="s">
        <v>1331</v>
      </c>
      <c r="X305" s="138" t="s">
        <v>1332</v>
      </c>
      <c r="Y305" s="138" t="s">
        <v>155</v>
      </c>
      <c r="Z305" s="138"/>
      <c r="AA305" s="138"/>
      <c r="AB305" s="541"/>
      <c r="AC305" s="179" t="s">
        <v>1332</v>
      </c>
      <c r="AD305" s="180" t="s">
        <v>1285</v>
      </c>
      <c r="AE305" s="176" t="s">
        <v>1784</v>
      </c>
      <c r="AF305" s="541"/>
      <c r="AG305" s="541"/>
      <c r="AH305" s="541"/>
      <c r="AI305" s="541"/>
      <c r="AJ305" s="541"/>
      <c r="AK305" s="541"/>
      <c r="AL305" s="138"/>
      <c r="AM305" s="180" t="s">
        <v>1463</v>
      </c>
      <c r="AN305" s="66"/>
      <c r="AO305" s="66" t="s">
        <v>155</v>
      </c>
      <c r="AP305" s="66" t="s">
        <v>1785</v>
      </c>
      <c r="AR305" s="181" t="s">
        <v>1535</v>
      </c>
    </row>
    <row r="306" spans="1:44" s="17" customFormat="1" ht="30" x14ac:dyDescent="0.25">
      <c r="A306" s="170" t="s">
        <v>1786</v>
      </c>
      <c r="B306" s="171" t="s">
        <v>1786</v>
      </c>
      <c r="C306" s="172" t="s">
        <v>149</v>
      </c>
      <c r="D306" s="173" t="s">
        <v>546</v>
      </c>
      <c r="E306" s="174"/>
      <c r="F306" s="175" t="s">
        <v>977</v>
      </c>
      <c r="G306" s="176"/>
      <c r="H306" s="177"/>
      <c r="I306" s="835"/>
      <c r="J306" s="836"/>
      <c r="K306" s="837"/>
      <c r="L306" s="178" t="s">
        <v>1783</v>
      </c>
      <c r="M306" s="138"/>
      <c r="N306" s="138"/>
      <c r="O306" s="138"/>
      <c r="P306" s="138"/>
      <c r="Q306" s="138"/>
      <c r="R306" s="138"/>
      <c r="S306" s="138"/>
      <c r="T306" s="138"/>
      <c r="U306" s="138"/>
      <c r="V306" s="138" t="s">
        <v>1332</v>
      </c>
      <c r="W306" s="138" t="s">
        <v>1331</v>
      </c>
      <c r="X306" s="138" t="s">
        <v>1332</v>
      </c>
      <c r="Y306" s="138" t="s">
        <v>155</v>
      </c>
      <c r="Z306" s="138"/>
      <c r="AA306" s="138"/>
      <c r="AB306" s="541"/>
      <c r="AC306" s="179" t="s">
        <v>1332</v>
      </c>
      <c r="AD306" s="180" t="s">
        <v>1285</v>
      </c>
      <c r="AE306" s="176" t="s">
        <v>1784</v>
      </c>
      <c r="AF306" s="541"/>
      <c r="AG306" s="541"/>
      <c r="AH306" s="541"/>
      <c r="AI306" s="541"/>
      <c r="AJ306" s="541"/>
      <c r="AK306" s="541"/>
      <c r="AL306" s="138"/>
      <c r="AM306" s="180" t="s">
        <v>1463</v>
      </c>
      <c r="AN306" s="66"/>
      <c r="AO306" s="66" t="s">
        <v>155</v>
      </c>
      <c r="AP306" s="66" t="s">
        <v>1785</v>
      </c>
      <c r="AR306" s="181" t="s">
        <v>1535</v>
      </c>
    </row>
    <row r="307" spans="1:44" s="17" customFormat="1" ht="30" x14ac:dyDescent="0.25">
      <c r="A307" s="170" t="s">
        <v>1787</v>
      </c>
      <c r="B307" s="171" t="s">
        <v>1787</v>
      </c>
      <c r="C307" s="172" t="s">
        <v>295</v>
      </c>
      <c r="D307" s="173" t="s">
        <v>295</v>
      </c>
      <c r="E307" s="174"/>
      <c r="F307" s="175" t="s">
        <v>978</v>
      </c>
      <c r="G307" s="176"/>
      <c r="H307" s="177"/>
      <c r="I307" s="835"/>
      <c r="J307" s="836"/>
      <c r="K307" s="837"/>
      <c r="L307" s="178" t="s">
        <v>1783</v>
      </c>
      <c r="M307" s="138"/>
      <c r="N307" s="138"/>
      <c r="O307" s="138"/>
      <c r="P307" s="138"/>
      <c r="Q307" s="138"/>
      <c r="R307" s="138"/>
      <c r="S307" s="138"/>
      <c r="T307" s="138"/>
      <c r="U307" s="138"/>
      <c r="V307" s="138" t="s">
        <v>1332</v>
      </c>
      <c r="W307" s="138" t="s">
        <v>1331</v>
      </c>
      <c r="X307" s="138" t="s">
        <v>1332</v>
      </c>
      <c r="Y307" s="138"/>
      <c r="Z307" s="138"/>
      <c r="AA307" s="138"/>
      <c r="AB307" s="541"/>
      <c r="AC307" s="179" t="s">
        <v>1332</v>
      </c>
      <c r="AD307" s="180" t="s">
        <v>1285</v>
      </c>
      <c r="AE307" s="176" t="s">
        <v>1784</v>
      </c>
      <c r="AF307" s="541"/>
      <c r="AG307" s="541"/>
      <c r="AH307" s="541"/>
      <c r="AI307" s="541"/>
      <c r="AJ307" s="541"/>
      <c r="AK307" s="541"/>
      <c r="AL307" s="138"/>
      <c r="AM307" s="180" t="s">
        <v>1463</v>
      </c>
      <c r="AN307" s="66"/>
      <c r="AO307" s="66" t="s">
        <v>155</v>
      </c>
      <c r="AP307" s="66" t="s">
        <v>1785</v>
      </c>
      <c r="AR307" s="181" t="s">
        <v>1535</v>
      </c>
    </row>
    <row r="308" spans="1:44" s="17" customFormat="1" ht="30" x14ac:dyDescent="0.25">
      <c r="A308" s="170" t="s">
        <v>1788</v>
      </c>
      <c r="B308" s="171" t="s">
        <v>1788</v>
      </c>
      <c r="C308" s="172" t="s">
        <v>149</v>
      </c>
      <c r="D308" s="173" t="s">
        <v>546</v>
      </c>
      <c r="E308" s="174"/>
      <c r="F308" s="175" t="s">
        <v>979</v>
      </c>
      <c r="G308" s="176"/>
      <c r="H308" s="177"/>
      <c r="I308" s="835"/>
      <c r="J308" s="836"/>
      <c r="K308" s="837"/>
      <c r="L308" s="178" t="s">
        <v>1783</v>
      </c>
      <c r="M308" s="138"/>
      <c r="N308" s="138"/>
      <c r="O308" s="138"/>
      <c r="P308" s="138"/>
      <c r="Q308" s="138"/>
      <c r="R308" s="138"/>
      <c r="S308" s="138"/>
      <c r="T308" s="138"/>
      <c r="U308" s="138"/>
      <c r="V308" s="138" t="s">
        <v>1332</v>
      </c>
      <c r="W308" s="138" t="s">
        <v>1331</v>
      </c>
      <c r="X308" s="138" t="s">
        <v>1332</v>
      </c>
      <c r="Y308" s="138"/>
      <c r="Z308" s="138"/>
      <c r="AA308" s="138"/>
      <c r="AB308" s="541"/>
      <c r="AC308" s="179" t="s">
        <v>1332</v>
      </c>
      <c r="AD308" s="180" t="s">
        <v>1285</v>
      </c>
      <c r="AE308" s="176" t="s">
        <v>1784</v>
      </c>
      <c r="AF308" s="541"/>
      <c r="AG308" s="541"/>
      <c r="AH308" s="541"/>
      <c r="AI308" s="541"/>
      <c r="AJ308" s="541"/>
      <c r="AK308" s="541"/>
      <c r="AL308" s="138"/>
      <c r="AM308" s="180" t="s">
        <v>1463</v>
      </c>
      <c r="AN308" s="66"/>
      <c r="AO308" s="66" t="s">
        <v>155</v>
      </c>
      <c r="AP308" s="66" t="s">
        <v>1785</v>
      </c>
      <c r="AR308" s="181" t="s">
        <v>1535</v>
      </c>
    </row>
    <row r="309" spans="1:44" s="17" customFormat="1" ht="30" x14ac:dyDescent="0.25">
      <c r="A309" s="170" t="s">
        <v>1789</v>
      </c>
      <c r="B309" s="171" t="s">
        <v>1789</v>
      </c>
      <c r="C309" s="172" t="s">
        <v>149</v>
      </c>
      <c r="D309" s="173" t="s">
        <v>546</v>
      </c>
      <c r="E309" s="174"/>
      <c r="F309" s="175" t="s">
        <v>980</v>
      </c>
      <c r="G309" s="176"/>
      <c r="H309" s="177"/>
      <c r="I309" s="835"/>
      <c r="J309" s="836"/>
      <c r="K309" s="837"/>
      <c r="L309" s="178" t="s">
        <v>1783</v>
      </c>
      <c r="M309" s="138"/>
      <c r="N309" s="138"/>
      <c r="O309" s="138"/>
      <c r="P309" s="138"/>
      <c r="Q309" s="138"/>
      <c r="R309" s="138"/>
      <c r="S309" s="138"/>
      <c r="T309" s="138"/>
      <c r="U309" s="138"/>
      <c r="V309" s="138" t="s">
        <v>1332</v>
      </c>
      <c r="W309" s="138" t="s">
        <v>1331</v>
      </c>
      <c r="X309" s="138" t="s">
        <v>1332</v>
      </c>
      <c r="Y309" s="138"/>
      <c r="Z309" s="138"/>
      <c r="AA309" s="138"/>
      <c r="AB309" s="541"/>
      <c r="AC309" s="179" t="s">
        <v>1332</v>
      </c>
      <c r="AD309" s="180" t="s">
        <v>1285</v>
      </c>
      <c r="AE309" s="176" t="s">
        <v>1784</v>
      </c>
      <c r="AF309" s="541"/>
      <c r="AG309" s="541"/>
      <c r="AH309" s="541"/>
      <c r="AI309" s="541"/>
      <c r="AJ309" s="541"/>
      <c r="AK309" s="541"/>
      <c r="AL309" s="138"/>
      <c r="AM309" s="180" t="s">
        <v>1463</v>
      </c>
      <c r="AN309" s="66"/>
      <c r="AO309" s="66" t="s">
        <v>155</v>
      </c>
      <c r="AP309" s="66" t="s">
        <v>1785</v>
      </c>
      <c r="AR309" s="181" t="s">
        <v>1535</v>
      </c>
    </row>
    <row r="310" spans="1:44" s="17" customFormat="1" ht="30" x14ac:dyDescent="0.25">
      <c r="A310" s="170" t="s">
        <v>1790</v>
      </c>
      <c r="B310" s="171" t="s">
        <v>1790</v>
      </c>
      <c r="C310" s="172" t="s">
        <v>286</v>
      </c>
      <c r="D310" s="173" t="s">
        <v>286</v>
      </c>
      <c r="E310" s="174"/>
      <c r="F310" s="175" t="s">
        <v>981</v>
      </c>
      <c r="G310" s="176"/>
      <c r="H310" s="177"/>
      <c r="I310" s="835"/>
      <c r="J310" s="836"/>
      <c r="K310" s="837"/>
      <c r="L310" s="178" t="s">
        <v>1783</v>
      </c>
      <c r="M310" s="138"/>
      <c r="N310" s="138"/>
      <c r="O310" s="138"/>
      <c r="P310" s="138"/>
      <c r="Q310" s="138"/>
      <c r="R310" s="138"/>
      <c r="S310" s="138"/>
      <c r="T310" s="138"/>
      <c r="U310" s="138"/>
      <c r="V310" s="138" t="s">
        <v>1332</v>
      </c>
      <c r="W310" s="138" t="s">
        <v>1331</v>
      </c>
      <c r="X310" s="138" t="s">
        <v>1332</v>
      </c>
      <c r="Y310" s="138"/>
      <c r="Z310" s="138"/>
      <c r="AA310" s="138"/>
      <c r="AB310" s="541"/>
      <c r="AC310" s="179" t="s">
        <v>1332</v>
      </c>
      <c r="AD310" s="180" t="s">
        <v>1285</v>
      </c>
      <c r="AE310" s="176" t="s">
        <v>1784</v>
      </c>
      <c r="AF310" s="541"/>
      <c r="AG310" s="541"/>
      <c r="AH310" s="541"/>
      <c r="AI310" s="541"/>
      <c r="AJ310" s="541"/>
      <c r="AK310" s="541"/>
      <c r="AL310" s="138"/>
      <c r="AM310" s="180" t="s">
        <v>1463</v>
      </c>
      <c r="AN310" s="66"/>
      <c r="AO310" s="66" t="s">
        <v>155</v>
      </c>
      <c r="AP310" s="66" t="s">
        <v>1785</v>
      </c>
      <c r="AR310" s="181" t="s">
        <v>1535</v>
      </c>
    </row>
    <row r="311" spans="1:44" s="17" customFormat="1" ht="30" x14ac:dyDescent="0.25">
      <c r="A311" s="170" t="s">
        <v>1791</v>
      </c>
      <c r="B311" s="171" t="s">
        <v>1791</v>
      </c>
      <c r="C311" s="172" t="s">
        <v>149</v>
      </c>
      <c r="D311" s="173" t="s">
        <v>546</v>
      </c>
      <c r="E311" s="174"/>
      <c r="F311" s="175" t="s">
        <v>1792</v>
      </c>
      <c r="G311" s="176"/>
      <c r="H311" s="177"/>
      <c r="I311" s="835"/>
      <c r="J311" s="836"/>
      <c r="K311" s="837"/>
      <c r="L311" s="178" t="s">
        <v>1793</v>
      </c>
      <c r="M311" s="138"/>
      <c r="N311" s="138"/>
      <c r="O311" s="138"/>
      <c r="P311" s="138"/>
      <c r="Q311" s="138"/>
      <c r="R311" s="138"/>
      <c r="S311" s="138"/>
      <c r="T311" s="138"/>
      <c r="U311" s="138"/>
      <c r="V311" s="138" t="s">
        <v>1332</v>
      </c>
      <c r="W311" s="138" t="s">
        <v>1331</v>
      </c>
      <c r="X311" s="138" t="s">
        <v>1332</v>
      </c>
      <c r="Y311" s="138"/>
      <c r="Z311" s="138"/>
      <c r="AA311" s="138"/>
      <c r="AB311" s="541"/>
      <c r="AC311" s="179" t="s">
        <v>1332</v>
      </c>
      <c r="AD311" s="180" t="s">
        <v>1285</v>
      </c>
      <c r="AE311" s="176" t="s">
        <v>1784</v>
      </c>
      <c r="AF311" s="541"/>
      <c r="AG311" s="541"/>
      <c r="AH311" s="541"/>
      <c r="AI311" s="541"/>
      <c r="AJ311" s="541"/>
      <c r="AK311" s="541"/>
      <c r="AL311" s="138"/>
      <c r="AM311" s="180" t="s">
        <v>1463</v>
      </c>
      <c r="AN311" s="66"/>
      <c r="AO311" s="66" t="s">
        <v>155</v>
      </c>
      <c r="AP311" s="66" t="s">
        <v>1785</v>
      </c>
      <c r="AR311" s="181" t="s">
        <v>1535</v>
      </c>
    </row>
    <row r="312" spans="1:44" ht="30" x14ac:dyDescent="0.25">
      <c r="A312" s="11" t="s">
        <v>1794</v>
      </c>
      <c r="B312" s="551" t="s">
        <v>1794</v>
      </c>
      <c r="C312" s="115" t="s">
        <v>393</v>
      </c>
      <c r="D312" s="78" t="s">
        <v>404</v>
      </c>
      <c r="E312" s="79"/>
      <c r="F312" s="528" t="s">
        <v>983</v>
      </c>
      <c r="G312" s="566"/>
      <c r="H312" s="106"/>
      <c r="I312" s="838"/>
      <c r="J312" s="839"/>
      <c r="K312" s="840"/>
      <c r="L312" s="498" t="s">
        <v>1795</v>
      </c>
      <c r="M312" s="489" t="s">
        <v>155</v>
      </c>
      <c r="N312" s="489"/>
      <c r="O312" s="489"/>
      <c r="P312" s="489" t="s">
        <v>155</v>
      </c>
      <c r="Q312" s="489"/>
      <c r="R312" s="489"/>
      <c r="S312" s="489"/>
      <c r="T312" s="489"/>
      <c r="U312" s="489"/>
      <c r="V312" s="489" t="s">
        <v>1240</v>
      </c>
      <c r="W312" s="489" t="s">
        <v>1331</v>
      </c>
      <c r="X312" s="489" t="s">
        <v>1332</v>
      </c>
      <c r="Y312" s="489"/>
      <c r="Z312" s="489" t="s">
        <v>1277</v>
      </c>
      <c r="AA312" s="489" t="s">
        <v>1277</v>
      </c>
      <c r="AB312" s="489" t="s">
        <v>1277</v>
      </c>
      <c r="AC312" s="41"/>
      <c r="AD312" s="68" t="s">
        <v>159</v>
      </c>
      <c r="AE312" s="68"/>
      <c r="AF312" s="489" t="s">
        <v>1264</v>
      </c>
      <c r="AG312" s="489" t="s">
        <v>1796</v>
      </c>
      <c r="AH312" s="489" t="s">
        <v>1796</v>
      </c>
      <c r="AI312" s="489" t="s">
        <v>1796</v>
      </c>
      <c r="AJ312" s="489" t="s">
        <v>1240</v>
      </c>
      <c r="AK312" s="489" t="s">
        <v>1298</v>
      </c>
      <c r="AL312" s="489"/>
      <c r="AM312" s="558" t="s">
        <v>1797</v>
      </c>
      <c r="AN312" s="66"/>
      <c r="AO312" s="66" t="s">
        <v>155</v>
      </c>
      <c r="AP312" s="66"/>
      <c r="AQ312"/>
    </row>
    <row r="313" spans="1:44" s="17" customFormat="1" ht="30" x14ac:dyDescent="0.25">
      <c r="A313" s="170" t="s">
        <v>1798</v>
      </c>
      <c r="B313" s="171" t="s">
        <v>1798</v>
      </c>
      <c r="C313" s="172" t="s">
        <v>295</v>
      </c>
      <c r="D313" s="173" t="s">
        <v>23</v>
      </c>
      <c r="E313" s="174"/>
      <c r="F313" s="175" t="s">
        <v>1799</v>
      </c>
      <c r="G313" s="176"/>
      <c r="H313" s="177"/>
      <c r="I313" s="835"/>
      <c r="J313" s="836"/>
      <c r="K313" s="837"/>
      <c r="L313" s="178" t="s">
        <v>1800</v>
      </c>
      <c r="M313" s="138"/>
      <c r="N313" s="138"/>
      <c r="O313" s="138"/>
      <c r="P313" s="138"/>
      <c r="Q313" s="138"/>
      <c r="R313" s="138"/>
      <c r="S313" s="138"/>
      <c r="T313" s="138"/>
      <c r="U313" s="138"/>
      <c r="V313" s="138" t="s">
        <v>1332</v>
      </c>
      <c r="W313" s="138" t="s">
        <v>1331</v>
      </c>
      <c r="X313" s="138" t="s">
        <v>1332</v>
      </c>
      <c r="Y313" s="138"/>
      <c r="Z313" s="138"/>
      <c r="AA313" s="138"/>
      <c r="AB313" s="541"/>
      <c r="AC313" s="179" t="s">
        <v>1332</v>
      </c>
      <c r="AD313" s="180" t="s">
        <v>1285</v>
      </c>
      <c r="AE313" s="176" t="s">
        <v>1784</v>
      </c>
      <c r="AF313" s="541"/>
      <c r="AG313" s="541"/>
      <c r="AH313" s="541"/>
      <c r="AI313" s="541"/>
      <c r="AJ313" s="541"/>
      <c r="AK313" s="541"/>
      <c r="AL313" s="138"/>
      <c r="AM313" s="180" t="s">
        <v>1463</v>
      </c>
      <c r="AN313" s="66"/>
      <c r="AO313" s="66" t="s">
        <v>155</v>
      </c>
      <c r="AP313" s="66" t="s">
        <v>1785</v>
      </c>
      <c r="AR313" s="181" t="s">
        <v>1535</v>
      </c>
    </row>
    <row r="314" spans="1:44" s="17" customFormat="1" ht="30" x14ac:dyDescent="0.25">
      <c r="A314" s="170" t="s">
        <v>1801</v>
      </c>
      <c r="B314" s="171" t="s">
        <v>1801</v>
      </c>
      <c r="C314" s="172" t="s">
        <v>286</v>
      </c>
      <c r="D314" s="173" t="s">
        <v>286</v>
      </c>
      <c r="E314" s="174"/>
      <c r="F314" s="175" t="s">
        <v>985</v>
      </c>
      <c r="G314" s="176"/>
      <c r="H314" s="177"/>
      <c r="I314" s="835"/>
      <c r="J314" s="836"/>
      <c r="K314" s="837"/>
      <c r="L314" s="178" t="s">
        <v>1802</v>
      </c>
      <c r="M314" s="138"/>
      <c r="N314" s="138"/>
      <c r="O314" s="138"/>
      <c r="P314" s="138" t="s">
        <v>155</v>
      </c>
      <c r="Q314" s="138"/>
      <c r="R314" s="138"/>
      <c r="S314" s="138"/>
      <c r="T314" s="138"/>
      <c r="U314" s="138"/>
      <c r="V314" s="138" t="s">
        <v>1240</v>
      </c>
      <c r="W314" s="138" t="s">
        <v>1331</v>
      </c>
      <c r="X314" s="138" t="s">
        <v>1332</v>
      </c>
      <c r="Y314" s="138"/>
      <c r="Z314" s="138"/>
      <c r="AA314" s="138"/>
      <c r="AB314" s="541"/>
      <c r="AC314" s="179" t="s">
        <v>1240</v>
      </c>
      <c r="AD314" s="180" t="s">
        <v>1285</v>
      </c>
      <c r="AE314" s="176" t="s">
        <v>1784</v>
      </c>
      <c r="AF314" s="541"/>
      <c r="AG314" s="541"/>
      <c r="AH314" s="541"/>
      <c r="AI314" s="541"/>
      <c r="AJ314" s="541"/>
      <c r="AK314" s="541"/>
      <c r="AL314" s="138"/>
      <c r="AM314" s="180" t="s">
        <v>1463</v>
      </c>
      <c r="AN314" s="66"/>
      <c r="AO314" s="66" t="s">
        <v>155</v>
      </c>
      <c r="AP314" s="66" t="s">
        <v>1785</v>
      </c>
      <c r="AR314" s="181" t="s">
        <v>1535</v>
      </c>
    </row>
    <row r="315" spans="1:44" s="17" customFormat="1" ht="30" x14ac:dyDescent="0.25">
      <c r="A315" s="170" t="s">
        <v>1803</v>
      </c>
      <c r="B315" s="176" t="s">
        <v>1803</v>
      </c>
      <c r="C315" s="182" t="s">
        <v>295</v>
      </c>
      <c r="D315" s="173" t="s">
        <v>23</v>
      </c>
      <c r="E315" s="174"/>
      <c r="F315" s="183" t="s">
        <v>1804</v>
      </c>
      <c r="G315" s="176"/>
      <c r="H315" s="177"/>
      <c r="I315" s="835"/>
      <c r="J315" s="836"/>
      <c r="K315" s="837"/>
      <c r="L315" s="184" t="s">
        <v>1805</v>
      </c>
      <c r="M315" s="138"/>
      <c r="N315" s="138"/>
      <c r="O315" s="138"/>
      <c r="P315" s="138"/>
      <c r="Q315" s="138"/>
      <c r="R315" s="138"/>
      <c r="S315" s="138"/>
      <c r="T315" s="138"/>
      <c r="U315" s="138"/>
      <c r="V315" s="138" t="s">
        <v>1332</v>
      </c>
      <c r="W315" s="138" t="s">
        <v>1331</v>
      </c>
      <c r="X315" s="138" t="s">
        <v>1332</v>
      </c>
      <c r="Y315" s="138"/>
      <c r="Z315" s="138"/>
      <c r="AA315" s="138"/>
      <c r="AB315" s="541"/>
      <c r="AC315" s="179" t="s">
        <v>1332</v>
      </c>
      <c r="AD315" s="180" t="s">
        <v>1285</v>
      </c>
      <c r="AE315" s="176" t="s">
        <v>1784</v>
      </c>
      <c r="AF315" s="541"/>
      <c r="AG315" s="541"/>
      <c r="AH315" s="541"/>
      <c r="AI315" s="541"/>
      <c r="AJ315" s="541"/>
      <c r="AK315" s="541"/>
      <c r="AL315" s="138"/>
      <c r="AM315" s="180" t="s">
        <v>1463</v>
      </c>
      <c r="AN315" s="66"/>
      <c r="AO315" s="66" t="s">
        <v>155</v>
      </c>
      <c r="AP315" s="66" t="s">
        <v>1785</v>
      </c>
      <c r="AR315" s="181" t="s">
        <v>1535</v>
      </c>
    </row>
    <row r="316" spans="1:44" s="13" customFormat="1" ht="30" x14ac:dyDescent="0.25">
      <c r="A316" s="185" t="str">
        <f>B316</f>
        <v>CM112</v>
      </c>
      <c r="B316" s="186" t="s">
        <v>1806</v>
      </c>
      <c r="C316" s="187" t="s">
        <v>393</v>
      </c>
      <c r="D316" s="188" t="s">
        <v>394</v>
      </c>
      <c r="E316" s="189"/>
      <c r="F316" s="539" t="s">
        <v>1180</v>
      </c>
      <c r="G316" s="190"/>
      <c r="H316" s="191"/>
      <c r="I316" s="832"/>
      <c r="J316" s="833"/>
      <c r="K316" s="834"/>
      <c r="L316" s="192" t="s">
        <v>1795</v>
      </c>
      <c r="M316" s="581" t="s">
        <v>155</v>
      </c>
      <c r="N316" s="581"/>
      <c r="O316" s="581"/>
      <c r="P316" s="581"/>
      <c r="Q316" s="581"/>
      <c r="R316" s="581"/>
      <c r="S316" s="581"/>
      <c r="T316" s="581"/>
      <c r="U316" s="581"/>
      <c r="V316" s="581" t="s">
        <v>1332</v>
      </c>
      <c r="W316" s="581" t="s">
        <v>1331</v>
      </c>
      <c r="X316" s="581" t="s">
        <v>1332</v>
      </c>
      <c r="Y316" s="581"/>
      <c r="Z316" s="581" t="s">
        <v>1277</v>
      </c>
      <c r="AA316" s="581" t="s">
        <v>1277</v>
      </c>
      <c r="AB316" s="581" t="s">
        <v>1277</v>
      </c>
      <c r="AC316" s="71"/>
      <c r="AD316" s="193" t="s">
        <v>159</v>
      </c>
      <c r="AE316" s="193"/>
      <c r="AF316" s="581" t="s">
        <v>1264</v>
      </c>
      <c r="AG316" s="581" t="s">
        <v>1807</v>
      </c>
      <c r="AH316" s="581" t="s">
        <v>1807</v>
      </c>
      <c r="AI316" s="581" t="s">
        <v>1807</v>
      </c>
      <c r="AJ316" s="581"/>
      <c r="AK316" s="581" t="s">
        <v>1298</v>
      </c>
      <c r="AL316" s="581"/>
      <c r="AM316" s="536" t="s">
        <v>1797</v>
      </c>
      <c r="AN316" s="66"/>
      <c r="AO316" s="66" t="s">
        <v>155</v>
      </c>
      <c r="AP316" s="66"/>
      <c r="AR316" s="194"/>
    </row>
    <row r="317" spans="1:44" s="13" customFormat="1" x14ac:dyDescent="0.25">
      <c r="A317" s="185" t="str">
        <f>B317</f>
        <v>CM113</v>
      </c>
      <c r="B317" s="186" t="s">
        <v>1808</v>
      </c>
      <c r="C317" s="187" t="s">
        <v>393</v>
      </c>
      <c r="D317" s="195" t="s">
        <v>394</v>
      </c>
      <c r="E317" s="196"/>
      <c r="F317" s="820" t="s">
        <v>1176</v>
      </c>
      <c r="G317" s="822"/>
      <c r="H317" s="824"/>
      <c r="I317" s="822"/>
      <c r="J317" s="826"/>
      <c r="K317" s="827"/>
      <c r="L317" s="830" t="s">
        <v>1795</v>
      </c>
      <c r="M317" s="814" t="s">
        <v>155</v>
      </c>
      <c r="N317" s="814"/>
      <c r="O317" s="814"/>
      <c r="P317" s="814"/>
      <c r="Q317" s="814"/>
      <c r="R317" s="814"/>
      <c r="S317" s="814"/>
      <c r="T317" s="814"/>
      <c r="U317" s="814"/>
      <c r="V317" s="814" t="s">
        <v>1332</v>
      </c>
      <c r="W317" s="814" t="s">
        <v>1332</v>
      </c>
      <c r="X317" s="814" t="s">
        <v>1332</v>
      </c>
      <c r="Y317" s="814"/>
      <c r="Z317" s="814" t="s">
        <v>1277</v>
      </c>
      <c r="AA317" s="814" t="s">
        <v>1277</v>
      </c>
      <c r="AB317" s="814" t="s">
        <v>1277</v>
      </c>
      <c r="AC317" s="816"/>
      <c r="AD317" s="818" t="s">
        <v>159</v>
      </c>
      <c r="AE317" s="814"/>
      <c r="AF317" s="814" t="s">
        <v>1264</v>
      </c>
      <c r="AG317" s="814" t="s">
        <v>1809</v>
      </c>
      <c r="AH317" s="814" t="s">
        <v>1809</v>
      </c>
      <c r="AI317" s="814" t="s">
        <v>1809</v>
      </c>
      <c r="AJ317" s="814"/>
      <c r="AK317" s="814" t="s">
        <v>1298</v>
      </c>
      <c r="AL317" s="814"/>
      <c r="AM317" s="813" t="s">
        <v>1797</v>
      </c>
      <c r="AN317" s="758"/>
      <c r="AO317" s="758" t="s">
        <v>155</v>
      </c>
      <c r="AP317" s="758"/>
      <c r="AR317" s="194"/>
    </row>
    <row r="318" spans="1:44" s="13" customFormat="1" x14ac:dyDescent="0.25">
      <c r="A318" s="185" t="str">
        <f>B318</f>
        <v>CM113</v>
      </c>
      <c r="B318" s="197" t="s">
        <v>1808</v>
      </c>
      <c r="C318" s="198" t="s">
        <v>393</v>
      </c>
      <c r="D318" s="199" t="s">
        <v>404</v>
      </c>
      <c r="E318" s="200"/>
      <c r="F318" s="821"/>
      <c r="G318" s="823"/>
      <c r="H318" s="825"/>
      <c r="I318" s="823"/>
      <c r="J318" s="828"/>
      <c r="K318" s="829"/>
      <c r="L318" s="831"/>
      <c r="M318" s="815"/>
      <c r="N318" s="815"/>
      <c r="O318" s="815"/>
      <c r="P318" s="815"/>
      <c r="Q318" s="815"/>
      <c r="R318" s="815"/>
      <c r="S318" s="815"/>
      <c r="T318" s="815"/>
      <c r="U318" s="815"/>
      <c r="V318" s="815"/>
      <c r="W318" s="815"/>
      <c r="X318" s="815"/>
      <c r="Y318" s="815"/>
      <c r="Z318" s="815"/>
      <c r="AA318" s="815"/>
      <c r="AB318" s="815"/>
      <c r="AC318" s="817"/>
      <c r="AD318" s="819"/>
      <c r="AE318" s="815"/>
      <c r="AF318" s="815"/>
      <c r="AG318" s="815"/>
      <c r="AH318" s="815"/>
      <c r="AI318" s="815"/>
      <c r="AJ318" s="815"/>
      <c r="AK318" s="815"/>
      <c r="AL318" s="815"/>
      <c r="AM318" s="813"/>
      <c r="AN318" s="760"/>
      <c r="AO318" s="760"/>
      <c r="AP318" s="760"/>
      <c r="AR318" s="194"/>
    </row>
    <row r="319" spans="1:44" s="13" customFormat="1" ht="30" x14ac:dyDescent="0.25">
      <c r="A319" s="185" t="s">
        <v>1810</v>
      </c>
      <c r="B319" s="186" t="s">
        <v>1810</v>
      </c>
      <c r="C319" s="187" t="s">
        <v>393</v>
      </c>
      <c r="D319" s="188" t="s">
        <v>415</v>
      </c>
      <c r="E319" s="189"/>
      <c r="F319" s="539" t="s">
        <v>1182</v>
      </c>
      <c r="G319" s="190"/>
      <c r="H319" s="191"/>
      <c r="I319" s="832"/>
      <c r="J319" s="833"/>
      <c r="K319" s="834"/>
      <c r="L319" s="540" t="s">
        <v>1795</v>
      </c>
      <c r="M319" s="581" t="s">
        <v>155</v>
      </c>
      <c r="N319" s="581"/>
      <c r="O319" s="581"/>
      <c r="P319" s="581"/>
      <c r="Q319" s="581"/>
      <c r="R319" s="581"/>
      <c r="S319" s="581"/>
      <c r="T319" s="581"/>
      <c r="U319" s="581"/>
      <c r="V319" s="581" t="s">
        <v>1332</v>
      </c>
      <c r="W319" s="581" t="s">
        <v>1331</v>
      </c>
      <c r="X319" s="581" t="s">
        <v>1332</v>
      </c>
      <c r="Y319" s="581"/>
      <c r="Z319" s="581" t="s">
        <v>1277</v>
      </c>
      <c r="AA319" s="581" t="s">
        <v>1277</v>
      </c>
      <c r="AB319" s="581" t="s">
        <v>1277</v>
      </c>
      <c r="AC319" s="71"/>
      <c r="AD319" s="193" t="s">
        <v>159</v>
      </c>
      <c r="AE319" s="193"/>
      <c r="AF319" s="581" t="s">
        <v>1264</v>
      </c>
      <c r="AG319" s="581" t="s">
        <v>1811</v>
      </c>
      <c r="AH319" s="581" t="s">
        <v>1811</v>
      </c>
      <c r="AI319" s="581" t="s">
        <v>1811</v>
      </c>
      <c r="AJ319" s="581"/>
      <c r="AK319" s="581" t="s">
        <v>1298</v>
      </c>
      <c r="AL319" s="581"/>
      <c r="AM319" s="536" t="s">
        <v>1797</v>
      </c>
      <c r="AN319" s="66"/>
      <c r="AO319" s="66" t="s">
        <v>155</v>
      </c>
      <c r="AP319" s="66"/>
      <c r="AR319" s="194"/>
    </row>
    <row r="320" spans="1:44" s="13" customFormat="1" x14ac:dyDescent="0.25">
      <c r="A320" s="185" t="s">
        <v>1812</v>
      </c>
      <c r="B320" s="186" t="s">
        <v>1812</v>
      </c>
      <c r="C320" s="201" t="s">
        <v>393</v>
      </c>
      <c r="D320" s="195" t="s">
        <v>394</v>
      </c>
      <c r="E320" s="196"/>
      <c r="F320" s="820" t="s">
        <v>1160</v>
      </c>
      <c r="G320" s="822"/>
      <c r="H320" s="824"/>
      <c r="I320" s="822"/>
      <c r="J320" s="826"/>
      <c r="K320" s="827"/>
      <c r="L320" s="830" t="s">
        <v>1795</v>
      </c>
      <c r="M320" s="814" t="s">
        <v>155</v>
      </c>
      <c r="N320" s="814"/>
      <c r="O320" s="814"/>
      <c r="P320" s="814"/>
      <c r="Q320" s="814"/>
      <c r="R320" s="814"/>
      <c r="S320" s="814"/>
      <c r="T320" s="814"/>
      <c r="U320" s="814"/>
      <c r="V320" s="814" t="s">
        <v>1332</v>
      </c>
      <c r="W320" s="814" t="s">
        <v>1332</v>
      </c>
      <c r="X320" s="814" t="s">
        <v>1332</v>
      </c>
      <c r="Y320" s="814"/>
      <c r="Z320" s="814" t="s">
        <v>1277</v>
      </c>
      <c r="AA320" s="814" t="s">
        <v>1277</v>
      </c>
      <c r="AB320" s="814" t="s">
        <v>1277</v>
      </c>
      <c r="AC320" s="816"/>
      <c r="AD320" s="818" t="s">
        <v>159</v>
      </c>
      <c r="AE320" s="814"/>
      <c r="AF320" s="814" t="s">
        <v>1264</v>
      </c>
      <c r="AG320" s="814" t="s">
        <v>1813</v>
      </c>
      <c r="AH320" s="814" t="s">
        <v>1813</v>
      </c>
      <c r="AI320" s="814" t="s">
        <v>1813</v>
      </c>
      <c r="AJ320" s="814"/>
      <c r="AK320" s="814" t="s">
        <v>1298</v>
      </c>
      <c r="AL320" s="814"/>
      <c r="AM320" s="813" t="s">
        <v>1797</v>
      </c>
      <c r="AN320" s="758"/>
      <c r="AO320" s="758" t="s">
        <v>155</v>
      </c>
      <c r="AP320" s="758"/>
      <c r="AR320" s="194"/>
    </row>
    <row r="321" spans="1:44" s="13" customFormat="1" x14ac:dyDescent="0.25">
      <c r="A321" s="185" t="s">
        <v>1812</v>
      </c>
      <c r="B321" s="197" t="s">
        <v>1812</v>
      </c>
      <c r="C321" s="202" t="s">
        <v>393</v>
      </c>
      <c r="D321" s="199" t="s">
        <v>404</v>
      </c>
      <c r="E321" s="200"/>
      <c r="F321" s="821"/>
      <c r="G321" s="823"/>
      <c r="H321" s="825"/>
      <c r="I321" s="823"/>
      <c r="J321" s="828"/>
      <c r="K321" s="829"/>
      <c r="L321" s="831"/>
      <c r="M321" s="815"/>
      <c r="N321" s="815"/>
      <c r="O321" s="815"/>
      <c r="P321" s="815"/>
      <c r="Q321" s="815"/>
      <c r="R321" s="815"/>
      <c r="S321" s="815"/>
      <c r="T321" s="815"/>
      <c r="U321" s="815"/>
      <c r="V321" s="815"/>
      <c r="W321" s="815"/>
      <c r="X321" s="815"/>
      <c r="Y321" s="815"/>
      <c r="Z321" s="815"/>
      <c r="AA321" s="815"/>
      <c r="AB321" s="815"/>
      <c r="AC321" s="817"/>
      <c r="AD321" s="819"/>
      <c r="AE321" s="815"/>
      <c r="AF321" s="815"/>
      <c r="AG321" s="815"/>
      <c r="AH321" s="815"/>
      <c r="AI321" s="815"/>
      <c r="AJ321" s="815"/>
      <c r="AK321" s="815"/>
      <c r="AL321" s="815"/>
      <c r="AM321" s="813"/>
      <c r="AN321" s="760"/>
      <c r="AO321" s="760"/>
      <c r="AP321" s="760"/>
      <c r="AR321" s="194"/>
    </row>
    <row r="322" spans="1:44" s="13" customFormat="1" x14ac:dyDescent="0.25">
      <c r="A322" s="185" t="s">
        <v>1814</v>
      </c>
      <c r="B322" s="186" t="s">
        <v>1814</v>
      </c>
      <c r="C322" s="201" t="s">
        <v>393</v>
      </c>
      <c r="D322" s="195" t="s">
        <v>394</v>
      </c>
      <c r="E322" s="196"/>
      <c r="F322" s="820" t="s">
        <v>1162</v>
      </c>
      <c r="G322" s="822"/>
      <c r="H322" s="827"/>
      <c r="I322" s="822"/>
      <c r="J322" s="826"/>
      <c r="K322" s="827"/>
      <c r="L322" s="830" t="s">
        <v>1795</v>
      </c>
      <c r="M322" s="814" t="s">
        <v>155</v>
      </c>
      <c r="N322" s="814"/>
      <c r="O322" s="814"/>
      <c r="P322" s="814"/>
      <c r="Q322" s="814"/>
      <c r="R322" s="814"/>
      <c r="S322" s="814"/>
      <c r="T322" s="814"/>
      <c r="U322" s="814"/>
      <c r="V322" s="814" t="s">
        <v>1332</v>
      </c>
      <c r="W322" s="814" t="s">
        <v>1332</v>
      </c>
      <c r="X322" s="814" t="s">
        <v>1332</v>
      </c>
      <c r="Y322" s="814"/>
      <c r="Z322" s="814" t="s">
        <v>1277</v>
      </c>
      <c r="AA322" s="814" t="s">
        <v>1277</v>
      </c>
      <c r="AB322" s="814" t="s">
        <v>1277</v>
      </c>
      <c r="AC322" s="816"/>
      <c r="AD322" s="818" t="s">
        <v>159</v>
      </c>
      <c r="AE322" s="814"/>
      <c r="AF322" s="814" t="s">
        <v>1264</v>
      </c>
      <c r="AG322" s="814" t="s">
        <v>1815</v>
      </c>
      <c r="AH322" s="814" t="s">
        <v>1815</v>
      </c>
      <c r="AI322" s="814" t="s">
        <v>1815</v>
      </c>
      <c r="AJ322" s="814"/>
      <c r="AK322" s="814" t="s">
        <v>1298</v>
      </c>
      <c r="AL322" s="814"/>
      <c r="AM322" s="813" t="s">
        <v>1797</v>
      </c>
      <c r="AN322" s="758"/>
      <c r="AO322" s="758" t="s">
        <v>155</v>
      </c>
      <c r="AP322" s="758"/>
      <c r="AR322" s="194"/>
    </row>
    <row r="323" spans="1:44" s="13" customFormat="1" x14ac:dyDescent="0.25">
      <c r="A323" s="185" t="s">
        <v>1814</v>
      </c>
      <c r="B323" s="203" t="s">
        <v>1814</v>
      </c>
      <c r="C323" s="202" t="s">
        <v>393</v>
      </c>
      <c r="D323" s="199" t="s">
        <v>404</v>
      </c>
      <c r="E323" s="200"/>
      <c r="F323" s="821"/>
      <c r="G323" s="823"/>
      <c r="H323" s="829"/>
      <c r="I323" s="823"/>
      <c r="J323" s="828"/>
      <c r="K323" s="829"/>
      <c r="L323" s="831"/>
      <c r="M323" s="815"/>
      <c r="N323" s="815"/>
      <c r="O323" s="815"/>
      <c r="P323" s="815"/>
      <c r="Q323" s="815"/>
      <c r="R323" s="815"/>
      <c r="S323" s="815"/>
      <c r="T323" s="815"/>
      <c r="U323" s="815"/>
      <c r="V323" s="815"/>
      <c r="W323" s="815"/>
      <c r="X323" s="815"/>
      <c r="Y323" s="815"/>
      <c r="Z323" s="815"/>
      <c r="AA323" s="815"/>
      <c r="AB323" s="815"/>
      <c r="AC323" s="817"/>
      <c r="AD323" s="819"/>
      <c r="AE323" s="815"/>
      <c r="AF323" s="815"/>
      <c r="AG323" s="815"/>
      <c r="AH323" s="815"/>
      <c r="AI323" s="815"/>
      <c r="AJ323" s="815"/>
      <c r="AK323" s="815"/>
      <c r="AL323" s="815"/>
      <c r="AM323" s="813"/>
      <c r="AN323" s="760"/>
      <c r="AO323" s="760"/>
      <c r="AP323" s="760"/>
      <c r="AR323" s="194"/>
    </row>
    <row r="324" spans="1:44" s="13" customFormat="1" ht="30" x14ac:dyDescent="0.25">
      <c r="A324" s="185" t="s">
        <v>1816</v>
      </c>
      <c r="B324" s="186" t="s">
        <v>1816</v>
      </c>
      <c r="C324" s="201" t="s">
        <v>393</v>
      </c>
      <c r="D324" s="195" t="s">
        <v>394</v>
      </c>
      <c r="E324" s="196"/>
      <c r="F324" s="820" t="s">
        <v>1165</v>
      </c>
      <c r="G324" s="822"/>
      <c r="H324" s="824"/>
      <c r="I324" s="822"/>
      <c r="J324" s="826"/>
      <c r="K324" s="827"/>
      <c r="L324" s="830" t="s">
        <v>1795</v>
      </c>
      <c r="M324" s="814" t="s">
        <v>155</v>
      </c>
      <c r="N324" s="814"/>
      <c r="O324" s="814"/>
      <c r="P324" s="814"/>
      <c r="Q324" s="814"/>
      <c r="R324" s="814"/>
      <c r="S324" s="814"/>
      <c r="T324" s="814"/>
      <c r="U324" s="814"/>
      <c r="V324" s="814" t="s">
        <v>1332</v>
      </c>
      <c r="W324" s="814" t="s">
        <v>1332</v>
      </c>
      <c r="X324" s="814" t="s">
        <v>1332</v>
      </c>
      <c r="Y324" s="814"/>
      <c r="Z324" s="814" t="s">
        <v>1277</v>
      </c>
      <c r="AA324" s="814" t="s">
        <v>1277</v>
      </c>
      <c r="AB324" s="814" t="s">
        <v>1277</v>
      </c>
      <c r="AC324" s="816"/>
      <c r="AD324" s="818" t="s">
        <v>159</v>
      </c>
      <c r="AE324" s="814"/>
      <c r="AF324" s="814" t="s">
        <v>1264</v>
      </c>
      <c r="AG324" s="537" t="s">
        <v>1817</v>
      </c>
      <c r="AH324" s="537" t="s">
        <v>1817</v>
      </c>
      <c r="AI324" s="537" t="s">
        <v>1817</v>
      </c>
      <c r="AJ324" s="814"/>
      <c r="AK324" s="814" t="s">
        <v>1298</v>
      </c>
      <c r="AL324" s="814"/>
      <c r="AM324" s="813" t="s">
        <v>1797</v>
      </c>
      <c r="AN324" s="758"/>
      <c r="AO324" s="758" t="s">
        <v>155</v>
      </c>
      <c r="AP324" s="758"/>
      <c r="AR324" s="194"/>
    </row>
    <row r="325" spans="1:44" s="13" customFormat="1" ht="30" x14ac:dyDescent="0.25">
      <c r="A325" s="185" t="s">
        <v>1816</v>
      </c>
      <c r="B325" s="197" t="s">
        <v>1816</v>
      </c>
      <c r="C325" s="202" t="s">
        <v>393</v>
      </c>
      <c r="D325" s="199" t="s">
        <v>404</v>
      </c>
      <c r="E325" s="200"/>
      <c r="F325" s="821"/>
      <c r="G325" s="823"/>
      <c r="H325" s="825"/>
      <c r="I325" s="823"/>
      <c r="J325" s="828"/>
      <c r="K325" s="829"/>
      <c r="L325" s="831"/>
      <c r="M325" s="815"/>
      <c r="N325" s="815"/>
      <c r="O325" s="815"/>
      <c r="P325" s="815"/>
      <c r="Q325" s="815"/>
      <c r="R325" s="815"/>
      <c r="S325" s="815"/>
      <c r="T325" s="815"/>
      <c r="U325" s="815"/>
      <c r="V325" s="815"/>
      <c r="W325" s="815"/>
      <c r="X325" s="815"/>
      <c r="Y325" s="815"/>
      <c r="Z325" s="815"/>
      <c r="AA325" s="815"/>
      <c r="AB325" s="815"/>
      <c r="AC325" s="817"/>
      <c r="AD325" s="819"/>
      <c r="AE325" s="815"/>
      <c r="AF325" s="815"/>
      <c r="AG325" s="538" t="s">
        <v>1818</v>
      </c>
      <c r="AH325" s="538" t="s">
        <v>1818</v>
      </c>
      <c r="AI325" s="538" t="s">
        <v>1818</v>
      </c>
      <c r="AJ325" s="815"/>
      <c r="AK325" s="815"/>
      <c r="AL325" s="815"/>
      <c r="AM325" s="813"/>
      <c r="AN325" s="760"/>
      <c r="AO325" s="760"/>
      <c r="AP325" s="760"/>
      <c r="AR325" s="194"/>
    </row>
    <row r="326" spans="1:44" s="13" customFormat="1" x14ac:dyDescent="0.25">
      <c r="A326" s="185" t="s">
        <v>1819</v>
      </c>
      <c r="B326" s="186" t="s">
        <v>1819</v>
      </c>
      <c r="C326" s="201" t="s">
        <v>393</v>
      </c>
      <c r="D326" s="195" t="s">
        <v>394</v>
      </c>
      <c r="E326" s="196"/>
      <c r="F326" s="820" t="s">
        <v>1167</v>
      </c>
      <c r="G326" s="822"/>
      <c r="H326" s="827"/>
      <c r="I326" s="822"/>
      <c r="J326" s="826"/>
      <c r="K326" s="827"/>
      <c r="L326" s="830" t="s">
        <v>1795</v>
      </c>
      <c r="M326" s="814" t="s">
        <v>155</v>
      </c>
      <c r="N326" s="814"/>
      <c r="O326" s="814"/>
      <c r="P326" s="814"/>
      <c r="Q326" s="814"/>
      <c r="R326" s="814"/>
      <c r="S326" s="814"/>
      <c r="T326" s="814"/>
      <c r="U326" s="814"/>
      <c r="V326" s="814" t="s">
        <v>1332</v>
      </c>
      <c r="W326" s="814" t="s">
        <v>1332</v>
      </c>
      <c r="X326" s="814" t="s">
        <v>1332</v>
      </c>
      <c r="Y326" s="814"/>
      <c r="Z326" s="814" t="s">
        <v>1277</v>
      </c>
      <c r="AA326" s="814" t="s">
        <v>1277</v>
      </c>
      <c r="AB326" s="814" t="s">
        <v>1277</v>
      </c>
      <c r="AC326" s="816"/>
      <c r="AD326" s="818" t="s">
        <v>159</v>
      </c>
      <c r="AE326" s="814"/>
      <c r="AF326" s="814" t="s">
        <v>1264</v>
      </c>
      <c r="AG326" s="814" t="s">
        <v>1820</v>
      </c>
      <c r="AH326" s="814" t="s">
        <v>1820</v>
      </c>
      <c r="AI326" s="814" t="s">
        <v>1820</v>
      </c>
      <c r="AJ326" s="814"/>
      <c r="AK326" s="814" t="s">
        <v>1298</v>
      </c>
      <c r="AL326" s="814"/>
      <c r="AM326" s="813" t="s">
        <v>1797</v>
      </c>
      <c r="AN326" s="758"/>
      <c r="AO326" s="758" t="s">
        <v>155</v>
      </c>
      <c r="AP326" s="758"/>
      <c r="AR326" s="194"/>
    </row>
    <row r="327" spans="1:44" s="13" customFormat="1" x14ac:dyDescent="0.25">
      <c r="A327" s="185" t="s">
        <v>1819</v>
      </c>
      <c r="B327" s="203" t="s">
        <v>1819</v>
      </c>
      <c r="C327" s="202" t="s">
        <v>393</v>
      </c>
      <c r="D327" s="199" t="s">
        <v>404</v>
      </c>
      <c r="E327" s="200"/>
      <c r="F327" s="821"/>
      <c r="G327" s="823"/>
      <c r="H327" s="829"/>
      <c r="I327" s="823"/>
      <c r="J327" s="828"/>
      <c r="K327" s="829"/>
      <c r="L327" s="831"/>
      <c r="M327" s="815"/>
      <c r="N327" s="815"/>
      <c r="O327" s="815"/>
      <c r="P327" s="815"/>
      <c r="Q327" s="815"/>
      <c r="R327" s="815"/>
      <c r="S327" s="815"/>
      <c r="T327" s="815"/>
      <c r="U327" s="815"/>
      <c r="V327" s="815"/>
      <c r="W327" s="815"/>
      <c r="X327" s="815"/>
      <c r="Y327" s="815"/>
      <c r="Z327" s="815"/>
      <c r="AA327" s="815"/>
      <c r="AB327" s="815"/>
      <c r="AC327" s="817"/>
      <c r="AD327" s="819"/>
      <c r="AE327" s="815"/>
      <c r="AF327" s="815"/>
      <c r="AG327" s="815"/>
      <c r="AH327" s="815"/>
      <c r="AI327" s="815"/>
      <c r="AJ327" s="815"/>
      <c r="AK327" s="815"/>
      <c r="AL327" s="815"/>
      <c r="AM327" s="813"/>
      <c r="AN327" s="760"/>
      <c r="AO327" s="760"/>
      <c r="AP327" s="760"/>
      <c r="AR327" s="194"/>
    </row>
    <row r="328" spans="1:44" s="13" customFormat="1" x14ac:dyDescent="0.25">
      <c r="A328" s="185" t="s">
        <v>1821</v>
      </c>
      <c r="B328" s="186" t="s">
        <v>1821</v>
      </c>
      <c r="C328" s="201" t="s">
        <v>393</v>
      </c>
      <c r="D328" s="195" t="s">
        <v>394</v>
      </c>
      <c r="E328" s="196"/>
      <c r="F328" s="820" t="s">
        <v>1170</v>
      </c>
      <c r="G328" s="822"/>
      <c r="H328" s="824"/>
      <c r="I328" s="822"/>
      <c r="J328" s="826"/>
      <c r="K328" s="827"/>
      <c r="L328" s="830" t="s">
        <v>1795</v>
      </c>
      <c r="M328" s="814" t="s">
        <v>155</v>
      </c>
      <c r="N328" s="814"/>
      <c r="O328" s="814"/>
      <c r="P328" s="814"/>
      <c r="Q328" s="814"/>
      <c r="R328" s="814"/>
      <c r="S328" s="814"/>
      <c r="T328" s="814"/>
      <c r="U328" s="814"/>
      <c r="V328" s="814" t="s">
        <v>1332</v>
      </c>
      <c r="W328" s="814" t="s">
        <v>1332</v>
      </c>
      <c r="X328" s="814" t="s">
        <v>1332</v>
      </c>
      <c r="Y328" s="814"/>
      <c r="Z328" s="814" t="s">
        <v>1277</v>
      </c>
      <c r="AA328" s="814" t="s">
        <v>1277</v>
      </c>
      <c r="AB328" s="814" t="s">
        <v>1277</v>
      </c>
      <c r="AC328" s="816"/>
      <c r="AD328" s="818" t="s">
        <v>159</v>
      </c>
      <c r="AE328" s="814"/>
      <c r="AF328" s="814" t="s">
        <v>1264</v>
      </c>
      <c r="AG328" s="814" t="s">
        <v>1822</v>
      </c>
      <c r="AH328" s="814" t="s">
        <v>1822</v>
      </c>
      <c r="AI328" s="814" t="s">
        <v>1822</v>
      </c>
      <c r="AJ328" s="814"/>
      <c r="AK328" s="814" t="s">
        <v>1298</v>
      </c>
      <c r="AL328" s="814"/>
      <c r="AM328" s="813" t="s">
        <v>1797</v>
      </c>
      <c r="AN328" s="758"/>
      <c r="AO328" s="758" t="s">
        <v>155</v>
      </c>
      <c r="AP328" s="758"/>
      <c r="AR328" s="194"/>
    </row>
    <row r="329" spans="1:44" s="13" customFormat="1" x14ac:dyDescent="0.25">
      <c r="A329" s="185" t="s">
        <v>1821</v>
      </c>
      <c r="B329" s="197" t="s">
        <v>1821</v>
      </c>
      <c r="C329" s="204" t="s">
        <v>393</v>
      </c>
      <c r="D329" s="199" t="s">
        <v>404</v>
      </c>
      <c r="E329" s="200"/>
      <c r="F329" s="821"/>
      <c r="G329" s="823"/>
      <c r="H329" s="825"/>
      <c r="I329" s="823"/>
      <c r="J329" s="828"/>
      <c r="K329" s="829"/>
      <c r="L329" s="831"/>
      <c r="M329" s="815"/>
      <c r="N329" s="815"/>
      <c r="O329" s="815"/>
      <c r="P329" s="815"/>
      <c r="Q329" s="815"/>
      <c r="R329" s="815"/>
      <c r="S329" s="815"/>
      <c r="T329" s="815"/>
      <c r="U329" s="815"/>
      <c r="V329" s="815"/>
      <c r="W329" s="815"/>
      <c r="X329" s="815"/>
      <c r="Y329" s="815"/>
      <c r="Z329" s="815"/>
      <c r="AA329" s="815"/>
      <c r="AB329" s="815"/>
      <c r="AC329" s="817"/>
      <c r="AD329" s="819"/>
      <c r="AE329" s="815"/>
      <c r="AF329" s="815"/>
      <c r="AG329" s="815"/>
      <c r="AH329" s="815"/>
      <c r="AI329" s="815"/>
      <c r="AJ329" s="815"/>
      <c r="AK329" s="815"/>
      <c r="AL329" s="815"/>
      <c r="AM329" s="813"/>
      <c r="AN329" s="760"/>
      <c r="AO329" s="760"/>
      <c r="AP329" s="760"/>
      <c r="AR329" s="194"/>
    </row>
    <row r="330" spans="1:44" x14ac:dyDescent="0.25">
      <c r="C330" s="205" t="s">
        <v>965</v>
      </c>
      <c r="D330" s="205" t="s">
        <v>965</v>
      </c>
      <c r="E330" s="205" t="s">
        <v>965</v>
      </c>
      <c r="F330" s="205" t="s">
        <v>965</v>
      </c>
      <c r="G330" s="205" t="s">
        <v>965</v>
      </c>
      <c r="H330" s="205" t="s">
        <v>965</v>
      </c>
      <c r="I330" s="205" t="s">
        <v>965</v>
      </c>
      <c r="J330" s="545" t="s">
        <v>965</v>
      </c>
      <c r="K330" s="545" t="s">
        <v>965</v>
      </c>
      <c r="L330" s="205" t="s">
        <v>965</v>
      </c>
      <c r="M330" s="205" t="s">
        <v>965</v>
      </c>
      <c r="N330" s="205" t="s">
        <v>965</v>
      </c>
      <c r="O330" s="205" t="s">
        <v>965</v>
      </c>
      <c r="P330" s="205" t="s">
        <v>965</v>
      </c>
      <c r="Q330" s="205" t="s">
        <v>965</v>
      </c>
      <c r="R330" s="205" t="s">
        <v>965</v>
      </c>
      <c r="S330" s="205" t="s">
        <v>965</v>
      </c>
      <c r="T330" s="205" t="s">
        <v>965</v>
      </c>
      <c r="U330" s="205" t="s">
        <v>965</v>
      </c>
      <c r="V330" s="205" t="s">
        <v>965</v>
      </c>
      <c r="W330" s="205" t="s">
        <v>965</v>
      </c>
      <c r="X330" s="205" t="s">
        <v>965</v>
      </c>
      <c r="Y330" s="205" t="s">
        <v>965</v>
      </c>
      <c r="Z330" s="205" t="s">
        <v>965</v>
      </c>
      <c r="AA330" s="205" t="s">
        <v>965</v>
      </c>
      <c r="AB330" s="205" t="s">
        <v>965</v>
      </c>
      <c r="AC330" s="205" t="s">
        <v>965</v>
      </c>
      <c r="AD330" s="588"/>
      <c r="AE330" s="588"/>
      <c r="AF330" s="205"/>
      <c r="AG330" s="205" t="s">
        <v>965</v>
      </c>
      <c r="AH330" s="205" t="s">
        <v>965</v>
      </c>
      <c r="AI330" s="205" t="s">
        <v>965</v>
      </c>
      <c r="AJ330" s="205" t="s">
        <v>965</v>
      </c>
      <c r="AK330" s="205" t="s">
        <v>965</v>
      </c>
      <c r="AL330" s="205"/>
      <c r="AM330" s="205"/>
      <c r="AN330" s="206"/>
      <c r="AO330" s="206"/>
      <c r="AP330" s="206"/>
      <c r="AQ330"/>
    </row>
  </sheetData>
  <autoFilter ref="A4:BT330" xr:uid="{BCCB725E-BEEF-4104-9FFB-2C1F1F57BD26}"/>
  <mergeCells count="2164">
    <mergeCell ref="AG2:AK2"/>
    <mergeCell ref="AU2:AV2"/>
    <mergeCell ref="AW2:AZ2"/>
    <mergeCell ref="V3:X3"/>
    <mergeCell ref="Z3:AB3"/>
    <mergeCell ref="AG3:AI3"/>
    <mergeCell ref="AU3:AU4"/>
    <mergeCell ref="AV3:AV4"/>
    <mergeCell ref="AW3:AW4"/>
    <mergeCell ref="AX3:AZ3"/>
    <mergeCell ref="AL5:AL8"/>
    <mergeCell ref="AN5:AN8"/>
    <mergeCell ref="AO5:AO8"/>
    <mergeCell ref="AP5:AP8"/>
    <mergeCell ref="L9:L15"/>
    <mergeCell ref="M9:M15"/>
    <mergeCell ref="N9:N15"/>
    <mergeCell ref="O9:O15"/>
    <mergeCell ref="P9:P15"/>
    <mergeCell ref="Q9:Q15"/>
    <mergeCell ref="X5:X8"/>
    <mergeCell ref="Y5:Y8"/>
    <mergeCell ref="AD5:AD8"/>
    <mergeCell ref="AE5:AE8"/>
    <mergeCell ref="AF5:AF8"/>
    <mergeCell ref="AK5:AK8"/>
    <mergeCell ref="R5:R8"/>
    <mergeCell ref="S5:S8"/>
    <mergeCell ref="T5:T8"/>
    <mergeCell ref="U5:U8"/>
    <mergeCell ref="V5:V8"/>
    <mergeCell ref="W5:W8"/>
    <mergeCell ref="AN9:AN15"/>
    <mergeCell ref="AO9:AO15"/>
    <mergeCell ref="AP9:AP15"/>
    <mergeCell ref="L16:L21"/>
    <mergeCell ref="M16:M21"/>
    <mergeCell ref="N16:N21"/>
    <mergeCell ref="O16:O21"/>
    <mergeCell ref="P16:P21"/>
    <mergeCell ref="Q16:Q21"/>
    <mergeCell ref="X9:X15"/>
    <mergeCell ref="Y9:Y15"/>
    <mergeCell ref="AD9:AD15"/>
    <mergeCell ref="AE9:AE15"/>
    <mergeCell ref="AF9:AF15"/>
    <mergeCell ref="AK9:AK15"/>
    <mergeCell ref="R9:R15"/>
    <mergeCell ref="S9:S15"/>
    <mergeCell ref="T9:T15"/>
    <mergeCell ref="U9:U15"/>
    <mergeCell ref="V9:V15"/>
    <mergeCell ref="W9:W15"/>
    <mergeCell ref="AN16:AN21"/>
    <mergeCell ref="AO16:AO21"/>
    <mergeCell ref="AP16:AP21"/>
    <mergeCell ref="X16:X21"/>
    <mergeCell ref="Y16:Y21"/>
    <mergeCell ref="AD16:AD21"/>
    <mergeCell ref="AE16:AE21"/>
    <mergeCell ref="AF16:AF21"/>
    <mergeCell ref="AL16:AL21"/>
    <mergeCell ref="R16:R21"/>
    <mergeCell ref="S16:S21"/>
    <mergeCell ref="T16:T21"/>
    <mergeCell ref="U16:U21"/>
    <mergeCell ref="V16:V21"/>
    <mergeCell ref="W16:W21"/>
    <mergeCell ref="L5:L8"/>
    <mergeCell ref="M5:M8"/>
    <mergeCell ref="N5:N8"/>
    <mergeCell ref="O5:O8"/>
    <mergeCell ref="P5:P8"/>
    <mergeCell ref="Q5:Q8"/>
    <mergeCell ref="AL9:AL15"/>
    <mergeCell ref="X25:X27"/>
    <mergeCell ref="Y25:Y27"/>
    <mergeCell ref="AO22:AO24"/>
    <mergeCell ref="AP22:AP24"/>
    <mergeCell ref="L25:L27"/>
    <mergeCell ref="M25:M27"/>
    <mergeCell ref="N25:N27"/>
    <mergeCell ref="O25:O27"/>
    <mergeCell ref="P25:P27"/>
    <mergeCell ref="Q25:Q27"/>
    <mergeCell ref="R25:R27"/>
    <mergeCell ref="S25:S27"/>
    <mergeCell ref="Y22:Y24"/>
    <mergeCell ref="AD22:AD24"/>
    <mergeCell ref="AE22:AE24"/>
    <mergeCell ref="AF22:AF24"/>
    <mergeCell ref="AL22:AL24"/>
    <mergeCell ref="AN22:AN24"/>
    <mergeCell ref="S22:S24"/>
    <mergeCell ref="T22:T24"/>
    <mergeCell ref="U22:U24"/>
    <mergeCell ref="V22:V24"/>
    <mergeCell ref="W22:W24"/>
    <mergeCell ref="X22:X24"/>
    <mergeCell ref="L22:L24"/>
    <mergeCell ref="M22:M24"/>
    <mergeCell ref="N22:N24"/>
    <mergeCell ref="O22:O24"/>
    <mergeCell ref="P22:P24"/>
    <mergeCell ref="Q22:Q24"/>
    <mergeCell ref="R22:R24"/>
    <mergeCell ref="AE28:AE30"/>
    <mergeCell ref="AF28:AF30"/>
    <mergeCell ref="AL28:AL30"/>
    <mergeCell ref="AN28:AN30"/>
    <mergeCell ref="AO28:AO30"/>
    <mergeCell ref="AP28:AP30"/>
    <mergeCell ref="U28:U30"/>
    <mergeCell ref="V28:V30"/>
    <mergeCell ref="W28:W30"/>
    <mergeCell ref="X28:X30"/>
    <mergeCell ref="Y28:Y30"/>
    <mergeCell ref="AD28:AD30"/>
    <mergeCell ref="AP25:AP27"/>
    <mergeCell ref="L28:L30"/>
    <mergeCell ref="M28:M30"/>
    <mergeCell ref="N28:N30"/>
    <mergeCell ref="O28:O30"/>
    <mergeCell ref="P28:P30"/>
    <mergeCell ref="Q28:Q30"/>
    <mergeCell ref="R28:R30"/>
    <mergeCell ref="S28:S30"/>
    <mergeCell ref="T28:T30"/>
    <mergeCell ref="AD25:AD27"/>
    <mergeCell ref="AE25:AE27"/>
    <mergeCell ref="AF25:AF27"/>
    <mergeCell ref="AL25:AL27"/>
    <mergeCell ref="AN25:AN27"/>
    <mergeCell ref="AO25:AO27"/>
    <mergeCell ref="T25:T27"/>
    <mergeCell ref="U25:U27"/>
    <mergeCell ref="V25:V27"/>
    <mergeCell ref="W25:W27"/>
    <mergeCell ref="AN31:AN35"/>
    <mergeCell ref="AO31:AO35"/>
    <mergeCell ref="AP31:AP35"/>
    <mergeCell ref="L36:L40"/>
    <mergeCell ref="M36:M40"/>
    <mergeCell ref="N36:N40"/>
    <mergeCell ref="O36:O40"/>
    <mergeCell ref="P36:P40"/>
    <mergeCell ref="Q36:Q40"/>
    <mergeCell ref="R36:R40"/>
    <mergeCell ref="X31:X35"/>
    <mergeCell ref="Y31:Y35"/>
    <mergeCell ref="AD31:AD35"/>
    <mergeCell ref="AE31:AE35"/>
    <mergeCell ref="AF31:AF35"/>
    <mergeCell ref="AL31:AL35"/>
    <mergeCell ref="R31:R35"/>
    <mergeCell ref="S31:S35"/>
    <mergeCell ref="T31:T35"/>
    <mergeCell ref="U31:U35"/>
    <mergeCell ref="V31:V35"/>
    <mergeCell ref="W31:W35"/>
    <mergeCell ref="L31:L35"/>
    <mergeCell ref="M31:M35"/>
    <mergeCell ref="N31:N35"/>
    <mergeCell ref="O31:O35"/>
    <mergeCell ref="P31:P35"/>
    <mergeCell ref="Q31:Q35"/>
    <mergeCell ref="X43:X44"/>
    <mergeCell ref="Y43:Y44"/>
    <mergeCell ref="AO36:AO40"/>
    <mergeCell ref="AP36:AP40"/>
    <mergeCell ref="L43:L44"/>
    <mergeCell ref="M43:M44"/>
    <mergeCell ref="N43:N44"/>
    <mergeCell ref="O43:O44"/>
    <mergeCell ref="P43:P44"/>
    <mergeCell ref="Q43:Q44"/>
    <mergeCell ref="R43:R44"/>
    <mergeCell ref="S43:S44"/>
    <mergeCell ref="Y36:Y40"/>
    <mergeCell ref="AD36:AD40"/>
    <mergeCell ref="AE36:AE40"/>
    <mergeCell ref="AF36:AF40"/>
    <mergeCell ref="AL36:AL40"/>
    <mergeCell ref="AN36:AN40"/>
    <mergeCell ref="S36:S40"/>
    <mergeCell ref="T36:T40"/>
    <mergeCell ref="U36:U40"/>
    <mergeCell ref="V36:V40"/>
    <mergeCell ref="W36:W40"/>
    <mergeCell ref="X36:X40"/>
    <mergeCell ref="AE45:AE49"/>
    <mergeCell ref="AF45:AF49"/>
    <mergeCell ref="AL45:AL49"/>
    <mergeCell ref="AN45:AN49"/>
    <mergeCell ref="AO45:AO49"/>
    <mergeCell ref="AP45:AP49"/>
    <mergeCell ref="U45:U49"/>
    <mergeCell ref="V45:V49"/>
    <mergeCell ref="W45:W49"/>
    <mergeCell ref="X45:X49"/>
    <mergeCell ref="Y45:Y49"/>
    <mergeCell ref="AD45:AD49"/>
    <mergeCell ref="AP43:AP44"/>
    <mergeCell ref="L45:L49"/>
    <mergeCell ref="M45:M49"/>
    <mergeCell ref="N45:N49"/>
    <mergeCell ref="O45:O49"/>
    <mergeCell ref="P45:P49"/>
    <mergeCell ref="Q45:Q49"/>
    <mergeCell ref="R45:R49"/>
    <mergeCell ref="S45:S49"/>
    <mergeCell ref="T45:T49"/>
    <mergeCell ref="AD43:AD44"/>
    <mergeCell ref="AE43:AE44"/>
    <mergeCell ref="AF43:AF44"/>
    <mergeCell ref="AL43:AL44"/>
    <mergeCell ref="AN43:AN44"/>
    <mergeCell ref="AO43:AO44"/>
    <mergeCell ref="T43:T44"/>
    <mergeCell ref="U43:U44"/>
    <mergeCell ref="V43:V44"/>
    <mergeCell ref="W43:W44"/>
    <mergeCell ref="L56:L60"/>
    <mergeCell ref="M56:M60"/>
    <mergeCell ref="N56:N60"/>
    <mergeCell ref="O56:O60"/>
    <mergeCell ref="P56:P60"/>
    <mergeCell ref="R50:R55"/>
    <mergeCell ref="S50:S55"/>
    <mergeCell ref="T50:T55"/>
    <mergeCell ref="U50:U55"/>
    <mergeCell ref="V50:V55"/>
    <mergeCell ref="W50:W55"/>
    <mergeCell ref="L50:L55"/>
    <mergeCell ref="M50:M55"/>
    <mergeCell ref="N50:N55"/>
    <mergeCell ref="O50:O55"/>
    <mergeCell ref="P50:P55"/>
    <mergeCell ref="Q50:Q55"/>
    <mergeCell ref="W56:W60"/>
    <mergeCell ref="X56:X60"/>
    <mergeCell ref="Y56:Y60"/>
    <mergeCell ref="AD56:AD60"/>
    <mergeCell ref="AE56:AE60"/>
    <mergeCell ref="AL56:AL60"/>
    <mergeCell ref="Q56:Q60"/>
    <mergeCell ref="R56:R60"/>
    <mergeCell ref="S56:S60"/>
    <mergeCell ref="T56:T60"/>
    <mergeCell ref="U56:U60"/>
    <mergeCell ref="V56:V60"/>
    <mergeCell ref="X50:X55"/>
    <mergeCell ref="Y50:Y55"/>
    <mergeCell ref="AD50:AD55"/>
    <mergeCell ref="AE50:AE55"/>
    <mergeCell ref="AL50:AL55"/>
    <mergeCell ref="L66:L71"/>
    <mergeCell ref="M66:M71"/>
    <mergeCell ref="N66:N71"/>
    <mergeCell ref="O66:O71"/>
    <mergeCell ref="P66:P71"/>
    <mergeCell ref="R61:R65"/>
    <mergeCell ref="S61:S65"/>
    <mergeCell ref="T61:T65"/>
    <mergeCell ref="U61:U65"/>
    <mergeCell ref="V61:V65"/>
    <mergeCell ref="W61:W65"/>
    <mergeCell ref="L61:L65"/>
    <mergeCell ref="M61:M65"/>
    <mergeCell ref="N61:N65"/>
    <mergeCell ref="O61:O65"/>
    <mergeCell ref="P61:P65"/>
    <mergeCell ref="Q61:Q65"/>
    <mergeCell ref="W66:W71"/>
    <mergeCell ref="X66:X71"/>
    <mergeCell ref="Y66:Y71"/>
    <mergeCell ref="AD66:AD71"/>
    <mergeCell ref="AE66:AE71"/>
    <mergeCell ref="AL66:AL71"/>
    <mergeCell ref="Q66:Q71"/>
    <mergeCell ref="R66:R71"/>
    <mergeCell ref="S66:S71"/>
    <mergeCell ref="T66:T71"/>
    <mergeCell ref="U66:U71"/>
    <mergeCell ref="V66:V71"/>
    <mergeCell ref="X61:X65"/>
    <mergeCell ref="Y61:Y65"/>
    <mergeCell ref="AD61:AD65"/>
    <mergeCell ref="AE61:AE65"/>
    <mergeCell ref="AL61:AL65"/>
    <mergeCell ref="L78:L82"/>
    <mergeCell ref="M78:M82"/>
    <mergeCell ref="N78:N82"/>
    <mergeCell ref="O78:O82"/>
    <mergeCell ref="P78:P82"/>
    <mergeCell ref="R72:R77"/>
    <mergeCell ref="S72:S77"/>
    <mergeCell ref="T72:T77"/>
    <mergeCell ref="U72:U77"/>
    <mergeCell ref="V72:V77"/>
    <mergeCell ref="W72:W77"/>
    <mergeCell ref="L72:L77"/>
    <mergeCell ref="M72:M77"/>
    <mergeCell ref="N72:N77"/>
    <mergeCell ref="O72:O77"/>
    <mergeCell ref="P72:P77"/>
    <mergeCell ref="Q72:Q77"/>
    <mergeCell ref="W78:W82"/>
    <mergeCell ref="X78:X82"/>
    <mergeCell ref="Y78:Y82"/>
    <mergeCell ref="AD78:AD82"/>
    <mergeCell ref="AE78:AE82"/>
    <mergeCell ref="AL78:AL82"/>
    <mergeCell ref="Q78:Q82"/>
    <mergeCell ref="R78:R82"/>
    <mergeCell ref="S78:S82"/>
    <mergeCell ref="T78:T82"/>
    <mergeCell ref="U78:U82"/>
    <mergeCell ref="V78:V82"/>
    <mergeCell ref="X72:X77"/>
    <mergeCell ref="Y72:Y77"/>
    <mergeCell ref="AD72:AD77"/>
    <mergeCell ref="AE72:AE77"/>
    <mergeCell ref="AL72:AL77"/>
    <mergeCell ref="L88:L89"/>
    <mergeCell ref="M88:M89"/>
    <mergeCell ref="N88:N89"/>
    <mergeCell ref="O88:O89"/>
    <mergeCell ref="P88:P89"/>
    <mergeCell ref="R83:R87"/>
    <mergeCell ref="S83:S87"/>
    <mergeCell ref="T83:T87"/>
    <mergeCell ref="U83:U87"/>
    <mergeCell ref="V83:V87"/>
    <mergeCell ref="W83:W87"/>
    <mergeCell ref="L83:L87"/>
    <mergeCell ref="M83:M87"/>
    <mergeCell ref="N83:N87"/>
    <mergeCell ref="O83:O87"/>
    <mergeCell ref="P83:P87"/>
    <mergeCell ref="Q83:Q87"/>
    <mergeCell ref="W88:W89"/>
    <mergeCell ref="X88:X89"/>
    <mergeCell ref="Y88:Y89"/>
    <mergeCell ref="AD88:AD89"/>
    <mergeCell ref="AE88:AE89"/>
    <mergeCell ref="AL88:AL89"/>
    <mergeCell ref="Q88:Q89"/>
    <mergeCell ref="R88:R89"/>
    <mergeCell ref="S88:S89"/>
    <mergeCell ref="T88:T89"/>
    <mergeCell ref="U88:U89"/>
    <mergeCell ref="V88:V89"/>
    <mergeCell ref="X83:X87"/>
    <mergeCell ref="Y83:Y87"/>
    <mergeCell ref="AD83:AD87"/>
    <mergeCell ref="AE83:AE87"/>
    <mergeCell ref="AL83:AL87"/>
    <mergeCell ref="Y90:Y91"/>
    <mergeCell ref="AD90:AD91"/>
    <mergeCell ref="AE90:AE91"/>
    <mergeCell ref="AL90:AL91"/>
    <mergeCell ref="L94:L95"/>
    <mergeCell ref="N94:N95"/>
    <mergeCell ref="O94:O95"/>
    <mergeCell ref="P94:P95"/>
    <mergeCell ref="Q94:Q95"/>
    <mergeCell ref="R94:R95"/>
    <mergeCell ref="S90:S91"/>
    <mergeCell ref="T90:T91"/>
    <mergeCell ref="U90:U91"/>
    <mergeCell ref="V90:V91"/>
    <mergeCell ref="W90:W91"/>
    <mergeCell ref="X90:X91"/>
    <mergeCell ref="L90:L91"/>
    <mergeCell ref="N90:N91"/>
    <mergeCell ref="O90:O91"/>
    <mergeCell ref="P90:P91"/>
    <mergeCell ref="Q90:Q91"/>
    <mergeCell ref="R90:R91"/>
    <mergeCell ref="Y96:Y97"/>
    <mergeCell ref="AD96:AD97"/>
    <mergeCell ref="AL96:AL97"/>
    <mergeCell ref="L98:L99"/>
    <mergeCell ref="M98:M99"/>
    <mergeCell ref="N98:N99"/>
    <mergeCell ref="O98:O99"/>
    <mergeCell ref="P98:P99"/>
    <mergeCell ref="Q98:Q99"/>
    <mergeCell ref="R98:R99"/>
    <mergeCell ref="S96:S97"/>
    <mergeCell ref="T96:T97"/>
    <mergeCell ref="U96:U97"/>
    <mergeCell ref="V96:V97"/>
    <mergeCell ref="W96:W97"/>
    <mergeCell ref="X96:X97"/>
    <mergeCell ref="Y94:Y95"/>
    <mergeCell ref="AD94:AD95"/>
    <mergeCell ref="AJ94:AJ95"/>
    <mergeCell ref="AL94:AL95"/>
    <mergeCell ref="L96:L97"/>
    <mergeCell ref="N96:N97"/>
    <mergeCell ref="O96:O97"/>
    <mergeCell ref="P96:P97"/>
    <mergeCell ref="Q96:Q97"/>
    <mergeCell ref="R96:R97"/>
    <mergeCell ref="S94:S95"/>
    <mergeCell ref="T94:T95"/>
    <mergeCell ref="U94:U95"/>
    <mergeCell ref="V94:V95"/>
    <mergeCell ref="W94:W95"/>
    <mergeCell ref="X94:X95"/>
    <mergeCell ref="Y100:Y101"/>
    <mergeCell ref="AD100:AD101"/>
    <mergeCell ref="AL100:AL101"/>
    <mergeCell ref="L102:L103"/>
    <mergeCell ref="M102:M103"/>
    <mergeCell ref="N102:N103"/>
    <mergeCell ref="O102:O103"/>
    <mergeCell ref="P102:P103"/>
    <mergeCell ref="Q102:Q103"/>
    <mergeCell ref="R102:R103"/>
    <mergeCell ref="S100:S101"/>
    <mergeCell ref="T100:T101"/>
    <mergeCell ref="U100:U101"/>
    <mergeCell ref="V100:V101"/>
    <mergeCell ref="W100:W101"/>
    <mergeCell ref="X100:X101"/>
    <mergeCell ref="Y98:Y99"/>
    <mergeCell ref="AD98:AD99"/>
    <mergeCell ref="AL98:AL99"/>
    <mergeCell ref="L100:L101"/>
    <mergeCell ref="M100:M101"/>
    <mergeCell ref="N100:N101"/>
    <mergeCell ref="O100:O101"/>
    <mergeCell ref="P100:P101"/>
    <mergeCell ref="Q100:Q101"/>
    <mergeCell ref="R100:R101"/>
    <mergeCell ref="S98:S99"/>
    <mergeCell ref="T98:T99"/>
    <mergeCell ref="U98:U99"/>
    <mergeCell ref="V98:V99"/>
    <mergeCell ref="W98:W99"/>
    <mergeCell ref="X98:X99"/>
    <mergeCell ref="Y104:Y105"/>
    <mergeCell ref="AD104:AD105"/>
    <mergeCell ref="AL104:AL105"/>
    <mergeCell ref="L106:L107"/>
    <mergeCell ref="M106:M107"/>
    <mergeCell ref="N106:N107"/>
    <mergeCell ref="O106:O107"/>
    <mergeCell ref="P106:P107"/>
    <mergeCell ref="Q106:Q107"/>
    <mergeCell ref="R106:R107"/>
    <mergeCell ref="S104:S105"/>
    <mergeCell ref="T104:T105"/>
    <mergeCell ref="U104:U105"/>
    <mergeCell ref="V104:V105"/>
    <mergeCell ref="W104:W105"/>
    <mergeCell ref="X104:X105"/>
    <mergeCell ref="Y102:Y103"/>
    <mergeCell ref="AD102:AD103"/>
    <mergeCell ref="AL102:AL103"/>
    <mergeCell ref="L104:L105"/>
    <mergeCell ref="M104:M105"/>
    <mergeCell ref="N104:N105"/>
    <mergeCell ref="O104:O105"/>
    <mergeCell ref="P104:P105"/>
    <mergeCell ref="Q104:Q105"/>
    <mergeCell ref="R104:R105"/>
    <mergeCell ref="S102:S103"/>
    <mergeCell ref="T102:T103"/>
    <mergeCell ref="U102:U103"/>
    <mergeCell ref="V102:V103"/>
    <mergeCell ref="W102:W103"/>
    <mergeCell ref="X102:X103"/>
    <mergeCell ref="Y108:Y109"/>
    <mergeCell ref="AD108:AD109"/>
    <mergeCell ref="AL108:AL109"/>
    <mergeCell ref="L110:L111"/>
    <mergeCell ref="M110:M111"/>
    <mergeCell ref="N110:N111"/>
    <mergeCell ref="O110:O111"/>
    <mergeCell ref="P110:P111"/>
    <mergeCell ref="Q110:Q111"/>
    <mergeCell ref="R110:R111"/>
    <mergeCell ref="S108:S109"/>
    <mergeCell ref="T108:T109"/>
    <mergeCell ref="U108:U109"/>
    <mergeCell ref="V108:V109"/>
    <mergeCell ref="W108:W109"/>
    <mergeCell ref="X108:X109"/>
    <mergeCell ref="Y106:Y107"/>
    <mergeCell ref="AD106:AD107"/>
    <mergeCell ref="AL106:AL107"/>
    <mergeCell ref="L108:L109"/>
    <mergeCell ref="M108:M109"/>
    <mergeCell ref="N108:N109"/>
    <mergeCell ref="O108:O109"/>
    <mergeCell ref="P108:P109"/>
    <mergeCell ref="Q108:Q109"/>
    <mergeCell ref="R108:R109"/>
    <mergeCell ref="S106:S107"/>
    <mergeCell ref="T106:T107"/>
    <mergeCell ref="U106:U107"/>
    <mergeCell ref="V106:V107"/>
    <mergeCell ref="W106:W107"/>
    <mergeCell ref="X106:X107"/>
    <mergeCell ref="Q112:Q113"/>
    <mergeCell ref="R112:R113"/>
    <mergeCell ref="S112:S113"/>
    <mergeCell ref="T112:T113"/>
    <mergeCell ref="U112:U113"/>
    <mergeCell ref="V112:V113"/>
    <mergeCell ref="Y110:Y111"/>
    <mergeCell ref="AD110:AD111"/>
    <mergeCell ref="AE110:AE111"/>
    <mergeCell ref="AK110:AK111"/>
    <mergeCell ref="AL110:AL111"/>
    <mergeCell ref="L112:L113"/>
    <mergeCell ref="M112:M113"/>
    <mergeCell ref="N112:N113"/>
    <mergeCell ref="O112:O113"/>
    <mergeCell ref="P112:P113"/>
    <mergeCell ref="S110:S111"/>
    <mergeCell ref="T110:T111"/>
    <mergeCell ref="U110:U111"/>
    <mergeCell ref="V110:V111"/>
    <mergeCell ref="W110:W111"/>
    <mergeCell ref="X110:X111"/>
    <mergeCell ref="AE114:AE115"/>
    <mergeCell ref="AK114:AK115"/>
    <mergeCell ref="AL114:AL115"/>
    <mergeCell ref="L116:L117"/>
    <mergeCell ref="M116:M117"/>
    <mergeCell ref="N116:N117"/>
    <mergeCell ref="O116:O117"/>
    <mergeCell ref="P116:P117"/>
    <mergeCell ref="Q116:Q117"/>
    <mergeCell ref="R116:R117"/>
    <mergeCell ref="U114:U115"/>
    <mergeCell ref="V114:V115"/>
    <mergeCell ref="W114:W115"/>
    <mergeCell ref="X114:X115"/>
    <mergeCell ref="Y114:Y115"/>
    <mergeCell ref="AD114:AD115"/>
    <mergeCell ref="AL112:AL113"/>
    <mergeCell ref="L114:L115"/>
    <mergeCell ref="M114:M115"/>
    <mergeCell ref="N114:N115"/>
    <mergeCell ref="O114:O115"/>
    <mergeCell ref="P114:P115"/>
    <mergeCell ref="Q114:Q115"/>
    <mergeCell ref="R114:R115"/>
    <mergeCell ref="S114:S115"/>
    <mergeCell ref="T114:T115"/>
    <mergeCell ref="W112:W113"/>
    <mergeCell ref="X112:X113"/>
    <mergeCell ref="Y112:Y113"/>
    <mergeCell ref="AD112:AD113"/>
    <mergeCell ref="AE112:AE113"/>
    <mergeCell ref="AK112:AK113"/>
    <mergeCell ref="X118:X119"/>
    <mergeCell ref="Y118:Y119"/>
    <mergeCell ref="AD118:AD119"/>
    <mergeCell ref="AE118:AE119"/>
    <mergeCell ref="AL118:AL119"/>
    <mergeCell ref="L120:L121"/>
    <mergeCell ref="M120:M121"/>
    <mergeCell ref="N120:N121"/>
    <mergeCell ref="O120:O121"/>
    <mergeCell ref="P120:P121"/>
    <mergeCell ref="R118:R119"/>
    <mergeCell ref="S118:S119"/>
    <mergeCell ref="T118:T119"/>
    <mergeCell ref="U118:U119"/>
    <mergeCell ref="V118:V119"/>
    <mergeCell ref="W118:W119"/>
    <mergeCell ref="Y116:Y117"/>
    <mergeCell ref="AD116:AD117"/>
    <mergeCell ref="AE116:AE117"/>
    <mergeCell ref="AL116:AL117"/>
    <mergeCell ref="L118:L119"/>
    <mergeCell ref="M118:M119"/>
    <mergeCell ref="N118:N119"/>
    <mergeCell ref="O118:O119"/>
    <mergeCell ref="P118:P119"/>
    <mergeCell ref="Q118:Q119"/>
    <mergeCell ref="S116:S117"/>
    <mergeCell ref="T116:T117"/>
    <mergeCell ref="U116:U117"/>
    <mergeCell ref="V116:V117"/>
    <mergeCell ref="W116:W117"/>
    <mergeCell ref="X116:X117"/>
    <mergeCell ref="L123:L125"/>
    <mergeCell ref="N123:N125"/>
    <mergeCell ref="O123:O125"/>
    <mergeCell ref="P123:P125"/>
    <mergeCell ref="Q123:Q125"/>
    <mergeCell ref="R123:R125"/>
    <mergeCell ref="W120:W121"/>
    <mergeCell ref="X120:X121"/>
    <mergeCell ref="Y120:Y121"/>
    <mergeCell ref="AD120:AD121"/>
    <mergeCell ref="AE120:AE121"/>
    <mergeCell ref="AL120:AL121"/>
    <mergeCell ref="Q120:Q121"/>
    <mergeCell ref="R120:R121"/>
    <mergeCell ref="S120:S121"/>
    <mergeCell ref="T120:T121"/>
    <mergeCell ref="U120:U121"/>
    <mergeCell ref="V120:V121"/>
    <mergeCell ref="Y126:Y127"/>
    <mergeCell ref="AD126:AD127"/>
    <mergeCell ref="AE126:AE127"/>
    <mergeCell ref="AJ126:AJ127"/>
    <mergeCell ref="AL126:AL127"/>
    <mergeCell ref="K128:K130"/>
    <mergeCell ref="L128:L130"/>
    <mergeCell ref="N128:N130"/>
    <mergeCell ref="O128:O130"/>
    <mergeCell ref="P128:P130"/>
    <mergeCell ref="S126:S127"/>
    <mergeCell ref="T126:T127"/>
    <mergeCell ref="U126:U127"/>
    <mergeCell ref="V126:V127"/>
    <mergeCell ref="W126:W127"/>
    <mergeCell ref="X126:X127"/>
    <mergeCell ref="Y123:Y125"/>
    <mergeCell ref="AD123:AD125"/>
    <mergeCell ref="AE123:AE125"/>
    <mergeCell ref="AL123:AL125"/>
    <mergeCell ref="L126:L127"/>
    <mergeCell ref="N126:N127"/>
    <mergeCell ref="O126:O127"/>
    <mergeCell ref="P126:P127"/>
    <mergeCell ref="Q126:Q127"/>
    <mergeCell ref="R126:R127"/>
    <mergeCell ref="S123:S125"/>
    <mergeCell ref="T123:T125"/>
    <mergeCell ref="U123:U125"/>
    <mergeCell ref="V123:V125"/>
    <mergeCell ref="W123:W125"/>
    <mergeCell ref="X123:X125"/>
    <mergeCell ref="AL128:AL130"/>
    <mergeCell ref="AN128:AN130"/>
    <mergeCell ref="AO128:AO130"/>
    <mergeCell ref="AP128:AP130"/>
    <mergeCell ref="L132:L133"/>
    <mergeCell ref="M132:M133"/>
    <mergeCell ref="N132:N133"/>
    <mergeCell ref="O132:O133"/>
    <mergeCell ref="P132:P133"/>
    <mergeCell ref="Q132:Q133"/>
    <mergeCell ref="W128:W130"/>
    <mergeCell ref="X128:X130"/>
    <mergeCell ref="Y128:Y130"/>
    <mergeCell ref="AD128:AD130"/>
    <mergeCell ref="AE128:AE130"/>
    <mergeCell ref="AK128:AK130"/>
    <mergeCell ref="Q128:Q130"/>
    <mergeCell ref="R128:R130"/>
    <mergeCell ref="S128:S130"/>
    <mergeCell ref="T128:T130"/>
    <mergeCell ref="U128:U130"/>
    <mergeCell ref="V128:V130"/>
    <mergeCell ref="G136:H136"/>
    <mergeCell ref="I136:K136"/>
    <mergeCell ref="B137:B139"/>
    <mergeCell ref="F137:F139"/>
    <mergeCell ref="I137:K137"/>
    <mergeCell ref="L137:L139"/>
    <mergeCell ref="I138:K138"/>
    <mergeCell ref="I139:K139"/>
    <mergeCell ref="X132:X133"/>
    <mergeCell ref="Y132:Y133"/>
    <mergeCell ref="AD132:AD133"/>
    <mergeCell ref="AE132:AE133"/>
    <mergeCell ref="AF132:AF133"/>
    <mergeCell ref="AL132:AL133"/>
    <mergeCell ref="R132:R133"/>
    <mergeCell ref="S132:S133"/>
    <mergeCell ref="T132:T133"/>
    <mergeCell ref="U132:U133"/>
    <mergeCell ref="V132:V133"/>
    <mergeCell ref="W132:W133"/>
    <mergeCell ref="AL137:AL139"/>
    <mergeCell ref="AM137:AM139"/>
    <mergeCell ref="AN137:AN139"/>
    <mergeCell ref="AO137:AO139"/>
    <mergeCell ref="AP137:AP139"/>
    <mergeCell ref="AE137:AE139"/>
    <mergeCell ref="AF137:AF139"/>
    <mergeCell ref="AG137:AG139"/>
    <mergeCell ref="AH137:AH139"/>
    <mergeCell ref="AI137:AI139"/>
    <mergeCell ref="AJ137:AJ139"/>
    <mergeCell ref="Y137:Y139"/>
    <mergeCell ref="Z137:Z139"/>
    <mergeCell ref="AA137:AA139"/>
    <mergeCell ref="AB137:AB139"/>
    <mergeCell ref="AC137:AC139"/>
    <mergeCell ref="AD137:AD139"/>
    <mergeCell ref="W140:W142"/>
    <mergeCell ref="X140:X142"/>
    <mergeCell ref="Y140:Y142"/>
    <mergeCell ref="Z140:Z142"/>
    <mergeCell ref="O140:O142"/>
    <mergeCell ref="P140:P142"/>
    <mergeCell ref="Q140:Q142"/>
    <mergeCell ref="R140:R142"/>
    <mergeCell ref="S140:S142"/>
    <mergeCell ref="T140:T142"/>
    <mergeCell ref="B140:B142"/>
    <mergeCell ref="F140:F142"/>
    <mergeCell ref="I140:K140"/>
    <mergeCell ref="L140:L142"/>
    <mergeCell ref="M140:M142"/>
    <mergeCell ref="N140:N142"/>
    <mergeCell ref="AK137:AK139"/>
    <mergeCell ref="S137:S139"/>
    <mergeCell ref="T137:T139"/>
    <mergeCell ref="U137:U139"/>
    <mergeCell ref="V137:V139"/>
    <mergeCell ref="W137:W139"/>
    <mergeCell ref="X137:X139"/>
    <mergeCell ref="M137:M139"/>
    <mergeCell ref="N137:N139"/>
    <mergeCell ref="O137:O139"/>
    <mergeCell ref="P137:P139"/>
    <mergeCell ref="Q137:Q139"/>
    <mergeCell ref="R137:R139"/>
    <mergeCell ref="O143:O145"/>
    <mergeCell ref="P143:P145"/>
    <mergeCell ref="Q143:Q145"/>
    <mergeCell ref="R143:R145"/>
    <mergeCell ref="S143:S145"/>
    <mergeCell ref="T143:T145"/>
    <mergeCell ref="B143:B145"/>
    <mergeCell ref="F143:F145"/>
    <mergeCell ref="I143:K143"/>
    <mergeCell ref="L143:L145"/>
    <mergeCell ref="M143:M145"/>
    <mergeCell ref="N143:N145"/>
    <mergeCell ref="AN140:AN142"/>
    <mergeCell ref="AO140:AO142"/>
    <mergeCell ref="AP140:AP142"/>
    <mergeCell ref="I141:K141"/>
    <mergeCell ref="AD141:AD142"/>
    <mergeCell ref="I142:K142"/>
    <mergeCell ref="AH140:AH142"/>
    <mergeCell ref="AI140:AI142"/>
    <mergeCell ref="AJ140:AJ142"/>
    <mergeCell ref="AK140:AK142"/>
    <mergeCell ref="AL140:AL142"/>
    <mergeCell ref="AM140:AM142"/>
    <mergeCell ref="AA140:AA142"/>
    <mergeCell ref="AB140:AB142"/>
    <mergeCell ref="AC140:AC142"/>
    <mergeCell ref="AE140:AE142"/>
    <mergeCell ref="AF140:AF142"/>
    <mergeCell ref="AG140:AG142"/>
    <mergeCell ref="U140:U142"/>
    <mergeCell ref="V140:V142"/>
    <mergeCell ref="T146:T148"/>
    <mergeCell ref="U146:U148"/>
    <mergeCell ref="B146:B148"/>
    <mergeCell ref="F146:F148"/>
    <mergeCell ref="I146:K146"/>
    <mergeCell ref="L146:L148"/>
    <mergeCell ref="N146:N148"/>
    <mergeCell ref="O146:O148"/>
    <mergeCell ref="AN143:AN145"/>
    <mergeCell ref="AO143:AO145"/>
    <mergeCell ref="AP143:AP145"/>
    <mergeCell ref="I144:K144"/>
    <mergeCell ref="AD144:AD145"/>
    <mergeCell ref="I145:K145"/>
    <mergeCell ref="AH143:AH145"/>
    <mergeCell ref="AI143:AI145"/>
    <mergeCell ref="AJ143:AJ145"/>
    <mergeCell ref="AK143:AK145"/>
    <mergeCell ref="AL143:AL145"/>
    <mergeCell ref="AM143:AM145"/>
    <mergeCell ref="AA143:AA145"/>
    <mergeCell ref="AB143:AB145"/>
    <mergeCell ref="AC143:AC145"/>
    <mergeCell ref="AE143:AE145"/>
    <mergeCell ref="AF143:AF145"/>
    <mergeCell ref="AG143:AG145"/>
    <mergeCell ref="U143:U145"/>
    <mergeCell ref="V143:V145"/>
    <mergeCell ref="W143:W145"/>
    <mergeCell ref="X143:X145"/>
    <mergeCell ref="Y143:Y145"/>
    <mergeCell ref="Z143:Z145"/>
    <mergeCell ref="AN146:AN148"/>
    <mergeCell ref="AO146:AO148"/>
    <mergeCell ref="AP146:AP148"/>
    <mergeCell ref="I147:K147"/>
    <mergeCell ref="I148:K148"/>
    <mergeCell ref="B149:B151"/>
    <mergeCell ref="F149:F151"/>
    <mergeCell ref="I149:K149"/>
    <mergeCell ref="L149:L151"/>
    <mergeCell ref="M149:M151"/>
    <mergeCell ref="AH146:AH148"/>
    <mergeCell ref="AI146:AI148"/>
    <mergeCell ref="AJ146:AJ148"/>
    <mergeCell ref="AK146:AK148"/>
    <mergeCell ref="AL146:AL148"/>
    <mergeCell ref="AM146:AM148"/>
    <mergeCell ref="AB146:AB148"/>
    <mergeCell ref="AC146:AC148"/>
    <mergeCell ref="AD146:AD148"/>
    <mergeCell ref="AE146:AE148"/>
    <mergeCell ref="AF146:AF148"/>
    <mergeCell ref="AG146:AG148"/>
    <mergeCell ref="V146:V148"/>
    <mergeCell ref="W146:W148"/>
    <mergeCell ref="X146:X148"/>
    <mergeCell ref="Y146:Y148"/>
    <mergeCell ref="Z146:Z148"/>
    <mergeCell ref="AA146:AA148"/>
    <mergeCell ref="P146:P148"/>
    <mergeCell ref="Q146:Q148"/>
    <mergeCell ref="R146:R148"/>
    <mergeCell ref="S146:S148"/>
    <mergeCell ref="AP149:AP151"/>
    <mergeCell ref="I150:K150"/>
    <mergeCell ref="AG150:AG151"/>
    <mergeCell ref="AH150:AH151"/>
    <mergeCell ref="AI150:AI151"/>
    <mergeCell ref="I151:K151"/>
    <mergeCell ref="AF149:AF151"/>
    <mergeCell ref="AJ149:AJ151"/>
    <mergeCell ref="AK149:AK151"/>
    <mergeCell ref="AL149:AL151"/>
    <mergeCell ref="AM149:AM151"/>
    <mergeCell ref="AN149:AN151"/>
    <mergeCell ref="Z149:Z151"/>
    <mergeCell ref="AA149:AA151"/>
    <mergeCell ref="AB149:AB151"/>
    <mergeCell ref="AC149:AC151"/>
    <mergeCell ref="AD149:AD151"/>
    <mergeCell ref="AE149:AE151"/>
    <mergeCell ref="T149:T151"/>
    <mergeCell ref="U149:U151"/>
    <mergeCell ref="V149:V151"/>
    <mergeCell ref="W149:W151"/>
    <mergeCell ref="X149:X151"/>
    <mergeCell ref="Y149:Y151"/>
    <mergeCell ref="N149:N151"/>
    <mergeCell ref="O149:O151"/>
    <mergeCell ref="P149:P151"/>
    <mergeCell ref="Q149:Q151"/>
    <mergeCell ref="R149:R151"/>
    <mergeCell ref="S149:S151"/>
    <mergeCell ref="W152:W154"/>
    <mergeCell ref="X152:X154"/>
    <mergeCell ref="Y152:Y154"/>
    <mergeCell ref="Z152:Z154"/>
    <mergeCell ref="O152:O154"/>
    <mergeCell ref="P152:P154"/>
    <mergeCell ref="Q152:Q154"/>
    <mergeCell ref="R152:R154"/>
    <mergeCell ref="S152:S154"/>
    <mergeCell ref="T152:T154"/>
    <mergeCell ref="B152:B154"/>
    <mergeCell ref="F152:F154"/>
    <mergeCell ref="I152:K152"/>
    <mergeCell ref="L152:L154"/>
    <mergeCell ref="M152:M154"/>
    <mergeCell ref="N152:N154"/>
    <mergeCell ref="AO149:AO151"/>
    <mergeCell ref="O155:O156"/>
    <mergeCell ref="P155:P156"/>
    <mergeCell ref="Q155:Q156"/>
    <mergeCell ref="R155:R156"/>
    <mergeCell ref="S155:S156"/>
    <mergeCell ref="T155:T156"/>
    <mergeCell ref="B155:B156"/>
    <mergeCell ref="F155:F156"/>
    <mergeCell ref="I155:K155"/>
    <mergeCell ref="L155:L156"/>
    <mergeCell ref="M155:M156"/>
    <mergeCell ref="N155:N156"/>
    <mergeCell ref="AM152:AM154"/>
    <mergeCell ref="AN152:AN154"/>
    <mergeCell ref="AO152:AO154"/>
    <mergeCell ref="AP152:AP154"/>
    <mergeCell ref="I153:K153"/>
    <mergeCell ref="I154:K154"/>
    <mergeCell ref="AG152:AG154"/>
    <mergeCell ref="AH152:AH154"/>
    <mergeCell ref="AI152:AI154"/>
    <mergeCell ref="AJ152:AJ154"/>
    <mergeCell ref="AK152:AK154"/>
    <mergeCell ref="AL152:AL154"/>
    <mergeCell ref="AA152:AA154"/>
    <mergeCell ref="AB152:AB154"/>
    <mergeCell ref="AC152:AC154"/>
    <mergeCell ref="AD152:AD154"/>
    <mergeCell ref="AE152:AE154"/>
    <mergeCell ref="AF152:AF154"/>
    <mergeCell ref="U152:U154"/>
    <mergeCell ref="V152:V154"/>
    <mergeCell ref="P157:P158"/>
    <mergeCell ref="Q157:Q158"/>
    <mergeCell ref="R157:R158"/>
    <mergeCell ref="S157:S158"/>
    <mergeCell ref="AM155:AM156"/>
    <mergeCell ref="AN155:AN156"/>
    <mergeCell ref="AO155:AO156"/>
    <mergeCell ref="AP155:AP156"/>
    <mergeCell ref="I156:K156"/>
    <mergeCell ref="B157:B158"/>
    <mergeCell ref="F157:F158"/>
    <mergeCell ref="I157:K157"/>
    <mergeCell ref="L157:L158"/>
    <mergeCell ref="M157:M158"/>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B159:B160"/>
    <mergeCell ref="F159:F160"/>
    <mergeCell ref="G159:G160"/>
    <mergeCell ref="I159:K159"/>
    <mergeCell ref="L159:L160"/>
    <mergeCell ref="M159:M160"/>
    <mergeCell ref="AL157:AL158"/>
    <mergeCell ref="AM157:AM158"/>
    <mergeCell ref="AN157:AN158"/>
    <mergeCell ref="AO157:AO158"/>
    <mergeCell ref="AP157:AP158"/>
    <mergeCell ref="I158:K158"/>
    <mergeCell ref="AF157:AF158"/>
    <mergeCell ref="AG157:AG158"/>
    <mergeCell ref="AH157:AH158"/>
    <mergeCell ref="AI157:AI158"/>
    <mergeCell ref="AJ157:AJ158"/>
    <mergeCell ref="AK157:AK158"/>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AL159:AL160"/>
    <mergeCell ref="AM159:AM160"/>
    <mergeCell ref="AN159:AN160"/>
    <mergeCell ref="AO159:AO160"/>
    <mergeCell ref="AP159:AP160"/>
    <mergeCell ref="I160:K160"/>
    <mergeCell ref="AF159:AF160"/>
    <mergeCell ref="AG159:AG160"/>
    <mergeCell ref="AH159:AH160"/>
    <mergeCell ref="AI159:AI160"/>
    <mergeCell ref="AJ159:AJ160"/>
    <mergeCell ref="AK159:AK160"/>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V164:V166"/>
    <mergeCell ref="W164:W166"/>
    <mergeCell ref="X164:X166"/>
    <mergeCell ref="Y164:Y166"/>
    <mergeCell ref="N164:N166"/>
    <mergeCell ref="O164:O166"/>
    <mergeCell ref="P164:P166"/>
    <mergeCell ref="Q164:Q166"/>
    <mergeCell ref="R164:R166"/>
    <mergeCell ref="S164:S166"/>
    <mergeCell ref="I161:K161"/>
    <mergeCell ref="I162:K162"/>
    <mergeCell ref="I163:K163"/>
    <mergeCell ref="AG163:AI163"/>
    <mergeCell ref="B164:B166"/>
    <mergeCell ref="F164:F166"/>
    <mergeCell ref="G164:G166"/>
    <mergeCell ref="I164:K164"/>
    <mergeCell ref="L164:L166"/>
    <mergeCell ref="M164:M166"/>
    <mergeCell ref="B178:B180"/>
    <mergeCell ref="D178:D180"/>
    <mergeCell ref="F178:F180"/>
    <mergeCell ref="G178:G180"/>
    <mergeCell ref="I178:K178"/>
    <mergeCell ref="I167:K167"/>
    <mergeCell ref="I168:K168"/>
    <mergeCell ref="I169:K169"/>
    <mergeCell ref="I170:K170"/>
    <mergeCell ref="I171:K171"/>
    <mergeCell ref="I172:K172"/>
    <mergeCell ref="AL164:AL166"/>
    <mergeCell ref="AM164:AM166"/>
    <mergeCell ref="AN164:AN166"/>
    <mergeCell ref="AO164:AO166"/>
    <mergeCell ref="AP164:AP166"/>
    <mergeCell ref="I165:K165"/>
    <mergeCell ref="I166:K166"/>
    <mergeCell ref="AF164:AF166"/>
    <mergeCell ref="AG164:AG166"/>
    <mergeCell ref="AH164:AH166"/>
    <mergeCell ref="AI164:AI166"/>
    <mergeCell ref="AJ164:AJ166"/>
    <mergeCell ref="AK164:AK166"/>
    <mergeCell ref="Z164:Z166"/>
    <mergeCell ref="AA164:AA166"/>
    <mergeCell ref="AB164:AB166"/>
    <mergeCell ref="AC164:AC166"/>
    <mergeCell ref="AD164:AD166"/>
    <mergeCell ref="AE164:AE166"/>
    <mergeCell ref="T164:T166"/>
    <mergeCell ref="U164:U166"/>
    <mergeCell ref="R178:R180"/>
    <mergeCell ref="S178:S180"/>
    <mergeCell ref="T178:T180"/>
    <mergeCell ref="U178:U180"/>
    <mergeCell ref="V178:V180"/>
    <mergeCell ref="W178:W180"/>
    <mergeCell ref="L178:L180"/>
    <mergeCell ref="M178:M180"/>
    <mergeCell ref="N178:N180"/>
    <mergeCell ref="O178:O180"/>
    <mergeCell ref="P178:P180"/>
    <mergeCell ref="Q178:Q180"/>
    <mergeCell ref="I173:K173"/>
    <mergeCell ref="I174:K174"/>
    <mergeCell ref="I175:K175"/>
    <mergeCell ref="I176:K176"/>
    <mergeCell ref="I177:K177"/>
    <mergeCell ref="Q181:Q182"/>
    <mergeCell ref="R181:R182"/>
    <mergeCell ref="S181:S182"/>
    <mergeCell ref="T181:T182"/>
    <mergeCell ref="AP178:AP180"/>
    <mergeCell ref="I179:K179"/>
    <mergeCell ref="I180:K180"/>
    <mergeCell ref="B181:B182"/>
    <mergeCell ref="F181:F182"/>
    <mergeCell ref="G181:G182"/>
    <mergeCell ref="I181:K181"/>
    <mergeCell ref="L181:L182"/>
    <mergeCell ref="M181:M182"/>
    <mergeCell ref="N181:N182"/>
    <mergeCell ref="AJ178:AJ180"/>
    <mergeCell ref="AK178:AK180"/>
    <mergeCell ref="AL178:AL180"/>
    <mergeCell ref="AM178:AM180"/>
    <mergeCell ref="AN178:AN180"/>
    <mergeCell ref="AO178:AO180"/>
    <mergeCell ref="AD178:AD180"/>
    <mergeCell ref="AE178:AE180"/>
    <mergeCell ref="AF178:AF180"/>
    <mergeCell ref="AG178:AG180"/>
    <mergeCell ref="AH178:AH180"/>
    <mergeCell ref="AI178:AI180"/>
    <mergeCell ref="X178:X180"/>
    <mergeCell ref="Y178:Y180"/>
    <mergeCell ref="Z178:Z180"/>
    <mergeCell ref="AA178:AA180"/>
    <mergeCell ref="AB178:AB180"/>
    <mergeCell ref="AC178:AC180"/>
    <mergeCell ref="I184:K184"/>
    <mergeCell ref="B185:B186"/>
    <mergeCell ref="F185:F186"/>
    <mergeCell ref="I185:K185"/>
    <mergeCell ref="L185:L186"/>
    <mergeCell ref="M185:M186"/>
    <mergeCell ref="AM181:AM182"/>
    <mergeCell ref="AN181:AN182"/>
    <mergeCell ref="AO181:AO182"/>
    <mergeCell ref="AP181:AP182"/>
    <mergeCell ref="I182:K182"/>
    <mergeCell ref="I183:K183"/>
    <mergeCell ref="AG181:AG182"/>
    <mergeCell ref="AH181:AH182"/>
    <mergeCell ref="AI181:AI182"/>
    <mergeCell ref="AJ181:AJ182"/>
    <mergeCell ref="AK181:AK182"/>
    <mergeCell ref="AL181:AL182"/>
    <mergeCell ref="AA181:AA182"/>
    <mergeCell ref="AB181:AB182"/>
    <mergeCell ref="AC181:AC182"/>
    <mergeCell ref="AD181:AD182"/>
    <mergeCell ref="AE181:AE182"/>
    <mergeCell ref="AF181:AF182"/>
    <mergeCell ref="U181:U182"/>
    <mergeCell ref="V181:V182"/>
    <mergeCell ref="W181:W182"/>
    <mergeCell ref="X181:X182"/>
    <mergeCell ref="Y181:Y182"/>
    <mergeCell ref="Z181:Z182"/>
    <mergeCell ref="O181:O182"/>
    <mergeCell ref="P181:P182"/>
    <mergeCell ref="AM185:AM186"/>
    <mergeCell ref="AN185:AN186"/>
    <mergeCell ref="AO185:AO186"/>
    <mergeCell ref="AP185:AP186"/>
    <mergeCell ref="I186:K186"/>
    <mergeCell ref="AF185:AF186"/>
    <mergeCell ref="AG185:AG186"/>
    <mergeCell ref="AH185:AH186"/>
    <mergeCell ref="AI185:AI186"/>
    <mergeCell ref="AJ185:AJ186"/>
    <mergeCell ref="AK185:AK186"/>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W187:W189"/>
    <mergeCell ref="X187:X189"/>
    <mergeCell ref="Y187:Y189"/>
    <mergeCell ref="Z187:Z189"/>
    <mergeCell ref="O187:O189"/>
    <mergeCell ref="P187:P189"/>
    <mergeCell ref="Q187:Q189"/>
    <mergeCell ref="R187:R189"/>
    <mergeCell ref="S187:S189"/>
    <mergeCell ref="T187:T189"/>
    <mergeCell ref="B187:B189"/>
    <mergeCell ref="F187:F189"/>
    <mergeCell ref="I187:K187"/>
    <mergeCell ref="L187:L189"/>
    <mergeCell ref="M187:M189"/>
    <mergeCell ref="N187:N189"/>
    <mergeCell ref="AL185:AL186"/>
    <mergeCell ref="I196:K196"/>
    <mergeCell ref="I197:K197"/>
    <mergeCell ref="I198:K198"/>
    <mergeCell ref="B199:B201"/>
    <mergeCell ref="F199:F201"/>
    <mergeCell ref="I199:K199"/>
    <mergeCell ref="I190:K190"/>
    <mergeCell ref="I191:K191"/>
    <mergeCell ref="I192:K192"/>
    <mergeCell ref="I193:K193"/>
    <mergeCell ref="I194:K194"/>
    <mergeCell ref="I195:K195"/>
    <mergeCell ref="AM187:AM189"/>
    <mergeCell ref="AN187:AN189"/>
    <mergeCell ref="AO187:AO189"/>
    <mergeCell ref="AP187:AP189"/>
    <mergeCell ref="I188:K188"/>
    <mergeCell ref="I189:K189"/>
    <mergeCell ref="AG187:AG189"/>
    <mergeCell ref="AH187:AH189"/>
    <mergeCell ref="AI187:AI189"/>
    <mergeCell ref="AJ187:AJ189"/>
    <mergeCell ref="AK187:AK189"/>
    <mergeCell ref="AL187:AL189"/>
    <mergeCell ref="AA187:AA189"/>
    <mergeCell ref="AB187:AB189"/>
    <mergeCell ref="AC187:AC189"/>
    <mergeCell ref="AD187:AD189"/>
    <mergeCell ref="AE187:AE189"/>
    <mergeCell ref="AF187:AF189"/>
    <mergeCell ref="U187:U189"/>
    <mergeCell ref="V187:V189"/>
    <mergeCell ref="AI199:AI201"/>
    <mergeCell ref="X199:X201"/>
    <mergeCell ref="Y199:Y201"/>
    <mergeCell ref="Z199:Z201"/>
    <mergeCell ref="AA199:AA201"/>
    <mergeCell ref="AB199:AB201"/>
    <mergeCell ref="AC199:AC201"/>
    <mergeCell ref="R199:R201"/>
    <mergeCell ref="S199:S201"/>
    <mergeCell ref="T199:T201"/>
    <mergeCell ref="U199:U201"/>
    <mergeCell ref="V199:V201"/>
    <mergeCell ref="W199:W201"/>
    <mergeCell ref="L199:L201"/>
    <mergeCell ref="M199:M201"/>
    <mergeCell ref="N199:N201"/>
    <mergeCell ref="O199:O201"/>
    <mergeCell ref="P199:P201"/>
    <mergeCell ref="Q199:Q201"/>
    <mergeCell ref="V202:V203"/>
    <mergeCell ref="W202:W203"/>
    <mergeCell ref="X202:X203"/>
    <mergeCell ref="Y202:Y203"/>
    <mergeCell ref="Z202:Z203"/>
    <mergeCell ref="O202:O203"/>
    <mergeCell ref="P202:P203"/>
    <mergeCell ref="Q202:Q203"/>
    <mergeCell ref="R202:R203"/>
    <mergeCell ref="S202:S203"/>
    <mergeCell ref="T202:T203"/>
    <mergeCell ref="AP199:AP201"/>
    <mergeCell ref="I200:K200"/>
    <mergeCell ref="I201:K201"/>
    <mergeCell ref="B202:B203"/>
    <mergeCell ref="F202:F203"/>
    <mergeCell ref="G202:G203"/>
    <mergeCell ref="I202:K202"/>
    <mergeCell ref="L202:L203"/>
    <mergeCell ref="M202:M203"/>
    <mergeCell ref="N202:N203"/>
    <mergeCell ref="AJ199:AJ201"/>
    <mergeCell ref="AK199:AK201"/>
    <mergeCell ref="AL199:AL201"/>
    <mergeCell ref="AM199:AM201"/>
    <mergeCell ref="AN199:AN201"/>
    <mergeCell ref="AO199:AO201"/>
    <mergeCell ref="AD199:AD201"/>
    <mergeCell ref="AE199:AE201"/>
    <mergeCell ref="AF199:AF201"/>
    <mergeCell ref="AG199:AG201"/>
    <mergeCell ref="AH199:AH201"/>
    <mergeCell ref="V204:V205"/>
    <mergeCell ref="W204:W205"/>
    <mergeCell ref="X204:X205"/>
    <mergeCell ref="M204:M205"/>
    <mergeCell ref="N204:N205"/>
    <mergeCell ref="O204:O205"/>
    <mergeCell ref="P204:P205"/>
    <mergeCell ref="Q204:Q205"/>
    <mergeCell ref="R204:R205"/>
    <mergeCell ref="AM202:AM203"/>
    <mergeCell ref="AN202:AN203"/>
    <mergeCell ref="AO202:AO203"/>
    <mergeCell ref="AP202:AP203"/>
    <mergeCell ref="I203:K203"/>
    <mergeCell ref="B204:B205"/>
    <mergeCell ref="F204:F205"/>
    <mergeCell ref="G204:G205"/>
    <mergeCell ref="I204:K204"/>
    <mergeCell ref="L204:L205"/>
    <mergeCell ref="AG202:AG203"/>
    <mergeCell ref="AH202:AH203"/>
    <mergeCell ref="AI202:AI203"/>
    <mergeCell ref="AJ202:AJ203"/>
    <mergeCell ref="AK202:AK203"/>
    <mergeCell ref="AL202:AL203"/>
    <mergeCell ref="AA202:AA203"/>
    <mergeCell ref="AB202:AB203"/>
    <mergeCell ref="AC202:AC203"/>
    <mergeCell ref="AD202:AD203"/>
    <mergeCell ref="AE202:AE203"/>
    <mergeCell ref="AF202:AF203"/>
    <mergeCell ref="U202:U203"/>
    <mergeCell ref="O206:O207"/>
    <mergeCell ref="P206:P207"/>
    <mergeCell ref="Q206:Q207"/>
    <mergeCell ref="R206:R207"/>
    <mergeCell ref="I205:K205"/>
    <mergeCell ref="B206:B207"/>
    <mergeCell ref="F206:F207"/>
    <mergeCell ref="G206:G207"/>
    <mergeCell ref="I206:K206"/>
    <mergeCell ref="L206:L207"/>
    <mergeCell ref="I207:K207"/>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I208:K208"/>
    <mergeCell ref="I209:K209"/>
    <mergeCell ref="I210:K210"/>
    <mergeCell ref="I211:K211"/>
    <mergeCell ref="I212:K212"/>
    <mergeCell ref="I213:K213"/>
    <mergeCell ref="AK206:AK207"/>
    <mergeCell ref="AL206:AL207"/>
    <mergeCell ref="AM206:AM207"/>
    <mergeCell ref="AN206:AN207"/>
    <mergeCell ref="AO206:AO207"/>
    <mergeCell ref="AP206:AP207"/>
    <mergeCell ref="AE206:AE207"/>
    <mergeCell ref="AF206:AF207"/>
    <mergeCell ref="AG206:AG207"/>
    <mergeCell ref="AH206:AH207"/>
    <mergeCell ref="AI206:AI207"/>
    <mergeCell ref="AJ206:AJ207"/>
    <mergeCell ref="Y206:Y207"/>
    <mergeCell ref="Z206:Z207"/>
    <mergeCell ref="AA206:AA207"/>
    <mergeCell ref="AB206:AB207"/>
    <mergeCell ref="AC206:AC207"/>
    <mergeCell ref="AD206:AD207"/>
    <mergeCell ref="S206:S207"/>
    <mergeCell ref="T206:T207"/>
    <mergeCell ref="U206:U207"/>
    <mergeCell ref="V206:V207"/>
    <mergeCell ref="W206:W207"/>
    <mergeCell ref="X206:X207"/>
    <mergeCell ref="M206:M207"/>
    <mergeCell ref="N206:N207"/>
    <mergeCell ref="W217:W219"/>
    <mergeCell ref="X217:X219"/>
    <mergeCell ref="Y217:Y219"/>
    <mergeCell ref="Z217:Z219"/>
    <mergeCell ref="O217:O219"/>
    <mergeCell ref="P217:P219"/>
    <mergeCell ref="Q217:Q219"/>
    <mergeCell ref="R217:R219"/>
    <mergeCell ref="S217:S219"/>
    <mergeCell ref="T217:T219"/>
    <mergeCell ref="I214:K214"/>
    <mergeCell ref="AG214:AI214"/>
    <mergeCell ref="I215:K215"/>
    <mergeCell ref="I216:K216"/>
    <mergeCell ref="B217:B219"/>
    <mergeCell ref="F217:F219"/>
    <mergeCell ref="I217:K217"/>
    <mergeCell ref="L217:L219"/>
    <mergeCell ref="M217:M219"/>
    <mergeCell ref="N217:N219"/>
    <mergeCell ref="I226:K226"/>
    <mergeCell ref="B227:B229"/>
    <mergeCell ref="F227:F229"/>
    <mergeCell ref="I227:K227"/>
    <mergeCell ref="L227:L229"/>
    <mergeCell ref="M227:M229"/>
    <mergeCell ref="I220:K220"/>
    <mergeCell ref="I221:K221"/>
    <mergeCell ref="I222:K222"/>
    <mergeCell ref="I223:K223"/>
    <mergeCell ref="I224:K224"/>
    <mergeCell ref="I225:K225"/>
    <mergeCell ref="AM217:AM219"/>
    <mergeCell ref="AN217:AN219"/>
    <mergeCell ref="AO217:AO219"/>
    <mergeCell ref="AP217:AP219"/>
    <mergeCell ref="I218:K218"/>
    <mergeCell ref="I219:K219"/>
    <mergeCell ref="AG217:AG219"/>
    <mergeCell ref="AH217:AH219"/>
    <mergeCell ref="AI217:AI219"/>
    <mergeCell ref="AJ217:AJ219"/>
    <mergeCell ref="AK217:AK219"/>
    <mergeCell ref="AL217:AL219"/>
    <mergeCell ref="AA217:AA219"/>
    <mergeCell ref="AB217:AB219"/>
    <mergeCell ref="AC217:AC219"/>
    <mergeCell ref="AD217:AD219"/>
    <mergeCell ref="AE217:AE219"/>
    <mergeCell ref="AF217:AF219"/>
    <mergeCell ref="U217:U219"/>
    <mergeCell ref="V217:V219"/>
    <mergeCell ref="AL227:AL229"/>
    <mergeCell ref="AM227:AM229"/>
    <mergeCell ref="AN227:AN229"/>
    <mergeCell ref="AO227:AO229"/>
    <mergeCell ref="AP227:AP229"/>
    <mergeCell ref="I228:K228"/>
    <mergeCell ref="I229:K229"/>
    <mergeCell ref="AF227:AF229"/>
    <mergeCell ref="AG227:AG229"/>
    <mergeCell ref="AH227:AH229"/>
    <mergeCell ref="AI227:AI229"/>
    <mergeCell ref="AJ227:AJ229"/>
    <mergeCell ref="AK227:AK229"/>
    <mergeCell ref="Z227:Z229"/>
    <mergeCell ref="AA227:AA229"/>
    <mergeCell ref="AB227:AB229"/>
    <mergeCell ref="AC227:AC229"/>
    <mergeCell ref="AD227:AD229"/>
    <mergeCell ref="AE227:AE229"/>
    <mergeCell ref="T227:T229"/>
    <mergeCell ref="U227:U229"/>
    <mergeCell ref="V227:V229"/>
    <mergeCell ref="W227:W229"/>
    <mergeCell ref="X227:X229"/>
    <mergeCell ref="Y227:Y229"/>
    <mergeCell ref="N227:N229"/>
    <mergeCell ref="O227:O229"/>
    <mergeCell ref="P227:P229"/>
    <mergeCell ref="Q227:Q229"/>
    <mergeCell ref="R227:R229"/>
    <mergeCell ref="S227:S229"/>
    <mergeCell ref="AP230:AP232"/>
    <mergeCell ref="I231:K231"/>
    <mergeCell ref="I232:K232"/>
    <mergeCell ref="AF230:AF232"/>
    <mergeCell ref="AG230:AG232"/>
    <mergeCell ref="AH230:AH232"/>
    <mergeCell ref="AI230:AI232"/>
    <mergeCell ref="AJ230:AJ232"/>
    <mergeCell ref="AK230:AK232"/>
    <mergeCell ref="Z230:Z232"/>
    <mergeCell ref="AA230:AA232"/>
    <mergeCell ref="AB230:AB232"/>
    <mergeCell ref="AC230:AC232"/>
    <mergeCell ref="AD230:AD232"/>
    <mergeCell ref="AE230:AE232"/>
    <mergeCell ref="T230:T232"/>
    <mergeCell ref="U230:U232"/>
    <mergeCell ref="V230:V232"/>
    <mergeCell ref="W230:W232"/>
    <mergeCell ref="X230:X232"/>
    <mergeCell ref="Y230:Y232"/>
    <mergeCell ref="N230:N232"/>
    <mergeCell ref="O230:O232"/>
    <mergeCell ref="P230:P232"/>
    <mergeCell ref="Q230:Q232"/>
    <mergeCell ref="R230:R232"/>
    <mergeCell ref="S230:S232"/>
    <mergeCell ref="I230:K230"/>
    <mergeCell ref="L230:L232"/>
    <mergeCell ref="M230:M232"/>
    <mergeCell ref="Z233:Z234"/>
    <mergeCell ref="O233:O234"/>
    <mergeCell ref="P233:P234"/>
    <mergeCell ref="Q233:Q234"/>
    <mergeCell ref="R233:R234"/>
    <mergeCell ref="S233:S234"/>
    <mergeCell ref="T233:T234"/>
    <mergeCell ref="B233:B234"/>
    <mergeCell ref="F233:F234"/>
    <mergeCell ref="I233:K233"/>
    <mergeCell ref="L233:L234"/>
    <mergeCell ref="M233:M234"/>
    <mergeCell ref="N233:N234"/>
    <mergeCell ref="AL230:AL232"/>
    <mergeCell ref="AM230:AM232"/>
    <mergeCell ref="AN230:AN232"/>
    <mergeCell ref="AO230:AO232"/>
    <mergeCell ref="B230:B232"/>
    <mergeCell ref="F230:F232"/>
    <mergeCell ref="G230:G232"/>
    <mergeCell ref="O235:O236"/>
    <mergeCell ref="P235:P236"/>
    <mergeCell ref="Q235:Q236"/>
    <mergeCell ref="R235:R236"/>
    <mergeCell ref="S235:S236"/>
    <mergeCell ref="AM233:AM234"/>
    <mergeCell ref="AN233:AN234"/>
    <mergeCell ref="AO233:AO234"/>
    <mergeCell ref="AP233:AP234"/>
    <mergeCell ref="I234:K234"/>
    <mergeCell ref="B235:B236"/>
    <mergeCell ref="F235:F236"/>
    <mergeCell ref="I235:K235"/>
    <mergeCell ref="L235:L236"/>
    <mergeCell ref="M235:M236"/>
    <mergeCell ref="AG233:AG234"/>
    <mergeCell ref="AH233:AH234"/>
    <mergeCell ref="AI233:AI234"/>
    <mergeCell ref="AJ233:AJ234"/>
    <mergeCell ref="AK233:AK234"/>
    <mergeCell ref="AL233:AL234"/>
    <mergeCell ref="AA233:AA234"/>
    <mergeCell ref="AB233:AB234"/>
    <mergeCell ref="AC233:AC234"/>
    <mergeCell ref="AD233:AD234"/>
    <mergeCell ref="AE233:AE234"/>
    <mergeCell ref="AF233:AF234"/>
    <mergeCell ref="U233:U234"/>
    <mergeCell ref="V233:V234"/>
    <mergeCell ref="W233:W234"/>
    <mergeCell ref="X233:X234"/>
    <mergeCell ref="Y233:Y234"/>
    <mergeCell ref="I237:K237"/>
    <mergeCell ref="I238:K238"/>
    <mergeCell ref="B239:B240"/>
    <mergeCell ref="F239:F240"/>
    <mergeCell ref="I239:K239"/>
    <mergeCell ref="L239:L240"/>
    <mergeCell ref="I240:K240"/>
    <mergeCell ref="AL235:AL236"/>
    <mergeCell ref="AM235:AM236"/>
    <mergeCell ref="AN235:AN236"/>
    <mergeCell ref="AO235:AO236"/>
    <mergeCell ref="AP235:AP236"/>
    <mergeCell ref="I236:K236"/>
    <mergeCell ref="AF235:AF236"/>
    <mergeCell ref="AG235:AG236"/>
    <mergeCell ref="AH235:AH236"/>
    <mergeCell ref="AI235:AI236"/>
    <mergeCell ref="AJ235:AJ236"/>
    <mergeCell ref="AK235:AK236"/>
    <mergeCell ref="Z235:Z236"/>
    <mergeCell ref="AA235:AA236"/>
    <mergeCell ref="AB235:AB236"/>
    <mergeCell ref="AC235:AC236"/>
    <mergeCell ref="AD235:AD236"/>
    <mergeCell ref="AE235:AE236"/>
    <mergeCell ref="T235:T236"/>
    <mergeCell ref="U235:U236"/>
    <mergeCell ref="V235:V236"/>
    <mergeCell ref="W235:W236"/>
    <mergeCell ref="X235:X236"/>
    <mergeCell ref="Y235:Y236"/>
    <mergeCell ref="N235:N236"/>
    <mergeCell ref="AN239:AN240"/>
    <mergeCell ref="AO239:AO240"/>
    <mergeCell ref="AP239:AP240"/>
    <mergeCell ref="AE239:AE240"/>
    <mergeCell ref="AF239:AF240"/>
    <mergeCell ref="AG239:AG240"/>
    <mergeCell ref="AH239:AH240"/>
    <mergeCell ref="AI239:AI240"/>
    <mergeCell ref="AJ239:AJ240"/>
    <mergeCell ref="Y239:Y240"/>
    <mergeCell ref="Z239:Z240"/>
    <mergeCell ref="AA239:AA240"/>
    <mergeCell ref="AB239:AB240"/>
    <mergeCell ref="AC239:AC240"/>
    <mergeCell ref="AD239:AD240"/>
    <mergeCell ref="S239:S240"/>
    <mergeCell ref="T239:T240"/>
    <mergeCell ref="U239:U240"/>
    <mergeCell ref="V239:V240"/>
    <mergeCell ref="W239:W240"/>
    <mergeCell ref="X239:X240"/>
    <mergeCell ref="Y241:Y242"/>
    <mergeCell ref="Z241:Z242"/>
    <mergeCell ref="O241:O242"/>
    <mergeCell ref="P241:P242"/>
    <mergeCell ref="Q241:Q242"/>
    <mergeCell ref="R241:R242"/>
    <mergeCell ref="S241:S242"/>
    <mergeCell ref="T241:T242"/>
    <mergeCell ref="B241:B242"/>
    <mergeCell ref="F241:F242"/>
    <mergeCell ref="I241:K241"/>
    <mergeCell ref="L241:L242"/>
    <mergeCell ref="M241:M242"/>
    <mergeCell ref="N241:N242"/>
    <mergeCell ref="AK239:AK240"/>
    <mergeCell ref="AL239:AL240"/>
    <mergeCell ref="AM239:AM240"/>
    <mergeCell ref="M239:M240"/>
    <mergeCell ref="N239:N240"/>
    <mergeCell ref="O239:O240"/>
    <mergeCell ref="P239:P240"/>
    <mergeCell ref="Q239:Q240"/>
    <mergeCell ref="R239:R240"/>
    <mergeCell ref="O246:O247"/>
    <mergeCell ref="P246:P247"/>
    <mergeCell ref="Q246:Q247"/>
    <mergeCell ref="R246:R247"/>
    <mergeCell ref="I244:K244"/>
    <mergeCell ref="I245:K245"/>
    <mergeCell ref="B246:B247"/>
    <mergeCell ref="F246:F247"/>
    <mergeCell ref="I246:K246"/>
    <mergeCell ref="L246:L247"/>
    <mergeCell ref="AM241:AM242"/>
    <mergeCell ref="AN241:AN242"/>
    <mergeCell ref="AO241:AO242"/>
    <mergeCell ref="AP241:AP242"/>
    <mergeCell ref="I242:K242"/>
    <mergeCell ref="I243:K243"/>
    <mergeCell ref="AG241:AG242"/>
    <mergeCell ref="AH241:AH242"/>
    <mergeCell ref="AI241:AI242"/>
    <mergeCell ref="AJ241:AJ242"/>
    <mergeCell ref="AK241:AK242"/>
    <mergeCell ref="AL241:AL242"/>
    <mergeCell ref="AA241:AA242"/>
    <mergeCell ref="AB241:AB242"/>
    <mergeCell ref="AC241:AC242"/>
    <mergeCell ref="AD241:AD242"/>
    <mergeCell ref="AE241:AE242"/>
    <mergeCell ref="AF241:AF242"/>
    <mergeCell ref="U241:U242"/>
    <mergeCell ref="V241:V242"/>
    <mergeCell ref="W241:W242"/>
    <mergeCell ref="X241:X242"/>
    <mergeCell ref="I250:K250"/>
    <mergeCell ref="B251:B253"/>
    <mergeCell ref="F251:F253"/>
    <mergeCell ref="I251:K251"/>
    <mergeCell ref="L251:L253"/>
    <mergeCell ref="M251:M253"/>
    <mergeCell ref="AN246:AN247"/>
    <mergeCell ref="AO246:AO247"/>
    <mergeCell ref="AP246:AP247"/>
    <mergeCell ref="I247:K247"/>
    <mergeCell ref="I248:K248"/>
    <mergeCell ref="I249:K249"/>
    <mergeCell ref="AH246:AH247"/>
    <mergeCell ref="AI246:AI247"/>
    <mergeCell ref="AJ246:AJ247"/>
    <mergeCell ref="AK246:AK247"/>
    <mergeCell ref="AL246:AL247"/>
    <mergeCell ref="AM246:AM247"/>
    <mergeCell ref="Y246:Y247"/>
    <mergeCell ref="AC246:AC247"/>
    <mergeCell ref="AD246:AD247"/>
    <mergeCell ref="AE246:AE247"/>
    <mergeCell ref="AF246:AF247"/>
    <mergeCell ref="AG246:AG247"/>
    <mergeCell ref="S246:S247"/>
    <mergeCell ref="T246:T247"/>
    <mergeCell ref="U246:U247"/>
    <mergeCell ref="V246:V247"/>
    <mergeCell ref="W246:W247"/>
    <mergeCell ref="X246:X247"/>
    <mergeCell ref="M246:M247"/>
    <mergeCell ref="N246:N247"/>
    <mergeCell ref="AM251:AM253"/>
    <mergeCell ref="AN251:AN253"/>
    <mergeCell ref="AO251:AO253"/>
    <mergeCell ref="AP251:AP253"/>
    <mergeCell ref="I252:K252"/>
    <mergeCell ref="I253:K253"/>
    <mergeCell ref="AF251:AF253"/>
    <mergeCell ref="AG251:AG253"/>
    <mergeCell ref="AH251:AH253"/>
    <mergeCell ref="AI251:AI253"/>
    <mergeCell ref="AJ251:AJ253"/>
    <mergeCell ref="AK251:AK253"/>
    <mergeCell ref="Z251:Z253"/>
    <mergeCell ref="AA251:AA253"/>
    <mergeCell ref="AB251:AB253"/>
    <mergeCell ref="AC251:AC253"/>
    <mergeCell ref="AD251:AD253"/>
    <mergeCell ref="AE251:AE253"/>
    <mergeCell ref="T251:T253"/>
    <mergeCell ref="U251:U253"/>
    <mergeCell ref="V251:V253"/>
    <mergeCell ref="W251:W253"/>
    <mergeCell ref="X251:X253"/>
    <mergeCell ref="Y251:Y253"/>
    <mergeCell ref="N251:N253"/>
    <mergeCell ref="O251:O253"/>
    <mergeCell ref="P251:P253"/>
    <mergeCell ref="Q251:Q253"/>
    <mergeCell ref="R251:R253"/>
    <mergeCell ref="S251:S253"/>
    <mergeCell ref="I260:K260"/>
    <mergeCell ref="B261:B266"/>
    <mergeCell ref="F261:F266"/>
    <mergeCell ref="I261:K261"/>
    <mergeCell ref="L261:L266"/>
    <mergeCell ref="M261:M266"/>
    <mergeCell ref="I262:K262"/>
    <mergeCell ref="I263:K263"/>
    <mergeCell ref="I264:K264"/>
    <mergeCell ref="I265:K265"/>
    <mergeCell ref="I254:K254"/>
    <mergeCell ref="I255:K255"/>
    <mergeCell ref="I256:K256"/>
    <mergeCell ref="I257:K257"/>
    <mergeCell ref="I258:K258"/>
    <mergeCell ref="I259:K259"/>
    <mergeCell ref="AL251:AL253"/>
    <mergeCell ref="AL261:AL266"/>
    <mergeCell ref="AM261:AM266"/>
    <mergeCell ref="AN261:AN266"/>
    <mergeCell ref="AO261:AO266"/>
    <mergeCell ref="AP261:AP266"/>
    <mergeCell ref="AR261:AR266"/>
    <mergeCell ref="AF261:AF266"/>
    <mergeCell ref="AG261:AG266"/>
    <mergeCell ref="AH261:AH266"/>
    <mergeCell ref="AI261:AI266"/>
    <mergeCell ref="AJ261:AJ266"/>
    <mergeCell ref="AK261:AK266"/>
    <mergeCell ref="Z261:Z266"/>
    <mergeCell ref="AA261:AA266"/>
    <mergeCell ref="AB261:AB266"/>
    <mergeCell ref="AC261:AC266"/>
    <mergeCell ref="AD261:AD266"/>
    <mergeCell ref="AE261:AE266"/>
    <mergeCell ref="V267:V274"/>
    <mergeCell ref="W267:W274"/>
    <mergeCell ref="X267:X274"/>
    <mergeCell ref="Y267:Y274"/>
    <mergeCell ref="N267:N274"/>
    <mergeCell ref="O267:O274"/>
    <mergeCell ref="P267:P274"/>
    <mergeCell ref="Q267:Q274"/>
    <mergeCell ref="R267:R274"/>
    <mergeCell ref="S267:S274"/>
    <mergeCell ref="I266:K266"/>
    <mergeCell ref="B267:B274"/>
    <mergeCell ref="F267:F274"/>
    <mergeCell ref="I267:K267"/>
    <mergeCell ref="L267:L274"/>
    <mergeCell ref="M267:M274"/>
    <mergeCell ref="I273:K273"/>
    <mergeCell ref="I274:K274"/>
    <mergeCell ref="T261:T266"/>
    <mergeCell ref="U261:U266"/>
    <mergeCell ref="V261:V266"/>
    <mergeCell ref="W261:W266"/>
    <mergeCell ref="X261:X266"/>
    <mergeCell ref="Y261:Y266"/>
    <mergeCell ref="N261:N266"/>
    <mergeCell ref="O261:O266"/>
    <mergeCell ref="P261:P266"/>
    <mergeCell ref="Q261:Q266"/>
    <mergeCell ref="R261:R266"/>
    <mergeCell ref="S261:S266"/>
    <mergeCell ref="S275:S281"/>
    <mergeCell ref="T275:T281"/>
    <mergeCell ref="B275:B281"/>
    <mergeCell ref="F275:F281"/>
    <mergeCell ref="I275:K275"/>
    <mergeCell ref="L275:L281"/>
    <mergeCell ref="M275:M281"/>
    <mergeCell ref="N275:N281"/>
    <mergeCell ref="AL267:AL274"/>
    <mergeCell ref="AM267:AM274"/>
    <mergeCell ref="AN267:AN274"/>
    <mergeCell ref="AO267:AO274"/>
    <mergeCell ref="AP267:AP274"/>
    <mergeCell ref="I268:K268"/>
    <mergeCell ref="I269:K269"/>
    <mergeCell ref="I270:K270"/>
    <mergeCell ref="I271:K271"/>
    <mergeCell ref="I272:K272"/>
    <mergeCell ref="AF267:AF274"/>
    <mergeCell ref="AG267:AG274"/>
    <mergeCell ref="AH267:AH274"/>
    <mergeCell ref="AI267:AI274"/>
    <mergeCell ref="AJ267:AJ274"/>
    <mergeCell ref="AK267:AK274"/>
    <mergeCell ref="Z267:Z274"/>
    <mergeCell ref="AA267:AA274"/>
    <mergeCell ref="AB267:AB274"/>
    <mergeCell ref="AC267:AC274"/>
    <mergeCell ref="AD267:AD274"/>
    <mergeCell ref="AE267:AE274"/>
    <mergeCell ref="T267:T274"/>
    <mergeCell ref="U267:U274"/>
    <mergeCell ref="AM275:AM281"/>
    <mergeCell ref="AN275:AN281"/>
    <mergeCell ref="AO275:AO281"/>
    <mergeCell ref="AP275:AP281"/>
    <mergeCell ref="I276:K276"/>
    <mergeCell ref="I277:K277"/>
    <mergeCell ref="I278:K278"/>
    <mergeCell ref="I279:K279"/>
    <mergeCell ref="I280:K280"/>
    <mergeCell ref="I281:K281"/>
    <mergeCell ref="AG275:AG280"/>
    <mergeCell ref="AH275:AH280"/>
    <mergeCell ref="AI275:AI280"/>
    <mergeCell ref="AJ275:AJ281"/>
    <mergeCell ref="AK275:AK281"/>
    <mergeCell ref="AL275:AL281"/>
    <mergeCell ref="AA275:AA281"/>
    <mergeCell ref="AB275:AB281"/>
    <mergeCell ref="AC275:AC281"/>
    <mergeCell ref="AD275:AD281"/>
    <mergeCell ref="AE275:AE281"/>
    <mergeCell ref="AF275:AF281"/>
    <mergeCell ref="U275:U281"/>
    <mergeCell ref="V275:V281"/>
    <mergeCell ref="W275:W281"/>
    <mergeCell ref="X275:X281"/>
    <mergeCell ref="Y275:Y281"/>
    <mergeCell ref="Z275:Z281"/>
    <mergeCell ref="O275:O281"/>
    <mergeCell ref="P275:P281"/>
    <mergeCell ref="Q275:Q281"/>
    <mergeCell ref="R275:R281"/>
    <mergeCell ref="AN282:AN288"/>
    <mergeCell ref="AO282:AO288"/>
    <mergeCell ref="AP282:AP288"/>
    <mergeCell ref="I283:K283"/>
    <mergeCell ref="I284:K284"/>
    <mergeCell ref="I285:K285"/>
    <mergeCell ref="I286:K286"/>
    <mergeCell ref="I287:K287"/>
    <mergeCell ref="I288:K288"/>
    <mergeCell ref="AG282:AG287"/>
    <mergeCell ref="AH282:AH288"/>
    <mergeCell ref="AI282:AI288"/>
    <mergeCell ref="AJ282:AJ288"/>
    <mergeCell ref="AK282:AK288"/>
    <mergeCell ref="AL282:AL288"/>
    <mergeCell ref="AA282:AA288"/>
    <mergeCell ref="AB282:AB288"/>
    <mergeCell ref="AC282:AC288"/>
    <mergeCell ref="AD282:AD288"/>
    <mergeCell ref="AE282:AE288"/>
    <mergeCell ref="AF282:AF288"/>
    <mergeCell ref="U282:U288"/>
    <mergeCell ref="V282:V288"/>
    <mergeCell ref="W282:W288"/>
    <mergeCell ref="X282:X288"/>
    <mergeCell ref="Y282:Y288"/>
    <mergeCell ref="Z282:Z288"/>
    <mergeCell ref="O282:O288"/>
    <mergeCell ref="P282:P288"/>
    <mergeCell ref="Q282:Q288"/>
    <mergeCell ref="R282:R288"/>
    <mergeCell ref="S282:S288"/>
    <mergeCell ref="Q295:Q296"/>
    <mergeCell ref="R295:R296"/>
    <mergeCell ref="S295:S296"/>
    <mergeCell ref="T295:T296"/>
    <mergeCell ref="B295:B296"/>
    <mergeCell ref="F295:F296"/>
    <mergeCell ref="I295:K296"/>
    <mergeCell ref="L295:L296"/>
    <mergeCell ref="M295:M296"/>
    <mergeCell ref="N295:N296"/>
    <mergeCell ref="I289:K289"/>
    <mergeCell ref="I290:K290"/>
    <mergeCell ref="I291:K291"/>
    <mergeCell ref="I292:K292"/>
    <mergeCell ref="I293:K293"/>
    <mergeCell ref="I294:K294"/>
    <mergeCell ref="AM282:AM288"/>
    <mergeCell ref="T282:T288"/>
    <mergeCell ref="B282:B288"/>
    <mergeCell ref="F282:F288"/>
    <mergeCell ref="I282:K282"/>
    <mergeCell ref="L282:L288"/>
    <mergeCell ref="M282:M288"/>
    <mergeCell ref="N282:N288"/>
    <mergeCell ref="B299:B301"/>
    <mergeCell ref="F299:F301"/>
    <mergeCell ref="I299:K299"/>
    <mergeCell ref="L299:L301"/>
    <mergeCell ref="M299:M301"/>
    <mergeCell ref="N299:N301"/>
    <mergeCell ref="AM295:AM296"/>
    <mergeCell ref="AN295:AN296"/>
    <mergeCell ref="AO295:AO296"/>
    <mergeCell ref="AP295:AP296"/>
    <mergeCell ref="I297:K297"/>
    <mergeCell ref="I298:K298"/>
    <mergeCell ref="AG295:AG296"/>
    <mergeCell ref="AH295:AH296"/>
    <mergeCell ref="AI295:AI296"/>
    <mergeCell ref="AJ295:AJ296"/>
    <mergeCell ref="AK295:AK296"/>
    <mergeCell ref="AL295:AL296"/>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AM299:AM301"/>
    <mergeCell ref="AN299:AN301"/>
    <mergeCell ref="AO299:AO301"/>
    <mergeCell ref="AP299:AP301"/>
    <mergeCell ref="I300:K300"/>
    <mergeCell ref="I301:K301"/>
    <mergeCell ref="AG299:AG301"/>
    <mergeCell ref="AH299:AH301"/>
    <mergeCell ref="AI299:AI301"/>
    <mergeCell ref="AJ299:AJ301"/>
    <mergeCell ref="AK299:AK301"/>
    <mergeCell ref="AL299:AL301"/>
    <mergeCell ref="AA299:AA301"/>
    <mergeCell ref="AB299:AB301"/>
    <mergeCell ref="AC299:AC301"/>
    <mergeCell ref="AD299:AD301"/>
    <mergeCell ref="AE299:AE301"/>
    <mergeCell ref="AF299:AF301"/>
    <mergeCell ref="U299:U301"/>
    <mergeCell ref="V299:V301"/>
    <mergeCell ref="W299:W301"/>
    <mergeCell ref="X299:X301"/>
    <mergeCell ref="Y299:Y301"/>
    <mergeCell ref="Z299:Z301"/>
    <mergeCell ref="O299:O301"/>
    <mergeCell ref="P299:P301"/>
    <mergeCell ref="Q299:Q301"/>
    <mergeCell ref="R299:R301"/>
    <mergeCell ref="S299:S301"/>
    <mergeCell ref="T299:T301"/>
    <mergeCell ref="I314:K314"/>
    <mergeCell ref="I315:K315"/>
    <mergeCell ref="I316:K316"/>
    <mergeCell ref="F317:F318"/>
    <mergeCell ref="G317:G318"/>
    <mergeCell ref="H317:H318"/>
    <mergeCell ref="I317:K318"/>
    <mergeCell ref="I308:K308"/>
    <mergeCell ref="I309:K309"/>
    <mergeCell ref="I310:K310"/>
    <mergeCell ref="I311:K311"/>
    <mergeCell ref="I312:K312"/>
    <mergeCell ref="I313:K313"/>
    <mergeCell ref="I302:K302"/>
    <mergeCell ref="I303:K303"/>
    <mergeCell ref="I304:K304"/>
    <mergeCell ref="I305:K305"/>
    <mergeCell ref="I306:K306"/>
    <mergeCell ref="I307:K307"/>
    <mergeCell ref="AF317:AF318"/>
    <mergeCell ref="AG317:AG318"/>
    <mergeCell ref="AH317:AH318"/>
    <mergeCell ref="AI317:AI318"/>
    <mergeCell ref="X317:X318"/>
    <mergeCell ref="Y317:Y318"/>
    <mergeCell ref="Z317:Z318"/>
    <mergeCell ref="AA317:AA318"/>
    <mergeCell ref="AB317:AB318"/>
    <mergeCell ref="AC317:AC318"/>
    <mergeCell ref="R317:R318"/>
    <mergeCell ref="S317:S318"/>
    <mergeCell ref="T317:T318"/>
    <mergeCell ref="U317:U318"/>
    <mergeCell ref="V317:V318"/>
    <mergeCell ref="W317:W318"/>
    <mergeCell ref="L317:L318"/>
    <mergeCell ref="M317:M318"/>
    <mergeCell ref="N317:N318"/>
    <mergeCell ref="O317:O318"/>
    <mergeCell ref="P317:P318"/>
    <mergeCell ref="Q317:Q318"/>
    <mergeCell ref="AF320:AF321"/>
    <mergeCell ref="AG320:AG321"/>
    <mergeCell ref="V320:V321"/>
    <mergeCell ref="W320:W321"/>
    <mergeCell ref="X320:X321"/>
    <mergeCell ref="Y320:Y321"/>
    <mergeCell ref="Z320:Z321"/>
    <mergeCell ref="AA320:AA321"/>
    <mergeCell ref="P320:P321"/>
    <mergeCell ref="Q320:Q321"/>
    <mergeCell ref="R320:R321"/>
    <mergeCell ref="S320:S321"/>
    <mergeCell ref="T320:T321"/>
    <mergeCell ref="U320:U321"/>
    <mergeCell ref="AP317:AP318"/>
    <mergeCell ref="I319:K319"/>
    <mergeCell ref="F320:F321"/>
    <mergeCell ref="G320:G321"/>
    <mergeCell ref="H320:H321"/>
    <mergeCell ref="I320:K321"/>
    <mergeCell ref="L320:L321"/>
    <mergeCell ref="M320:M321"/>
    <mergeCell ref="N320:N321"/>
    <mergeCell ref="O320:O321"/>
    <mergeCell ref="AJ317:AJ318"/>
    <mergeCell ref="AK317:AK318"/>
    <mergeCell ref="AL317:AL318"/>
    <mergeCell ref="AM317:AM318"/>
    <mergeCell ref="AN317:AN318"/>
    <mergeCell ref="AO317:AO318"/>
    <mergeCell ref="AD317:AD318"/>
    <mergeCell ref="AE317:AE318"/>
    <mergeCell ref="U322:U323"/>
    <mergeCell ref="V322:V323"/>
    <mergeCell ref="W322:W323"/>
    <mergeCell ref="X322:X323"/>
    <mergeCell ref="Y322:Y323"/>
    <mergeCell ref="Z322:Z323"/>
    <mergeCell ref="O322:O323"/>
    <mergeCell ref="P322:P323"/>
    <mergeCell ref="Q322:Q323"/>
    <mergeCell ref="R322:R323"/>
    <mergeCell ref="S322:S323"/>
    <mergeCell ref="T322:T323"/>
    <mergeCell ref="AN320:AN321"/>
    <mergeCell ref="AO320:AO321"/>
    <mergeCell ref="AP320:AP321"/>
    <mergeCell ref="F322:F323"/>
    <mergeCell ref="G322:G323"/>
    <mergeCell ref="H322:H323"/>
    <mergeCell ref="I322:K323"/>
    <mergeCell ref="L322:L323"/>
    <mergeCell ref="M322:M323"/>
    <mergeCell ref="N322:N323"/>
    <mergeCell ref="AH320:AH321"/>
    <mergeCell ref="AI320:AI321"/>
    <mergeCell ref="AJ320:AJ321"/>
    <mergeCell ref="AK320:AK321"/>
    <mergeCell ref="AL320:AL321"/>
    <mergeCell ref="AM320:AM321"/>
    <mergeCell ref="AB320:AB321"/>
    <mergeCell ref="AC320:AC321"/>
    <mergeCell ref="AD320:AD321"/>
    <mergeCell ref="AE320:AE321"/>
    <mergeCell ref="V324:V325"/>
    <mergeCell ref="W324:W325"/>
    <mergeCell ref="X324:X325"/>
    <mergeCell ref="Y324:Y325"/>
    <mergeCell ref="N324:N325"/>
    <mergeCell ref="O324:O325"/>
    <mergeCell ref="P324:P325"/>
    <mergeCell ref="Q324:Q325"/>
    <mergeCell ref="R324:R325"/>
    <mergeCell ref="S324:S325"/>
    <mergeCell ref="AM322:AM323"/>
    <mergeCell ref="AN322:AN323"/>
    <mergeCell ref="AO322:AO323"/>
    <mergeCell ref="AP322:AP323"/>
    <mergeCell ref="F324:F325"/>
    <mergeCell ref="G324:G325"/>
    <mergeCell ref="H324:H325"/>
    <mergeCell ref="I324:K325"/>
    <mergeCell ref="L324:L325"/>
    <mergeCell ref="M324:M325"/>
    <mergeCell ref="AG322:AG323"/>
    <mergeCell ref="AH322:AH323"/>
    <mergeCell ref="AI322:AI323"/>
    <mergeCell ref="AJ322:AJ323"/>
    <mergeCell ref="AK322:AK323"/>
    <mergeCell ref="AL322:AL323"/>
    <mergeCell ref="AA322:AA323"/>
    <mergeCell ref="AB322:AB323"/>
    <mergeCell ref="AC322:AC323"/>
    <mergeCell ref="AD322:AD323"/>
    <mergeCell ref="AE322:AE323"/>
    <mergeCell ref="AF322:AF323"/>
    <mergeCell ref="Z326:Z327"/>
    <mergeCell ref="AA326:AA327"/>
    <mergeCell ref="P326:P327"/>
    <mergeCell ref="Q326:Q327"/>
    <mergeCell ref="R326:R327"/>
    <mergeCell ref="S326:S327"/>
    <mergeCell ref="T326:T327"/>
    <mergeCell ref="U326:U327"/>
    <mergeCell ref="AO324:AO325"/>
    <mergeCell ref="AP324:AP325"/>
    <mergeCell ref="F326:F327"/>
    <mergeCell ref="G326:G327"/>
    <mergeCell ref="H326:H327"/>
    <mergeCell ref="I326:K327"/>
    <mergeCell ref="L326:L327"/>
    <mergeCell ref="M326:M327"/>
    <mergeCell ref="N326:N327"/>
    <mergeCell ref="O326:O327"/>
    <mergeCell ref="AF324:AF325"/>
    <mergeCell ref="AJ324:AJ325"/>
    <mergeCell ref="AK324:AK325"/>
    <mergeCell ref="AL324:AL325"/>
    <mergeCell ref="AM324:AM325"/>
    <mergeCell ref="AN324:AN325"/>
    <mergeCell ref="Z324:Z325"/>
    <mergeCell ref="AA324:AA325"/>
    <mergeCell ref="AB324:AB325"/>
    <mergeCell ref="AC324:AC325"/>
    <mergeCell ref="AD324:AD325"/>
    <mergeCell ref="AE324:AE325"/>
    <mergeCell ref="T324:T325"/>
    <mergeCell ref="U324:U325"/>
    <mergeCell ref="O328:O329"/>
    <mergeCell ref="P328:P329"/>
    <mergeCell ref="Q328:Q329"/>
    <mergeCell ref="R328:R329"/>
    <mergeCell ref="S328:S329"/>
    <mergeCell ref="T328:T329"/>
    <mergeCell ref="AN326:AN327"/>
    <mergeCell ref="AO326:AO327"/>
    <mergeCell ref="AP326:AP327"/>
    <mergeCell ref="F328:F329"/>
    <mergeCell ref="G328:G329"/>
    <mergeCell ref="H328:H329"/>
    <mergeCell ref="I328:K329"/>
    <mergeCell ref="L328:L329"/>
    <mergeCell ref="M328:M329"/>
    <mergeCell ref="N328:N329"/>
    <mergeCell ref="AH326:AH327"/>
    <mergeCell ref="AI326:AI327"/>
    <mergeCell ref="AJ326:AJ327"/>
    <mergeCell ref="AK326:AK327"/>
    <mergeCell ref="AL326:AL327"/>
    <mergeCell ref="AM326:AM327"/>
    <mergeCell ref="AB326:AB327"/>
    <mergeCell ref="AC326:AC327"/>
    <mergeCell ref="AD326:AD327"/>
    <mergeCell ref="AE326:AE327"/>
    <mergeCell ref="AF326:AF327"/>
    <mergeCell ref="AG326:AG327"/>
    <mergeCell ref="V326:V327"/>
    <mergeCell ref="W326:W327"/>
    <mergeCell ref="X326:X327"/>
    <mergeCell ref="Y326:Y327"/>
    <mergeCell ref="AM328:AM329"/>
    <mergeCell ref="AN328:AN329"/>
    <mergeCell ref="AO328:AO329"/>
    <mergeCell ref="AP328:AP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W328:W329"/>
    <mergeCell ref="X328:X329"/>
    <mergeCell ref="Y328:Y329"/>
    <mergeCell ref="Z328:Z329"/>
  </mergeCells>
  <dataValidations count="2">
    <dataValidation type="list" errorStyle="warning" allowBlank="1" showInputMessage="1" showErrorMessage="1" sqref="AD202:AD207" xr:uid="{12A60F32-A2C8-4849-B7C0-829ED31FA7C4}">
      <formula1>$AV$5:$AV$8</formula1>
    </dataValidation>
    <dataValidation type="list" errorStyle="warning" allowBlank="1" showInputMessage="1" showErrorMessage="1" sqref="AF204 AF206" xr:uid="{6E4DCA07-10F9-45BB-AF49-2C4944144644}">
      <formula1>$AW$5:$AW$7</formula1>
    </dataValidation>
  </dataValidations>
  <hyperlinks>
    <hyperlink ref="AJ143" r:id="rId1" xr:uid="{C98267A9-9E1D-4ABB-93F7-3AE7C5C88BAA}"/>
  </hyperlinks>
  <pageMargins left="0.7" right="0.7" top="0.75" bottom="0.75" header="0.3" footer="0.3"/>
  <pageSetup orientation="portrait" horizontalDpi="1200" verticalDpi="1200"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F667-7531-43D6-9687-1C24D98663E1}">
  <dimension ref="A1:AL205"/>
  <sheetViews>
    <sheetView zoomScale="70" zoomScaleNormal="70" workbookViewId="0">
      <pane xSplit="3" ySplit="2" topLeftCell="D143" activePane="bottomRight" state="frozen"/>
      <selection pane="topRight" activeCell="L304" sqref="L304"/>
      <selection pane="bottomLeft" activeCell="L304" sqref="L304"/>
      <selection pane="bottomRight" activeCell="L304" sqref="L304"/>
    </sheetView>
  </sheetViews>
  <sheetFormatPr defaultColWidth="9.140625" defaultRowHeight="15" outlineLevelCol="1" x14ac:dyDescent="0.25"/>
  <cols>
    <col min="1" max="1" width="8.5703125" customWidth="1"/>
    <col min="2" max="2" width="9.42578125" customWidth="1"/>
    <col min="3" max="3" width="56.85546875" customWidth="1"/>
    <col min="4" max="6" width="9.140625" customWidth="1" outlineLevel="1"/>
    <col min="7" max="7" width="98.42578125" customWidth="1" outlineLevel="1"/>
    <col min="8" max="8" width="23.85546875" style="274" customWidth="1" outlineLevel="1"/>
    <col min="9" max="9" width="22.85546875" style="274" customWidth="1" outlineLevel="1"/>
    <col min="10" max="10" width="28.85546875" customWidth="1"/>
    <col min="11" max="11" width="33" style="11" hidden="1" customWidth="1"/>
    <col min="12" max="13" width="24" style="279" hidden="1" customWidth="1"/>
    <col min="14" max="14" width="61.5703125" style="274" hidden="1" customWidth="1"/>
    <col min="15" max="15" width="13.140625" style="7" customWidth="1" outlineLevel="1"/>
    <col min="16" max="16" width="11.42578125" customWidth="1" outlineLevel="1"/>
    <col min="17" max="17" width="17" customWidth="1" outlineLevel="1"/>
    <col min="18" max="18" width="15.5703125" style="279" customWidth="1" outlineLevel="1"/>
    <col min="19" max="19" width="49" style="7" customWidth="1" outlineLevel="1"/>
    <col min="20" max="20" width="19.5703125" style="7" customWidth="1"/>
    <col min="21" max="21" width="22.85546875" style="279" customWidth="1"/>
    <col min="22" max="22" width="19.5703125" style="7" customWidth="1"/>
    <col min="23" max="23" width="27.140625" style="7" customWidth="1"/>
    <col min="24" max="24" width="33" style="279" customWidth="1"/>
    <col min="25" max="25" width="27.42578125" style="3" customWidth="1"/>
    <col min="26" max="26" width="66.140625" style="3" customWidth="1"/>
    <col min="27" max="27" width="15.85546875" customWidth="1" outlineLevel="1"/>
    <col min="28" max="31" width="7.85546875" customWidth="1" outlineLevel="1"/>
    <col min="32" max="32" width="14" customWidth="1" outlineLevel="1"/>
    <col min="33" max="33" width="9.140625" customWidth="1" outlineLevel="1"/>
    <col min="35" max="35" width="16.42578125" customWidth="1"/>
    <col min="36" max="36" width="42.42578125" customWidth="1"/>
    <col min="37" max="37" width="18" customWidth="1"/>
    <col min="38" max="38" width="14.140625" customWidth="1"/>
    <col min="39" max="39" width="32.42578125" customWidth="1"/>
    <col min="40" max="40" width="43.140625" customWidth="1"/>
  </cols>
  <sheetData>
    <row r="1" spans="1:38" s="1" customFormat="1" x14ac:dyDescent="0.25">
      <c r="A1"/>
      <c r="B1"/>
      <c r="C1"/>
      <c r="D1"/>
      <c r="E1"/>
      <c r="F1"/>
      <c r="G1"/>
      <c r="H1" s="274"/>
      <c r="I1" s="274"/>
      <c r="J1"/>
      <c r="K1" s="11"/>
      <c r="L1" s="942" t="s">
        <v>1823</v>
      </c>
      <c r="M1" s="942"/>
      <c r="N1" s="942"/>
      <c r="O1" s="7"/>
      <c r="P1"/>
      <c r="Q1"/>
      <c r="R1" s="279"/>
      <c r="S1" s="7"/>
      <c r="T1" s="943" t="s">
        <v>1824</v>
      </c>
      <c r="U1" s="943"/>
      <c r="V1" s="943"/>
      <c r="W1" s="7"/>
      <c r="X1" s="279"/>
      <c r="Y1" s="3"/>
      <c r="Z1" s="3"/>
      <c r="AA1"/>
      <c r="AB1" s="944" t="s">
        <v>1825</v>
      </c>
      <c r="AC1" s="944"/>
      <c r="AD1" s="944" t="s">
        <v>1826</v>
      </c>
      <c r="AE1" s="944"/>
    </row>
    <row r="2" spans="1:38" s="1" customFormat="1" ht="45" x14ac:dyDescent="0.25">
      <c r="A2" s="207" t="s">
        <v>1827</v>
      </c>
      <c r="B2" s="207" t="s">
        <v>1828</v>
      </c>
      <c r="C2" s="207" t="s">
        <v>1829</v>
      </c>
      <c r="D2" s="207" t="s">
        <v>1830</v>
      </c>
      <c r="E2" s="207" t="s">
        <v>1831</v>
      </c>
      <c r="F2" s="207" t="s">
        <v>1832</v>
      </c>
      <c r="G2" s="207" t="s">
        <v>1833</v>
      </c>
      <c r="H2" s="207" t="s">
        <v>1834</v>
      </c>
      <c r="I2" s="207" t="s">
        <v>1835</v>
      </c>
      <c r="J2" s="207" t="s">
        <v>1836</v>
      </c>
      <c r="K2" s="207"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1848</v>
      </c>
      <c r="AB2" s="207" t="s">
        <v>1849</v>
      </c>
      <c r="AC2" s="207" t="s">
        <v>1850</v>
      </c>
      <c r="AD2" s="207" t="s">
        <v>1851</v>
      </c>
      <c r="AE2" s="207" t="s">
        <v>1852</v>
      </c>
      <c r="AF2" s="84" t="s">
        <v>1853</v>
      </c>
      <c r="AG2" s="84" t="s">
        <v>1854</v>
      </c>
      <c r="AI2" s="940" t="s">
        <v>1855</v>
      </c>
      <c r="AJ2" s="941"/>
      <c r="AK2" s="940" t="s">
        <v>1856</v>
      </c>
      <c r="AL2" s="941"/>
    </row>
    <row r="3" spans="1:38" s="1" customFormat="1" ht="45" x14ac:dyDescent="0.25">
      <c r="A3" s="286" t="s">
        <v>1857</v>
      </c>
      <c r="B3" s="286"/>
      <c r="C3" s="286"/>
      <c r="D3" s="286"/>
      <c r="E3" s="286"/>
      <c r="F3" s="286"/>
      <c r="G3" s="287"/>
      <c r="H3" s="288"/>
      <c r="I3" s="288"/>
      <c r="J3" s="286"/>
      <c r="K3" s="289"/>
      <c r="L3" s="290" t="s">
        <v>1924</v>
      </c>
      <c r="M3" s="290" t="s">
        <v>1864</v>
      </c>
      <c r="N3" s="291" t="s">
        <v>990</v>
      </c>
      <c r="O3" s="292"/>
      <c r="P3" s="286"/>
      <c r="Q3" s="286"/>
      <c r="R3" s="293"/>
      <c r="S3" s="292"/>
      <c r="T3" s="292"/>
      <c r="U3" s="293"/>
      <c r="V3" s="292"/>
      <c r="W3" s="292"/>
      <c r="X3" s="293"/>
      <c r="Y3" s="294"/>
      <c r="Z3" s="294"/>
      <c r="AA3" s="286"/>
      <c r="AB3" s="286"/>
      <c r="AC3" s="286"/>
      <c r="AD3" s="286"/>
      <c r="AE3" s="286"/>
      <c r="AI3" s="574" t="s">
        <v>1858</v>
      </c>
      <c r="AJ3" s="574" t="s">
        <v>117</v>
      </c>
      <c r="AK3" s="574" t="s">
        <v>1859</v>
      </c>
      <c r="AL3" s="574" t="s">
        <v>1860</v>
      </c>
    </row>
    <row r="4" spans="1:38" s="1" customFormat="1" ht="24.75" thickBot="1" x14ac:dyDescent="0.3">
      <c r="A4" s="295"/>
      <c r="B4" s="282" t="s">
        <v>1861</v>
      </c>
      <c r="C4" s="282" t="s">
        <v>1862</v>
      </c>
      <c r="D4" s="573"/>
      <c r="E4" s="573"/>
      <c r="F4" s="573" t="s">
        <v>990</v>
      </c>
      <c r="G4" s="945" t="s">
        <v>153</v>
      </c>
      <c r="H4" s="482"/>
      <c r="I4" s="482" t="s">
        <v>990</v>
      </c>
      <c r="J4" s="573" t="s">
        <v>1863</v>
      </c>
      <c r="K4" s="295"/>
      <c r="L4" s="484" t="s">
        <v>1864</v>
      </c>
      <c r="M4" s="484" t="s">
        <v>1864</v>
      </c>
      <c r="N4" s="482"/>
      <c r="O4" s="573" t="s">
        <v>990</v>
      </c>
      <c r="P4" s="482"/>
      <c r="Q4" s="573"/>
      <c r="R4" s="482" t="s">
        <v>990</v>
      </c>
      <c r="S4" s="482" t="str">
        <f>SUBSTITUTE(AF4," - ",CHAR(10))</f>
        <v/>
      </c>
      <c r="T4" s="296"/>
      <c r="U4" s="297"/>
      <c r="V4" s="296"/>
      <c r="W4" s="573" t="s">
        <v>159</v>
      </c>
      <c r="X4" s="84"/>
      <c r="Y4" s="482"/>
      <c r="Z4" s="575"/>
      <c r="AA4" s="573" t="s">
        <v>1865</v>
      </c>
      <c r="AB4" s="573" t="s">
        <v>155</v>
      </c>
      <c r="AC4" s="573" t="s">
        <v>155</v>
      </c>
      <c r="AD4" s="573" t="s">
        <v>155</v>
      </c>
      <c r="AE4" s="280" t="s">
        <v>155</v>
      </c>
      <c r="AF4" s="1" t="s">
        <v>990</v>
      </c>
      <c r="AG4" s="1" t="str">
        <f>IF(ISBLANK(U4),IF(W4="Sufficiently Characterized","",IF(AND(NOT(ISBLANK(T4)),NOT(ISBLANK(V4))),"COST","")),"")</f>
        <v/>
      </c>
      <c r="AI4" s="298" t="s">
        <v>159</v>
      </c>
      <c r="AJ4" s="298" t="s">
        <v>1866</v>
      </c>
      <c r="AK4" s="299">
        <f>COUNTIF(W:W,AI4)</f>
        <v>156</v>
      </c>
      <c r="AL4" s="300">
        <f>AK4/SUM(AK$4,AK$5,AK$6,AK$7)</f>
        <v>0.85245901639344257</v>
      </c>
    </row>
    <row r="5" spans="1:38" s="1" customFormat="1" ht="60.75" thickBot="1" x14ac:dyDescent="0.3">
      <c r="A5" s="282"/>
      <c r="B5" s="282" t="s">
        <v>151</v>
      </c>
      <c r="C5" s="282" t="s">
        <v>1867</v>
      </c>
      <c r="D5" s="283"/>
      <c r="E5" s="283"/>
      <c r="F5" s="283" t="s">
        <v>990</v>
      </c>
      <c r="G5" s="945"/>
      <c r="H5" s="484"/>
      <c r="I5" s="484" t="s">
        <v>990</v>
      </c>
      <c r="J5" s="283" t="s">
        <v>1863</v>
      </c>
      <c r="K5" s="282"/>
      <c r="L5" s="484" t="s">
        <v>1864</v>
      </c>
      <c r="M5" s="484" t="s">
        <v>1864</v>
      </c>
      <c r="N5" s="484"/>
      <c r="O5" s="283" t="s">
        <v>990</v>
      </c>
      <c r="P5" s="484"/>
      <c r="Q5" s="283"/>
      <c r="R5" s="484" t="s">
        <v>990</v>
      </c>
      <c r="S5" s="484" t="str">
        <f t="shared" ref="S5:S68" si="0">SUBSTITUTE(AF5," - ",CHAR(10))</f>
        <v>PAC: 
RMP: DL
XCEL
CA: DL20_CHLR_AC-Cool-CAeTRM-1-1</v>
      </c>
      <c r="T5" s="301"/>
      <c r="U5" s="302" t="s">
        <v>1868</v>
      </c>
      <c r="V5" s="301"/>
      <c r="W5" s="283" t="s">
        <v>159</v>
      </c>
      <c r="X5" s="484"/>
      <c r="Y5" s="484" t="s">
        <v>965</v>
      </c>
      <c r="Z5" s="576"/>
      <c r="AA5" s="283" t="s">
        <v>1865</v>
      </c>
      <c r="AB5" s="283" t="s">
        <v>155</v>
      </c>
      <c r="AC5" s="283" t="s">
        <v>155</v>
      </c>
      <c r="AD5" s="283" t="s">
        <v>155</v>
      </c>
      <c r="AE5" s="303" t="s">
        <v>155</v>
      </c>
      <c r="AF5" s="1" t="s">
        <v>3711</v>
      </c>
      <c r="AG5" s="1" t="str">
        <f t="shared" ref="AG5:AG68" si="1">IF(ISBLANK(U5),IF(W5="Sufficiently Characterized","",IF(AND(NOT(ISBLANK(T5)),NOT(ISBLANK(V5))),"COST","")),"")</f>
        <v/>
      </c>
      <c r="AI5" s="304" t="s">
        <v>399</v>
      </c>
      <c r="AJ5" s="304" t="s">
        <v>1869</v>
      </c>
      <c r="AK5" s="305">
        <f>COUNTIF(W:W,AI5)</f>
        <v>0</v>
      </c>
      <c r="AL5" s="306">
        <f t="shared" ref="AL5:AL7" si="2">AK5/SUM(AK$4,AK$5,AK$6,AK$7)</f>
        <v>0</v>
      </c>
    </row>
    <row r="6" spans="1:38" s="1" customFormat="1" ht="80.25" customHeight="1" thickBot="1" x14ac:dyDescent="0.3">
      <c r="A6" s="282" t="s">
        <v>1870</v>
      </c>
      <c r="B6" s="282" t="s">
        <v>165</v>
      </c>
      <c r="C6" s="282" t="s">
        <v>1871</v>
      </c>
      <c r="D6" s="283" t="s">
        <v>155</v>
      </c>
      <c r="E6" s="283"/>
      <c r="F6" s="283" t="s">
        <v>155</v>
      </c>
      <c r="G6" s="945"/>
      <c r="H6" s="484" t="s">
        <v>1863</v>
      </c>
      <c r="I6" s="484" t="s">
        <v>1872</v>
      </c>
      <c r="J6" s="283" t="s">
        <v>1863</v>
      </c>
      <c r="K6" s="282"/>
      <c r="L6" s="484" t="s">
        <v>1924</v>
      </c>
      <c r="M6" s="484" t="s">
        <v>1945</v>
      </c>
      <c r="N6" s="484" t="s">
        <v>1899</v>
      </c>
      <c r="O6" s="283" t="s">
        <v>1873</v>
      </c>
      <c r="P6" s="484"/>
      <c r="Q6" s="484" t="s">
        <v>1874</v>
      </c>
      <c r="R6" s="484" t="s">
        <v>3678</v>
      </c>
      <c r="S6" s="484" t="str">
        <f t="shared" si="0"/>
        <v xml:space="preserve">PAC: DL20_CHLR_AC-Cool-2021PLN-v3-17
RMP: 
CA: </v>
      </c>
      <c r="T6" s="307" t="s">
        <v>1875</v>
      </c>
      <c r="U6" s="302" t="s">
        <v>1876</v>
      </c>
      <c r="V6" s="283" t="s">
        <v>1877</v>
      </c>
      <c r="W6" s="283" t="s">
        <v>159</v>
      </c>
      <c r="X6" s="484" t="s">
        <v>1878</v>
      </c>
      <c r="Y6" s="484" t="s">
        <v>1879</v>
      </c>
      <c r="Z6" s="308" t="s">
        <v>1880</v>
      </c>
      <c r="AA6" s="283" t="s">
        <v>1865</v>
      </c>
      <c r="AB6" s="283" t="s">
        <v>155</v>
      </c>
      <c r="AC6" s="283" t="s">
        <v>155</v>
      </c>
      <c r="AD6" s="283" t="s">
        <v>155</v>
      </c>
      <c r="AE6" s="303" t="s">
        <v>155</v>
      </c>
      <c r="AF6" s="1" t="s">
        <v>3712</v>
      </c>
      <c r="AG6" s="1" t="str">
        <f t="shared" si="1"/>
        <v/>
      </c>
      <c r="AI6" s="309" t="s">
        <v>1881</v>
      </c>
      <c r="AJ6" s="309" t="s">
        <v>1882</v>
      </c>
      <c r="AK6" s="310">
        <f>COUNTIF(W:W,AI6)</f>
        <v>20</v>
      </c>
      <c r="AL6" s="311">
        <f t="shared" si="2"/>
        <v>0.10928961748633879</v>
      </c>
    </row>
    <row r="7" spans="1:38" s="1" customFormat="1" ht="63.75" customHeight="1" thickBot="1" x14ac:dyDescent="0.3">
      <c r="A7" s="282" t="s">
        <v>1883</v>
      </c>
      <c r="B7" s="282" t="s">
        <v>168</v>
      </c>
      <c r="C7" s="282" t="s">
        <v>1884</v>
      </c>
      <c r="D7" s="283" t="s">
        <v>155</v>
      </c>
      <c r="E7" s="283"/>
      <c r="F7" s="283" t="s">
        <v>155</v>
      </c>
      <c r="G7" s="945"/>
      <c r="H7" s="484" t="s">
        <v>1863</v>
      </c>
      <c r="I7" s="484" t="s">
        <v>1872</v>
      </c>
      <c r="J7" s="283" t="s">
        <v>1885</v>
      </c>
      <c r="K7" s="282"/>
      <c r="L7" s="484" t="s">
        <v>990</v>
      </c>
      <c r="M7" s="484" t="s">
        <v>990</v>
      </c>
      <c r="N7" s="484" t="s">
        <v>990</v>
      </c>
      <c r="O7" s="283" t="s">
        <v>990</v>
      </c>
      <c r="P7" s="484"/>
      <c r="Q7" s="283"/>
      <c r="R7" s="484" t="s">
        <v>990</v>
      </c>
      <c r="S7" s="484" t="str">
        <f t="shared" si="0"/>
        <v xml:space="preserve">PAC: DL20_CHLR_AC-Cool-2021PLN-v3-26
RMP: 
CA: </v>
      </c>
      <c r="T7" s="283" t="s">
        <v>1875</v>
      </c>
      <c r="U7" s="302" t="s">
        <v>1282</v>
      </c>
      <c r="V7" s="302" t="s">
        <v>1886</v>
      </c>
      <c r="W7" s="283" t="s">
        <v>159</v>
      </c>
      <c r="X7" s="484"/>
      <c r="Y7" s="484"/>
      <c r="Z7" s="576" t="s">
        <v>1887</v>
      </c>
      <c r="AA7" s="283"/>
      <c r="AB7" s="283"/>
      <c r="AC7" s="283"/>
      <c r="AD7" s="283"/>
      <c r="AE7" s="312"/>
      <c r="AF7" s="1" t="s">
        <v>3713</v>
      </c>
      <c r="AG7" s="1" t="str">
        <f t="shared" si="1"/>
        <v/>
      </c>
      <c r="AI7" s="313" t="s">
        <v>1888</v>
      </c>
      <c r="AJ7" s="313" t="s">
        <v>1889</v>
      </c>
      <c r="AK7" s="314">
        <f>COUNTIF(W:W,AI7)</f>
        <v>7</v>
      </c>
      <c r="AL7" s="315">
        <f t="shared" si="2"/>
        <v>3.825136612021858E-2</v>
      </c>
    </row>
    <row r="8" spans="1:38" s="1" customFormat="1" ht="63.75" customHeight="1" thickBot="1" x14ac:dyDescent="0.3">
      <c r="A8" s="316" t="s">
        <v>1890</v>
      </c>
      <c r="B8" s="282" t="s">
        <v>170</v>
      </c>
      <c r="C8" s="282" t="s">
        <v>1891</v>
      </c>
      <c r="D8" s="317" t="s">
        <v>155</v>
      </c>
      <c r="E8" s="317"/>
      <c r="F8" s="317" t="s">
        <v>155</v>
      </c>
      <c r="G8" s="945"/>
      <c r="H8" s="483" t="s">
        <v>1863</v>
      </c>
      <c r="I8" s="483" t="s">
        <v>1872</v>
      </c>
      <c r="J8" s="317" t="s">
        <v>1885</v>
      </c>
      <c r="K8" s="316"/>
      <c r="L8" s="483" t="s">
        <v>990</v>
      </c>
      <c r="M8" s="483" t="s">
        <v>990</v>
      </c>
      <c r="N8" s="483" t="s">
        <v>990</v>
      </c>
      <c r="O8" s="317" t="s">
        <v>990</v>
      </c>
      <c r="P8" s="483"/>
      <c r="Q8" s="317"/>
      <c r="R8" s="483" t="s">
        <v>990</v>
      </c>
      <c r="S8" s="483" t="str">
        <f t="shared" si="0"/>
        <v xml:space="preserve">PAC: DL20_CHLR_AC-Cool-2021PLN-v3-27
RMP: 
CA: </v>
      </c>
      <c r="T8" s="317" t="s">
        <v>1875</v>
      </c>
      <c r="U8" s="318" t="s">
        <v>1892</v>
      </c>
      <c r="V8" s="318" t="s">
        <v>1886</v>
      </c>
      <c r="W8" s="317" t="s">
        <v>159</v>
      </c>
      <c r="X8" s="483"/>
      <c r="Y8" s="483"/>
      <c r="Z8" s="577" t="s">
        <v>1887</v>
      </c>
      <c r="AA8" s="317"/>
      <c r="AB8" s="317"/>
      <c r="AC8" s="317"/>
      <c r="AD8" s="317"/>
      <c r="AE8" s="319"/>
      <c r="AF8" s="1" t="s">
        <v>3714</v>
      </c>
      <c r="AG8" s="1" t="str">
        <f t="shared" si="1"/>
        <v/>
      </c>
      <c r="AI8" s="320" t="s">
        <v>1893</v>
      </c>
      <c r="AJ8" s="320" t="s">
        <v>1894</v>
      </c>
      <c r="AK8" s="43">
        <f>COUNTIF(AG:AG,"COST")</f>
        <v>2</v>
      </c>
      <c r="AL8" s="321">
        <f>AK8/AK7</f>
        <v>0.2857142857142857</v>
      </c>
    </row>
    <row r="9" spans="1:38" s="1" customFormat="1" x14ac:dyDescent="0.25">
      <c r="A9" s="322"/>
      <c r="B9" s="322" t="s">
        <v>1861</v>
      </c>
      <c r="C9" s="322" t="s">
        <v>1895</v>
      </c>
      <c r="D9" s="323"/>
      <c r="E9" s="323"/>
      <c r="F9" s="323" t="s">
        <v>990</v>
      </c>
      <c r="G9" s="946" t="s">
        <v>175</v>
      </c>
      <c r="H9" s="324"/>
      <c r="I9" s="324" t="s">
        <v>990</v>
      </c>
      <c r="J9" s="323" t="s">
        <v>1863</v>
      </c>
      <c r="K9" s="322"/>
      <c r="L9" s="324" t="s">
        <v>1864</v>
      </c>
      <c r="M9" s="324" t="s">
        <v>1864</v>
      </c>
      <c r="N9" s="324" t="s">
        <v>990</v>
      </c>
      <c r="O9" s="323" t="s">
        <v>990</v>
      </c>
      <c r="P9" s="324"/>
      <c r="Q9" s="323"/>
      <c r="R9" s="324" t="s">
        <v>990</v>
      </c>
      <c r="S9" s="324" t="str">
        <f t="shared" si="0"/>
        <v/>
      </c>
      <c r="T9" s="296"/>
      <c r="U9" s="297"/>
      <c r="V9" s="296"/>
      <c r="W9" s="323" t="s">
        <v>159</v>
      </c>
      <c r="X9" s="324"/>
      <c r="Y9" s="324"/>
      <c r="Z9" s="578"/>
      <c r="AA9" s="323" t="s">
        <v>1865</v>
      </c>
      <c r="AB9" s="323" t="s">
        <v>155</v>
      </c>
      <c r="AC9" s="323" t="s">
        <v>155</v>
      </c>
      <c r="AD9" s="323" t="s">
        <v>155</v>
      </c>
      <c r="AE9" s="324" t="s">
        <v>155</v>
      </c>
      <c r="AF9" s="1" t="s">
        <v>990</v>
      </c>
      <c r="AG9" s="1" t="str">
        <f t="shared" si="1"/>
        <v/>
      </c>
    </row>
    <row r="10" spans="1:38" s="1" customFormat="1" ht="60" x14ac:dyDescent="0.25">
      <c r="A10" s="325"/>
      <c r="B10" s="325" t="s">
        <v>151</v>
      </c>
      <c r="C10" s="325" t="s">
        <v>1896</v>
      </c>
      <c r="D10" s="326" t="s">
        <v>155</v>
      </c>
      <c r="E10" s="326"/>
      <c r="F10" s="326" t="s">
        <v>990</v>
      </c>
      <c r="G10" s="946"/>
      <c r="H10" s="327"/>
      <c r="I10" s="327" t="s">
        <v>990</v>
      </c>
      <c r="J10" s="326" t="s">
        <v>1863</v>
      </c>
      <c r="K10" s="325"/>
      <c r="L10" s="327" t="s">
        <v>1864</v>
      </c>
      <c r="M10" s="327" t="s">
        <v>1864</v>
      </c>
      <c r="N10" s="327" t="s">
        <v>990</v>
      </c>
      <c r="O10" s="326" t="s">
        <v>990</v>
      </c>
      <c r="P10" s="327"/>
      <c r="Q10" s="326"/>
      <c r="R10" s="327" t="s">
        <v>990</v>
      </c>
      <c r="S10" s="327" t="str">
        <f t="shared" si="0"/>
        <v>PAC: 
RMP: XCEL
CA: DL
CA TRM</v>
      </c>
      <c r="T10" s="301"/>
      <c r="U10" s="328"/>
      <c r="V10" s="301"/>
      <c r="W10" s="326" t="s">
        <v>159</v>
      </c>
      <c r="X10" s="327"/>
      <c r="Y10" s="327"/>
      <c r="Z10" s="579"/>
      <c r="AA10" s="326" t="s">
        <v>1865</v>
      </c>
      <c r="AB10" s="326" t="s">
        <v>155</v>
      </c>
      <c r="AC10" s="326" t="s">
        <v>155</v>
      </c>
      <c r="AD10" s="326" t="s">
        <v>155</v>
      </c>
      <c r="AE10" s="327" t="s">
        <v>155</v>
      </c>
      <c r="AF10" s="1" t="s">
        <v>3715</v>
      </c>
      <c r="AG10" s="1" t="str">
        <f t="shared" si="1"/>
        <v/>
      </c>
      <c r="AI10" s="947" t="s">
        <v>1836</v>
      </c>
      <c r="AJ10" s="948"/>
      <c r="AK10" s="329" t="s">
        <v>1859</v>
      </c>
      <c r="AL10" s="574" t="s">
        <v>1860</v>
      </c>
    </row>
    <row r="11" spans="1:38" s="1" customFormat="1" ht="75.75" thickBot="1" x14ac:dyDescent="0.3">
      <c r="A11" s="325" t="s">
        <v>1897</v>
      </c>
      <c r="B11" s="325" t="s">
        <v>165</v>
      </c>
      <c r="C11" s="325" t="s">
        <v>1898</v>
      </c>
      <c r="D11" s="326" t="s">
        <v>155</v>
      </c>
      <c r="E11" s="326"/>
      <c r="F11" s="326" t="s">
        <v>155</v>
      </c>
      <c r="G11" s="946"/>
      <c r="H11" s="327" t="s">
        <v>1863</v>
      </c>
      <c r="I11" s="327" t="s">
        <v>1872</v>
      </c>
      <c r="J11" s="326" t="s">
        <v>1885</v>
      </c>
      <c r="K11" s="325"/>
      <c r="L11" s="327" t="s">
        <v>990</v>
      </c>
      <c r="M11" s="327" t="s">
        <v>990</v>
      </c>
      <c r="N11" s="327" t="s">
        <v>1899</v>
      </c>
      <c r="O11" s="326" t="s">
        <v>1873</v>
      </c>
      <c r="P11" s="327"/>
      <c r="Q11" s="327" t="s">
        <v>1874</v>
      </c>
      <c r="R11" s="327" t="s">
        <v>3678</v>
      </c>
      <c r="S11" s="327" t="str">
        <f t="shared" si="0"/>
        <v>PAC: 
RMP: XCEL
CA: DL
CA TRM</v>
      </c>
      <c r="T11" s="326" t="s">
        <v>1873</v>
      </c>
      <c r="U11" s="330" t="s">
        <v>1900</v>
      </c>
      <c r="V11" s="302" t="s">
        <v>1886</v>
      </c>
      <c r="W11" s="326" t="s">
        <v>159</v>
      </c>
      <c r="X11" s="327" t="s">
        <v>1901</v>
      </c>
      <c r="Y11" s="327"/>
      <c r="Z11" s="308" t="s">
        <v>1902</v>
      </c>
      <c r="AA11" s="326"/>
      <c r="AB11" s="326"/>
      <c r="AC11" s="326"/>
      <c r="AD11" s="326"/>
      <c r="AE11" s="331"/>
      <c r="AF11" s="1" t="s">
        <v>3715</v>
      </c>
      <c r="AG11" s="1" t="str">
        <f t="shared" si="1"/>
        <v/>
      </c>
      <c r="AI11" s="949" t="s">
        <v>1903</v>
      </c>
      <c r="AJ11" s="949"/>
      <c r="AK11" s="332">
        <f>COUNTIFS($J:$J,AI11)</f>
        <v>162</v>
      </c>
      <c r="AL11" s="333">
        <f>AK11/SUM(AK$4,AK$5,AK$6,AK$7)</f>
        <v>0.88524590163934425</v>
      </c>
    </row>
    <row r="12" spans="1:38" s="1" customFormat="1" ht="75.75" thickBot="1" x14ac:dyDescent="0.3">
      <c r="A12" s="325" t="s">
        <v>1904</v>
      </c>
      <c r="B12" s="325" t="s">
        <v>168</v>
      </c>
      <c r="C12" s="325" t="s">
        <v>1905</v>
      </c>
      <c r="D12" s="326" t="s">
        <v>155</v>
      </c>
      <c r="E12" s="326"/>
      <c r="F12" s="326" t="s">
        <v>990</v>
      </c>
      <c r="G12" s="946"/>
      <c r="H12" s="327"/>
      <c r="I12" s="327" t="s">
        <v>990</v>
      </c>
      <c r="J12" s="326" t="s">
        <v>1863</v>
      </c>
      <c r="K12" s="579" t="s">
        <v>1906</v>
      </c>
      <c r="L12" s="327" t="s">
        <v>1864</v>
      </c>
      <c r="M12" s="327" t="s">
        <v>1864</v>
      </c>
      <c r="N12" s="327" t="s">
        <v>990</v>
      </c>
      <c r="O12" s="327" t="s">
        <v>990</v>
      </c>
      <c r="P12" s="327"/>
      <c r="Q12" s="327"/>
      <c r="R12" s="327" t="s">
        <v>990</v>
      </c>
      <c r="S12" s="327" t="str">
        <f t="shared" si="0"/>
        <v xml:space="preserve">PAC: 
RMP: 
CA: </v>
      </c>
      <c r="T12" s="327" t="s">
        <v>1873</v>
      </c>
      <c r="U12" s="327" t="s">
        <v>1293</v>
      </c>
      <c r="V12" s="327" t="s">
        <v>1877</v>
      </c>
      <c r="W12" s="327" t="s">
        <v>159</v>
      </c>
      <c r="X12" s="327" t="s">
        <v>1875</v>
      </c>
      <c r="Y12" s="327"/>
      <c r="Z12" s="579" t="s">
        <v>1907</v>
      </c>
      <c r="AA12" s="326" t="s">
        <v>1865</v>
      </c>
      <c r="AB12" s="326" t="s">
        <v>155</v>
      </c>
      <c r="AC12" s="326" t="s">
        <v>155</v>
      </c>
      <c r="AD12" s="326" t="s">
        <v>155</v>
      </c>
      <c r="AE12" s="327" t="s">
        <v>155</v>
      </c>
      <c r="AF12" s="1" t="s">
        <v>3716</v>
      </c>
      <c r="AG12" s="1" t="str">
        <f t="shared" si="1"/>
        <v/>
      </c>
      <c r="AI12" s="950" t="s">
        <v>1908</v>
      </c>
      <c r="AJ12" s="950"/>
      <c r="AK12" s="334">
        <f>COUNTIFS($J:$J,AI12)</f>
        <v>39</v>
      </c>
      <c r="AL12" s="335">
        <f>AK12/SUM(AK$4,AK$5,AK$6,AK$7)</f>
        <v>0.21311475409836064</v>
      </c>
    </row>
    <row r="13" spans="1:38" s="1" customFormat="1" ht="75.75" thickBot="1" x14ac:dyDescent="0.3">
      <c r="A13" s="325" t="s">
        <v>1909</v>
      </c>
      <c r="B13" s="325" t="s">
        <v>170</v>
      </c>
      <c r="C13" s="325" t="s">
        <v>1910</v>
      </c>
      <c r="D13" s="326" t="s">
        <v>155</v>
      </c>
      <c r="E13" s="326"/>
      <c r="F13" s="326" t="s">
        <v>990</v>
      </c>
      <c r="G13" s="946"/>
      <c r="H13" s="327"/>
      <c r="I13" s="327" t="s">
        <v>990</v>
      </c>
      <c r="J13" s="326" t="s">
        <v>1885</v>
      </c>
      <c r="K13" s="325"/>
      <c r="L13" s="327" t="s">
        <v>1864</v>
      </c>
      <c r="M13" s="327" t="s">
        <v>1864</v>
      </c>
      <c r="N13" s="327" t="s">
        <v>990</v>
      </c>
      <c r="O13" s="326" t="s">
        <v>990</v>
      </c>
      <c r="P13" s="327"/>
      <c r="Q13" s="326"/>
      <c r="R13" s="327" t="s">
        <v>990</v>
      </c>
      <c r="S13" s="327" t="str">
        <f t="shared" si="0"/>
        <v xml:space="preserve">PAC: 
RMP: 
CA: </v>
      </c>
      <c r="T13" s="326" t="s">
        <v>1873</v>
      </c>
      <c r="U13" s="327" t="s">
        <v>1294</v>
      </c>
      <c r="V13" s="302" t="s">
        <v>1886</v>
      </c>
      <c r="W13" s="326" t="s">
        <v>159</v>
      </c>
      <c r="X13" s="327" t="s">
        <v>1875</v>
      </c>
      <c r="Y13" s="327"/>
      <c r="Z13" s="579" t="s">
        <v>1907</v>
      </c>
      <c r="AA13" s="326"/>
      <c r="AB13" s="326"/>
      <c r="AC13" s="326"/>
      <c r="AD13" s="326"/>
      <c r="AE13" s="331"/>
      <c r="AF13" s="1" t="s">
        <v>3716</v>
      </c>
      <c r="AG13" s="1" t="str">
        <f t="shared" si="1"/>
        <v/>
      </c>
      <c r="AI13" s="949" t="s">
        <v>1911</v>
      </c>
      <c r="AJ13" s="949"/>
      <c r="AK13" s="332">
        <f>COUNTIFS($J:$J,AI13)</f>
        <v>0</v>
      </c>
      <c r="AL13" s="333">
        <f>AK13/SUM(AK$4,AK$5,AK$6,AK$7)</f>
        <v>0</v>
      </c>
    </row>
    <row r="14" spans="1:38" s="1" customFormat="1" ht="75" x14ac:dyDescent="0.25">
      <c r="A14" s="325" t="s">
        <v>1912</v>
      </c>
      <c r="B14" s="325" t="s">
        <v>186</v>
      </c>
      <c r="C14" s="325" t="s">
        <v>1913</v>
      </c>
      <c r="D14" s="326" t="s">
        <v>155</v>
      </c>
      <c r="E14" s="326"/>
      <c r="F14" s="326" t="s">
        <v>155</v>
      </c>
      <c r="G14" s="946"/>
      <c r="H14" s="327" t="s">
        <v>1914</v>
      </c>
      <c r="I14" s="327" t="s">
        <v>990</v>
      </c>
      <c r="J14" s="326" t="s">
        <v>1885</v>
      </c>
      <c r="K14" s="325"/>
      <c r="L14" s="327" t="s">
        <v>990</v>
      </c>
      <c r="M14" s="327" t="s">
        <v>990</v>
      </c>
      <c r="N14" s="327" t="s">
        <v>990</v>
      </c>
      <c r="O14" s="326" t="s">
        <v>990</v>
      </c>
      <c r="P14" s="327"/>
      <c r="Q14" s="326"/>
      <c r="R14" s="327" t="s">
        <v>990</v>
      </c>
      <c r="S14" s="327" t="str">
        <f t="shared" si="0"/>
        <v xml:space="preserve">PAC: 
RMP: XCEL
CA: </v>
      </c>
      <c r="T14" s="326" t="s">
        <v>1873</v>
      </c>
      <c r="U14" s="327" t="s">
        <v>1295</v>
      </c>
      <c r="V14" s="302" t="s">
        <v>1886</v>
      </c>
      <c r="W14" s="326" t="s">
        <v>159</v>
      </c>
      <c r="X14" s="327" t="s">
        <v>1875</v>
      </c>
      <c r="Y14" s="327"/>
      <c r="Z14" s="579" t="s">
        <v>1907</v>
      </c>
      <c r="AA14" s="326"/>
      <c r="AB14" s="326"/>
      <c r="AC14" s="326"/>
      <c r="AD14" s="326"/>
      <c r="AE14" s="331"/>
      <c r="AF14" s="1" t="s">
        <v>3717</v>
      </c>
      <c r="AG14" s="1" t="str">
        <f t="shared" si="1"/>
        <v/>
      </c>
    </row>
    <row r="15" spans="1:38" s="1" customFormat="1" ht="75" x14ac:dyDescent="0.25">
      <c r="A15" s="325" t="s">
        <v>1915</v>
      </c>
      <c r="B15" s="325" t="s">
        <v>188</v>
      </c>
      <c r="C15" s="325" t="s">
        <v>1916</v>
      </c>
      <c r="D15" s="326" t="s">
        <v>155</v>
      </c>
      <c r="E15" s="326"/>
      <c r="F15" s="326" t="s">
        <v>155</v>
      </c>
      <c r="G15" s="946"/>
      <c r="H15" s="327" t="s">
        <v>1914</v>
      </c>
      <c r="I15" s="327" t="s">
        <v>990</v>
      </c>
      <c r="J15" s="326" t="s">
        <v>1885</v>
      </c>
      <c r="K15" s="325"/>
      <c r="L15" s="327" t="s">
        <v>990</v>
      </c>
      <c r="M15" s="327" t="s">
        <v>990</v>
      </c>
      <c r="N15" s="327" t="s">
        <v>990</v>
      </c>
      <c r="O15" s="326" t="s">
        <v>990</v>
      </c>
      <c r="P15" s="327"/>
      <c r="Q15" s="326"/>
      <c r="R15" s="327" t="s">
        <v>990</v>
      </c>
      <c r="S15" s="327" t="str">
        <f t="shared" si="0"/>
        <v xml:space="preserve">PAC: 
RMP: 
CA: </v>
      </c>
      <c r="T15" s="326" t="s">
        <v>1873</v>
      </c>
      <c r="U15" s="327" t="s">
        <v>1296</v>
      </c>
      <c r="V15" s="302" t="s">
        <v>1886</v>
      </c>
      <c r="W15" s="326" t="s">
        <v>159</v>
      </c>
      <c r="X15" s="327" t="s">
        <v>1875</v>
      </c>
      <c r="Y15" s="327"/>
      <c r="Z15" s="579" t="s">
        <v>1907</v>
      </c>
      <c r="AA15" s="326"/>
      <c r="AB15" s="326"/>
      <c r="AC15" s="326"/>
      <c r="AD15" s="326"/>
      <c r="AE15" s="331"/>
      <c r="AF15" s="1" t="s">
        <v>3716</v>
      </c>
      <c r="AG15" s="1" t="str">
        <f t="shared" si="1"/>
        <v/>
      </c>
    </row>
    <row r="16" spans="1:38" s="1" customFormat="1" ht="75" x14ac:dyDescent="0.25">
      <c r="A16" s="336" t="s">
        <v>1917</v>
      </c>
      <c r="B16" s="336" t="s">
        <v>190</v>
      </c>
      <c r="C16" s="336" t="s">
        <v>1918</v>
      </c>
      <c r="D16" s="337" t="s">
        <v>155</v>
      </c>
      <c r="E16" s="337"/>
      <c r="F16" s="337" t="s">
        <v>155</v>
      </c>
      <c r="G16" s="946"/>
      <c r="H16" s="338" t="s">
        <v>1914</v>
      </c>
      <c r="I16" s="338" t="s">
        <v>990</v>
      </c>
      <c r="J16" s="337" t="s">
        <v>1885</v>
      </c>
      <c r="K16" s="336"/>
      <c r="L16" s="338" t="s">
        <v>990</v>
      </c>
      <c r="M16" s="338" t="s">
        <v>990</v>
      </c>
      <c r="N16" s="338" t="s">
        <v>990</v>
      </c>
      <c r="O16" s="337" t="s">
        <v>990</v>
      </c>
      <c r="P16" s="338"/>
      <c r="Q16" s="337"/>
      <c r="R16" s="338" t="s">
        <v>990</v>
      </c>
      <c r="S16" s="338" t="str">
        <f t="shared" si="0"/>
        <v xml:space="preserve">PAC: 
RMP: 
CA: </v>
      </c>
      <c r="T16" s="337" t="s">
        <v>1873</v>
      </c>
      <c r="U16" s="339" t="s">
        <v>1900</v>
      </c>
      <c r="V16" s="318" t="s">
        <v>1886</v>
      </c>
      <c r="W16" s="337" t="s">
        <v>159</v>
      </c>
      <c r="X16" s="338" t="s">
        <v>1875</v>
      </c>
      <c r="Y16" s="338"/>
      <c r="Z16" s="580" t="s">
        <v>1907</v>
      </c>
      <c r="AA16" s="337"/>
      <c r="AB16" s="337"/>
      <c r="AC16" s="337"/>
      <c r="AD16" s="337"/>
      <c r="AE16" s="340"/>
      <c r="AF16" s="1" t="s">
        <v>3716</v>
      </c>
      <c r="AG16" s="1" t="str">
        <f t="shared" si="1"/>
        <v/>
      </c>
    </row>
    <row r="17" spans="1:33" s="1" customFormat="1" x14ac:dyDescent="0.25">
      <c r="A17" s="295"/>
      <c r="B17" s="295" t="s">
        <v>1861</v>
      </c>
      <c r="C17" s="295" t="s">
        <v>1919</v>
      </c>
      <c r="D17" s="573"/>
      <c r="E17" s="573"/>
      <c r="F17" s="573" t="s">
        <v>990</v>
      </c>
      <c r="G17" s="951" t="s">
        <v>194</v>
      </c>
      <c r="H17" s="484"/>
      <c r="I17" s="484" t="s">
        <v>990</v>
      </c>
      <c r="J17" s="283" t="s">
        <v>1863</v>
      </c>
      <c r="K17" s="282"/>
      <c r="L17" s="484" t="s">
        <v>1864</v>
      </c>
      <c r="M17" s="484" t="s">
        <v>1864</v>
      </c>
      <c r="N17" s="484" t="s">
        <v>990</v>
      </c>
      <c r="O17" s="283" t="s">
        <v>990</v>
      </c>
      <c r="P17" s="484"/>
      <c r="Q17" s="283"/>
      <c r="R17" s="484" t="s">
        <v>990</v>
      </c>
      <c r="S17" s="484" t="str">
        <f t="shared" si="0"/>
        <v/>
      </c>
      <c r="T17" s="301"/>
      <c r="U17" s="328"/>
      <c r="V17" s="301"/>
      <c r="W17" s="283" t="s">
        <v>159</v>
      </c>
      <c r="X17" s="484"/>
      <c r="Y17" s="484"/>
      <c r="Z17" s="576"/>
      <c r="AA17" s="283" t="s">
        <v>1865</v>
      </c>
      <c r="AB17" s="283" t="s">
        <v>155</v>
      </c>
      <c r="AC17" s="283" t="s">
        <v>155</v>
      </c>
      <c r="AD17" s="283" t="s">
        <v>155</v>
      </c>
      <c r="AE17" s="484" t="s">
        <v>155</v>
      </c>
      <c r="AF17" s="1" t="s">
        <v>990</v>
      </c>
      <c r="AG17" s="1" t="str">
        <f t="shared" si="1"/>
        <v/>
      </c>
    </row>
    <row r="18" spans="1:33" s="1" customFormat="1" ht="45" x14ac:dyDescent="0.25">
      <c r="A18" s="282"/>
      <c r="B18" s="282" t="s">
        <v>151</v>
      </c>
      <c r="C18" s="282" t="s">
        <v>1920</v>
      </c>
      <c r="D18" s="283"/>
      <c r="E18" s="283"/>
      <c r="F18" s="283" t="s">
        <v>990</v>
      </c>
      <c r="G18" s="952"/>
      <c r="H18" s="484"/>
      <c r="I18" s="484" t="s">
        <v>990</v>
      </c>
      <c r="J18" s="283" t="s">
        <v>1863</v>
      </c>
      <c r="K18" s="282"/>
      <c r="L18" s="484" t="s">
        <v>1864</v>
      </c>
      <c r="M18" s="484" t="s">
        <v>1864</v>
      </c>
      <c r="N18" s="484" t="s">
        <v>990</v>
      </c>
      <c r="O18" s="283" t="s">
        <v>990</v>
      </c>
      <c r="P18" s="484"/>
      <c r="Q18" s="283"/>
      <c r="R18" s="484" t="s">
        <v>990</v>
      </c>
      <c r="S18" s="484" t="str">
        <f t="shared" si="0"/>
        <v>PAC: DL20_RTU-Cool-2021PLN-V2-1
RMP: 
CA: DL-CA eTRM</v>
      </c>
      <c r="T18" s="301"/>
      <c r="U18" s="328" t="s">
        <v>1921</v>
      </c>
      <c r="V18" s="301"/>
      <c r="W18" s="283" t="s">
        <v>159</v>
      </c>
      <c r="X18" s="484"/>
      <c r="Y18" s="484"/>
      <c r="Z18" s="576"/>
      <c r="AA18" s="283" t="s">
        <v>1865</v>
      </c>
      <c r="AB18" s="283" t="s">
        <v>155</v>
      </c>
      <c r="AC18" s="283" t="s">
        <v>155</v>
      </c>
      <c r="AD18" s="283" t="s">
        <v>155</v>
      </c>
      <c r="AE18" s="484" t="s">
        <v>155</v>
      </c>
      <c r="AF18" s="1" t="s">
        <v>3718</v>
      </c>
      <c r="AG18" s="1" t="str">
        <f t="shared" si="1"/>
        <v/>
      </c>
    </row>
    <row r="19" spans="1:33" s="1" customFormat="1" ht="60" x14ac:dyDescent="0.25">
      <c r="A19" s="282" t="s">
        <v>1922</v>
      </c>
      <c r="B19" s="282" t="s">
        <v>165</v>
      </c>
      <c r="C19" s="282" t="s">
        <v>1923</v>
      </c>
      <c r="D19" s="283" t="s">
        <v>155</v>
      </c>
      <c r="E19" s="283"/>
      <c r="F19" s="283" t="s">
        <v>155</v>
      </c>
      <c r="G19" s="952"/>
      <c r="H19" s="484" t="s">
        <v>1863</v>
      </c>
      <c r="I19" s="484" t="s">
        <v>1872</v>
      </c>
      <c r="J19" s="283" t="s">
        <v>1863</v>
      </c>
      <c r="K19" s="282"/>
      <c r="L19" s="484" t="s">
        <v>1924</v>
      </c>
      <c r="M19" s="484" t="s">
        <v>1925</v>
      </c>
      <c r="N19" s="484" t="s">
        <v>1899</v>
      </c>
      <c r="O19" s="283" t="s">
        <v>1926</v>
      </c>
      <c r="P19" s="484"/>
      <c r="Q19" s="484" t="s">
        <v>1927</v>
      </c>
      <c r="R19" s="484" t="s">
        <v>3679</v>
      </c>
      <c r="S19" s="484" t="str">
        <f t="shared" si="0"/>
        <v>PAC: DL20_RTU-Cool-2021PLN-V2-2
RMP: 
CA: DL20_RTU-Cool-CMUATRM-1</v>
      </c>
      <c r="T19" s="283" t="s">
        <v>1926</v>
      </c>
      <c r="U19" s="330" t="s">
        <v>1921</v>
      </c>
      <c r="V19" s="283" t="s">
        <v>1877</v>
      </c>
      <c r="W19" s="283" t="s">
        <v>159</v>
      </c>
      <c r="X19" s="484" t="s">
        <v>1928</v>
      </c>
      <c r="Y19" s="484"/>
      <c r="Z19" s="576" t="s">
        <v>1929</v>
      </c>
      <c r="AA19" s="283" t="s">
        <v>1865</v>
      </c>
      <c r="AB19" s="283" t="s">
        <v>155</v>
      </c>
      <c r="AC19" s="283" t="s">
        <v>155</v>
      </c>
      <c r="AD19" s="283" t="s">
        <v>155</v>
      </c>
      <c r="AE19" s="484" t="s">
        <v>155</v>
      </c>
      <c r="AF19" s="1" t="s">
        <v>3719</v>
      </c>
      <c r="AG19" s="1" t="str">
        <f t="shared" si="1"/>
        <v/>
      </c>
    </row>
    <row r="20" spans="1:33" s="1" customFormat="1" ht="140.25" customHeight="1" x14ac:dyDescent="0.25">
      <c r="A20" s="282" t="s">
        <v>1930</v>
      </c>
      <c r="B20" s="282" t="s">
        <v>168</v>
      </c>
      <c r="C20" s="282" t="s">
        <v>1931</v>
      </c>
      <c r="D20" s="283" t="s">
        <v>155</v>
      </c>
      <c r="E20" s="283"/>
      <c r="F20" s="283" t="s">
        <v>155</v>
      </c>
      <c r="G20" s="952"/>
      <c r="H20" s="484" t="s">
        <v>1863</v>
      </c>
      <c r="I20" s="484" t="s">
        <v>1872</v>
      </c>
      <c r="J20" s="283" t="s">
        <v>1885</v>
      </c>
      <c r="K20" s="282"/>
      <c r="L20" s="484" t="s">
        <v>1924</v>
      </c>
      <c r="M20" s="484" t="s">
        <v>1925</v>
      </c>
      <c r="N20" s="484" t="s">
        <v>1899</v>
      </c>
      <c r="O20" s="283" t="s">
        <v>990</v>
      </c>
      <c r="P20" s="484"/>
      <c r="Q20" s="283"/>
      <c r="R20" s="484" t="s">
        <v>990</v>
      </c>
      <c r="S20" s="484" t="str">
        <f t="shared" si="0"/>
        <v>PAC: DL20_RTU-Cool-2021PLN-V2-3
RMP: 
CA: DL20_RTU-Cool-CMUATRM-2</v>
      </c>
      <c r="T20" s="283" t="s">
        <v>1926</v>
      </c>
      <c r="U20" s="330" t="s">
        <v>1932</v>
      </c>
      <c r="V20" s="302" t="s">
        <v>1886</v>
      </c>
      <c r="W20" s="283" t="s">
        <v>159</v>
      </c>
      <c r="X20" s="484" t="s">
        <v>1928</v>
      </c>
      <c r="Y20" s="484"/>
      <c r="Z20" s="576" t="s">
        <v>1933</v>
      </c>
      <c r="AA20" s="283"/>
      <c r="AB20" s="283"/>
      <c r="AC20" s="283"/>
      <c r="AD20" s="283"/>
      <c r="AE20" s="312"/>
      <c r="AF20" s="1" t="s">
        <v>3720</v>
      </c>
      <c r="AG20" s="1" t="str">
        <f t="shared" si="1"/>
        <v/>
      </c>
    </row>
    <row r="21" spans="1:33" s="1" customFormat="1" ht="60" x14ac:dyDescent="0.25">
      <c r="A21" s="282" t="s">
        <v>1934</v>
      </c>
      <c r="B21" s="282" t="s">
        <v>170</v>
      </c>
      <c r="C21" s="282" t="s">
        <v>1935</v>
      </c>
      <c r="D21" s="283" t="s">
        <v>155</v>
      </c>
      <c r="E21" s="283"/>
      <c r="F21" s="283" t="s">
        <v>990</v>
      </c>
      <c r="G21" s="952"/>
      <c r="H21" s="484"/>
      <c r="I21" s="484" t="s">
        <v>990</v>
      </c>
      <c r="J21" s="283" t="s">
        <v>1885</v>
      </c>
      <c r="K21" s="282"/>
      <c r="L21" s="484" t="s">
        <v>1864</v>
      </c>
      <c r="M21" s="484" t="s">
        <v>1864</v>
      </c>
      <c r="N21" s="484" t="s">
        <v>990</v>
      </c>
      <c r="O21" s="283" t="s">
        <v>1926</v>
      </c>
      <c r="P21" s="484"/>
      <c r="Q21" s="484" t="s">
        <v>1927</v>
      </c>
      <c r="R21" s="484" t="s">
        <v>3679</v>
      </c>
      <c r="S21" s="484" t="str">
        <f t="shared" si="0"/>
        <v>PAC: 
RMP: 
CA: DL-CA eTRM</v>
      </c>
      <c r="T21" s="283" t="s">
        <v>1926</v>
      </c>
      <c r="U21" s="330" t="s">
        <v>1921</v>
      </c>
      <c r="V21" s="302" t="s">
        <v>1886</v>
      </c>
      <c r="W21" s="283" t="s">
        <v>159</v>
      </c>
      <c r="X21" s="484" t="s">
        <v>1928</v>
      </c>
      <c r="Y21" s="484"/>
      <c r="Z21" s="576" t="s">
        <v>1929</v>
      </c>
      <c r="AA21" s="283"/>
      <c r="AB21" s="283"/>
      <c r="AC21" s="283"/>
      <c r="AD21" s="283"/>
      <c r="AE21" s="312"/>
      <c r="AF21" s="1" t="s">
        <v>3721</v>
      </c>
      <c r="AG21" s="1" t="str">
        <f t="shared" si="1"/>
        <v/>
      </c>
    </row>
    <row r="22" spans="1:33" s="1" customFormat="1" ht="60" x14ac:dyDescent="0.25">
      <c r="A22" s="282" t="s">
        <v>1936</v>
      </c>
      <c r="B22" s="282" t="s">
        <v>186</v>
      </c>
      <c r="C22" s="282" t="s">
        <v>1937</v>
      </c>
      <c r="D22" s="283"/>
      <c r="E22" s="283" t="s">
        <v>155</v>
      </c>
      <c r="F22" s="283" t="s">
        <v>990</v>
      </c>
      <c r="G22" s="952"/>
      <c r="H22" s="484"/>
      <c r="I22" s="484" t="s">
        <v>990</v>
      </c>
      <c r="J22" s="283" t="s">
        <v>1863</v>
      </c>
      <c r="K22" s="282"/>
      <c r="L22" s="484" t="s">
        <v>1864</v>
      </c>
      <c r="M22" s="484" t="s">
        <v>1864</v>
      </c>
      <c r="N22" s="484" t="s">
        <v>990</v>
      </c>
      <c r="O22" s="283" t="s">
        <v>990</v>
      </c>
      <c r="P22" s="484"/>
      <c r="Q22" s="283"/>
      <c r="R22" s="484" t="s">
        <v>990</v>
      </c>
      <c r="S22" s="484" t="str">
        <f t="shared" si="0"/>
        <v xml:space="preserve">PAC: 
RMP: 
CA: </v>
      </c>
      <c r="T22" s="283" t="s">
        <v>1926</v>
      </c>
      <c r="U22" s="330" t="s">
        <v>1932</v>
      </c>
      <c r="V22" s="283" t="s">
        <v>1877</v>
      </c>
      <c r="W22" s="283" t="s">
        <v>159</v>
      </c>
      <c r="X22" s="484" t="s">
        <v>1928</v>
      </c>
      <c r="Y22" s="484"/>
      <c r="Z22" s="576" t="s">
        <v>1929</v>
      </c>
      <c r="AA22" s="283" t="s">
        <v>1865</v>
      </c>
      <c r="AB22" s="283" t="s">
        <v>155</v>
      </c>
      <c r="AC22" s="283" t="s">
        <v>155</v>
      </c>
      <c r="AD22" s="283" t="s">
        <v>155</v>
      </c>
      <c r="AE22" s="484" t="s">
        <v>155</v>
      </c>
      <c r="AF22" s="1" t="s">
        <v>3716</v>
      </c>
      <c r="AG22" s="1" t="str">
        <f t="shared" si="1"/>
        <v/>
      </c>
    </row>
    <row r="23" spans="1:33" s="1" customFormat="1" ht="60" x14ac:dyDescent="0.25">
      <c r="A23" s="316" t="s">
        <v>1938</v>
      </c>
      <c r="B23" s="316" t="s">
        <v>188</v>
      </c>
      <c r="C23" s="316" t="s">
        <v>1939</v>
      </c>
      <c r="D23" s="317"/>
      <c r="E23" s="317" t="s">
        <v>155</v>
      </c>
      <c r="F23" s="317" t="s">
        <v>990</v>
      </c>
      <c r="G23" s="953"/>
      <c r="H23" s="483"/>
      <c r="I23" s="483" t="s">
        <v>990</v>
      </c>
      <c r="J23" s="317" t="s">
        <v>1885</v>
      </c>
      <c r="K23" s="316"/>
      <c r="L23" s="483" t="s">
        <v>1864</v>
      </c>
      <c r="M23" s="483" t="s">
        <v>1864</v>
      </c>
      <c r="N23" s="483" t="s">
        <v>990</v>
      </c>
      <c r="O23" s="317" t="s">
        <v>990</v>
      </c>
      <c r="P23" s="483"/>
      <c r="Q23" s="317"/>
      <c r="R23" s="483" t="s">
        <v>990</v>
      </c>
      <c r="S23" s="483" t="str">
        <f t="shared" si="0"/>
        <v xml:space="preserve">PAC: 
RMP: 
CA: </v>
      </c>
      <c r="T23" s="317" t="s">
        <v>1926</v>
      </c>
      <c r="U23" s="339" t="s">
        <v>1921</v>
      </c>
      <c r="V23" s="302" t="s">
        <v>1886</v>
      </c>
      <c r="W23" s="317" t="s">
        <v>159</v>
      </c>
      <c r="X23" s="483" t="s">
        <v>1928</v>
      </c>
      <c r="Y23" s="483"/>
      <c r="Z23" s="576" t="s">
        <v>1929</v>
      </c>
      <c r="AA23" s="317"/>
      <c r="AB23" s="317"/>
      <c r="AC23" s="317"/>
      <c r="AD23" s="317"/>
      <c r="AE23" s="319"/>
      <c r="AF23" s="1" t="s">
        <v>3716</v>
      </c>
      <c r="AG23" s="1" t="str">
        <f t="shared" si="1"/>
        <v/>
      </c>
    </row>
    <row r="24" spans="1:33" s="1" customFormat="1" x14ac:dyDescent="0.25">
      <c r="A24" s="322"/>
      <c r="B24" s="322" t="s">
        <v>1861</v>
      </c>
      <c r="C24" s="322" t="s">
        <v>1940</v>
      </c>
      <c r="D24" s="323"/>
      <c r="E24" s="323"/>
      <c r="F24" s="323" t="s">
        <v>990</v>
      </c>
      <c r="G24" s="954" t="s">
        <v>214</v>
      </c>
      <c r="H24" s="324"/>
      <c r="I24" s="324" t="s">
        <v>990</v>
      </c>
      <c r="J24" s="323" t="s">
        <v>1863</v>
      </c>
      <c r="K24" s="322"/>
      <c r="L24" s="324" t="s">
        <v>1864</v>
      </c>
      <c r="M24" s="324" t="s">
        <v>1864</v>
      </c>
      <c r="N24" s="324" t="s">
        <v>990</v>
      </c>
      <c r="O24" s="323" t="s">
        <v>990</v>
      </c>
      <c r="P24" s="324"/>
      <c r="Q24" s="323"/>
      <c r="R24" s="324" t="s">
        <v>990</v>
      </c>
      <c r="S24" s="324" t="str">
        <f t="shared" si="0"/>
        <v/>
      </c>
      <c r="T24" s="296"/>
      <c r="U24" s="297"/>
      <c r="V24" s="296"/>
      <c r="W24" s="323" t="s">
        <v>159</v>
      </c>
      <c r="X24" s="324"/>
      <c r="Y24" s="324"/>
      <c r="Z24" s="578"/>
      <c r="AA24" s="323" t="s">
        <v>1865</v>
      </c>
      <c r="AB24" s="323" t="s">
        <v>155</v>
      </c>
      <c r="AC24" s="323" t="s">
        <v>155</v>
      </c>
      <c r="AD24" s="323" t="s">
        <v>155</v>
      </c>
      <c r="AE24" s="324" t="s">
        <v>155</v>
      </c>
      <c r="AF24" s="1" t="s">
        <v>990</v>
      </c>
      <c r="AG24" s="1" t="str">
        <f t="shared" si="1"/>
        <v/>
      </c>
    </row>
    <row r="25" spans="1:33" s="1" customFormat="1" ht="60" x14ac:dyDescent="0.25">
      <c r="A25" s="325"/>
      <c r="B25" s="325" t="s">
        <v>151</v>
      </c>
      <c r="C25" s="325" t="s">
        <v>1941</v>
      </c>
      <c r="D25" s="326"/>
      <c r="E25" s="326"/>
      <c r="F25" s="326" t="s">
        <v>990</v>
      </c>
      <c r="G25" s="955"/>
      <c r="H25" s="327"/>
      <c r="I25" s="327" t="s">
        <v>990</v>
      </c>
      <c r="J25" s="326" t="s">
        <v>1863</v>
      </c>
      <c r="K25" s="325"/>
      <c r="L25" s="327" t="s">
        <v>1864</v>
      </c>
      <c r="M25" s="327" t="s">
        <v>1864</v>
      </c>
      <c r="N25" s="327" t="s">
        <v>990</v>
      </c>
      <c r="O25" s="326" t="s">
        <v>990</v>
      </c>
      <c r="P25" s="327"/>
      <c r="Q25" s="326"/>
      <c r="R25" s="327" t="s">
        <v>990</v>
      </c>
      <c r="S25" s="327" t="str">
        <f t="shared" si="0"/>
        <v xml:space="preserve">PAC: DL
2021 plan
RMP: PTAC-Cooling-XCELCO-2017-18-1
CA: </v>
      </c>
      <c r="T25" s="301"/>
      <c r="U25" s="328"/>
      <c r="V25" s="301"/>
      <c r="W25" s="326" t="s">
        <v>159</v>
      </c>
      <c r="X25" s="327"/>
      <c r="Y25" s="327"/>
      <c r="Z25" s="579"/>
      <c r="AA25" s="326" t="s">
        <v>1865</v>
      </c>
      <c r="AB25" s="326" t="s">
        <v>155</v>
      </c>
      <c r="AC25" s="326" t="s">
        <v>155</v>
      </c>
      <c r="AD25" s="326" t="s">
        <v>155</v>
      </c>
      <c r="AE25" s="327" t="s">
        <v>155</v>
      </c>
      <c r="AF25" s="1" t="s">
        <v>3722</v>
      </c>
      <c r="AG25" s="1" t="str">
        <f t="shared" si="1"/>
        <v/>
      </c>
    </row>
    <row r="26" spans="1:33" s="1" customFormat="1" ht="45" x14ac:dyDescent="0.25">
      <c r="A26" s="325" t="s">
        <v>1942</v>
      </c>
      <c r="B26" s="325" t="s">
        <v>165</v>
      </c>
      <c r="C26" s="325" t="s">
        <v>1943</v>
      </c>
      <c r="D26" s="326" t="s">
        <v>155</v>
      </c>
      <c r="E26" s="326"/>
      <c r="F26" s="326" t="s">
        <v>155</v>
      </c>
      <c r="G26" s="955"/>
      <c r="H26" s="327" t="s">
        <v>1863</v>
      </c>
      <c r="I26" s="327" t="s">
        <v>1872</v>
      </c>
      <c r="J26" s="326" t="s">
        <v>1863</v>
      </c>
      <c r="K26" s="325"/>
      <c r="L26" s="327" t="s">
        <v>1944</v>
      </c>
      <c r="M26" s="327" t="s">
        <v>1945</v>
      </c>
      <c r="N26" s="327" t="s">
        <v>1899</v>
      </c>
      <c r="O26" s="326" t="s">
        <v>1946</v>
      </c>
      <c r="P26" s="327"/>
      <c r="Q26" s="327" t="s">
        <v>1947</v>
      </c>
      <c r="R26" s="327" t="s">
        <v>3680</v>
      </c>
      <c r="S26" s="327" t="str">
        <f t="shared" si="0"/>
        <v>PAC: 
RMP: PTAC-Cooling-XCELCO-2017-18-2
CA: DL20_PTAC-Cool-CMUATRM-1</v>
      </c>
      <c r="T26" s="326" t="s">
        <v>1946</v>
      </c>
      <c r="U26" s="327" t="s">
        <v>1946</v>
      </c>
      <c r="V26" s="326" t="s">
        <v>1877</v>
      </c>
      <c r="W26" s="326" t="s">
        <v>159</v>
      </c>
      <c r="X26" s="327" t="s">
        <v>1928</v>
      </c>
      <c r="Y26" s="327"/>
      <c r="Z26" s="579" t="s">
        <v>1887</v>
      </c>
      <c r="AA26" s="326" t="s">
        <v>1865</v>
      </c>
      <c r="AB26" s="326" t="s">
        <v>155</v>
      </c>
      <c r="AC26" s="326" t="s">
        <v>155</v>
      </c>
      <c r="AD26" s="326" t="s">
        <v>155</v>
      </c>
      <c r="AE26" s="327" t="s">
        <v>155</v>
      </c>
      <c r="AF26" s="1" t="s">
        <v>3723</v>
      </c>
      <c r="AG26" s="1" t="str">
        <f t="shared" si="1"/>
        <v/>
      </c>
    </row>
    <row r="27" spans="1:33" s="1" customFormat="1" ht="60" x14ac:dyDescent="0.25">
      <c r="A27" s="336" t="s">
        <v>1948</v>
      </c>
      <c r="B27" s="336" t="s">
        <v>168</v>
      </c>
      <c r="C27" s="336" t="s">
        <v>1949</v>
      </c>
      <c r="D27" s="337" t="s">
        <v>155</v>
      </c>
      <c r="E27" s="337"/>
      <c r="F27" s="337" t="s">
        <v>990</v>
      </c>
      <c r="G27" s="956"/>
      <c r="H27" s="338"/>
      <c r="I27" s="338" t="s">
        <v>990</v>
      </c>
      <c r="J27" s="337" t="s">
        <v>1885</v>
      </c>
      <c r="K27" s="336"/>
      <c r="L27" s="338" t="s">
        <v>1864</v>
      </c>
      <c r="M27" s="338" t="s">
        <v>1864</v>
      </c>
      <c r="N27" s="338" t="s">
        <v>990</v>
      </c>
      <c r="O27" s="337" t="s">
        <v>990</v>
      </c>
      <c r="P27" s="338"/>
      <c r="Q27" s="337"/>
      <c r="R27" s="338" t="s">
        <v>990</v>
      </c>
      <c r="S27" s="338" t="str">
        <f t="shared" si="0"/>
        <v>PAC: DL
2021 plan
RMP: PTAC-Cooling-XCELCO-2017-18-3
CA: DL20_PTAC-Cool-CMUATRM-1</v>
      </c>
      <c r="T27" s="337" t="s">
        <v>1946</v>
      </c>
      <c r="U27" s="339" t="s">
        <v>221</v>
      </c>
      <c r="V27" s="302" t="s">
        <v>1886</v>
      </c>
      <c r="W27" s="337" t="s">
        <v>159</v>
      </c>
      <c r="X27" s="338" t="s">
        <v>1928</v>
      </c>
      <c r="Y27" s="338"/>
      <c r="Z27" s="580" t="s">
        <v>1887</v>
      </c>
      <c r="AA27" s="337"/>
      <c r="AB27" s="337"/>
      <c r="AC27" s="337"/>
      <c r="AD27" s="337"/>
      <c r="AE27" s="340"/>
      <c r="AF27" s="1" t="s">
        <v>3724</v>
      </c>
      <c r="AG27" s="1" t="str">
        <f t="shared" si="1"/>
        <v/>
      </c>
    </row>
    <row r="28" spans="1:33" s="1" customFormat="1" x14ac:dyDescent="0.25">
      <c r="A28" s="295"/>
      <c r="B28" s="295" t="s">
        <v>1861</v>
      </c>
      <c r="C28" s="295" t="s">
        <v>1950</v>
      </c>
      <c r="D28" s="573"/>
      <c r="E28" s="573"/>
      <c r="F28" s="573" t="s">
        <v>990</v>
      </c>
      <c r="G28" s="951" t="s">
        <v>226</v>
      </c>
      <c r="H28" s="482"/>
      <c r="I28" s="482" t="s">
        <v>990</v>
      </c>
      <c r="J28" s="573" t="s">
        <v>1863</v>
      </c>
      <c r="K28" s="295"/>
      <c r="L28" s="482" t="s">
        <v>1864</v>
      </c>
      <c r="M28" s="482" t="s">
        <v>1864</v>
      </c>
      <c r="N28" s="482" t="s">
        <v>990</v>
      </c>
      <c r="O28" s="573" t="s">
        <v>990</v>
      </c>
      <c r="P28" s="482"/>
      <c r="Q28" s="573"/>
      <c r="R28" s="482" t="s">
        <v>990</v>
      </c>
      <c r="S28" s="482" t="str">
        <f t="shared" si="0"/>
        <v/>
      </c>
      <c r="T28" s="296"/>
      <c r="U28" s="297"/>
      <c r="V28" s="296"/>
      <c r="W28" s="573" t="s">
        <v>159</v>
      </c>
      <c r="X28" s="482"/>
      <c r="Y28" s="482"/>
      <c r="Z28" s="575"/>
      <c r="AA28" s="573" t="s">
        <v>1865</v>
      </c>
      <c r="AB28" s="573" t="s">
        <v>155</v>
      </c>
      <c r="AC28" s="573" t="s">
        <v>155</v>
      </c>
      <c r="AD28" s="573" t="s">
        <v>155</v>
      </c>
      <c r="AE28" s="341"/>
      <c r="AF28" s="1" t="s">
        <v>990</v>
      </c>
      <c r="AG28" s="1" t="str">
        <f t="shared" si="1"/>
        <v/>
      </c>
    </row>
    <row r="29" spans="1:33" s="1" customFormat="1" ht="60" x14ac:dyDescent="0.25">
      <c r="A29" s="282"/>
      <c r="B29" s="282" t="s">
        <v>151</v>
      </c>
      <c r="C29" s="576" t="s">
        <v>1951</v>
      </c>
      <c r="D29" s="283"/>
      <c r="E29" s="283"/>
      <c r="F29" s="283" t="s">
        <v>990</v>
      </c>
      <c r="G29" s="952"/>
      <c r="H29" s="484"/>
      <c r="I29" s="484" t="s">
        <v>990</v>
      </c>
      <c r="J29" s="283" t="s">
        <v>1863</v>
      </c>
      <c r="K29" s="282"/>
      <c r="L29" s="484" t="s">
        <v>1864</v>
      </c>
      <c r="M29" s="484" t="s">
        <v>1864</v>
      </c>
      <c r="N29" s="484" t="s">
        <v>990</v>
      </c>
      <c r="O29" s="283" t="s">
        <v>990</v>
      </c>
      <c r="P29" s="484"/>
      <c r="Q29" s="283"/>
      <c r="R29" s="484" t="s">
        <v>990</v>
      </c>
      <c r="S29" s="484" t="str">
        <f t="shared" si="0"/>
        <v>PAC: DL
2021 Plan
RMP: IL TRM
CA: DL20_PTAC-Cool-CMUATRM-3</v>
      </c>
      <c r="T29" s="301"/>
      <c r="U29" s="328"/>
      <c r="V29" s="301"/>
      <c r="W29" s="283" t="s">
        <v>159</v>
      </c>
      <c r="X29" s="484"/>
      <c r="Y29" s="484"/>
      <c r="Z29" s="576"/>
      <c r="AA29" s="283" t="s">
        <v>1865</v>
      </c>
      <c r="AB29" s="283" t="s">
        <v>155</v>
      </c>
      <c r="AC29" s="283" t="s">
        <v>155</v>
      </c>
      <c r="AD29" s="283" t="s">
        <v>155</v>
      </c>
      <c r="AE29" s="342"/>
      <c r="AF29" s="1" t="s">
        <v>3725</v>
      </c>
      <c r="AG29" s="1" t="str">
        <f t="shared" si="1"/>
        <v/>
      </c>
    </row>
    <row r="30" spans="1:33" s="1" customFormat="1" ht="45" x14ac:dyDescent="0.25">
      <c r="A30" s="282" t="s">
        <v>1952</v>
      </c>
      <c r="B30" s="282" t="s">
        <v>165</v>
      </c>
      <c r="C30" s="282" t="s">
        <v>1953</v>
      </c>
      <c r="D30" s="283" t="s">
        <v>155</v>
      </c>
      <c r="E30" s="283"/>
      <c r="F30" s="283" t="s">
        <v>990</v>
      </c>
      <c r="G30" s="952"/>
      <c r="H30" s="484"/>
      <c r="I30" s="484" t="s">
        <v>990</v>
      </c>
      <c r="J30" s="283" t="s">
        <v>1863</v>
      </c>
      <c r="K30" s="282"/>
      <c r="L30" s="484" t="s">
        <v>1864</v>
      </c>
      <c r="M30" s="484" t="s">
        <v>1864</v>
      </c>
      <c r="N30" s="484" t="s">
        <v>990</v>
      </c>
      <c r="O30" s="283" t="s">
        <v>990</v>
      </c>
      <c r="P30" s="484"/>
      <c r="Q30" s="484" t="s">
        <v>1947</v>
      </c>
      <c r="R30" s="484" t="s">
        <v>3680</v>
      </c>
      <c r="S30" s="484" t="str">
        <f t="shared" si="0"/>
        <v>PAC: 
RMP: IL TRM
CA: DL20_PTAC-Cool-CMUATRM-1</v>
      </c>
      <c r="T30" s="283" t="s">
        <v>1946</v>
      </c>
      <c r="U30" s="484" t="s">
        <v>1946</v>
      </c>
      <c r="V30" s="283" t="s">
        <v>1877</v>
      </c>
      <c r="W30" s="283" t="s">
        <v>159</v>
      </c>
      <c r="X30" s="484" t="s">
        <v>1928</v>
      </c>
      <c r="Y30" s="484"/>
      <c r="Z30" s="576" t="s">
        <v>1887</v>
      </c>
      <c r="AA30" s="283" t="s">
        <v>1865</v>
      </c>
      <c r="AB30" s="283" t="s">
        <v>155</v>
      </c>
      <c r="AC30" s="283" t="s">
        <v>155</v>
      </c>
      <c r="AD30" s="283" t="s">
        <v>155</v>
      </c>
      <c r="AE30" s="312"/>
      <c r="AF30" s="1" t="s">
        <v>3726</v>
      </c>
      <c r="AG30" s="1" t="str">
        <f t="shared" si="1"/>
        <v/>
      </c>
    </row>
    <row r="31" spans="1:33" s="1" customFormat="1" ht="60" x14ac:dyDescent="0.25">
      <c r="A31" s="316" t="s">
        <v>1954</v>
      </c>
      <c r="B31" s="316" t="s">
        <v>168</v>
      </c>
      <c r="C31" s="316" t="s">
        <v>1955</v>
      </c>
      <c r="D31" s="317" t="s">
        <v>155</v>
      </c>
      <c r="E31" s="317"/>
      <c r="F31" s="317" t="s">
        <v>990</v>
      </c>
      <c r="G31" s="953"/>
      <c r="H31" s="483"/>
      <c r="I31" s="483" t="s">
        <v>990</v>
      </c>
      <c r="J31" s="317" t="s">
        <v>1885</v>
      </c>
      <c r="K31" s="316"/>
      <c r="L31" s="483" t="s">
        <v>1864</v>
      </c>
      <c r="M31" s="483" t="s">
        <v>1864</v>
      </c>
      <c r="N31" s="483" t="s">
        <v>990</v>
      </c>
      <c r="O31" s="283" t="s">
        <v>990</v>
      </c>
      <c r="P31" s="483"/>
      <c r="Q31" s="483" t="s">
        <v>1947</v>
      </c>
      <c r="R31" s="483" t="s">
        <v>3680</v>
      </c>
      <c r="S31" s="483" t="str">
        <f t="shared" si="0"/>
        <v>PAC: DL
2021 Plan
RMP: 
CA: DL20_PTAC-Cool-CMUATRM-1</v>
      </c>
      <c r="T31" s="317" t="s">
        <v>1946</v>
      </c>
      <c r="U31" s="339" t="s">
        <v>1325</v>
      </c>
      <c r="V31" s="302" t="s">
        <v>1886</v>
      </c>
      <c r="W31" s="317" t="s">
        <v>159</v>
      </c>
      <c r="X31" s="483" t="s">
        <v>1928</v>
      </c>
      <c r="Y31" s="483"/>
      <c r="Z31" s="577" t="s">
        <v>1887</v>
      </c>
      <c r="AA31" s="317"/>
      <c r="AB31" s="317"/>
      <c r="AC31" s="317"/>
      <c r="AD31" s="317"/>
      <c r="AE31" s="319"/>
      <c r="AF31" s="1" t="s">
        <v>3727</v>
      </c>
      <c r="AG31" s="1" t="str">
        <f t="shared" si="1"/>
        <v/>
      </c>
    </row>
    <row r="32" spans="1:33" s="1" customFormat="1" x14ac:dyDescent="0.25">
      <c r="A32" s="322"/>
      <c r="B32" s="322" t="s">
        <v>1861</v>
      </c>
      <c r="C32" s="322" t="s">
        <v>1956</v>
      </c>
      <c r="D32" s="323"/>
      <c r="E32" s="323"/>
      <c r="F32" s="323" t="s">
        <v>990</v>
      </c>
      <c r="G32" s="954" t="s">
        <v>246</v>
      </c>
      <c r="H32" s="324"/>
      <c r="I32" s="324" t="s">
        <v>990</v>
      </c>
      <c r="J32" s="323" t="s">
        <v>1863</v>
      </c>
      <c r="K32" s="322"/>
      <c r="L32" s="324" t="s">
        <v>1864</v>
      </c>
      <c r="M32" s="324" t="s">
        <v>1864</v>
      </c>
      <c r="N32" s="324" t="s">
        <v>990</v>
      </c>
      <c r="O32" s="323" t="s">
        <v>990</v>
      </c>
      <c r="P32" s="324"/>
      <c r="Q32" s="323"/>
      <c r="R32" s="324" t="s">
        <v>990</v>
      </c>
      <c r="S32" s="324" t="str">
        <f t="shared" si="0"/>
        <v/>
      </c>
      <c r="T32" s="296"/>
      <c r="U32" s="297"/>
      <c r="V32" s="296"/>
      <c r="W32" s="323" t="s">
        <v>159</v>
      </c>
      <c r="X32" s="324"/>
      <c r="Y32" s="324"/>
      <c r="Z32" s="578"/>
      <c r="AA32" s="323" t="s">
        <v>1865</v>
      </c>
      <c r="AB32" s="323" t="s">
        <v>155</v>
      </c>
      <c r="AC32" s="323" t="s">
        <v>155</v>
      </c>
      <c r="AD32" s="323" t="s">
        <v>155</v>
      </c>
      <c r="AE32" s="343"/>
      <c r="AF32" s="1" t="s">
        <v>990</v>
      </c>
      <c r="AG32" s="1" t="str">
        <f t="shared" si="1"/>
        <v/>
      </c>
    </row>
    <row r="33" spans="1:33" s="1" customFormat="1" ht="30" x14ac:dyDescent="0.25">
      <c r="A33" s="325"/>
      <c r="B33" s="325" t="s">
        <v>151</v>
      </c>
      <c r="C33" s="325" t="s">
        <v>1957</v>
      </c>
      <c r="D33" s="326"/>
      <c r="E33" s="326"/>
      <c r="F33" s="326" t="s">
        <v>990</v>
      </c>
      <c r="G33" s="955"/>
      <c r="H33" s="327"/>
      <c r="I33" s="327" t="s">
        <v>990</v>
      </c>
      <c r="J33" s="326" t="s">
        <v>1863</v>
      </c>
      <c r="K33" s="325"/>
      <c r="L33" s="327" t="s">
        <v>1864</v>
      </c>
      <c r="M33" s="327" t="s">
        <v>1864</v>
      </c>
      <c r="N33" s="327" t="s">
        <v>990</v>
      </c>
      <c r="O33" s="326" t="s">
        <v>990</v>
      </c>
      <c r="P33" s="327"/>
      <c r="Q33" s="326"/>
      <c r="R33" s="327" t="s">
        <v>990</v>
      </c>
      <c r="S33" s="327" t="str">
        <f t="shared" si="0"/>
        <v/>
      </c>
      <c r="T33" s="330" t="s">
        <v>1958</v>
      </c>
      <c r="U33" s="330" t="s">
        <v>1958</v>
      </c>
      <c r="V33" s="301"/>
      <c r="W33" s="326" t="s">
        <v>159</v>
      </c>
      <c r="X33" s="327"/>
      <c r="Y33" s="327"/>
      <c r="Z33" s="579"/>
      <c r="AA33" s="326" t="s">
        <v>1865</v>
      </c>
      <c r="AB33" s="326" t="s">
        <v>155</v>
      </c>
      <c r="AC33" s="326" t="s">
        <v>155</v>
      </c>
      <c r="AD33" s="326" t="s">
        <v>155</v>
      </c>
      <c r="AE33" s="344"/>
      <c r="AF33" s="1" t="s">
        <v>990</v>
      </c>
      <c r="AG33" s="1" t="str">
        <f t="shared" si="1"/>
        <v/>
      </c>
    </row>
    <row r="34" spans="1:33" s="1" customFormat="1" ht="105" x14ac:dyDescent="0.25">
      <c r="A34" s="325" t="s">
        <v>1959</v>
      </c>
      <c r="B34" s="325" t="s">
        <v>165</v>
      </c>
      <c r="C34" s="579" t="s">
        <v>1960</v>
      </c>
      <c r="D34" s="326" t="s">
        <v>155</v>
      </c>
      <c r="E34" s="326"/>
      <c r="F34" s="326" t="s">
        <v>155</v>
      </c>
      <c r="G34" s="955"/>
      <c r="H34" s="327" t="s">
        <v>1863</v>
      </c>
      <c r="I34" s="327" t="s">
        <v>1872</v>
      </c>
      <c r="J34" s="326" t="s">
        <v>1863</v>
      </c>
      <c r="K34" s="325"/>
      <c r="L34" s="327" t="s">
        <v>1924</v>
      </c>
      <c r="M34" s="327" t="s">
        <v>1925</v>
      </c>
      <c r="N34" s="327" t="s">
        <v>1899</v>
      </c>
      <c r="O34" s="326" t="s">
        <v>990</v>
      </c>
      <c r="P34" s="327"/>
      <c r="Q34" s="327" t="s">
        <v>1961</v>
      </c>
      <c r="R34" s="327" t="s">
        <v>3681</v>
      </c>
      <c r="S34" s="327" t="str">
        <f t="shared" si="0"/>
        <v>PAC: DL20_ASHP-ClHt-2021PLN-V4-2
RMP: 
CA: DL20_ASHP-Cool-CMUATRM-2</v>
      </c>
      <c r="T34" s="330" t="s">
        <v>1962</v>
      </c>
      <c r="U34" s="330" t="s">
        <v>1962</v>
      </c>
      <c r="V34" s="326" t="s">
        <v>1877</v>
      </c>
      <c r="W34" s="326" t="s">
        <v>159</v>
      </c>
      <c r="X34" s="327" t="s">
        <v>1928</v>
      </c>
      <c r="Y34" s="327"/>
      <c r="Z34" s="579" t="s">
        <v>1963</v>
      </c>
      <c r="AA34" s="326" t="s">
        <v>1865</v>
      </c>
      <c r="AB34" s="326" t="s">
        <v>155</v>
      </c>
      <c r="AC34" s="326" t="s">
        <v>155</v>
      </c>
      <c r="AD34" s="326" t="s">
        <v>155</v>
      </c>
      <c r="AE34" s="331"/>
      <c r="AF34" s="1" t="s">
        <v>3728</v>
      </c>
      <c r="AG34" s="1" t="str">
        <f t="shared" si="1"/>
        <v/>
      </c>
    </row>
    <row r="35" spans="1:33" s="1" customFormat="1" ht="105" x14ac:dyDescent="0.25">
      <c r="A35" s="325" t="s">
        <v>1964</v>
      </c>
      <c r="B35" s="325" t="s">
        <v>168</v>
      </c>
      <c r="C35" s="579" t="s">
        <v>1965</v>
      </c>
      <c r="D35" s="326" t="s">
        <v>155</v>
      </c>
      <c r="E35" s="326"/>
      <c r="F35" s="326" t="s">
        <v>990</v>
      </c>
      <c r="G35" s="955"/>
      <c r="H35" s="327" t="s">
        <v>1863</v>
      </c>
      <c r="I35" s="327" t="s">
        <v>1872</v>
      </c>
      <c r="J35" s="326" t="s">
        <v>1885</v>
      </c>
      <c r="K35" s="325"/>
      <c r="L35" s="327" t="s">
        <v>990</v>
      </c>
      <c r="M35" s="327" t="s">
        <v>990</v>
      </c>
      <c r="N35" s="327" t="s">
        <v>990</v>
      </c>
      <c r="O35" s="326" t="s">
        <v>990</v>
      </c>
      <c r="P35" s="327"/>
      <c r="Q35" s="327" t="s">
        <v>1961</v>
      </c>
      <c r="R35" s="327" t="s">
        <v>3681</v>
      </c>
      <c r="S35" s="327" t="str">
        <f t="shared" si="0"/>
        <v xml:space="preserve">PAC: 
RMP: 
CA: </v>
      </c>
      <c r="T35" s="330" t="s">
        <v>1966</v>
      </c>
      <c r="U35" s="330" t="s">
        <v>1966</v>
      </c>
      <c r="V35" s="302" t="s">
        <v>1886</v>
      </c>
      <c r="W35" s="326" t="s">
        <v>159</v>
      </c>
      <c r="X35" s="327" t="s">
        <v>1928</v>
      </c>
      <c r="Y35" s="327"/>
      <c r="Z35" s="579" t="s">
        <v>1963</v>
      </c>
      <c r="AA35" s="326"/>
      <c r="AB35" s="326"/>
      <c r="AC35" s="326"/>
      <c r="AD35" s="326"/>
      <c r="AE35" s="331"/>
      <c r="AF35" s="1" t="s">
        <v>3716</v>
      </c>
      <c r="AG35" s="1" t="str">
        <f t="shared" si="1"/>
        <v/>
      </c>
    </row>
    <row r="36" spans="1:33" s="1" customFormat="1" ht="105" x14ac:dyDescent="0.25">
      <c r="A36" s="325" t="s">
        <v>1967</v>
      </c>
      <c r="B36" s="325" t="s">
        <v>170</v>
      </c>
      <c r="C36" s="579" t="s">
        <v>1968</v>
      </c>
      <c r="D36" s="326" t="s">
        <v>155</v>
      </c>
      <c r="E36" s="326"/>
      <c r="F36" s="326" t="s">
        <v>155</v>
      </c>
      <c r="G36" s="955"/>
      <c r="H36" s="327" t="s">
        <v>1863</v>
      </c>
      <c r="I36" s="327" t="s">
        <v>1872</v>
      </c>
      <c r="J36" s="326" t="s">
        <v>1863</v>
      </c>
      <c r="K36" s="325"/>
      <c r="L36" s="327" t="s">
        <v>1945</v>
      </c>
      <c r="M36" s="327" t="s">
        <v>1945</v>
      </c>
      <c r="N36" s="327" t="s">
        <v>1899</v>
      </c>
      <c r="O36" s="326" t="s">
        <v>990</v>
      </c>
      <c r="P36" s="327"/>
      <c r="Q36" s="327" t="s">
        <v>1961</v>
      </c>
      <c r="R36" s="327" t="s">
        <v>3681</v>
      </c>
      <c r="S36" s="327" t="str">
        <f t="shared" si="0"/>
        <v xml:space="preserve">PAC: 
RMP: 
CA: </v>
      </c>
      <c r="T36" s="330" t="s">
        <v>1969</v>
      </c>
      <c r="U36" s="330" t="s">
        <v>1969</v>
      </c>
      <c r="V36" s="326" t="s">
        <v>1877</v>
      </c>
      <c r="W36" s="326" t="s">
        <v>159</v>
      </c>
      <c r="X36" s="327" t="s">
        <v>1928</v>
      </c>
      <c r="Y36" s="327"/>
      <c r="Z36" s="579" t="s">
        <v>1963</v>
      </c>
      <c r="AA36" s="326" t="s">
        <v>1865</v>
      </c>
      <c r="AB36" s="326" t="s">
        <v>155</v>
      </c>
      <c r="AC36" s="326" t="s">
        <v>155</v>
      </c>
      <c r="AD36" s="326" t="s">
        <v>155</v>
      </c>
      <c r="AE36" s="344"/>
      <c r="AF36" s="1" t="s">
        <v>3716</v>
      </c>
      <c r="AG36" s="1" t="str">
        <f t="shared" si="1"/>
        <v/>
      </c>
    </row>
    <row r="37" spans="1:33" s="1" customFormat="1" ht="105" x14ac:dyDescent="0.25">
      <c r="A37" s="336" t="s">
        <v>1970</v>
      </c>
      <c r="B37" s="336" t="s">
        <v>186</v>
      </c>
      <c r="C37" s="580" t="s">
        <v>1971</v>
      </c>
      <c r="D37" s="337"/>
      <c r="E37" s="337" t="s">
        <v>155</v>
      </c>
      <c r="F37" s="337" t="s">
        <v>155</v>
      </c>
      <c r="G37" s="956"/>
      <c r="H37" s="338" t="s">
        <v>1863</v>
      </c>
      <c r="I37" s="338" t="s">
        <v>1872</v>
      </c>
      <c r="J37" s="337" t="s">
        <v>1885</v>
      </c>
      <c r="K37" s="336"/>
      <c r="L37" s="338" t="s">
        <v>990</v>
      </c>
      <c r="M37" s="338" t="s">
        <v>990</v>
      </c>
      <c r="N37" s="338" t="s">
        <v>990</v>
      </c>
      <c r="O37" s="337" t="s">
        <v>990</v>
      </c>
      <c r="P37" s="338"/>
      <c r="Q37" s="338" t="s">
        <v>1961</v>
      </c>
      <c r="R37" s="338" t="s">
        <v>3681</v>
      </c>
      <c r="S37" s="338" t="str">
        <f t="shared" si="0"/>
        <v xml:space="preserve">PAC: 
RMP: 
CA: </v>
      </c>
      <c r="T37" s="339" t="s">
        <v>1972</v>
      </c>
      <c r="U37" s="339" t="s">
        <v>1972</v>
      </c>
      <c r="V37" s="302" t="s">
        <v>1886</v>
      </c>
      <c r="W37" s="337" t="s">
        <v>159</v>
      </c>
      <c r="X37" s="338" t="s">
        <v>1928</v>
      </c>
      <c r="Y37" s="338"/>
      <c r="Z37" s="580" t="s">
        <v>1963</v>
      </c>
      <c r="AA37" s="337"/>
      <c r="AB37" s="337"/>
      <c r="AC37" s="337"/>
      <c r="AD37" s="337"/>
      <c r="AE37" s="340"/>
      <c r="AF37" s="1" t="s">
        <v>3716</v>
      </c>
      <c r="AG37" s="1" t="str">
        <f t="shared" si="1"/>
        <v/>
      </c>
    </row>
    <row r="38" spans="1:33" s="1" customFormat="1" x14ac:dyDescent="0.25">
      <c r="A38" s="295"/>
      <c r="B38" s="295" t="s">
        <v>1861</v>
      </c>
      <c r="C38" s="295" t="s">
        <v>1973</v>
      </c>
      <c r="D38" s="573" t="s">
        <v>155</v>
      </c>
      <c r="E38" s="573"/>
      <c r="F38" s="573" t="s">
        <v>990</v>
      </c>
      <c r="G38" s="951" t="s">
        <v>263</v>
      </c>
      <c r="H38" s="482"/>
      <c r="I38" s="482" t="s">
        <v>990</v>
      </c>
      <c r="J38" s="573" t="s">
        <v>1863</v>
      </c>
      <c r="K38" s="295"/>
      <c r="L38" s="482" t="s">
        <v>1864</v>
      </c>
      <c r="M38" s="482" t="s">
        <v>1864</v>
      </c>
      <c r="N38" s="482" t="s">
        <v>990</v>
      </c>
      <c r="O38" s="573" t="s">
        <v>990</v>
      </c>
      <c r="P38" s="482"/>
      <c r="Q38" s="573"/>
      <c r="R38" s="482" t="s">
        <v>990</v>
      </c>
      <c r="S38" s="482" t="str">
        <f t="shared" si="0"/>
        <v/>
      </c>
      <c r="T38" s="296"/>
      <c r="U38" s="297"/>
      <c r="V38" s="296"/>
      <c r="W38" s="573" t="s">
        <v>159</v>
      </c>
      <c r="X38" s="482"/>
      <c r="Y38" s="482"/>
      <c r="Z38" s="575"/>
      <c r="AA38" s="573" t="s">
        <v>1865</v>
      </c>
      <c r="AB38" s="573" t="s">
        <v>155</v>
      </c>
      <c r="AC38" s="573" t="s">
        <v>155</v>
      </c>
      <c r="AD38" s="573" t="s">
        <v>155</v>
      </c>
      <c r="AE38" s="341"/>
      <c r="AF38" s="1" t="s">
        <v>990</v>
      </c>
      <c r="AG38" s="1" t="str">
        <f t="shared" si="1"/>
        <v/>
      </c>
    </row>
    <row r="39" spans="1:33" s="1" customFormat="1" ht="45" x14ac:dyDescent="0.25">
      <c r="A39" s="282"/>
      <c r="B39" s="282" t="s">
        <v>151</v>
      </c>
      <c r="C39" s="576" t="s">
        <v>1974</v>
      </c>
      <c r="D39" s="283" t="s">
        <v>155</v>
      </c>
      <c r="E39" s="283"/>
      <c r="F39" s="283" t="s">
        <v>990</v>
      </c>
      <c r="G39" s="952"/>
      <c r="H39" s="484"/>
      <c r="I39" s="484" t="s">
        <v>990</v>
      </c>
      <c r="J39" s="283" t="s">
        <v>1863</v>
      </c>
      <c r="K39" s="282"/>
      <c r="L39" s="484" t="s">
        <v>1864</v>
      </c>
      <c r="M39" s="484" t="s">
        <v>1864</v>
      </c>
      <c r="N39" s="484" t="s">
        <v>990</v>
      </c>
      <c r="O39" s="283" t="s">
        <v>990</v>
      </c>
      <c r="P39" s="484"/>
      <c r="Q39" s="283"/>
      <c r="R39" s="484" t="s">
        <v>990</v>
      </c>
      <c r="S39" s="484" t="str">
        <f t="shared" si="0"/>
        <v xml:space="preserve">PAC: 
RMP: GSHP-Cooling-XCELCO-2017-18-1
CA: </v>
      </c>
      <c r="T39" s="301"/>
      <c r="U39" s="328"/>
      <c r="V39" s="301"/>
      <c r="W39" s="283" t="s">
        <v>159</v>
      </c>
      <c r="X39" s="484"/>
      <c r="Y39" s="484"/>
      <c r="Z39" s="576"/>
      <c r="AA39" s="283" t="s">
        <v>1865</v>
      </c>
      <c r="AB39" s="283" t="s">
        <v>155</v>
      </c>
      <c r="AC39" s="283" t="s">
        <v>155</v>
      </c>
      <c r="AD39" s="283" t="s">
        <v>155</v>
      </c>
      <c r="AE39" s="342"/>
      <c r="AF39" s="1" t="s">
        <v>3729</v>
      </c>
      <c r="AG39" s="1" t="str">
        <f t="shared" si="1"/>
        <v/>
      </c>
    </row>
    <row r="40" spans="1:33" s="1" customFormat="1" ht="75" x14ac:dyDescent="0.25">
      <c r="A40" s="282" t="s">
        <v>1975</v>
      </c>
      <c r="B40" s="282" t="s">
        <v>165</v>
      </c>
      <c r="C40" s="576" t="s">
        <v>1976</v>
      </c>
      <c r="D40" s="283" t="s">
        <v>155</v>
      </c>
      <c r="E40" s="283"/>
      <c r="F40" s="283" t="s">
        <v>155</v>
      </c>
      <c r="G40" s="952"/>
      <c r="H40" s="484" t="s">
        <v>1863</v>
      </c>
      <c r="I40" s="484" t="s">
        <v>1872</v>
      </c>
      <c r="J40" s="283" t="s">
        <v>1863</v>
      </c>
      <c r="K40" s="282"/>
      <c r="L40" s="484" t="s">
        <v>1977</v>
      </c>
      <c r="M40" s="484" t="s">
        <v>1945</v>
      </c>
      <c r="N40" s="484" t="s">
        <v>1899</v>
      </c>
      <c r="O40" s="283" t="s">
        <v>1978</v>
      </c>
      <c r="P40" s="484"/>
      <c r="Q40" s="484" t="s">
        <v>1961</v>
      </c>
      <c r="R40" s="484" t="s">
        <v>3681</v>
      </c>
      <c r="S40" s="484" t="str">
        <f t="shared" si="0"/>
        <v xml:space="preserve">PAC: 
RMP: GSHP-Cooling-XCELCO-2017-18-3
CA: </v>
      </c>
      <c r="T40" s="283" t="s">
        <v>1978</v>
      </c>
      <c r="U40" s="330" t="s">
        <v>1979</v>
      </c>
      <c r="V40" s="283" t="s">
        <v>1877</v>
      </c>
      <c r="W40" s="283" t="s">
        <v>159</v>
      </c>
      <c r="X40" s="484" t="s">
        <v>1980</v>
      </c>
      <c r="Y40" s="484"/>
      <c r="Z40" s="576" t="s">
        <v>1981</v>
      </c>
      <c r="AA40" s="283" t="s">
        <v>1865</v>
      </c>
      <c r="AB40" s="283" t="s">
        <v>155</v>
      </c>
      <c r="AC40" s="283" t="s">
        <v>155</v>
      </c>
      <c r="AD40" s="283" t="s">
        <v>155</v>
      </c>
      <c r="AE40" s="312"/>
      <c r="AF40" s="1" t="s">
        <v>3730</v>
      </c>
      <c r="AG40" s="1" t="str">
        <f t="shared" si="1"/>
        <v/>
      </c>
    </row>
    <row r="41" spans="1:33" s="1" customFormat="1" ht="75" x14ac:dyDescent="0.25">
      <c r="A41" s="282" t="s">
        <v>1982</v>
      </c>
      <c r="B41" s="282" t="s">
        <v>168</v>
      </c>
      <c r="C41" s="282" t="s">
        <v>1983</v>
      </c>
      <c r="D41" s="283" t="s">
        <v>155</v>
      </c>
      <c r="E41" s="283"/>
      <c r="F41" s="283" t="s">
        <v>990</v>
      </c>
      <c r="G41" s="952"/>
      <c r="H41" s="484"/>
      <c r="I41" s="484" t="s">
        <v>990</v>
      </c>
      <c r="J41" s="283" t="s">
        <v>1885</v>
      </c>
      <c r="K41" s="282"/>
      <c r="L41" s="484" t="s">
        <v>1864</v>
      </c>
      <c r="M41" s="484" t="s">
        <v>1864</v>
      </c>
      <c r="N41" s="484" t="s">
        <v>990</v>
      </c>
      <c r="O41" s="283" t="s">
        <v>990</v>
      </c>
      <c r="P41" s="484"/>
      <c r="Q41" s="484" t="s">
        <v>1961</v>
      </c>
      <c r="R41" s="484" t="s">
        <v>3681</v>
      </c>
      <c r="S41" s="484" t="str">
        <f t="shared" si="0"/>
        <v xml:space="preserve">PAC: 
RMP: 
CA: </v>
      </c>
      <c r="T41" s="283" t="s">
        <v>1978</v>
      </c>
      <c r="U41" s="330" t="s">
        <v>1979</v>
      </c>
      <c r="V41" s="302" t="s">
        <v>1886</v>
      </c>
      <c r="W41" s="283" t="s">
        <v>159</v>
      </c>
      <c r="X41" s="484" t="s">
        <v>1980</v>
      </c>
      <c r="Y41" s="484"/>
      <c r="Z41" s="576" t="s">
        <v>1981</v>
      </c>
      <c r="AA41" s="283"/>
      <c r="AB41" s="283"/>
      <c r="AC41" s="283"/>
      <c r="AD41" s="283"/>
      <c r="AE41" s="312"/>
      <c r="AF41" s="1" t="s">
        <v>3716</v>
      </c>
      <c r="AG41" s="1" t="str">
        <f t="shared" si="1"/>
        <v/>
      </c>
    </row>
    <row r="42" spans="1:33" s="1" customFormat="1" ht="75" x14ac:dyDescent="0.25">
      <c r="A42" s="316" t="s">
        <v>1984</v>
      </c>
      <c r="B42" s="316" t="s">
        <v>170</v>
      </c>
      <c r="C42" s="577" t="s">
        <v>1985</v>
      </c>
      <c r="D42" s="317"/>
      <c r="E42" s="317" t="s">
        <v>155</v>
      </c>
      <c r="F42" s="317" t="s">
        <v>155</v>
      </c>
      <c r="G42" s="953"/>
      <c r="H42" s="483" t="s">
        <v>1914</v>
      </c>
      <c r="I42" s="483" t="s">
        <v>990</v>
      </c>
      <c r="J42" s="317" t="s">
        <v>1885</v>
      </c>
      <c r="K42" s="316"/>
      <c r="L42" s="483" t="s">
        <v>990</v>
      </c>
      <c r="M42" s="483" t="s">
        <v>990</v>
      </c>
      <c r="N42" s="483" t="s">
        <v>990</v>
      </c>
      <c r="O42" s="317" t="s">
        <v>990</v>
      </c>
      <c r="P42" s="483"/>
      <c r="Q42" s="483" t="s">
        <v>1961</v>
      </c>
      <c r="R42" s="483" t="s">
        <v>3681</v>
      </c>
      <c r="S42" s="483" t="str">
        <f t="shared" si="0"/>
        <v xml:space="preserve">PAC: 
RMP: 
CA: </v>
      </c>
      <c r="T42" s="317" t="s">
        <v>1978</v>
      </c>
      <c r="U42" s="339" t="s">
        <v>1979</v>
      </c>
      <c r="V42" s="318" t="s">
        <v>1886</v>
      </c>
      <c r="W42" s="317" t="s">
        <v>159</v>
      </c>
      <c r="X42" s="483" t="s">
        <v>1980</v>
      </c>
      <c r="Y42" s="483"/>
      <c r="Z42" s="577" t="s">
        <v>1981</v>
      </c>
      <c r="AA42" s="317"/>
      <c r="AB42" s="317"/>
      <c r="AC42" s="317"/>
      <c r="AD42" s="317"/>
      <c r="AE42" s="319"/>
      <c r="AF42" s="1" t="s">
        <v>3716</v>
      </c>
      <c r="AG42" s="1" t="str">
        <f t="shared" si="1"/>
        <v/>
      </c>
    </row>
    <row r="43" spans="1:33" s="1" customFormat="1" ht="30" x14ac:dyDescent="0.25">
      <c r="A43" s="336"/>
      <c r="B43" s="336" t="s">
        <v>1861</v>
      </c>
      <c r="C43" s="336" t="s">
        <v>278</v>
      </c>
      <c r="D43" s="337"/>
      <c r="E43" s="337"/>
      <c r="F43" s="337" t="s">
        <v>990</v>
      </c>
      <c r="G43" s="345" t="s">
        <v>280</v>
      </c>
      <c r="H43" s="338"/>
      <c r="I43" s="338" t="s">
        <v>990</v>
      </c>
      <c r="J43" s="337" t="s">
        <v>1863</v>
      </c>
      <c r="K43" s="336"/>
      <c r="L43" s="338" t="s">
        <v>1864</v>
      </c>
      <c r="M43" s="338" t="s">
        <v>1864</v>
      </c>
      <c r="N43" s="338" t="s">
        <v>990</v>
      </c>
      <c r="O43" s="337" t="s">
        <v>990</v>
      </c>
      <c r="P43" s="338"/>
      <c r="Q43" s="337"/>
      <c r="R43" s="338" t="s">
        <v>990</v>
      </c>
      <c r="S43" s="338" t="str">
        <f t="shared" si="0"/>
        <v/>
      </c>
      <c r="T43" s="346" t="s">
        <v>1986</v>
      </c>
      <c r="U43" s="347" t="s">
        <v>1986</v>
      </c>
      <c r="V43" s="346" t="s">
        <v>1987</v>
      </c>
      <c r="W43" s="337" t="s">
        <v>159</v>
      </c>
      <c r="X43" s="338"/>
      <c r="Y43" s="338" t="s">
        <v>1988</v>
      </c>
      <c r="Z43" s="580"/>
      <c r="AA43" s="337" t="s">
        <v>1865</v>
      </c>
      <c r="AB43" s="337" t="s">
        <v>155</v>
      </c>
      <c r="AC43" s="337" t="s">
        <v>155</v>
      </c>
      <c r="AD43" s="337" t="s">
        <v>155</v>
      </c>
      <c r="AE43" s="348"/>
      <c r="AF43" s="1" t="s">
        <v>990</v>
      </c>
      <c r="AG43" s="1" t="str">
        <f t="shared" si="1"/>
        <v/>
      </c>
    </row>
    <row r="44" spans="1:33" s="1" customFormat="1" ht="36" x14ac:dyDescent="0.25">
      <c r="A44" s="316"/>
      <c r="B44" s="316" t="s">
        <v>1861</v>
      </c>
      <c r="C44" s="316" t="s">
        <v>283</v>
      </c>
      <c r="D44" s="317"/>
      <c r="E44" s="317"/>
      <c r="F44" s="317" t="s">
        <v>990</v>
      </c>
      <c r="G44" s="349" t="s">
        <v>284</v>
      </c>
      <c r="H44" s="483"/>
      <c r="I44" s="483" t="s">
        <v>990</v>
      </c>
      <c r="J44" s="317" t="s">
        <v>1863</v>
      </c>
      <c r="K44" s="316"/>
      <c r="L44" s="483" t="s">
        <v>1864</v>
      </c>
      <c r="M44" s="483" t="s">
        <v>1864</v>
      </c>
      <c r="N44" s="483" t="s">
        <v>990</v>
      </c>
      <c r="O44" s="317" t="s">
        <v>990</v>
      </c>
      <c r="P44" s="483"/>
      <c r="Q44" s="317"/>
      <c r="R44" s="483" t="s">
        <v>990</v>
      </c>
      <c r="S44" s="483" t="str">
        <f t="shared" si="0"/>
        <v/>
      </c>
      <c r="T44" s="346" t="s">
        <v>1986</v>
      </c>
      <c r="U44" s="347" t="s">
        <v>1986</v>
      </c>
      <c r="V44" s="346" t="s">
        <v>1987</v>
      </c>
      <c r="W44" s="317" t="s">
        <v>159</v>
      </c>
      <c r="X44" s="483"/>
      <c r="Y44" s="483" t="s">
        <v>1988</v>
      </c>
      <c r="Z44" s="577"/>
      <c r="AA44" s="317" t="s">
        <v>1865</v>
      </c>
      <c r="AB44" s="317" t="s">
        <v>155</v>
      </c>
      <c r="AC44" s="317" t="s">
        <v>155</v>
      </c>
      <c r="AD44" s="317" t="s">
        <v>155</v>
      </c>
      <c r="AE44" s="350"/>
      <c r="AF44" s="1" t="s">
        <v>990</v>
      </c>
      <c r="AG44" s="1" t="str">
        <f t="shared" si="1"/>
        <v/>
      </c>
    </row>
    <row r="45" spans="1:33" s="1" customFormat="1" ht="24" x14ac:dyDescent="0.25">
      <c r="A45" s="322"/>
      <c r="B45" s="322" t="s">
        <v>151</v>
      </c>
      <c r="C45" s="322" t="s">
        <v>1989</v>
      </c>
      <c r="D45" s="323" t="s">
        <v>155</v>
      </c>
      <c r="E45" s="323"/>
      <c r="F45" s="323" t="s">
        <v>990</v>
      </c>
      <c r="G45" s="351" t="s">
        <v>289</v>
      </c>
      <c r="H45" s="324"/>
      <c r="I45" s="324" t="s">
        <v>990</v>
      </c>
      <c r="J45" s="323" t="s">
        <v>1863</v>
      </c>
      <c r="K45" s="322"/>
      <c r="L45" s="324" t="s">
        <v>1864</v>
      </c>
      <c r="M45" s="324" t="s">
        <v>1864</v>
      </c>
      <c r="N45" s="324" t="s">
        <v>990</v>
      </c>
      <c r="O45" s="323" t="s">
        <v>990</v>
      </c>
      <c r="P45" s="324"/>
      <c r="Q45" s="323"/>
      <c r="R45" s="324" t="s">
        <v>990</v>
      </c>
      <c r="S45" s="324" t="str">
        <f t="shared" si="0"/>
        <v/>
      </c>
      <c r="T45" s="296"/>
      <c r="U45" s="297"/>
      <c r="V45" s="296"/>
      <c r="W45" s="323" t="s">
        <v>159</v>
      </c>
      <c r="X45" s="324"/>
      <c r="Y45" s="324"/>
      <c r="Z45" s="578"/>
      <c r="AA45" s="323" t="s">
        <v>1865</v>
      </c>
      <c r="AB45" s="323" t="s">
        <v>155</v>
      </c>
      <c r="AC45" s="323" t="s">
        <v>155</v>
      </c>
      <c r="AD45" s="323" t="s">
        <v>155</v>
      </c>
      <c r="AE45" s="324" t="s">
        <v>155</v>
      </c>
      <c r="AF45" s="1" t="s">
        <v>990</v>
      </c>
      <c r="AG45" s="1" t="str">
        <f t="shared" si="1"/>
        <v/>
      </c>
    </row>
    <row r="46" spans="1:33" s="1" customFormat="1" ht="45" x14ac:dyDescent="0.25">
      <c r="A46" s="336" t="s">
        <v>1990</v>
      </c>
      <c r="B46" s="336" t="s">
        <v>165</v>
      </c>
      <c r="C46" s="336" t="s">
        <v>1991</v>
      </c>
      <c r="D46" s="337" t="s">
        <v>155</v>
      </c>
      <c r="E46" s="337"/>
      <c r="F46" s="337" t="s">
        <v>990</v>
      </c>
      <c r="G46" s="352" t="s">
        <v>289</v>
      </c>
      <c r="H46" s="338"/>
      <c r="I46" s="338" t="s">
        <v>990</v>
      </c>
      <c r="J46" s="337" t="s">
        <v>1863</v>
      </c>
      <c r="K46" s="336"/>
      <c r="L46" s="338" t="s">
        <v>1864</v>
      </c>
      <c r="M46" s="338" t="s">
        <v>1864</v>
      </c>
      <c r="N46" s="338" t="s">
        <v>990</v>
      </c>
      <c r="O46" s="337" t="s">
        <v>990</v>
      </c>
      <c r="P46" s="338"/>
      <c r="Q46" s="337"/>
      <c r="R46" s="338" t="s">
        <v>990</v>
      </c>
      <c r="S46" s="338" t="str">
        <f t="shared" si="0"/>
        <v>PAC: DL20_VENT-Vent-AEO20-11
RMP: DL20_VENT-Vent-AEO20-11
CA: DL20_VENT-Vent-AEO20-11</v>
      </c>
      <c r="T46" s="338" t="s">
        <v>1992</v>
      </c>
      <c r="U46" s="338" t="s">
        <v>1992</v>
      </c>
      <c r="V46" s="337" t="s">
        <v>1877</v>
      </c>
      <c r="W46" s="337" t="s">
        <v>159</v>
      </c>
      <c r="X46" s="338"/>
      <c r="Y46" s="338"/>
      <c r="Z46" s="580"/>
      <c r="AA46" s="337" t="s">
        <v>1865</v>
      </c>
      <c r="AB46" s="337" t="s">
        <v>155</v>
      </c>
      <c r="AC46" s="337" t="s">
        <v>155</v>
      </c>
      <c r="AD46" s="337" t="s">
        <v>155</v>
      </c>
      <c r="AE46" s="338" t="s">
        <v>155</v>
      </c>
      <c r="AF46" s="1" t="s">
        <v>3731</v>
      </c>
      <c r="AG46" s="1" t="str">
        <f t="shared" si="1"/>
        <v/>
      </c>
    </row>
    <row r="47" spans="1:33" s="1" customFormat="1" x14ac:dyDescent="0.25">
      <c r="A47" s="295"/>
      <c r="B47" s="295" t="s">
        <v>1861</v>
      </c>
      <c r="C47" s="295" t="s">
        <v>1993</v>
      </c>
      <c r="D47" s="573"/>
      <c r="E47" s="573"/>
      <c r="F47" s="573" t="s">
        <v>990</v>
      </c>
      <c r="G47" s="951" t="s">
        <v>297</v>
      </c>
      <c r="H47" s="482"/>
      <c r="I47" s="482" t="s">
        <v>990</v>
      </c>
      <c r="J47" s="573" t="s">
        <v>1903</v>
      </c>
      <c r="K47" s="957" t="s">
        <v>1994</v>
      </c>
      <c r="L47" s="482" t="s">
        <v>1864</v>
      </c>
      <c r="M47" s="482" t="s">
        <v>1864</v>
      </c>
      <c r="N47" s="353" t="s">
        <v>990</v>
      </c>
      <c r="O47" s="482" t="s">
        <v>990</v>
      </c>
      <c r="P47" s="482"/>
      <c r="Q47" s="597"/>
      <c r="R47" s="482" t="s">
        <v>990</v>
      </c>
      <c r="S47" s="482" t="str">
        <f t="shared" si="0"/>
        <v/>
      </c>
      <c r="T47" s="297"/>
      <c r="U47" s="297"/>
      <c r="V47" s="297"/>
      <c r="W47" s="482" t="s">
        <v>159</v>
      </c>
      <c r="X47" s="482"/>
      <c r="Y47" s="597"/>
      <c r="Z47" s="354"/>
      <c r="AA47" s="573"/>
      <c r="AB47" s="573" t="s">
        <v>155</v>
      </c>
      <c r="AC47" s="573" t="s">
        <v>155</v>
      </c>
      <c r="AD47" s="573" t="s">
        <v>155</v>
      </c>
      <c r="AE47" s="482" t="s">
        <v>155</v>
      </c>
      <c r="AF47" s="1" t="s">
        <v>990</v>
      </c>
      <c r="AG47" s="1" t="str">
        <f t="shared" si="1"/>
        <v/>
      </c>
    </row>
    <row r="48" spans="1:33" s="1" customFormat="1" x14ac:dyDescent="0.25">
      <c r="A48" s="282"/>
      <c r="B48" s="282" t="s">
        <v>151</v>
      </c>
      <c r="C48" s="282" t="s">
        <v>1995</v>
      </c>
      <c r="D48" s="283"/>
      <c r="E48" s="283"/>
      <c r="F48" s="283" t="s">
        <v>990</v>
      </c>
      <c r="G48" s="952"/>
      <c r="H48" s="484"/>
      <c r="I48" s="484" t="s">
        <v>990</v>
      </c>
      <c r="J48" s="283" t="s">
        <v>1885</v>
      </c>
      <c r="K48" s="958"/>
      <c r="L48" s="484" t="s">
        <v>1864</v>
      </c>
      <c r="M48" s="484" t="s">
        <v>1864</v>
      </c>
      <c r="N48" s="355" t="s">
        <v>990</v>
      </c>
      <c r="O48" s="484" t="s">
        <v>990</v>
      </c>
      <c r="P48" s="484"/>
      <c r="Q48" s="598"/>
      <c r="R48" s="484" t="s">
        <v>990</v>
      </c>
      <c r="S48" s="484" t="str">
        <f t="shared" si="0"/>
        <v/>
      </c>
      <c r="T48" s="328"/>
      <c r="U48" s="328"/>
      <c r="V48" s="328"/>
      <c r="W48" s="484" t="s">
        <v>159</v>
      </c>
      <c r="X48" s="484"/>
      <c r="Y48" s="598"/>
      <c r="Z48" s="356"/>
      <c r="AA48" s="283"/>
      <c r="AB48" s="283"/>
      <c r="AC48" s="283"/>
      <c r="AD48" s="283"/>
      <c r="AE48" s="312"/>
      <c r="AF48" s="1" t="s">
        <v>990</v>
      </c>
      <c r="AG48" s="1" t="str">
        <f t="shared" si="1"/>
        <v/>
      </c>
    </row>
    <row r="49" spans="1:33" s="1" customFormat="1" ht="135" x14ac:dyDescent="0.25">
      <c r="A49" s="282" t="s">
        <v>1996</v>
      </c>
      <c r="B49" s="282" t="s">
        <v>165</v>
      </c>
      <c r="C49" s="576" t="s">
        <v>1997</v>
      </c>
      <c r="D49" s="283"/>
      <c r="E49" s="283"/>
      <c r="F49" s="283" t="s">
        <v>155</v>
      </c>
      <c r="G49" s="952"/>
      <c r="H49" s="484" t="s">
        <v>1885</v>
      </c>
      <c r="I49" s="484" t="s">
        <v>1998</v>
      </c>
      <c r="J49" s="283" t="s">
        <v>1885</v>
      </c>
      <c r="K49" s="958"/>
      <c r="L49" s="484" t="s">
        <v>1924</v>
      </c>
      <c r="M49" s="484" t="s">
        <v>1945</v>
      </c>
      <c r="N49" s="484" t="s">
        <v>1999</v>
      </c>
      <c r="O49" s="484" t="s">
        <v>990</v>
      </c>
      <c r="P49" s="484"/>
      <c r="Q49" s="357" t="s">
        <v>2000</v>
      </c>
      <c r="R49" s="484" t="s">
        <v>990</v>
      </c>
      <c r="S49" s="484" t="str">
        <f t="shared" si="0"/>
        <v/>
      </c>
      <c r="T49" s="484" t="s">
        <v>2001</v>
      </c>
      <c r="U49" s="484" t="s">
        <v>2001</v>
      </c>
      <c r="V49" s="484" t="s">
        <v>2001</v>
      </c>
      <c r="W49" s="484" t="s">
        <v>1881</v>
      </c>
      <c r="X49" s="484"/>
      <c r="Y49" s="598"/>
      <c r="Z49" s="358" t="s">
        <v>2002</v>
      </c>
      <c r="AA49" s="283"/>
      <c r="AB49" s="283"/>
      <c r="AC49" s="283"/>
      <c r="AD49" s="283"/>
      <c r="AE49" s="312"/>
      <c r="AF49" s="1" t="s">
        <v>990</v>
      </c>
      <c r="AG49" s="1" t="str">
        <f t="shared" si="1"/>
        <v/>
      </c>
    </row>
    <row r="50" spans="1:33" s="1" customFormat="1" ht="45" x14ac:dyDescent="0.25">
      <c r="A50" s="282" t="s">
        <v>2003</v>
      </c>
      <c r="B50" s="282" t="s">
        <v>168</v>
      </c>
      <c r="C50" s="576" t="s">
        <v>2004</v>
      </c>
      <c r="D50" s="283" t="s">
        <v>155</v>
      </c>
      <c r="E50" s="283"/>
      <c r="F50" s="283" t="s">
        <v>155</v>
      </c>
      <c r="G50" s="952"/>
      <c r="H50" s="484" t="s">
        <v>1885</v>
      </c>
      <c r="I50" s="484" t="s">
        <v>1998</v>
      </c>
      <c r="J50" s="283" t="s">
        <v>1885</v>
      </c>
      <c r="K50" s="958"/>
      <c r="L50" s="484" t="s">
        <v>1924</v>
      </c>
      <c r="M50" s="484" t="s">
        <v>1925</v>
      </c>
      <c r="N50" s="484" t="s">
        <v>1899</v>
      </c>
      <c r="O50" s="484" t="s">
        <v>2001</v>
      </c>
      <c r="P50" s="484"/>
      <c r="Q50" s="357" t="s">
        <v>2000</v>
      </c>
      <c r="R50" s="484" t="s">
        <v>990</v>
      </c>
      <c r="S50" s="484" t="str">
        <f t="shared" si="0"/>
        <v xml:space="preserve">PAC: DHW_WH-Water Heating-RTF-v4.4-3
RMP: IL TRM
CA: </v>
      </c>
      <c r="T50" s="484" t="s">
        <v>2001</v>
      </c>
      <c r="U50" s="484" t="s">
        <v>2001</v>
      </c>
      <c r="V50" s="484" t="s">
        <v>2001</v>
      </c>
      <c r="W50" s="484" t="s">
        <v>1881</v>
      </c>
      <c r="X50" s="484"/>
      <c r="Y50" s="598"/>
      <c r="Z50" s="358" t="s">
        <v>2002</v>
      </c>
      <c r="AA50" s="283"/>
      <c r="AB50" s="283"/>
      <c r="AC50" s="283"/>
      <c r="AD50" s="283"/>
      <c r="AE50" s="312"/>
      <c r="AF50" s="1" t="s">
        <v>3732</v>
      </c>
      <c r="AG50" s="1" t="str">
        <f t="shared" si="1"/>
        <v/>
      </c>
    </row>
    <row r="51" spans="1:33" s="1" customFormat="1" ht="45" x14ac:dyDescent="0.25">
      <c r="A51" s="282" t="s">
        <v>2005</v>
      </c>
      <c r="B51" s="282" t="s">
        <v>170</v>
      </c>
      <c r="C51" s="282" t="s">
        <v>2006</v>
      </c>
      <c r="D51" s="283" t="s">
        <v>155</v>
      </c>
      <c r="E51" s="283"/>
      <c r="F51" s="283" t="s">
        <v>155</v>
      </c>
      <c r="G51" s="952"/>
      <c r="H51" s="484" t="s">
        <v>1863</v>
      </c>
      <c r="I51" s="484" t="s">
        <v>2007</v>
      </c>
      <c r="J51" s="283" t="s">
        <v>1903</v>
      </c>
      <c r="K51" s="958"/>
      <c r="L51" s="484" t="s">
        <v>1924</v>
      </c>
      <c r="M51" s="484" t="s">
        <v>1945</v>
      </c>
      <c r="N51" s="484" t="s">
        <v>1899</v>
      </c>
      <c r="O51" s="484" t="s">
        <v>990</v>
      </c>
      <c r="P51" s="484"/>
      <c r="Q51" s="598"/>
      <c r="R51" s="484" t="s">
        <v>990</v>
      </c>
      <c r="S51" s="484" t="str">
        <f t="shared" si="0"/>
        <v/>
      </c>
      <c r="T51" s="484" t="s">
        <v>2001</v>
      </c>
      <c r="U51" s="484" t="s">
        <v>2008</v>
      </c>
      <c r="V51" s="484" t="s">
        <v>2001</v>
      </c>
      <c r="W51" s="484" t="s">
        <v>1881</v>
      </c>
      <c r="X51" s="484"/>
      <c r="Y51" s="598"/>
      <c r="Z51" s="576"/>
      <c r="AA51" s="283"/>
      <c r="AB51" s="283" t="s">
        <v>155</v>
      </c>
      <c r="AC51" s="283" t="s">
        <v>155</v>
      </c>
      <c r="AD51" s="283" t="s">
        <v>155</v>
      </c>
      <c r="AE51" s="484" t="s">
        <v>155</v>
      </c>
      <c r="AF51" s="1" t="s">
        <v>990</v>
      </c>
      <c r="AG51" s="1" t="str">
        <f t="shared" si="1"/>
        <v/>
      </c>
    </row>
    <row r="52" spans="1:33" s="1" customFormat="1" ht="135" x14ac:dyDescent="0.25">
      <c r="A52" s="316"/>
      <c r="B52" s="316" t="s">
        <v>186</v>
      </c>
      <c r="C52" s="316" t="s">
        <v>707</v>
      </c>
      <c r="D52" s="317" t="s">
        <v>155</v>
      </c>
      <c r="E52" s="317"/>
      <c r="F52" s="317" t="s">
        <v>155</v>
      </c>
      <c r="G52" s="953"/>
      <c r="H52" s="483" t="s">
        <v>1885</v>
      </c>
      <c r="I52" s="483" t="s">
        <v>1998</v>
      </c>
      <c r="J52" s="317" t="s">
        <v>1885</v>
      </c>
      <c r="K52" s="959"/>
      <c r="L52" s="483" t="s">
        <v>1924</v>
      </c>
      <c r="M52" s="483" t="s">
        <v>1925</v>
      </c>
      <c r="N52" s="483" t="s">
        <v>2009</v>
      </c>
      <c r="O52" s="483" t="s">
        <v>990</v>
      </c>
      <c r="P52" s="483"/>
      <c r="Q52" s="599"/>
      <c r="R52" s="483" t="s">
        <v>990</v>
      </c>
      <c r="S52" s="483" t="str">
        <f t="shared" si="0"/>
        <v/>
      </c>
      <c r="T52" s="483" t="s">
        <v>2010</v>
      </c>
      <c r="U52" s="483" t="s">
        <v>2011</v>
      </c>
      <c r="V52" s="483"/>
      <c r="W52" s="483" t="s">
        <v>1888</v>
      </c>
      <c r="X52" s="483"/>
      <c r="Y52" s="599"/>
      <c r="Z52" s="359" t="s">
        <v>2012</v>
      </c>
      <c r="AA52" s="317"/>
      <c r="AB52" s="317"/>
      <c r="AC52" s="317"/>
      <c r="AD52" s="317"/>
      <c r="AE52" s="319"/>
      <c r="AF52" s="1" t="s">
        <v>990</v>
      </c>
      <c r="AG52" s="1" t="str">
        <f t="shared" si="1"/>
        <v/>
      </c>
    </row>
    <row r="53" spans="1:33" s="1" customFormat="1" x14ac:dyDescent="0.25">
      <c r="A53" s="322"/>
      <c r="B53" s="322" t="s">
        <v>1861</v>
      </c>
      <c r="C53" s="322" t="s">
        <v>2013</v>
      </c>
      <c r="D53" s="323"/>
      <c r="E53" s="323"/>
      <c r="F53" s="323" t="s">
        <v>990</v>
      </c>
      <c r="G53" s="954" t="s">
        <v>321</v>
      </c>
      <c r="H53" s="324"/>
      <c r="I53" s="324" t="s">
        <v>990</v>
      </c>
      <c r="J53" s="323" t="s">
        <v>1903</v>
      </c>
      <c r="K53" s="960" t="s">
        <v>2014</v>
      </c>
      <c r="L53" s="324" t="s">
        <v>1864</v>
      </c>
      <c r="M53" s="324" t="s">
        <v>1864</v>
      </c>
      <c r="N53" s="360" t="s">
        <v>990</v>
      </c>
      <c r="O53" s="324" t="s">
        <v>990</v>
      </c>
      <c r="P53" s="324"/>
      <c r="Q53" s="600"/>
      <c r="R53" s="324" t="s">
        <v>990</v>
      </c>
      <c r="S53" s="324" t="str">
        <f t="shared" si="0"/>
        <v/>
      </c>
      <c r="T53" s="297"/>
      <c r="U53" s="297"/>
      <c r="V53" s="297"/>
      <c r="W53" s="324" t="s">
        <v>159</v>
      </c>
      <c r="X53" s="324"/>
      <c r="Y53" s="600"/>
      <c r="Z53" s="361"/>
      <c r="AA53" s="600"/>
      <c r="AB53" s="323"/>
      <c r="AC53" s="323"/>
      <c r="AD53" s="323"/>
      <c r="AE53" s="362"/>
      <c r="AF53" s="1" t="s">
        <v>990</v>
      </c>
      <c r="AG53" s="1" t="str">
        <f t="shared" si="1"/>
        <v/>
      </c>
    </row>
    <row r="54" spans="1:33" s="1" customFormat="1" x14ac:dyDescent="0.25">
      <c r="A54" s="325"/>
      <c r="B54" s="325" t="s">
        <v>151</v>
      </c>
      <c r="C54" s="325" t="s">
        <v>2015</v>
      </c>
      <c r="D54" s="326"/>
      <c r="E54" s="326"/>
      <c r="F54" s="326" t="s">
        <v>990</v>
      </c>
      <c r="G54" s="955"/>
      <c r="H54" s="327"/>
      <c r="I54" s="327" t="s">
        <v>990</v>
      </c>
      <c r="J54" s="326" t="s">
        <v>1903</v>
      </c>
      <c r="K54" s="961"/>
      <c r="L54" s="327" t="s">
        <v>1864</v>
      </c>
      <c r="M54" s="327" t="s">
        <v>1864</v>
      </c>
      <c r="N54" s="363" t="s">
        <v>990</v>
      </c>
      <c r="O54" s="327" t="s">
        <v>990</v>
      </c>
      <c r="P54" s="327"/>
      <c r="Q54" s="601"/>
      <c r="R54" s="327" t="s">
        <v>990</v>
      </c>
      <c r="S54" s="327" t="str">
        <f t="shared" si="0"/>
        <v/>
      </c>
      <c r="T54" s="328"/>
      <c r="U54" s="328"/>
      <c r="V54" s="328"/>
      <c r="W54" s="327" t="s">
        <v>159</v>
      </c>
      <c r="X54" s="327"/>
      <c r="Y54" s="601"/>
      <c r="Z54" s="364"/>
      <c r="AA54" s="601"/>
      <c r="AB54" s="326"/>
      <c r="AC54" s="326"/>
      <c r="AD54" s="326"/>
      <c r="AE54" s="331"/>
      <c r="AF54" s="1" t="s">
        <v>990</v>
      </c>
      <c r="AG54" s="1" t="str">
        <f t="shared" si="1"/>
        <v/>
      </c>
    </row>
    <row r="55" spans="1:33" s="1" customFormat="1" x14ac:dyDescent="0.25">
      <c r="A55" s="325" t="s">
        <v>2016</v>
      </c>
      <c r="B55" s="325" t="s">
        <v>165</v>
      </c>
      <c r="C55" s="325" t="s">
        <v>2017</v>
      </c>
      <c r="D55" s="326" t="s">
        <v>155</v>
      </c>
      <c r="E55" s="326"/>
      <c r="F55" s="326" t="s">
        <v>155</v>
      </c>
      <c r="G55" s="955"/>
      <c r="H55" s="327"/>
      <c r="I55" s="327" t="s">
        <v>990</v>
      </c>
      <c r="J55" s="326" t="s">
        <v>1903</v>
      </c>
      <c r="K55" s="961"/>
      <c r="L55" s="327" t="s">
        <v>1864</v>
      </c>
      <c r="M55" s="327" t="s">
        <v>1864</v>
      </c>
      <c r="N55" s="363" t="s">
        <v>990</v>
      </c>
      <c r="O55" s="327" t="s">
        <v>990</v>
      </c>
      <c r="P55" s="327"/>
      <c r="Q55" s="601"/>
      <c r="R55" s="327" t="s">
        <v>990</v>
      </c>
      <c r="S55" s="327" t="str">
        <f t="shared" si="0"/>
        <v/>
      </c>
      <c r="T55" s="327" t="s">
        <v>2018</v>
      </c>
      <c r="U55" s="327" t="s">
        <v>2018</v>
      </c>
      <c r="V55" s="327" t="s">
        <v>2018</v>
      </c>
      <c r="W55" s="327" t="s">
        <v>159</v>
      </c>
      <c r="X55" s="327"/>
      <c r="Y55" s="601"/>
      <c r="Z55" s="364"/>
      <c r="AA55" s="601"/>
      <c r="AB55" s="326"/>
      <c r="AC55" s="326"/>
      <c r="AD55" s="326"/>
      <c r="AE55" s="331"/>
      <c r="AF55" s="1" t="s">
        <v>990</v>
      </c>
      <c r="AG55" s="1" t="str">
        <f t="shared" si="1"/>
        <v/>
      </c>
    </row>
    <row r="56" spans="1:33" s="1" customFormat="1" x14ac:dyDescent="0.25">
      <c r="A56" s="325" t="s">
        <v>2019</v>
      </c>
      <c r="B56" s="325" t="s">
        <v>168</v>
      </c>
      <c r="C56" s="325" t="s">
        <v>2020</v>
      </c>
      <c r="D56" s="326" t="s">
        <v>155</v>
      </c>
      <c r="E56" s="326"/>
      <c r="F56" s="326" t="s">
        <v>990</v>
      </c>
      <c r="G56" s="955"/>
      <c r="H56" s="327"/>
      <c r="I56" s="327" t="s">
        <v>990</v>
      </c>
      <c r="J56" s="326" t="s">
        <v>1903</v>
      </c>
      <c r="K56" s="961"/>
      <c r="L56" s="327" t="s">
        <v>1864</v>
      </c>
      <c r="M56" s="327" t="s">
        <v>1864</v>
      </c>
      <c r="N56" s="363" t="s">
        <v>990</v>
      </c>
      <c r="O56" s="327" t="s">
        <v>990</v>
      </c>
      <c r="P56" s="327"/>
      <c r="Q56" s="601"/>
      <c r="R56" s="327" t="s">
        <v>990</v>
      </c>
      <c r="S56" s="327" t="str">
        <f t="shared" si="0"/>
        <v/>
      </c>
      <c r="T56" s="327" t="s">
        <v>2018</v>
      </c>
      <c r="U56" s="327" t="s">
        <v>2018</v>
      </c>
      <c r="V56" s="327" t="s">
        <v>2018</v>
      </c>
      <c r="W56" s="327" t="s">
        <v>159</v>
      </c>
      <c r="X56" s="327"/>
      <c r="Y56" s="601"/>
      <c r="Z56" s="364"/>
      <c r="AA56" s="601"/>
      <c r="AB56" s="326"/>
      <c r="AC56" s="326"/>
      <c r="AD56" s="326"/>
      <c r="AE56" s="331"/>
      <c r="AF56" s="1" t="s">
        <v>990</v>
      </c>
      <c r="AG56" s="1" t="str">
        <f t="shared" si="1"/>
        <v/>
      </c>
    </row>
    <row r="57" spans="1:33" s="1" customFormat="1" ht="30" x14ac:dyDescent="0.25">
      <c r="A57" s="325" t="s">
        <v>2021</v>
      </c>
      <c r="B57" s="325" t="s">
        <v>170</v>
      </c>
      <c r="C57" s="325" t="s">
        <v>2022</v>
      </c>
      <c r="D57" s="326" t="s">
        <v>155</v>
      </c>
      <c r="E57" s="326"/>
      <c r="F57" s="326" t="s">
        <v>155</v>
      </c>
      <c r="G57" s="955"/>
      <c r="H57" s="327" t="s">
        <v>1863</v>
      </c>
      <c r="I57" s="327" t="s">
        <v>2007</v>
      </c>
      <c r="J57" s="326" t="s">
        <v>1903</v>
      </c>
      <c r="K57" s="961"/>
      <c r="L57" s="327" t="s">
        <v>990</v>
      </c>
      <c r="M57" s="327" t="s">
        <v>990</v>
      </c>
      <c r="N57" s="363" t="s">
        <v>990</v>
      </c>
      <c r="O57" s="327" t="s">
        <v>990</v>
      </c>
      <c r="P57" s="327"/>
      <c r="Q57" s="601"/>
      <c r="R57" s="327" t="s">
        <v>990</v>
      </c>
      <c r="S57" s="327" t="str">
        <f t="shared" si="0"/>
        <v/>
      </c>
      <c r="T57" s="327" t="s">
        <v>2018</v>
      </c>
      <c r="U57" s="327" t="s">
        <v>2018</v>
      </c>
      <c r="V57" s="327" t="s">
        <v>2018</v>
      </c>
      <c r="W57" s="327" t="s">
        <v>159</v>
      </c>
      <c r="X57" s="327"/>
      <c r="Y57" s="601"/>
      <c r="Z57" s="364"/>
      <c r="AA57" s="601"/>
      <c r="AB57" s="326"/>
      <c r="AC57" s="326"/>
      <c r="AD57" s="326"/>
      <c r="AE57" s="331"/>
      <c r="AF57" s="1" t="s">
        <v>990</v>
      </c>
      <c r="AG57" s="1" t="str">
        <f t="shared" si="1"/>
        <v/>
      </c>
    </row>
    <row r="58" spans="1:33" s="1" customFormat="1" x14ac:dyDescent="0.25">
      <c r="A58" s="325" t="s">
        <v>2023</v>
      </c>
      <c r="B58" s="325" t="s">
        <v>186</v>
      </c>
      <c r="C58" s="325" t="s">
        <v>2024</v>
      </c>
      <c r="D58" s="326"/>
      <c r="E58" s="326" t="s">
        <v>155</v>
      </c>
      <c r="F58" s="326" t="s">
        <v>990</v>
      </c>
      <c r="G58" s="955"/>
      <c r="H58" s="327"/>
      <c r="I58" s="327" t="s">
        <v>990</v>
      </c>
      <c r="J58" s="326" t="s">
        <v>1903</v>
      </c>
      <c r="K58" s="961"/>
      <c r="L58" s="327" t="s">
        <v>1864</v>
      </c>
      <c r="M58" s="327" t="s">
        <v>1864</v>
      </c>
      <c r="N58" s="363" t="s">
        <v>990</v>
      </c>
      <c r="O58" s="327" t="s">
        <v>990</v>
      </c>
      <c r="P58" s="327"/>
      <c r="Q58" s="601"/>
      <c r="R58" s="327" t="s">
        <v>990</v>
      </c>
      <c r="S58" s="327" t="str">
        <f t="shared" si="0"/>
        <v/>
      </c>
      <c r="T58" s="327" t="s">
        <v>2018</v>
      </c>
      <c r="U58" s="327" t="s">
        <v>2018</v>
      </c>
      <c r="V58" s="327" t="s">
        <v>2018</v>
      </c>
      <c r="W58" s="327" t="s">
        <v>159</v>
      </c>
      <c r="X58" s="327"/>
      <c r="Y58" s="601"/>
      <c r="Z58" s="364"/>
      <c r="AA58" s="601"/>
      <c r="AB58" s="326"/>
      <c r="AC58" s="326"/>
      <c r="AD58" s="326"/>
      <c r="AE58" s="331"/>
      <c r="AF58" s="1" t="s">
        <v>990</v>
      </c>
      <c r="AG58" s="1" t="str">
        <f t="shared" si="1"/>
        <v/>
      </c>
    </row>
    <row r="59" spans="1:33" s="1" customFormat="1" x14ac:dyDescent="0.25">
      <c r="A59" s="336" t="s">
        <v>2025</v>
      </c>
      <c r="B59" s="336" t="s">
        <v>188</v>
      </c>
      <c r="C59" s="336" t="s">
        <v>2026</v>
      </c>
      <c r="D59" s="337"/>
      <c r="E59" s="337" t="s">
        <v>155</v>
      </c>
      <c r="F59" s="337" t="s">
        <v>990</v>
      </c>
      <c r="G59" s="956"/>
      <c r="H59" s="338"/>
      <c r="I59" s="338" t="s">
        <v>990</v>
      </c>
      <c r="J59" s="337" t="s">
        <v>1903</v>
      </c>
      <c r="K59" s="962"/>
      <c r="L59" s="338" t="s">
        <v>1864</v>
      </c>
      <c r="M59" s="338" t="s">
        <v>1864</v>
      </c>
      <c r="N59" s="365" t="s">
        <v>990</v>
      </c>
      <c r="O59" s="338" t="s">
        <v>990</v>
      </c>
      <c r="P59" s="338"/>
      <c r="Q59" s="602"/>
      <c r="R59" s="338" t="s">
        <v>990</v>
      </c>
      <c r="S59" s="338" t="str">
        <f t="shared" si="0"/>
        <v/>
      </c>
      <c r="T59" s="338" t="s">
        <v>2018</v>
      </c>
      <c r="U59" s="338" t="s">
        <v>2018</v>
      </c>
      <c r="V59" s="338" t="s">
        <v>2018</v>
      </c>
      <c r="W59" s="338" t="s">
        <v>159</v>
      </c>
      <c r="X59" s="338"/>
      <c r="Y59" s="602"/>
      <c r="Z59" s="366"/>
      <c r="AA59" s="602"/>
      <c r="AB59" s="337"/>
      <c r="AC59" s="337"/>
      <c r="AD59" s="337"/>
      <c r="AE59" s="340"/>
      <c r="AF59" s="1" t="s">
        <v>990</v>
      </c>
      <c r="AG59" s="1" t="str">
        <f t="shared" si="1"/>
        <v/>
      </c>
    </row>
    <row r="60" spans="1:33" s="1" customFormat="1" x14ac:dyDescent="0.25">
      <c r="A60" s="295"/>
      <c r="B60" s="295" t="s">
        <v>1861</v>
      </c>
      <c r="C60" s="295" t="s">
        <v>2027</v>
      </c>
      <c r="D60" s="573"/>
      <c r="E60" s="573"/>
      <c r="F60" s="573" t="s">
        <v>990</v>
      </c>
      <c r="G60" s="951" t="s">
        <v>342</v>
      </c>
      <c r="H60" s="482"/>
      <c r="I60" s="482" t="s">
        <v>990</v>
      </c>
      <c r="J60" s="573" t="s">
        <v>1903</v>
      </c>
      <c r="K60" s="295"/>
      <c r="L60" s="482" t="s">
        <v>1864</v>
      </c>
      <c r="M60" s="482" t="s">
        <v>1864</v>
      </c>
      <c r="N60" s="482" t="s">
        <v>990</v>
      </c>
      <c r="O60" s="573" t="s">
        <v>990</v>
      </c>
      <c r="P60" s="482"/>
      <c r="Q60" s="573"/>
      <c r="R60" s="482" t="s">
        <v>990</v>
      </c>
      <c r="S60" s="482" t="str">
        <f t="shared" si="0"/>
        <v/>
      </c>
      <c r="T60" s="296"/>
      <c r="U60" s="297"/>
      <c r="V60" s="296"/>
      <c r="W60" s="573" t="s">
        <v>159</v>
      </c>
      <c r="X60" s="482"/>
      <c r="Y60" s="482"/>
      <c r="Z60" s="575"/>
      <c r="AA60" s="573"/>
      <c r="AB60" s="573"/>
      <c r="AC60" s="573"/>
      <c r="AD60" s="573"/>
      <c r="AE60" s="367"/>
      <c r="AF60" s="1" t="s">
        <v>990</v>
      </c>
      <c r="AG60" s="1" t="str">
        <f t="shared" si="1"/>
        <v/>
      </c>
    </row>
    <row r="61" spans="1:33" s="1" customFormat="1" ht="30" x14ac:dyDescent="0.25">
      <c r="A61" s="282" t="s">
        <v>2028</v>
      </c>
      <c r="B61" s="282" t="s">
        <v>151</v>
      </c>
      <c r="C61" s="282" t="s">
        <v>2029</v>
      </c>
      <c r="D61" s="283"/>
      <c r="E61" s="283"/>
      <c r="F61" s="283" t="s">
        <v>155</v>
      </c>
      <c r="G61" s="952"/>
      <c r="H61" s="484" t="s">
        <v>1863</v>
      </c>
      <c r="I61" s="484" t="s">
        <v>2007</v>
      </c>
      <c r="J61" s="283" t="s">
        <v>1903</v>
      </c>
      <c r="K61" s="282"/>
      <c r="L61" s="484" t="s">
        <v>2030</v>
      </c>
      <c r="M61" s="484" t="s">
        <v>1945</v>
      </c>
      <c r="N61" s="484" t="s">
        <v>1899</v>
      </c>
      <c r="O61" s="283" t="s">
        <v>990</v>
      </c>
      <c r="P61" s="484"/>
      <c r="Q61" s="283"/>
      <c r="R61" s="484" t="s">
        <v>990</v>
      </c>
      <c r="S61" s="484" t="str">
        <f t="shared" si="0"/>
        <v/>
      </c>
      <c r="T61" s="301"/>
      <c r="U61" s="328"/>
      <c r="V61" s="301"/>
      <c r="W61" s="283" t="s">
        <v>159</v>
      </c>
      <c r="X61" s="484"/>
      <c r="Y61" s="484"/>
      <c r="Z61" s="576"/>
      <c r="AA61" s="283"/>
      <c r="AB61" s="283"/>
      <c r="AC61" s="283"/>
      <c r="AD61" s="283"/>
      <c r="AE61" s="312"/>
      <c r="AF61" s="1" t="s">
        <v>990</v>
      </c>
      <c r="AG61" s="1" t="str">
        <f t="shared" si="1"/>
        <v/>
      </c>
    </row>
    <row r="62" spans="1:33" s="1" customFormat="1" x14ac:dyDescent="0.25">
      <c r="A62" s="282" t="s">
        <v>2031</v>
      </c>
      <c r="B62" s="282" t="s">
        <v>165</v>
      </c>
      <c r="C62" s="282" t="s">
        <v>2032</v>
      </c>
      <c r="D62" s="283" t="s">
        <v>155</v>
      </c>
      <c r="E62" s="283"/>
      <c r="F62" s="283" t="s">
        <v>990</v>
      </c>
      <c r="G62" s="952"/>
      <c r="H62" s="484"/>
      <c r="I62" s="484" t="s">
        <v>990</v>
      </c>
      <c r="J62" s="283" t="s">
        <v>1903</v>
      </c>
      <c r="K62" s="282"/>
      <c r="L62" s="484" t="s">
        <v>1864</v>
      </c>
      <c r="M62" s="484" t="s">
        <v>1864</v>
      </c>
      <c r="N62" s="484" t="s">
        <v>990</v>
      </c>
      <c r="O62" s="283" t="s">
        <v>990</v>
      </c>
      <c r="P62" s="484"/>
      <c r="Q62" s="283"/>
      <c r="R62" s="484" t="s">
        <v>990</v>
      </c>
      <c r="S62" s="484" t="str">
        <f t="shared" si="0"/>
        <v/>
      </c>
      <c r="T62" s="283" t="s">
        <v>2018</v>
      </c>
      <c r="U62" s="484" t="s">
        <v>2018</v>
      </c>
      <c r="V62" s="283" t="s">
        <v>2018</v>
      </c>
      <c r="W62" s="283" t="s">
        <v>159</v>
      </c>
      <c r="X62" s="484"/>
      <c r="Y62" s="484"/>
      <c r="Z62" s="576"/>
      <c r="AA62" s="283"/>
      <c r="AB62" s="283"/>
      <c r="AC62" s="283"/>
      <c r="AD62" s="283"/>
      <c r="AE62" s="312"/>
      <c r="AF62" s="1" t="s">
        <v>990</v>
      </c>
      <c r="AG62" s="1" t="str">
        <f t="shared" si="1"/>
        <v/>
      </c>
    </row>
    <row r="63" spans="1:33" s="1" customFormat="1" ht="45" x14ac:dyDescent="0.25">
      <c r="A63" s="282" t="s">
        <v>2033</v>
      </c>
      <c r="B63" s="282" t="s">
        <v>168</v>
      </c>
      <c r="C63" s="282" t="s">
        <v>2034</v>
      </c>
      <c r="D63" s="283" t="s">
        <v>155</v>
      </c>
      <c r="E63" s="283"/>
      <c r="F63" s="283" t="s">
        <v>155</v>
      </c>
      <c r="G63" s="952"/>
      <c r="H63" s="484" t="s">
        <v>1863</v>
      </c>
      <c r="I63" s="484" t="s">
        <v>2007</v>
      </c>
      <c r="J63" s="283" t="s">
        <v>1903</v>
      </c>
      <c r="K63" s="282"/>
      <c r="L63" s="484" t="s">
        <v>1924</v>
      </c>
      <c r="M63" s="484" t="s">
        <v>1945</v>
      </c>
      <c r="N63" s="484" t="s">
        <v>1899</v>
      </c>
      <c r="O63" s="283" t="s">
        <v>990</v>
      </c>
      <c r="P63" s="484"/>
      <c r="Q63" s="283"/>
      <c r="R63" s="484" t="s">
        <v>990</v>
      </c>
      <c r="S63" s="484" t="str">
        <f t="shared" si="0"/>
        <v/>
      </c>
      <c r="T63" s="283" t="s">
        <v>2018</v>
      </c>
      <c r="U63" s="484" t="s">
        <v>2018</v>
      </c>
      <c r="V63" s="283" t="s">
        <v>2018</v>
      </c>
      <c r="W63" s="283" t="s">
        <v>159</v>
      </c>
      <c r="X63" s="484"/>
      <c r="Y63" s="484"/>
      <c r="Z63" s="576"/>
      <c r="AA63" s="283"/>
      <c r="AB63" s="283"/>
      <c r="AC63" s="283"/>
      <c r="AD63" s="283"/>
      <c r="AE63" s="312"/>
      <c r="AF63" s="1" t="s">
        <v>990</v>
      </c>
      <c r="AG63" s="1" t="str">
        <f t="shared" si="1"/>
        <v/>
      </c>
    </row>
    <row r="64" spans="1:33" s="1" customFormat="1" x14ac:dyDescent="0.25">
      <c r="A64" s="282" t="s">
        <v>2035</v>
      </c>
      <c r="B64" s="282" t="s">
        <v>170</v>
      </c>
      <c r="C64" s="282" t="s">
        <v>2036</v>
      </c>
      <c r="D64" s="283"/>
      <c r="E64" s="283" t="s">
        <v>155</v>
      </c>
      <c r="F64" s="283" t="s">
        <v>990</v>
      </c>
      <c r="G64" s="952"/>
      <c r="H64" s="484"/>
      <c r="I64" s="484" t="s">
        <v>990</v>
      </c>
      <c r="J64" s="283" t="s">
        <v>1903</v>
      </c>
      <c r="K64" s="282"/>
      <c r="L64" s="484" t="s">
        <v>1864</v>
      </c>
      <c r="M64" s="484" t="s">
        <v>1864</v>
      </c>
      <c r="N64" s="484" t="s">
        <v>990</v>
      </c>
      <c r="O64" s="283" t="s">
        <v>990</v>
      </c>
      <c r="P64" s="484"/>
      <c r="Q64" s="283"/>
      <c r="R64" s="484" t="s">
        <v>990</v>
      </c>
      <c r="S64" s="484" t="str">
        <f t="shared" si="0"/>
        <v/>
      </c>
      <c r="T64" s="283" t="s">
        <v>2018</v>
      </c>
      <c r="U64" s="484" t="s">
        <v>2018</v>
      </c>
      <c r="V64" s="283" t="s">
        <v>2018</v>
      </c>
      <c r="W64" s="283" t="s">
        <v>159</v>
      </c>
      <c r="X64" s="484"/>
      <c r="Y64" s="484"/>
      <c r="Z64" s="576"/>
      <c r="AA64" s="283"/>
      <c r="AB64" s="283"/>
      <c r="AC64" s="283"/>
      <c r="AD64" s="283"/>
      <c r="AE64" s="312"/>
      <c r="AF64" s="1" t="s">
        <v>990</v>
      </c>
      <c r="AG64" s="1" t="str">
        <f t="shared" si="1"/>
        <v/>
      </c>
    </row>
    <row r="65" spans="1:33" s="1" customFormat="1" x14ac:dyDescent="0.25">
      <c r="A65" s="316" t="s">
        <v>2037</v>
      </c>
      <c r="B65" s="316" t="s">
        <v>186</v>
      </c>
      <c r="C65" s="316" t="s">
        <v>2038</v>
      </c>
      <c r="D65" s="317"/>
      <c r="E65" s="317" t="s">
        <v>155</v>
      </c>
      <c r="F65" s="317" t="s">
        <v>990</v>
      </c>
      <c r="G65" s="953"/>
      <c r="H65" s="483"/>
      <c r="I65" s="483" t="s">
        <v>990</v>
      </c>
      <c r="J65" s="317" t="s">
        <v>1903</v>
      </c>
      <c r="K65" s="316"/>
      <c r="L65" s="483" t="s">
        <v>1864</v>
      </c>
      <c r="M65" s="483" t="s">
        <v>1864</v>
      </c>
      <c r="N65" s="483" t="s">
        <v>990</v>
      </c>
      <c r="O65" s="317" t="s">
        <v>990</v>
      </c>
      <c r="P65" s="483"/>
      <c r="Q65" s="317"/>
      <c r="R65" s="483" t="s">
        <v>990</v>
      </c>
      <c r="S65" s="483" t="str">
        <f t="shared" si="0"/>
        <v/>
      </c>
      <c r="T65" s="317" t="s">
        <v>2018</v>
      </c>
      <c r="U65" s="483" t="s">
        <v>2018</v>
      </c>
      <c r="V65" s="317" t="s">
        <v>2018</v>
      </c>
      <c r="W65" s="317" t="s">
        <v>159</v>
      </c>
      <c r="X65" s="483"/>
      <c r="Y65" s="483"/>
      <c r="Z65" s="577"/>
      <c r="AA65" s="317"/>
      <c r="AB65" s="317"/>
      <c r="AC65" s="317"/>
      <c r="AD65" s="317"/>
      <c r="AE65" s="319"/>
      <c r="AF65" s="1" t="s">
        <v>990</v>
      </c>
      <c r="AG65" s="1" t="str">
        <f t="shared" si="1"/>
        <v/>
      </c>
    </row>
    <row r="66" spans="1:33" s="1" customFormat="1" x14ac:dyDescent="0.25">
      <c r="A66" s="322"/>
      <c r="B66" s="322" t="s">
        <v>1861</v>
      </c>
      <c r="C66" s="322" t="s">
        <v>2039</v>
      </c>
      <c r="D66" s="323"/>
      <c r="E66" s="323"/>
      <c r="F66" s="323" t="s">
        <v>990</v>
      </c>
      <c r="G66" s="954" t="s">
        <v>352</v>
      </c>
      <c r="H66" s="324"/>
      <c r="I66" s="324" t="s">
        <v>990</v>
      </c>
      <c r="J66" s="323" t="s">
        <v>1903</v>
      </c>
      <c r="K66" s="322"/>
      <c r="L66" s="324" t="s">
        <v>1864</v>
      </c>
      <c r="M66" s="324" t="s">
        <v>1864</v>
      </c>
      <c r="N66" s="324" t="s">
        <v>990</v>
      </c>
      <c r="O66" s="323" t="s">
        <v>990</v>
      </c>
      <c r="P66" s="324"/>
      <c r="Q66" s="323"/>
      <c r="R66" s="324" t="s">
        <v>990</v>
      </c>
      <c r="S66" s="324" t="str">
        <f t="shared" si="0"/>
        <v/>
      </c>
      <c r="T66" s="296"/>
      <c r="U66" s="297"/>
      <c r="V66" s="296"/>
      <c r="W66" s="323" t="s">
        <v>159</v>
      </c>
      <c r="X66" s="324"/>
      <c r="Y66" s="324"/>
      <c r="Z66" s="578"/>
      <c r="AA66" s="323"/>
      <c r="AB66" s="323"/>
      <c r="AC66" s="323"/>
      <c r="AD66" s="323"/>
      <c r="AE66" s="362"/>
      <c r="AF66" s="1" t="s">
        <v>990</v>
      </c>
      <c r="AG66" s="1" t="str">
        <f t="shared" si="1"/>
        <v/>
      </c>
    </row>
    <row r="67" spans="1:33" s="1" customFormat="1" x14ac:dyDescent="0.25">
      <c r="A67" s="325"/>
      <c r="B67" s="325" t="s">
        <v>151</v>
      </c>
      <c r="C67" s="325" t="s">
        <v>2040</v>
      </c>
      <c r="D67" s="326"/>
      <c r="E67" s="326"/>
      <c r="F67" s="326" t="s">
        <v>990</v>
      </c>
      <c r="G67" s="955"/>
      <c r="H67" s="327"/>
      <c r="I67" s="327" t="s">
        <v>990</v>
      </c>
      <c r="J67" s="326" t="s">
        <v>1903</v>
      </c>
      <c r="K67" s="325"/>
      <c r="L67" s="327" t="s">
        <v>1864</v>
      </c>
      <c r="M67" s="327" t="s">
        <v>1864</v>
      </c>
      <c r="N67" s="327" t="s">
        <v>990</v>
      </c>
      <c r="O67" s="326" t="s">
        <v>990</v>
      </c>
      <c r="P67" s="327"/>
      <c r="Q67" s="326"/>
      <c r="R67" s="327" t="s">
        <v>990</v>
      </c>
      <c r="S67" s="327" t="str">
        <f t="shared" si="0"/>
        <v/>
      </c>
      <c r="T67" s="301"/>
      <c r="U67" s="328"/>
      <c r="V67" s="301"/>
      <c r="W67" s="326" t="s">
        <v>159</v>
      </c>
      <c r="X67" s="327"/>
      <c r="Y67" s="327"/>
      <c r="Z67" s="579"/>
      <c r="AA67" s="326"/>
      <c r="AB67" s="326"/>
      <c r="AC67" s="326"/>
      <c r="AD67" s="326"/>
      <c r="AE67" s="331"/>
      <c r="AF67" s="1" t="s">
        <v>990</v>
      </c>
      <c r="AG67" s="1" t="str">
        <f t="shared" si="1"/>
        <v/>
      </c>
    </row>
    <row r="68" spans="1:33" s="1" customFormat="1" ht="45" x14ac:dyDescent="0.25">
      <c r="A68" s="325" t="s">
        <v>2041</v>
      </c>
      <c r="B68" s="325" t="s">
        <v>165</v>
      </c>
      <c r="C68" s="325" t="s">
        <v>2042</v>
      </c>
      <c r="D68" s="326" t="s">
        <v>155</v>
      </c>
      <c r="E68" s="326"/>
      <c r="F68" s="326" t="s">
        <v>155</v>
      </c>
      <c r="G68" s="955"/>
      <c r="H68" s="327" t="s">
        <v>1863</v>
      </c>
      <c r="I68" s="327" t="s">
        <v>2007</v>
      </c>
      <c r="J68" s="326" t="s">
        <v>1903</v>
      </c>
      <c r="K68" s="325"/>
      <c r="L68" s="327" t="s">
        <v>1924</v>
      </c>
      <c r="M68" s="327" t="s">
        <v>1945</v>
      </c>
      <c r="N68" s="327" t="s">
        <v>1899</v>
      </c>
      <c r="O68" s="326" t="s">
        <v>990</v>
      </c>
      <c r="P68" s="327"/>
      <c r="Q68" s="326"/>
      <c r="R68" s="327" t="s">
        <v>990</v>
      </c>
      <c r="S68" s="327" t="str">
        <f t="shared" si="0"/>
        <v/>
      </c>
      <c r="T68" s="326" t="s">
        <v>2018</v>
      </c>
      <c r="U68" s="327" t="s">
        <v>2018</v>
      </c>
      <c r="V68" s="326" t="s">
        <v>2018</v>
      </c>
      <c r="W68" s="326" t="s">
        <v>159</v>
      </c>
      <c r="X68" s="327"/>
      <c r="Y68" s="327"/>
      <c r="Z68" s="579"/>
      <c r="AA68" s="326"/>
      <c r="AB68" s="326"/>
      <c r="AC68" s="326"/>
      <c r="AD68" s="326"/>
      <c r="AE68" s="331"/>
      <c r="AF68" s="1" t="s">
        <v>990</v>
      </c>
      <c r="AG68" s="1" t="str">
        <f t="shared" si="1"/>
        <v/>
      </c>
    </row>
    <row r="69" spans="1:33" s="1" customFormat="1" ht="30" x14ac:dyDescent="0.25">
      <c r="A69" s="325" t="s">
        <v>2043</v>
      </c>
      <c r="B69" s="325" t="s">
        <v>168</v>
      </c>
      <c r="C69" s="325" t="s">
        <v>2044</v>
      </c>
      <c r="D69" s="326" t="s">
        <v>155</v>
      </c>
      <c r="E69" s="326"/>
      <c r="F69" s="326" t="s">
        <v>155</v>
      </c>
      <c r="G69" s="955"/>
      <c r="H69" s="327" t="s">
        <v>1863</v>
      </c>
      <c r="I69" s="327" t="s">
        <v>2007</v>
      </c>
      <c r="J69" s="326" t="s">
        <v>1903</v>
      </c>
      <c r="K69" s="325"/>
      <c r="L69" s="327" t="s">
        <v>2045</v>
      </c>
      <c r="M69" s="327" t="s">
        <v>1945</v>
      </c>
      <c r="N69" s="327" t="s">
        <v>1899</v>
      </c>
      <c r="O69" s="326" t="s">
        <v>990</v>
      </c>
      <c r="P69" s="327"/>
      <c r="Q69" s="326"/>
      <c r="R69" s="327" t="s">
        <v>990</v>
      </c>
      <c r="S69" s="327" t="str">
        <f t="shared" ref="S69:S132" si="3">SUBSTITUTE(AF69," - ",CHAR(10))</f>
        <v/>
      </c>
      <c r="T69" s="326" t="s">
        <v>2018</v>
      </c>
      <c r="U69" s="327" t="s">
        <v>2018</v>
      </c>
      <c r="V69" s="326" t="s">
        <v>2018</v>
      </c>
      <c r="W69" s="326" t="s">
        <v>159</v>
      </c>
      <c r="X69" s="327"/>
      <c r="Y69" s="327"/>
      <c r="Z69" s="579"/>
      <c r="AA69" s="326"/>
      <c r="AB69" s="326"/>
      <c r="AC69" s="326"/>
      <c r="AD69" s="326"/>
      <c r="AE69" s="331"/>
      <c r="AF69" s="1" t="s">
        <v>990</v>
      </c>
      <c r="AG69" s="1" t="str">
        <f t="shared" ref="AG69:AG132" si="4">IF(ISBLANK(U69),IF(W69="Sufficiently Characterized","",IF(AND(NOT(ISBLANK(T69)),NOT(ISBLANK(V69))),"COST","")),"")</f>
        <v/>
      </c>
    </row>
    <row r="70" spans="1:33" s="1" customFormat="1" x14ac:dyDescent="0.25">
      <c r="A70" s="325" t="s">
        <v>2046</v>
      </c>
      <c r="B70" s="325" t="s">
        <v>170</v>
      </c>
      <c r="C70" s="325" t="s">
        <v>2047</v>
      </c>
      <c r="D70" s="326"/>
      <c r="E70" s="326" t="s">
        <v>155</v>
      </c>
      <c r="F70" s="326" t="s">
        <v>990</v>
      </c>
      <c r="G70" s="955"/>
      <c r="H70" s="327"/>
      <c r="I70" s="327" t="s">
        <v>990</v>
      </c>
      <c r="J70" s="326" t="s">
        <v>1903</v>
      </c>
      <c r="K70" s="325"/>
      <c r="L70" s="327" t="s">
        <v>1864</v>
      </c>
      <c r="M70" s="327" t="s">
        <v>1864</v>
      </c>
      <c r="N70" s="327" t="s">
        <v>990</v>
      </c>
      <c r="O70" s="326" t="s">
        <v>990</v>
      </c>
      <c r="P70" s="327"/>
      <c r="Q70" s="326"/>
      <c r="R70" s="327" t="s">
        <v>990</v>
      </c>
      <c r="S70" s="327" t="str">
        <f t="shared" si="3"/>
        <v/>
      </c>
      <c r="T70" s="326" t="s">
        <v>2018</v>
      </c>
      <c r="U70" s="327" t="s">
        <v>2018</v>
      </c>
      <c r="V70" s="326" t="s">
        <v>2018</v>
      </c>
      <c r="W70" s="326" t="s">
        <v>159</v>
      </c>
      <c r="X70" s="327"/>
      <c r="Y70" s="327"/>
      <c r="Z70" s="579"/>
      <c r="AA70" s="326"/>
      <c r="AB70" s="326"/>
      <c r="AC70" s="326"/>
      <c r="AD70" s="326"/>
      <c r="AE70" s="331"/>
      <c r="AF70" s="1" t="s">
        <v>990</v>
      </c>
      <c r="AG70" s="1" t="str">
        <f t="shared" si="4"/>
        <v/>
      </c>
    </row>
    <row r="71" spans="1:33" s="1" customFormat="1" x14ac:dyDescent="0.25">
      <c r="A71" s="336" t="s">
        <v>2048</v>
      </c>
      <c r="B71" s="336" t="s">
        <v>186</v>
      </c>
      <c r="C71" s="336" t="s">
        <v>2049</v>
      </c>
      <c r="D71" s="337"/>
      <c r="E71" s="337" t="s">
        <v>155</v>
      </c>
      <c r="F71" s="337" t="s">
        <v>990</v>
      </c>
      <c r="G71" s="956"/>
      <c r="H71" s="338"/>
      <c r="I71" s="338" t="s">
        <v>990</v>
      </c>
      <c r="J71" s="337" t="s">
        <v>1903</v>
      </c>
      <c r="K71" s="336"/>
      <c r="L71" s="338" t="s">
        <v>1864</v>
      </c>
      <c r="M71" s="338" t="s">
        <v>1864</v>
      </c>
      <c r="N71" s="338" t="s">
        <v>990</v>
      </c>
      <c r="O71" s="337" t="s">
        <v>990</v>
      </c>
      <c r="P71" s="338"/>
      <c r="Q71" s="337"/>
      <c r="R71" s="338" t="s">
        <v>990</v>
      </c>
      <c r="S71" s="338" t="str">
        <f t="shared" si="3"/>
        <v/>
      </c>
      <c r="T71" s="337" t="s">
        <v>2018</v>
      </c>
      <c r="U71" s="338" t="s">
        <v>2018</v>
      </c>
      <c r="V71" s="337" t="s">
        <v>2018</v>
      </c>
      <c r="W71" s="337" t="s">
        <v>159</v>
      </c>
      <c r="X71" s="338"/>
      <c r="Y71" s="338"/>
      <c r="Z71" s="580"/>
      <c r="AA71" s="337"/>
      <c r="AB71" s="337"/>
      <c r="AC71" s="337"/>
      <c r="AD71" s="337"/>
      <c r="AE71" s="340"/>
      <c r="AF71" s="1" t="s">
        <v>990</v>
      </c>
      <c r="AG71" s="1" t="str">
        <f t="shared" si="4"/>
        <v/>
      </c>
    </row>
    <row r="72" spans="1:33" s="1" customFormat="1" x14ac:dyDescent="0.25">
      <c r="A72" s="295"/>
      <c r="B72" s="295" t="s">
        <v>1861</v>
      </c>
      <c r="C72" s="295" t="s">
        <v>2050</v>
      </c>
      <c r="D72" s="573"/>
      <c r="E72" s="573"/>
      <c r="F72" s="573" t="s">
        <v>990</v>
      </c>
      <c r="G72" s="951" t="s">
        <v>366</v>
      </c>
      <c r="H72" s="482"/>
      <c r="I72" s="482" t="s">
        <v>990</v>
      </c>
      <c r="J72" s="573" t="s">
        <v>1903</v>
      </c>
      <c r="K72" s="295"/>
      <c r="L72" s="482" t="s">
        <v>1864</v>
      </c>
      <c r="M72" s="482" t="s">
        <v>1864</v>
      </c>
      <c r="N72" s="482" t="s">
        <v>990</v>
      </c>
      <c r="O72" s="573" t="s">
        <v>990</v>
      </c>
      <c r="P72" s="482"/>
      <c r="Q72" s="573"/>
      <c r="R72" s="482" t="s">
        <v>990</v>
      </c>
      <c r="S72" s="482" t="str">
        <f t="shared" si="3"/>
        <v/>
      </c>
      <c r="T72" s="296"/>
      <c r="U72" s="297"/>
      <c r="V72" s="296"/>
      <c r="W72" s="573" t="s">
        <v>159</v>
      </c>
      <c r="X72" s="482"/>
      <c r="Y72" s="482"/>
      <c r="Z72" s="575"/>
      <c r="AA72" s="573"/>
      <c r="AB72" s="573"/>
      <c r="AC72" s="573"/>
      <c r="AD72" s="573"/>
      <c r="AE72" s="367"/>
      <c r="AF72" s="1" t="s">
        <v>990</v>
      </c>
      <c r="AG72" s="1" t="str">
        <f t="shared" si="4"/>
        <v/>
      </c>
    </row>
    <row r="73" spans="1:33" s="1" customFormat="1" x14ac:dyDescent="0.25">
      <c r="A73" s="282"/>
      <c r="B73" s="282" t="s">
        <v>151</v>
      </c>
      <c r="C73" s="282" t="s">
        <v>2051</v>
      </c>
      <c r="D73" s="283"/>
      <c r="E73" s="283"/>
      <c r="F73" s="283" t="s">
        <v>990</v>
      </c>
      <c r="G73" s="952"/>
      <c r="H73" s="484"/>
      <c r="I73" s="484" t="s">
        <v>990</v>
      </c>
      <c r="J73" s="283" t="s">
        <v>1903</v>
      </c>
      <c r="K73" s="282"/>
      <c r="L73" s="484" t="s">
        <v>1864</v>
      </c>
      <c r="M73" s="484" t="s">
        <v>1864</v>
      </c>
      <c r="N73" s="484" t="s">
        <v>990</v>
      </c>
      <c r="O73" s="283" t="s">
        <v>990</v>
      </c>
      <c r="P73" s="484"/>
      <c r="Q73" s="283"/>
      <c r="R73" s="484" t="s">
        <v>990</v>
      </c>
      <c r="S73" s="484" t="str">
        <f t="shared" si="3"/>
        <v/>
      </c>
      <c r="T73" s="301"/>
      <c r="U73" s="328"/>
      <c r="V73" s="301"/>
      <c r="W73" s="283" t="s">
        <v>159</v>
      </c>
      <c r="X73" s="484"/>
      <c r="Y73" s="484"/>
      <c r="Z73" s="576"/>
      <c r="AA73" s="283"/>
      <c r="AB73" s="283"/>
      <c r="AC73" s="283"/>
      <c r="AD73" s="283"/>
      <c r="AE73" s="312"/>
      <c r="AF73" s="1" t="s">
        <v>990</v>
      </c>
      <c r="AG73" s="1" t="str">
        <f t="shared" si="4"/>
        <v/>
      </c>
    </row>
    <row r="74" spans="1:33" s="1" customFormat="1" x14ac:dyDescent="0.25">
      <c r="A74" s="282" t="s">
        <v>2052</v>
      </c>
      <c r="B74" s="282" t="s">
        <v>165</v>
      </c>
      <c r="C74" s="282" t="s">
        <v>2053</v>
      </c>
      <c r="D74" s="283" t="s">
        <v>155</v>
      </c>
      <c r="E74" s="283"/>
      <c r="F74" s="283" t="s">
        <v>990</v>
      </c>
      <c r="G74" s="952"/>
      <c r="H74" s="484"/>
      <c r="I74" s="484" t="s">
        <v>990</v>
      </c>
      <c r="J74" s="283" t="s">
        <v>1903</v>
      </c>
      <c r="K74" s="282"/>
      <c r="L74" s="484" t="s">
        <v>1864</v>
      </c>
      <c r="M74" s="484" t="s">
        <v>1864</v>
      </c>
      <c r="N74" s="484" t="s">
        <v>990</v>
      </c>
      <c r="O74" s="283" t="s">
        <v>990</v>
      </c>
      <c r="P74" s="484"/>
      <c r="Q74" s="283"/>
      <c r="R74" s="484" t="s">
        <v>990</v>
      </c>
      <c r="S74" s="484" t="str">
        <f t="shared" si="3"/>
        <v/>
      </c>
      <c r="T74" s="283" t="s">
        <v>2018</v>
      </c>
      <c r="U74" s="484" t="s">
        <v>2018</v>
      </c>
      <c r="V74" s="283" t="s">
        <v>2018</v>
      </c>
      <c r="W74" s="283" t="s">
        <v>159</v>
      </c>
      <c r="X74" s="484"/>
      <c r="Y74" s="484"/>
      <c r="Z74" s="576"/>
      <c r="AA74" s="283"/>
      <c r="AB74" s="283"/>
      <c r="AC74" s="283"/>
      <c r="AD74" s="283"/>
      <c r="AE74" s="312"/>
      <c r="AF74" s="1" t="s">
        <v>990</v>
      </c>
      <c r="AG74" s="1" t="str">
        <f t="shared" si="4"/>
        <v/>
      </c>
    </row>
    <row r="75" spans="1:33" s="1" customFormat="1" ht="45" x14ac:dyDescent="0.25">
      <c r="A75" s="282" t="s">
        <v>2054</v>
      </c>
      <c r="B75" s="282" t="s">
        <v>168</v>
      </c>
      <c r="C75" s="282" t="s">
        <v>2055</v>
      </c>
      <c r="D75" s="283" t="s">
        <v>155</v>
      </c>
      <c r="E75" s="283"/>
      <c r="F75" s="283" t="s">
        <v>155</v>
      </c>
      <c r="G75" s="952"/>
      <c r="H75" s="484" t="s">
        <v>1863</v>
      </c>
      <c r="I75" s="484" t="s">
        <v>2007</v>
      </c>
      <c r="J75" s="283" t="s">
        <v>1903</v>
      </c>
      <c r="K75" s="282"/>
      <c r="L75" s="484" t="s">
        <v>1924</v>
      </c>
      <c r="M75" s="484" t="s">
        <v>1945</v>
      </c>
      <c r="N75" s="484" t="s">
        <v>1899</v>
      </c>
      <c r="O75" s="283" t="s">
        <v>990</v>
      </c>
      <c r="P75" s="484"/>
      <c r="Q75" s="283"/>
      <c r="R75" s="484" t="s">
        <v>990</v>
      </c>
      <c r="S75" s="484" t="str">
        <f t="shared" si="3"/>
        <v/>
      </c>
      <c r="T75" s="283" t="s">
        <v>2018</v>
      </c>
      <c r="U75" s="484" t="s">
        <v>2018</v>
      </c>
      <c r="V75" s="283" t="s">
        <v>2018</v>
      </c>
      <c r="W75" s="283" t="s">
        <v>159</v>
      </c>
      <c r="X75" s="484"/>
      <c r="Y75" s="484"/>
      <c r="Z75" s="576"/>
      <c r="AA75" s="283"/>
      <c r="AB75" s="283"/>
      <c r="AC75" s="283"/>
      <c r="AD75" s="283"/>
      <c r="AE75" s="312"/>
      <c r="AF75" s="1" t="s">
        <v>990</v>
      </c>
      <c r="AG75" s="1" t="str">
        <f t="shared" si="4"/>
        <v/>
      </c>
    </row>
    <row r="76" spans="1:33" s="1" customFormat="1" ht="30" x14ac:dyDescent="0.25">
      <c r="A76" s="282" t="s">
        <v>2056</v>
      </c>
      <c r="B76" s="282" t="s">
        <v>170</v>
      </c>
      <c r="C76" s="282" t="s">
        <v>2057</v>
      </c>
      <c r="D76" s="283" t="s">
        <v>155</v>
      </c>
      <c r="E76" s="283"/>
      <c r="F76" s="283" t="s">
        <v>155</v>
      </c>
      <c r="G76" s="952"/>
      <c r="H76" s="484" t="s">
        <v>1863</v>
      </c>
      <c r="I76" s="484" t="s">
        <v>2007</v>
      </c>
      <c r="J76" s="283" t="s">
        <v>1903</v>
      </c>
      <c r="K76" s="282"/>
      <c r="L76" s="484" t="s">
        <v>2045</v>
      </c>
      <c r="M76" s="484" t="s">
        <v>1945</v>
      </c>
      <c r="N76" s="484" t="s">
        <v>1899</v>
      </c>
      <c r="O76" s="283" t="s">
        <v>990</v>
      </c>
      <c r="P76" s="484"/>
      <c r="Q76" s="283"/>
      <c r="R76" s="484" t="s">
        <v>990</v>
      </c>
      <c r="S76" s="484" t="str">
        <f t="shared" si="3"/>
        <v/>
      </c>
      <c r="T76" s="283" t="s">
        <v>2018</v>
      </c>
      <c r="U76" s="484" t="s">
        <v>2018</v>
      </c>
      <c r="V76" s="283" t="s">
        <v>2018</v>
      </c>
      <c r="W76" s="283" t="s">
        <v>159</v>
      </c>
      <c r="X76" s="484"/>
      <c r="Y76" s="484"/>
      <c r="Z76" s="576"/>
      <c r="AA76" s="283"/>
      <c r="AB76" s="283"/>
      <c r="AC76" s="283"/>
      <c r="AD76" s="283"/>
      <c r="AE76" s="312"/>
      <c r="AF76" s="1" t="s">
        <v>990</v>
      </c>
      <c r="AG76" s="1" t="str">
        <f t="shared" si="4"/>
        <v/>
      </c>
    </row>
    <row r="77" spans="1:33" s="1" customFormat="1" ht="30" x14ac:dyDescent="0.25">
      <c r="A77" s="282" t="s">
        <v>2058</v>
      </c>
      <c r="B77" s="282" t="s">
        <v>186</v>
      </c>
      <c r="C77" s="282" t="s">
        <v>2059</v>
      </c>
      <c r="D77" s="283"/>
      <c r="E77" s="283" t="s">
        <v>155</v>
      </c>
      <c r="F77" s="283" t="s">
        <v>990</v>
      </c>
      <c r="G77" s="952"/>
      <c r="H77" s="484" t="s">
        <v>1863</v>
      </c>
      <c r="I77" s="484" t="s">
        <v>2007</v>
      </c>
      <c r="J77" s="283" t="s">
        <v>1903</v>
      </c>
      <c r="K77" s="282"/>
      <c r="L77" s="484" t="s">
        <v>990</v>
      </c>
      <c r="M77" s="484" t="s">
        <v>990</v>
      </c>
      <c r="N77" s="484" t="s">
        <v>990</v>
      </c>
      <c r="O77" s="283" t="s">
        <v>990</v>
      </c>
      <c r="P77" s="484"/>
      <c r="Q77" s="283"/>
      <c r="R77" s="484" t="s">
        <v>990</v>
      </c>
      <c r="S77" s="484" t="str">
        <f t="shared" si="3"/>
        <v/>
      </c>
      <c r="T77" s="283" t="s">
        <v>2018</v>
      </c>
      <c r="U77" s="484" t="s">
        <v>2018</v>
      </c>
      <c r="V77" s="283" t="s">
        <v>2018</v>
      </c>
      <c r="W77" s="283" t="s">
        <v>159</v>
      </c>
      <c r="X77" s="484"/>
      <c r="Y77" s="484"/>
      <c r="Z77" s="576"/>
      <c r="AA77" s="283"/>
      <c r="AB77" s="283"/>
      <c r="AC77" s="283"/>
      <c r="AD77" s="283"/>
      <c r="AE77" s="312"/>
      <c r="AF77" s="1" t="s">
        <v>990</v>
      </c>
      <c r="AG77" s="1" t="str">
        <f t="shared" si="4"/>
        <v/>
      </c>
    </row>
    <row r="78" spans="1:33" s="1" customFormat="1" ht="30" x14ac:dyDescent="0.25">
      <c r="A78" s="316" t="s">
        <v>2060</v>
      </c>
      <c r="B78" s="316" t="s">
        <v>188</v>
      </c>
      <c r="C78" s="316" t="s">
        <v>2061</v>
      </c>
      <c r="D78" s="317"/>
      <c r="E78" s="317" t="s">
        <v>155</v>
      </c>
      <c r="F78" s="317" t="s">
        <v>990</v>
      </c>
      <c r="G78" s="953"/>
      <c r="H78" s="483" t="s">
        <v>1863</v>
      </c>
      <c r="I78" s="483" t="s">
        <v>2007</v>
      </c>
      <c r="J78" s="317" t="s">
        <v>1903</v>
      </c>
      <c r="K78" s="316"/>
      <c r="L78" s="483" t="s">
        <v>990</v>
      </c>
      <c r="M78" s="483" t="s">
        <v>990</v>
      </c>
      <c r="N78" s="483" t="s">
        <v>990</v>
      </c>
      <c r="O78" s="317" t="s">
        <v>990</v>
      </c>
      <c r="P78" s="483"/>
      <c r="Q78" s="317"/>
      <c r="R78" s="483" t="s">
        <v>990</v>
      </c>
      <c r="S78" s="483" t="str">
        <f t="shared" si="3"/>
        <v/>
      </c>
      <c r="T78" s="317" t="s">
        <v>2018</v>
      </c>
      <c r="U78" s="483" t="s">
        <v>2018</v>
      </c>
      <c r="V78" s="317" t="s">
        <v>2018</v>
      </c>
      <c r="W78" s="317" t="s">
        <v>159</v>
      </c>
      <c r="X78" s="483"/>
      <c r="Y78" s="483"/>
      <c r="Z78" s="577"/>
      <c r="AA78" s="317"/>
      <c r="AB78" s="317"/>
      <c r="AC78" s="317"/>
      <c r="AD78" s="317"/>
      <c r="AE78" s="319"/>
      <c r="AF78" s="1" t="s">
        <v>990</v>
      </c>
      <c r="AG78" s="1" t="str">
        <f t="shared" si="4"/>
        <v/>
      </c>
    </row>
    <row r="79" spans="1:33" s="1" customFormat="1" x14ac:dyDescent="0.25">
      <c r="A79" s="322"/>
      <c r="B79" s="322" t="s">
        <v>1861</v>
      </c>
      <c r="C79" s="322" t="s">
        <v>2062</v>
      </c>
      <c r="D79" s="323"/>
      <c r="E79" s="323"/>
      <c r="F79" s="323" t="s">
        <v>990</v>
      </c>
      <c r="G79" s="954" t="s">
        <v>321</v>
      </c>
      <c r="H79" s="324" t="s">
        <v>1885</v>
      </c>
      <c r="I79" s="324" t="s">
        <v>990</v>
      </c>
      <c r="J79" s="323" t="s">
        <v>1885</v>
      </c>
      <c r="K79" s="960" t="s">
        <v>2063</v>
      </c>
      <c r="L79" s="324" t="s">
        <v>990</v>
      </c>
      <c r="M79" s="324" t="s">
        <v>990</v>
      </c>
      <c r="N79" s="360" t="s">
        <v>990</v>
      </c>
      <c r="O79" s="324" t="s">
        <v>990</v>
      </c>
      <c r="P79" s="324"/>
      <c r="Q79" s="600"/>
      <c r="R79" s="324" t="s">
        <v>990</v>
      </c>
      <c r="S79" s="324" t="str">
        <f t="shared" si="3"/>
        <v/>
      </c>
      <c r="T79" s="297"/>
      <c r="U79" s="297"/>
      <c r="V79" s="297"/>
      <c r="W79" s="324" t="s">
        <v>159</v>
      </c>
      <c r="X79" s="324"/>
      <c r="Y79" s="600"/>
      <c r="Z79" s="361"/>
      <c r="AA79" s="600"/>
      <c r="AB79" s="323"/>
      <c r="AC79" s="323"/>
      <c r="AD79" s="323"/>
      <c r="AE79" s="362"/>
      <c r="AF79" s="1" t="s">
        <v>990</v>
      </c>
      <c r="AG79" s="1" t="str">
        <f t="shared" si="4"/>
        <v/>
      </c>
    </row>
    <row r="80" spans="1:33" s="1" customFormat="1" x14ac:dyDescent="0.25">
      <c r="A80" s="325"/>
      <c r="B80" s="325" t="s">
        <v>151</v>
      </c>
      <c r="C80" s="325" t="s">
        <v>2064</v>
      </c>
      <c r="D80" s="326"/>
      <c r="E80" s="326"/>
      <c r="F80" s="326" t="s">
        <v>990</v>
      </c>
      <c r="G80" s="955"/>
      <c r="H80" s="327" t="s">
        <v>1885</v>
      </c>
      <c r="I80" s="327" t="s">
        <v>990</v>
      </c>
      <c r="J80" s="326" t="s">
        <v>1885</v>
      </c>
      <c r="K80" s="961"/>
      <c r="L80" s="327" t="s">
        <v>990</v>
      </c>
      <c r="M80" s="327" t="s">
        <v>990</v>
      </c>
      <c r="N80" s="363" t="s">
        <v>990</v>
      </c>
      <c r="O80" s="327" t="s">
        <v>990</v>
      </c>
      <c r="P80" s="327"/>
      <c r="Q80" s="601"/>
      <c r="R80" s="327" t="s">
        <v>990</v>
      </c>
      <c r="S80" s="327" t="str">
        <f t="shared" si="3"/>
        <v/>
      </c>
      <c r="T80" s="328"/>
      <c r="U80" s="328"/>
      <c r="V80" s="328"/>
      <c r="W80" s="327" t="s">
        <v>159</v>
      </c>
      <c r="X80" s="327"/>
      <c r="Y80" s="601"/>
      <c r="Z80" s="364"/>
      <c r="AA80" s="601"/>
      <c r="AB80" s="326"/>
      <c r="AC80" s="326"/>
      <c r="AD80" s="326"/>
      <c r="AE80" s="331"/>
      <c r="AF80" s="1" t="s">
        <v>990</v>
      </c>
      <c r="AG80" s="1" t="str">
        <f t="shared" si="4"/>
        <v/>
      </c>
    </row>
    <row r="81" spans="1:33" s="1" customFormat="1" x14ac:dyDescent="0.25">
      <c r="A81" s="325" t="s">
        <v>2065</v>
      </c>
      <c r="B81" s="325" t="s">
        <v>165</v>
      </c>
      <c r="C81" s="325" t="s">
        <v>2066</v>
      </c>
      <c r="D81" s="326" t="s">
        <v>155</v>
      </c>
      <c r="E81" s="326"/>
      <c r="F81" s="326" t="s">
        <v>990</v>
      </c>
      <c r="G81" s="955"/>
      <c r="H81" s="327" t="s">
        <v>1885</v>
      </c>
      <c r="I81" s="327" t="s">
        <v>990</v>
      </c>
      <c r="J81" s="326" t="s">
        <v>1885</v>
      </c>
      <c r="K81" s="961"/>
      <c r="L81" s="327" t="s">
        <v>990</v>
      </c>
      <c r="M81" s="327" t="s">
        <v>990</v>
      </c>
      <c r="N81" s="363" t="s">
        <v>990</v>
      </c>
      <c r="O81" s="327" t="s">
        <v>990</v>
      </c>
      <c r="P81" s="327"/>
      <c r="Q81" s="601"/>
      <c r="R81" s="327" t="s">
        <v>990</v>
      </c>
      <c r="S81" s="327" t="str">
        <f t="shared" si="3"/>
        <v/>
      </c>
      <c r="T81" s="327" t="s">
        <v>2018</v>
      </c>
      <c r="U81" s="327" t="s">
        <v>2018</v>
      </c>
      <c r="V81" s="327" t="s">
        <v>2018</v>
      </c>
      <c r="W81" s="327" t="s">
        <v>159</v>
      </c>
      <c r="X81" s="327"/>
      <c r="Y81" s="601"/>
      <c r="Z81" s="364"/>
      <c r="AA81" s="601"/>
      <c r="AB81" s="326"/>
      <c r="AC81" s="326"/>
      <c r="AD81" s="326"/>
      <c r="AE81" s="331"/>
      <c r="AF81" s="1" t="s">
        <v>990</v>
      </c>
      <c r="AG81" s="1" t="str">
        <f t="shared" si="4"/>
        <v/>
      </c>
    </row>
    <row r="82" spans="1:33" s="1" customFormat="1" x14ac:dyDescent="0.25">
      <c r="A82" s="325" t="s">
        <v>2067</v>
      </c>
      <c r="B82" s="325" t="s">
        <v>168</v>
      </c>
      <c r="C82" s="325" t="s">
        <v>2068</v>
      </c>
      <c r="D82" s="326" t="s">
        <v>155</v>
      </c>
      <c r="E82" s="326"/>
      <c r="F82" s="326" t="s">
        <v>990</v>
      </c>
      <c r="G82" s="955"/>
      <c r="H82" s="327" t="s">
        <v>1885</v>
      </c>
      <c r="I82" s="327" t="s">
        <v>990</v>
      </c>
      <c r="J82" s="326" t="s">
        <v>1885</v>
      </c>
      <c r="K82" s="961"/>
      <c r="L82" s="327" t="s">
        <v>990</v>
      </c>
      <c r="M82" s="327" t="s">
        <v>990</v>
      </c>
      <c r="N82" s="363" t="s">
        <v>990</v>
      </c>
      <c r="O82" s="327" t="s">
        <v>990</v>
      </c>
      <c r="P82" s="327"/>
      <c r="Q82" s="601"/>
      <c r="R82" s="327" t="s">
        <v>990</v>
      </c>
      <c r="S82" s="327" t="str">
        <f t="shared" si="3"/>
        <v/>
      </c>
      <c r="T82" s="327" t="s">
        <v>2018</v>
      </c>
      <c r="U82" s="327" t="s">
        <v>2018</v>
      </c>
      <c r="V82" s="327" t="s">
        <v>2018</v>
      </c>
      <c r="W82" s="327" t="s">
        <v>159</v>
      </c>
      <c r="X82" s="327"/>
      <c r="Y82" s="601"/>
      <c r="Z82" s="364"/>
      <c r="AA82" s="601"/>
      <c r="AB82" s="326"/>
      <c r="AC82" s="326"/>
      <c r="AD82" s="326"/>
      <c r="AE82" s="331"/>
      <c r="AF82" s="1" t="s">
        <v>990</v>
      </c>
      <c r="AG82" s="1" t="str">
        <f t="shared" si="4"/>
        <v/>
      </c>
    </row>
    <row r="83" spans="1:33" s="1" customFormat="1" ht="120" x14ac:dyDescent="0.25">
      <c r="A83" s="325" t="s">
        <v>2069</v>
      </c>
      <c r="B83" s="325" t="s">
        <v>170</v>
      </c>
      <c r="C83" s="579" t="s">
        <v>2070</v>
      </c>
      <c r="D83" s="326" t="s">
        <v>155</v>
      </c>
      <c r="E83" s="326"/>
      <c r="F83" s="326" t="s">
        <v>155</v>
      </c>
      <c r="G83" s="955"/>
      <c r="H83" s="327" t="s">
        <v>1885</v>
      </c>
      <c r="I83" s="327" t="s">
        <v>990</v>
      </c>
      <c r="J83" s="326" t="s">
        <v>1885</v>
      </c>
      <c r="K83" s="961"/>
      <c r="L83" s="327" t="s">
        <v>1924</v>
      </c>
      <c r="M83" s="327" t="s">
        <v>1945</v>
      </c>
      <c r="N83" s="363" t="s">
        <v>2071</v>
      </c>
      <c r="O83" s="327" t="s">
        <v>990</v>
      </c>
      <c r="P83" s="327"/>
      <c r="Q83" s="601"/>
      <c r="R83" s="327" t="s">
        <v>990</v>
      </c>
      <c r="S83" s="327" t="str">
        <f t="shared" si="3"/>
        <v/>
      </c>
      <c r="T83" s="327" t="s">
        <v>2018</v>
      </c>
      <c r="U83" s="327" t="s">
        <v>2018</v>
      </c>
      <c r="V83" s="327" t="s">
        <v>2018</v>
      </c>
      <c r="W83" s="327" t="s">
        <v>159</v>
      </c>
      <c r="X83" s="327"/>
      <c r="Y83" s="601"/>
      <c r="Z83" s="364"/>
      <c r="AA83" s="601"/>
      <c r="AB83" s="326"/>
      <c r="AC83" s="326"/>
      <c r="AD83" s="326"/>
      <c r="AE83" s="331"/>
      <c r="AF83" s="1" t="s">
        <v>990</v>
      </c>
      <c r="AG83" s="1" t="str">
        <f t="shared" si="4"/>
        <v/>
      </c>
    </row>
    <row r="84" spans="1:33" s="1" customFormat="1" x14ac:dyDescent="0.25">
      <c r="A84" s="325" t="s">
        <v>2072</v>
      </c>
      <c r="B84" s="325" t="s">
        <v>186</v>
      </c>
      <c r="C84" s="325" t="s">
        <v>2073</v>
      </c>
      <c r="D84" s="326"/>
      <c r="E84" s="326" t="s">
        <v>155</v>
      </c>
      <c r="F84" s="326" t="s">
        <v>990</v>
      </c>
      <c r="G84" s="955"/>
      <c r="H84" s="327"/>
      <c r="I84" s="327" t="s">
        <v>990</v>
      </c>
      <c r="J84" s="326" t="s">
        <v>1885</v>
      </c>
      <c r="K84" s="961"/>
      <c r="L84" s="327" t="s">
        <v>1864</v>
      </c>
      <c r="M84" s="327" t="s">
        <v>1864</v>
      </c>
      <c r="N84" s="363" t="s">
        <v>990</v>
      </c>
      <c r="O84" s="327" t="s">
        <v>990</v>
      </c>
      <c r="P84" s="327"/>
      <c r="Q84" s="601"/>
      <c r="R84" s="327" t="s">
        <v>990</v>
      </c>
      <c r="S84" s="327" t="str">
        <f t="shared" si="3"/>
        <v/>
      </c>
      <c r="T84" s="327" t="s">
        <v>2018</v>
      </c>
      <c r="U84" s="327" t="s">
        <v>2018</v>
      </c>
      <c r="V84" s="327" t="s">
        <v>2018</v>
      </c>
      <c r="W84" s="327" t="s">
        <v>159</v>
      </c>
      <c r="X84" s="327"/>
      <c r="Y84" s="601"/>
      <c r="Z84" s="364"/>
      <c r="AA84" s="601"/>
      <c r="AB84" s="326"/>
      <c r="AC84" s="326"/>
      <c r="AD84" s="326"/>
      <c r="AE84" s="331"/>
      <c r="AF84" s="1" t="s">
        <v>990</v>
      </c>
      <c r="AG84" s="1" t="str">
        <f t="shared" si="4"/>
        <v/>
      </c>
    </row>
    <row r="85" spans="1:33" s="1" customFormat="1" x14ac:dyDescent="0.25">
      <c r="A85" s="336" t="s">
        <v>2074</v>
      </c>
      <c r="B85" s="336" t="s">
        <v>188</v>
      </c>
      <c r="C85" s="336" t="s">
        <v>2075</v>
      </c>
      <c r="D85" s="337"/>
      <c r="E85" s="337" t="s">
        <v>155</v>
      </c>
      <c r="F85" s="337" t="s">
        <v>990</v>
      </c>
      <c r="G85" s="956"/>
      <c r="H85" s="338"/>
      <c r="I85" s="338" t="s">
        <v>990</v>
      </c>
      <c r="J85" s="337" t="s">
        <v>1885</v>
      </c>
      <c r="K85" s="962"/>
      <c r="L85" s="338" t="s">
        <v>1864</v>
      </c>
      <c r="M85" s="338" t="s">
        <v>1864</v>
      </c>
      <c r="N85" s="365" t="s">
        <v>990</v>
      </c>
      <c r="O85" s="338" t="s">
        <v>990</v>
      </c>
      <c r="P85" s="338"/>
      <c r="Q85" s="602"/>
      <c r="R85" s="338" t="s">
        <v>990</v>
      </c>
      <c r="S85" s="338" t="str">
        <f t="shared" si="3"/>
        <v/>
      </c>
      <c r="T85" s="338" t="s">
        <v>2018</v>
      </c>
      <c r="U85" s="338" t="s">
        <v>2018</v>
      </c>
      <c r="V85" s="338" t="s">
        <v>2018</v>
      </c>
      <c r="W85" s="338" t="s">
        <v>159</v>
      </c>
      <c r="X85" s="338"/>
      <c r="Y85" s="602"/>
      <c r="Z85" s="366"/>
      <c r="AA85" s="602"/>
      <c r="AB85" s="337"/>
      <c r="AC85" s="337"/>
      <c r="AD85" s="337"/>
      <c r="AE85" s="340"/>
      <c r="AF85" s="1" t="s">
        <v>990</v>
      </c>
      <c r="AG85" s="1" t="str">
        <f t="shared" si="4"/>
        <v/>
      </c>
    </row>
    <row r="86" spans="1:33" s="1" customFormat="1" x14ac:dyDescent="0.25">
      <c r="A86" s="295"/>
      <c r="B86" s="295" t="s">
        <v>1861</v>
      </c>
      <c r="C86" s="295" t="s">
        <v>2076</v>
      </c>
      <c r="D86" s="573"/>
      <c r="E86" s="573"/>
      <c r="F86" s="573" t="s">
        <v>990</v>
      </c>
      <c r="G86" s="951" t="s">
        <v>384</v>
      </c>
      <c r="H86" s="482"/>
      <c r="I86" s="482" t="s">
        <v>990</v>
      </c>
      <c r="J86" s="573" t="s">
        <v>1885</v>
      </c>
      <c r="K86" s="295"/>
      <c r="L86" s="482" t="s">
        <v>1864</v>
      </c>
      <c r="M86" s="482" t="s">
        <v>1864</v>
      </c>
      <c r="N86" s="482" t="s">
        <v>990</v>
      </c>
      <c r="O86" s="573" t="s">
        <v>990</v>
      </c>
      <c r="P86" s="482"/>
      <c r="Q86" s="573"/>
      <c r="R86" s="482" t="s">
        <v>990</v>
      </c>
      <c r="S86" s="482" t="str">
        <f t="shared" si="3"/>
        <v/>
      </c>
      <c r="T86" s="296"/>
      <c r="U86" s="297"/>
      <c r="V86" s="296"/>
      <c r="W86" s="573" t="s">
        <v>159</v>
      </c>
      <c r="X86" s="482"/>
      <c r="Y86" s="482"/>
      <c r="Z86" s="575"/>
      <c r="AA86" s="573"/>
      <c r="AB86" s="573"/>
      <c r="AC86" s="573"/>
      <c r="AD86" s="573"/>
      <c r="AE86" s="367"/>
      <c r="AF86" s="1" t="s">
        <v>990</v>
      </c>
      <c r="AG86" s="1" t="str">
        <f t="shared" si="4"/>
        <v/>
      </c>
    </row>
    <row r="87" spans="1:33" s="1" customFormat="1" x14ac:dyDescent="0.25">
      <c r="A87" s="282"/>
      <c r="B87" s="282" t="s">
        <v>151</v>
      </c>
      <c r="C87" s="282" t="s">
        <v>2077</v>
      </c>
      <c r="D87" s="283"/>
      <c r="E87" s="283"/>
      <c r="F87" s="283" t="s">
        <v>990</v>
      </c>
      <c r="G87" s="952"/>
      <c r="H87" s="484"/>
      <c r="I87" s="484" t="s">
        <v>990</v>
      </c>
      <c r="J87" s="283" t="s">
        <v>1885</v>
      </c>
      <c r="K87" s="282"/>
      <c r="L87" s="484" t="s">
        <v>1864</v>
      </c>
      <c r="M87" s="484" t="s">
        <v>1864</v>
      </c>
      <c r="N87" s="484" t="s">
        <v>990</v>
      </c>
      <c r="O87" s="283" t="s">
        <v>990</v>
      </c>
      <c r="P87" s="484"/>
      <c r="Q87" s="283"/>
      <c r="R87" s="484" t="s">
        <v>990</v>
      </c>
      <c r="S87" s="484" t="str">
        <f t="shared" si="3"/>
        <v/>
      </c>
      <c r="T87" s="301"/>
      <c r="U87" s="328"/>
      <c r="V87" s="301"/>
      <c r="W87" s="283" t="s">
        <v>159</v>
      </c>
      <c r="X87" s="484"/>
      <c r="Y87" s="484"/>
      <c r="Z87" s="576"/>
      <c r="AA87" s="283"/>
      <c r="AB87" s="283"/>
      <c r="AC87" s="283"/>
      <c r="AD87" s="283"/>
      <c r="AE87" s="312"/>
      <c r="AF87" s="1" t="s">
        <v>990</v>
      </c>
      <c r="AG87" s="1" t="str">
        <f t="shared" si="4"/>
        <v/>
      </c>
    </row>
    <row r="88" spans="1:33" s="1" customFormat="1" ht="45" x14ac:dyDescent="0.25">
      <c r="A88" s="282" t="s">
        <v>2078</v>
      </c>
      <c r="B88" s="282" t="s">
        <v>165</v>
      </c>
      <c r="C88" s="576" t="s">
        <v>2079</v>
      </c>
      <c r="D88" s="283" t="s">
        <v>155</v>
      </c>
      <c r="E88" s="283"/>
      <c r="F88" s="283" t="s">
        <v>155</v>
      </c>
      <c r="G88" s="952"/>
      <c r="H88" s="484" t="s">
        <v>1885</v>
      </c>
      <c r="I88" s="484" t="s">
        <v>1998</v>
      </c>
      <c r="J88" s="283" t="s">
        <v>1885</v>
      </c>
      <c r="K88" s="282"/>
      <c r="L88" s="484" t="s">
        <v>1924</v>
      </c>
      <c r="M88" s="484" t="s">
        <v>1945</v>
      </c>
      <c r="N88" s="484" t="s">
        <v>990</v>
      </c>
      <c r="O88" s="283" t="s">
        <v>990</v>
      </c>
      <c r="P88" s="484"/>
      <c r="Q88" s="283"/>
      <c r="R88" s="484" t="s">
        <v>990</v>
      </c>
      <c r="S88" s="484" t="str">
        <f t="shared" si="3"/>
        <v/>
      </c>
      <c r="T88" s="283" t="s">
        <v>2018</v>
      </c>
      <c r="U88" s="484" t="s">
        <v>2018</v>
      </c>
      <c r="V88" s="283" t="s">
        <v>2018</v>
      </c>
      <c r="W88" s="283" t="s">
        <v>159</v>
      </c>
      <c r="X88" s="484"/>
      <c r="Y88" s="484"/>
      <c r="Z88" s="576"/>
      <c r="AA88" s="283"/>
      <c r="AB88" s="283"/>
      <c r="AC88" s="283"/>
      <c r="AD88" s="283"/>
      <c r="AE88" s="312"/>
      <c r="AF88" s="1" t="s">
        <v>990</v>
      </c>
      <c r="AG88" s="1" t="str">
        <f t="shared" si="4"/>
        <v/>
      </c>
    </row>
    <row r="89" spans="1:33" s="1" customFormat="1" ht="30" x14ac:dyDescent="0.25">
      <c r="A89" s="282" t="s">
        <v>2080</v>
      </c>
      <c r="B89" s="282" t="s">
        <v>168</v>
      </c>
      <c r="C89" s="282" t="s">
        <v>2081</v>
      </c>
      <c r="D89" s="283" t="s">
        <v>155</v>
      </c>
      <c r="E89" s="283"/>
      <c r="F89" s="283" t="s">
        <v>155</v>
      </c>
      <c r="G89" s="952"/>
      <c r="H89" s="484" t="s">
        <v>1885</v>
      </c>
      <c r="I89" s="484" t="s">
        <v>1998</v>
      </c>
      <c r="J89" s="283" t="s">
        <v>1885</v>
      </c>
      <c r="K89" s="282"/>
      <c r="L89" s="484" t="s">
        <v>990</v>
      </c>
      <c r="M89" s="484" t="s">
        <v>990</v>
      </c>
      <c r="N89" s="484" t="s">
        <v>990</v>
      </c>
      <c r="O89" s="283" t="s">
        <v>990</v>
      </c>
      <c r="P89" s="484"/>
      <c r="Q89" s="283"/>
      <c r="R89" s="484" t="s">
        <v>990</v>
      </c>
      <c r="S89" s="484" t="str">
        <f t="shared" si="3"/>
        <v/>
      </c>
      <c r="T89" s="283" t="s">
        <v>2018</v>
      </c>
      <c r="U89" s="484" t="s">
        <v>2018</v>
      </c>
      <c r="V89" s="283" t="s">
        <v>2018</v>
      </c>
      <c r="W89" s="283" t="s">
        <v>159</v>
      </c>
      <c r="X89" s="484"/>
      <c r="Y89" s="484"/>
      <c r="Z89" s="576"/>
      <c r="AA89" s="283"/>
      <c r="AB89" s="283"/>
      <c r="AC89" s="283"/>
      <c r="AD89" s="283"/>
      <c r="AE89" s="312"/>
      <c r="AF89" s="1" t="s">
        <v>990</v>
      </c>
      <c r="AG89" s="1" t="str">
        <f t="shared" si="4"/>
        <v/>
      </c>
    </row>
    <row r="90" spans="1:33" s="1" customFormat="1" x14ac:dyDescent="0.25">
      <c r="A90" s="282" t="s">
        <v>2082</v>
      </c>
      <c r="B90" s="282" t="s">
        <v>170</v>
      </c>
      <c r="C90" s="282" t="s">
        <v>2083</v>
      </c>
      <c r="D90" s="283"/>
      <c r="E90" s="283" t="s">
        <v>155</v>
      </c>
      <c r="F90" s="283" t="s">
        <v>990</v>
      </c>
      <c r="G90" s="952"/>
      <c r="H90" s="484"/>
      <c r="I90" s="484" t="s">
        <v>990</v>
      </c>
      <c r="J90" s="283" t="s">
        <v>1885</v>
      </c>
      <c r="K90" s="282"/>
      <c r="L90" s="484" t="s">
        <v>1864</v>
      </c>
      <c r="M90" s="484" t="s">
        <v>1864</v>
      </c>
      <c r="N90" s="484" t="s">
        <v>990</v>
      </c>
      <c r="O90" s="283" t="s">
        <v>990</v>
      </c>
      <c r="P90" s="484"/>
      <c r="Q90" s="283"/>
      <c r="R90" s="484" t="s">
        <v>990</v>
      </c>
      <c r="S90" s="484" t="str">
        <f t="shared" si="3"/>
        <v/>
      </c>
      <c r="T90" s="283" t="s">
        <v>2018</v>
      </c>
      <c r="U90" s="484" t="s">
        <v>2018</v>
      </c>
      <c r="V90" s="283" t="s">
        <v>2018</v>
      </c>
      <c r="W90" s="283" t="s">
        <v>159</v>
      </c>
      <c r="X90" s="484"/>
      <c r="Y90" s="484"/>
      <c r="Z90" s="576"/>
      <c r="AA90" s="283"/>
      <c r="AB90" s="283"/>
      <c r="AC90" s="283"/>
      <c r="AD90" s="283"/>
      <c r="AE90" s="312"/>
      <c r="AF90" s="1" t="s">
        <v>990</v>
      </c>
      <c r="AG90" s="1" t="str">
        <f t="shared" si="4"/>
        <v/>
      </c>
    </row>
    <row r="91" spans="1:33" s="1" customFormat="1" x14ac:dyDescent="0.25">
      <c r="A91" s="316" t="s">
        <v>2084</v>
      </c>
      <c r="B91" s="316" t="s">
        <v>186</v>
      </c>
      <c r="C91" s="316" t="s">
        <v>2085</v>
      </c>
      <c r="D91" s="317"/>
      <c r="E91" s="317" t="s">
        <v>155</v>
      </c>
      <c r="F91" s="317" t="s">
        <v>990</v>
      </c>
      <c r="G91" s="953"/>
      <c r="H91" s="483"/>
      <c r="I91" s="483" t="s">
        <v>990</v>
      </c>
      <c r="J91" s="317" t="s">
        <v>1885</v>
      </c>
      <c r="K91" s="316"/>
      <c r="L91" s="483" t="s">
        <v>1864</v>
      </c>
      <c r="M91" s="483" t="s">
        <v>1864</v>
      </c>
      <c r="N91" s="483" t="s">
        <v>990</v>
      </c>
      <c r="O91" s="317" t="s">
        <v>990</v>
      </c>
      <c r="P91" s="483"/>
      <c r="Q91" s="317"/>
      <c r="R91" s="483" t="s">
        <v>990</v>
      </c>
      <c r="S91" s="483" t="str">
        <f t="shared" si="3"/>
        <v/>
      </c>
      <c r="T91" s="317" t="s">
        <v>2018</v>
      </c>
      <c r="U91" s="483" t="s">
        <v>2018</v>
      </c>
      <c r="V91" s="317" t="s">
        <v>2018</v>
      </c>
      <c r="W91" s="317" t="s">
        <v>159</v>
      </c>
      <c r="X91" s="483"/>
      <c r="Y91" s="483"/>
      <c r="Z91" s="577"/>
      <c r="AA91" s="317"/>
      <c r="AB91" s="317"/>
      <c r="AC91" s="317"/>
      <c r="AD91" s="317"/>
      <c r="AE91" s="319"/>
      <c r="AF91" s="1" t="s">
        <v>990</v>
      </c>
      <c r="AG91" s="1" t="str">
        <f t="shared" si="4"/>
        <v/>
      </c>
    </row>
    <row r="92" spans="1:33" s="1" customFormat="1" x14ac:dyDescent="0.25">
      <c r="A92" s="322"/>
      <c r="B92" s="322" t="s">
        <v>1861</v>
      </c>
      <c r="C92" s="322" t="s">
        <v>2086</v>
      </c>
      <c r="D92" s="323"/>
      <c r="E92" s="323"/>
      <c r="F92" s="323" t="s">
        <v>990</v>
      </c>
      <c r="G92" s="954" t="s">
        <v>387</v>
      </c>
      <c r="H92" s="324"/>
      <c r="I92" s="324" t="s">
        <v>990</v>
      </c>
      <c r="J92" s="323" t="s">
        <v>1885</v>
      </c>
      <c r="K92" s="322"/>
      <c r="L92" s="324" t="s">
        <v>1864</v>
      </c>
      <c r="M92" s="324" t="s">
        <v>1864</v>
      </c>
      <c r="N92" s="324" t="s">
        <v>990</v>
      </c>
      <c r="O92" s="323" t="s">
        <v>990</v>
      </c>
      <c r="P92" s="324"/>
      <c r="Q92" s="323"/>
      <c r="R92" s="324" t="s">
        <v>990</v>
      </c>
      <c r="S92" s="324" t="str">
        <f t="shared" si="3"/>
        <v/>
      </c>
      <c r="T92" s="296"/>
      <c r="U92" s="297"/>
      <c r="V92" s="296"/>
      <c r="W92" s="323" t="s">
        <v>159</v>
      </c>
      <c r="X92" s="324"/>
      <c r="Y92" s="324"/>
      <c r="Z92" s="578"/>
      <c r="AA92" s="323"/>
      <c r="AB92" s="323"/>
      <c r="AC92" s="323"/>
      <c r="AD92" s="323"/>
      <c r="AE92" s="362"/>
      <c r="AF92" s="1" t="s">
        <v>990</v>
      </c>
      <c r="AG92" s="1" t="str">
        <f t="shared" si="4"/>
        <v/>
      </c>
    </row>
    <row r="93" spans="1:33" s="1" customFormat="1" x14ac:dyDescent="0.25">
      <c r="A93" s="325"/>
      <c r="B93" s="325" t="s">
        <v>151</v>
      </c>
      <c r="C93" s="325" t="s">
        <v>2087</v>
      </c>
      <c r="D93" s="326"/>
      <c r="E93" s="326"/>
      <c r="F93" s="326" t="s">
        <v>990</v>
      </c>
      <c r="G93" s="955"/>
      <c r="H93" s="327"/>
      <c r="I93" s="327" t="s">
        <v>990</v>
      </c>
      <c r="J93" s="326" t="s">
        <v>1885</v>
      </c>
      <c r="K93" s="325"/>
      <c r="L93" s="327" t="s">
        <v>1864</v>
      </c>
      <c r="M93" s="327" t="s">
        <v>1864</v>
      </c>
      <c r="N93" s="327" t="s">
        <v>990</v>
      </c>
      <c r="O93" s="326" t="s">
        <v>990</v>
      </c>
      <c r="P93" s="327"/>
      <c r="Q93" s="326"/>
      <c r="R93" s="327" t="s">
        <v>990</v>
      </c>
      <c r="S93" s="327" t="str">
        <f t="shared" si="3"/>
        <v/>
      </c>
      <c r="T93" s="301"/>
      <c r="U93" s="328"/>
      <c r="V93" s="301"/>
      <c r="W93" s="326" t="s">
        <v>159</v>
      </c>
      <c r="X93" s="327"/>
      <c r="Y93" s="327"/>
      <c r="Z93" s="579"/>
      <c r="AA93" s="326"/>
      <c r="AB93" s="326"/>
      <c r="AC93" s="326"/>
      <c r="AD93" s="326"/>
      <c r="AE93" s="331"/>
      <c r="AF93" s="1" t="s">
        <v>990</v>
      </c>
      <c r="AG93" s="1" t="str">
        <f t="shared" si="4"/>
        <v/>
      </c>
    </row>
    <row r="94" spans="1:33" s="1" customFormat="1" ht="90" x14ac:dyDescent="0.25">
      <c r="A94" s="325" t="s">
        <v>2088</v>
      </c>
      <c r="B94" s="325" t="s">
        <v>165</v>
      </c>
      <c r="C94" s="579" t="s">
        <v>2089</v>
      </c>
      <c r="D94" s="326" t="s">
        <v>155</v>
      </c>
      <c r="E94" s="326"/>
      <c r="F94" s="326" t="s">
        <v>155</v>
      </c>
      <c r="G94" s="955"/>
      <c r="H94" s="327" t="s">
        <v>1885</v>
      </c>
      <c r="I94" s="327" t="s">
        <v>1998</v>
      </c>
      <c r="J94" s="326" t="s">
        <v>1885</v>
      </c>
      <c r="K94" s="325"/>
      <c r="L94" s="327" t="s">
        <v>1924</v>
      </c>
      <c r="M94" s="327" t="s">
        <v>1945</v>
      </c>
      <c r="N94" s="327" t="s">
        <v>2090</v>
      </c>
      <c r="O94" s="326" t="s">
        <v>990</v>
      </c>
      <c r="P94" s="327"/>
      <c r="Q94" s="326"/>
      <c r="R94" s="327" t="s">
        <v>990</v>
      </c>
      <c r="S94" s="327" t="str">
        <f t="shared" si="3"/>
        <v/>
      </c>
      <c r="T94" s="326" t="s">
        <v>2018</v>
      </c>
      <c r="U94" s="327" t="s">
        <v>2018</v>
      </c>
      <c r="V94" s="326" t="s">
        <v>2018</v>
      </c>
      <c r="W94" s="326" t="s">
        <v>159</v>
      </c>
      <c r="X94" s="327"/>
      <c r="Y94" s="327"/>
      <c r="Z94" s="579"/>
      <c r="AA94" s="326"/>
      <c r="AB94" s="326"/>
      <c r="AC94" s="326"/>
      <c r="AD94" s="326"/>
      <c r="AE94" s="331"/>
      <c r="AF94" s="1" t="s">
        <v>990</v>
      </c>
      <c r="AG94" s="1" t="str">
        <f t="shared" si="4"/>
        <v/>
      </c>
    </row>
    <row r="95" spans="1:33" s="1" customFormat="1" ht="45" x14ac:dyDescent="0.25">
      <c r="A95" s="325" t="s">
        <v>2091</v>
      </c>
      <c r="B95" s="325" t="s">
        <v>168</v>
      </c>
      <c r="C95" s="579" t="s">
        <v>2092</v>
      </c>
      <c r="D95" s="326" t="s">
        <v>155</v>
      </c>
      <c r="E95" s="326"/>
      <c r="F95" s="326" t="s">
        <v>155</v>
      </c>
      <c r="G95" s="955"/>
      <c r="H95" s="327" t="s">
        <v>1885</v>
      </c>
      <c r="I95" s="327" t="s">
        <v>1998</v>
      </c>
      <c r="J95" s="326" t="s">
        <v>1885</v>
      </c>
      <c r="K95" s="325"/>
      <c r="L95" s="327" t="s">
        <v>1924</v>
      </c>
      <c r="M95" s="327" t="s">
        <v>1945</v>
      </c>
      <c r="N95" s="327" t="s">
        <v>1899</v>
      </c>
      <c r="O95" s="326" t="s">
        <v>990</v>
      </c>
      <c r="P95" s="327"/>
      <c r="Q95" s="326"/>
      <c r="R95" s="327" t="s">
        <v>990</v>
      </c>
      <c r="S95" s="327" t="str">
        <f t="shared" si="3"/>
        <v/>
      </c>
      <c r="T95" s="326" t="s">
        <v>2018</v>
      </c>
      <c r="U95" s="327" t="s">
        <v>2018</v>
      </c>
      <c r="V95" s="326" t="s">
        <v>2018</v>
      </c>
      <c r="W95" s="326" t="s">
        <v>159</v>
      </c>
      <c r="X95" s="327"/>
      <c r="Y95" s="327"/>
      <c r="Z95" s="579"/>
      <c r="AA95" s="326"/>
      <c r="AB95" s="326"/>
      <c r="AC95" s="326"/>
      <c r="AD95" s="326"/>
      <c r="AE95" s="331"/>
      <c r="AF95" s="1" t="s">
        <v>990</v>
      </c>
      <c r="AG95" s="1" t="str">
        <f t="shared" si="4"/>
        <v/>
      </c>
    </row>
    <row r="96" spans="1:33" s="1" customFormat="1" x14ac:dyDescent="0.25">
      <c r="A96" s="325" t="s">
        <v>2093</v>
      </c>
      <c r="B96" s="325" t="s">
        <v>170</v>
      </c>
      <c r="C96" s="325" t="s">
        <v>2094</v>
      </c>
      <c r="D96" s="326"/>
      <c r="E96" s="326" t="s">
        <v>155</v>
      </c>
      <c r="F96" s="326" t="s">
        <v>990</v>
      </c>
      <c r="G96" s="955"/>
      <c r="H96" s="327"/>
      <c r="I96" s="327" t="s">
        <v>990</v>
      </c>
      <c r="J96" s="326" t="s">
        <v>1885</v>
      </c>
      <c r="K96" s="325"/>
      <c r="L96" s="327" t="s">
        <v>1864</v>
      </c>
      <c r="M96" s="327" t="s">
        <v>1864</v>
      </c>
      <c r="N96" s="327" t="s">
        <v>990</v>
      </c>
      <c r="O96" s="326" t="s">
        <v>990</v>
      </c>
      <c r="P96" s="327"/>
      <c r="Q96" s="326"/>
      <c r="R96" s="327" t="s">
        <v>990</v>
      </c>
      <c r="S96" s="327" t="str">
        <f t="shared" si="3"/>
        <v/>
      </c>
      <c r="T96" s="326" t="s">
        <v>2018</v>
      </c>
      <c r="U96" s="327" t="s">
        <v>2018</v>
      </c>
      <c r="V96" s="326" t="s">
        <v>2018</v>
      </c>
      <c r="W96" s="326" t="s">
        <v>159</v>
      </c>
      <c r="X96" s="327"/>
      <c r="Y96" s="327"/>
      <c r="Z96" s="579"/>
      <c r="AA96" s="326"/>
      <c r="AB96" s="326"/>
      <c r="AC96" s="326"/>
      <c r="AD96" s="326"/>
      <c r="AE96" s="331"/>
      <c r="AF96" s="1" t="s">
        <v>990</v>
      </c>
      <c r="AG96" s="1" t="str">
        <f t="shared" si="4"/>
        <v/>
      </c>
    </row>
    <row r="97" spans="1:33" s="1" customFormat="1" x14ac:dyDescent="0.25">
      <c r="A97" s="336" t="s">
        <v>2095</v>
      </c>
      <c r="B97" s="336" t="s">
        <v>186</v>
      </c>
      <c r="C97" s="336" t="s">
        <v>2096</v>
      </c>
      <c r="D97" s="337"/>
      <c r="E97" s="337" t="s">
        <v>155</v>
      </c>
      <c r="F97" s="337" t="s">
        <v>990</v>
      </c>
      <c r="G97" s="956"/>
      <c r="H97" s="338"/>
      <c r="I97" s="338" t="s">
        <v>990</v>
      </c>
      <c r="J97" s="337" t="s">
        <v>1885</v>
      </c>
      <c r="K97" s="336"/>
      <c r="L97" s="338" t="s">
        <v>1864</v>
      </c>
      <c r="M97" s="338" t="s">
        <v>1864</v>
      </c>
      <c r="N97" s="338" t="s">
        <v>990</v>
      </c>
      <c r="O97" s="337" t="s">
        <v>990</v>
      </c>
      <c r="P97" s="338"/>
      <c r="Q97" s="337"/>
      <c r="R97" s="338" t="s">
        <v>990</v>
      </c>
      <c r="S97" s="338" t="str">
        <f t="shared" si="3"/>
        <v/>
      </c>
      <c r="T97" s="337" t="s">
        <v>2018</v>
      </c>
      <c r="U97" s="338" t="s">
        <v>2018</v>
      </c>
      <c r="V97" s="337" t="s">
        <v>2018</v>
      </c>
      <c r="W97" s="337" t="s">
        <v>159</v>
      </c>
      <c r="X97" s="338"/>
      <c r="Y97" s="338"/>
      <c r="Z97" s="580"/>
      <c r="AA97" s="337"/>
      <c r="AB97" s="337"/>
      <c r="AC97" s="337"/>
      <c r="AD97" s="337"/>
      <c r="AE97" s="340"/>
      <c r="AF97" s="1" t="s">
        <v>990</v>
      </c>
      <c r="AG97" s="1" t="str">
        <f t="shared" si="4"/>
        <v/>
      </c>
    </row>
    <row r="98" spans="1:33" s="1" customFormat="1" x14ac:dyDescent="0.25">
      <c r="A98" s="295"/>
      <c r="B98" s="295" t="s">
        <v>1861</v>
      </c>
      <c r="C98" s="295" t="s">
        <v>2097</v>
      </c>
      <c r="D98" s="573"/>
      <c r="E98" s="573"/>
      <c r="F98" s="573" t="s">
        <v>990</v>
      </c>
      <c r="G98" s="963" t="s">
        <v>396</v>
      </c>
      <c r="H98" s="482"/>
      <c r="I98" s="482" t="s">
        <v>990</v>
      </c>
      <c r="J98" s="573" t="s">
        <v>1885</v>
      </c>
      <c r="K98" s="295"/>
      <c r="L98" s="482" t="s">
        <v>1864</v>
      </c>
      <c r="M98" s="482" t="s">
        <v>1864</v>
      </c>
      <c r="N98" s="482" t="s">
        <v>990</v>
      </c>
      <c r="O98" s="573" t="s">
        <v>990</v>
      </c>
      <c r="P98" s="482"/>
      <c r="Q98" s="573"/>
      <c r="R98" s="482" t="s">
        <v>990</v>
      </c>
      <c r="S98" s="482" t="str">
        <f t="shared" si="3"/>
        <v/>
      </c>
      <c r="T98" s="296"/>
      <c r="U98" s="297"/>
      <c r="V98" s="296"/>
      <c r="W98" s="573" t="s">
        <v>159</v>
      </c>
      <c r="X98" s="482"/>
      <c r="Y98" s="482"/>
      <c r="Z98" s="575"/>
      <c r="AA98" s="573"/>
      <c r="AB98" s="573"/>
      <c r="AC98" s="573"/>
      <c r="AD98" s="573"/>
      <c r="AE98" s="367"/>
      <c r="AF98" s="1" t="s">
        <v>990</v>
      </c>
      <c r="AG98" s="1" t="str">
        <f t="shared" si="4"/>
        <v/>
      </c>
    </row>
    <row r="99" spans="1:33" s="1" customFormat="1" ht="45" x14ac:dyDescent="0.25">
      <c r="A99" s="282"/>
      <c r="B99" s="282" t="s">
        <v>151</v>
      </c>
      <c r="C99" s="282" t="s">
        <v>2098</v>
      </c>
      <c r="D99" s="283"/>
      <c r="E99" s="283"/>
      <c r="F99" s="283" t="s">
        <v>990</v>
      </c>
      <c r="G99" s="964"/>
      <c r="H99" s="484"/>
      <c r="I99" s="484" t="s">
        <v>990</v>
      </c>
      <c r="J99" s="283" t="s">
        <v>1885</v>
      </c>
      <c r="K99" s="282"/>
      <c r="L99" s="484" t="s">
        <v>1864</v>
      </c>
      <c r="M99" s="484" t="s">
        <v>1864</v>
      </c>
      <c r="N99" s="484" t="s">
        <v>990</v>
      </c>
      <c r="O99" s="283" t="s">
        <v>990</v>
      </c>
      <c r="P99" s="484"/>
      <c r="Q99" s="283"/>
      <c r="R99" s="484" t="s">
        <v>990</v>
      </c>
      <c r="S99" s="484" t="str">
        <f t="shared" si="3"/>
        <v xml:space="preserve">PAC: 
RMP: 
CA: </v>
      </c>
      <c r="T99" s="301" t="s">
        <v>2099</v>
      </c>
      <c r="U99" s="328" t="s">
        <v>2099</v>
      </c>
      <c r="V99" s="301" t="s">
        <v>2099</v>
      </c>
      <c r="W99" s="283" t="s">
        <v>159</v>
      </c>
      <c r="X99" s="484"/>
      <c r="Y99" s="484"/>
      <c r="Z99" s="576"/>
      <c r="AA99" s="283"/>
      <c r="AB99" s="283"/>
      <c r="AC99" s="283"/>
      <c r="AD99" s="283"/>
      <c r="AE99" s="312"/>
      <c r="AF99" s="1" t="s">
        <v>3716</v>
      </c>
      <c r="AG99" s="1" t="str">
        <f t="shared" si="4"/>
        <v/>
      </c>
    </row>
    <row r="100" spans="1:33" s="1" customFormat="1" ht="60" x14ac:dyDescent="0.25">
      <c r="A100" s="316" t="s">
        <v>2100</v>
      </c>
      <c r="B100" s="316" t="s">
        <v>165</v>
      </c>
      <c r="C100" s="316" t="s">
        <v>2101</v>
      </c>
      <c r="D100" s="317" t="s">
        <v>155</v>
      </c>
      <c r="E100" s="317"/>
      <c r="F100" s="317" t="s">
        <v>990</v>
      </c>
      <c r="G100" s="965"/>
      <c r="H100" s="483"/>
      <c r="I100" s="483" t="s">
        <v>990</v>
      </c>
      <c r="J100" s="317" t="s">
        <v>1885</v>
      </c>
      <c r="K100" s="316"/>
      <c r="L100" s="483" t="s">
        <v>1864</v>
      </c>
      <c r="M100" s="483" t="s">
        <v>1864</v>
      </c>
      <c r="N100" s="483" t="s">
        <v>990</v>
      </c>
      <c r="O100" s="317" t="s">
        <v>990</v>
      </c>
      <c r="P100" s="483"/>
      <c r="Q100" s="317"/>
      <c r="R100" s="483" t="s">
        <v>990</v>
      </c>
      <c r="S100" s="483" t="str">
        <f t="shared" si="3"/>
        <v xml:space="preserve">PAC: 
RMP: 
CA: </v>
      </c>
      <c r="T100" s="483" t="s">
        <v>2102</v>
      </c>
      <c r="U100" s="483" t="s">
        <v>2102</v>
      </c>
      <c r="V100" s="483" t="s">
        <v>2102</v>
      </c>
      <c r="W100" s="317" t="s">
        <v>159</v>
      </c>
      <c r="X100" s="483"/>
      <c r="Y100" s="483"/>
      <c r="Z100" s="577" t="s">
        <v>2103</v>
      </c>
      <c r="AA100" s="317"/>
      <c r="AB100" s="317"/>
      <c r="AC100" s="317"/>
      <c r="AD100" s="317"/>
      <c r="AE100" s="319"/>
      <c r="AF100" s="1" t="s">
        <v>3716</v>
      </c>
      <c r="AG100" s="1" t="str">
        <f t="shared" si="4"/>
        <v/>
      </c>
    </row>
    <row r="101" spans="1:33" s="1" customFormat="1" x14ac:dyDescent="0.25">
      <c r="A101" s="322"/>
      <c r="B101" s="322" t="s">
        <v>1861</v>
      </c>
      <c r="C101" s="322" t="s">
        <v>2104</v>
      </c>
      <c r="D101" s="323"/>
      <c r="E101" s="323"/>
      <c r="F101" s="323" t="s">
        <v>990</v>
      </c>
      <c r="G101" s="954" t="s">
        <v>405</v>
      </c>
      <c r="H101" s="324"/>
      <c r="I101" s="324" t="s">
        <v>990</v>
      </c>
      <c r="J101" s="323" t="s">
        <v>1885</v>
      </c>
      <c r="K101" s="322"/>
      <c r="L101" s="324" t="s">
        <v>1864</v>
      </c>
      <c r="M101" s="324" t="s">
        <v>1864</v>
      </c>
      <c r="N101" s="324" t="s">
        <v>990</v>
      </c>
      <c r="O101" s="323" t="s">
        <v>990</v>
      </c>
      <c r="P101" s="324"/>
      <c r="Q101" s="323"/>
      <c r="R101" s="324" t="s">
        <v>990</v>
      </c>
      <c r="S101" s="324" t="str">
        <f t="shared" si="3"/>
        <v/>
      </c>
      <c r="T101" s="296"/>
      <c r="U101" s="297"/>
      <c r="V101" s="296"/>
      <c r="W101" s="323" t="s">
        <v>159</v>
      </c>
      <c r="X101" s="324"/>
      <c r="Y101" s="324"/>
      <c r="Z101" s="578"/>
      <c r="AA101" s="323"/>
      <c r="AB101" s="323"/>
      <c r="AC101" s="323"/>
      <c r="AD101" s="323"/>
      <c r="AE101" s="362"/>
      <c r="AF101" s="1" t="s">
        <v>990</v>
      </c>
      <c r="AG101" s="1" t="str">
        <f t="shared" si="4"/>
        <v/>
      </c>
    </row>
    <row r="102" spans="1:33" s="1" customFormat="1" ht="90" x14ac:dyDescent="0.25">
      <c r="A102" s="325"/>
      <c r="B102" s="325" t="s">
        <v>151</v>
      </c>
      <c r="C102" s="325" t="s">
        <v>2105</v>
      </c>
      <c r="D102" s="326"/>
      <c r="E102" s="326"/>
      <c r="F102" s="326" t="s">
        <v>990</v>
      </c>
      <c r="G102" s="955"/>
      <c r="H102" s="327"/>
      <c r="I102" s="327" t="s">
        <v>990</v>
      </c>
      <c r="J102" s="326" t="s">
        <v>1885</v>
      </c>
      <c r="K102" s="325"/>
      <c r="L102" s="327" t="s">
        <v>1864</v>
      </c>
      <c r="M102" s="327" t="s">
        <v>1864</v>
      </c>
      <c r="N102" s="327" t="s">
        <v>990</v>
      </c>
      <c r="O102" s="326" t="s">
        <v>990</v>
      </c>
      <c r="P102" s="327"/>
      <c r="Q102" s="326"/>
      <c r="R102" s="327" t="s">
        <v>990</v>
      </c>
      <c r="S102" s="327" t="str">
        <f t="shared" si="3"/>
        <v>PAC: RFG_RCH_RFG-Refrigeration-RTF-v4.2-1 / DL20_RFG_RCH-Refrig-2021PLN-V11-1
RMP: RFG_RCH_RFG-Refrigeration-RTF-v4.2-1 / DL20_RFG_RCH-Refrig-2021PLN-V11-1
CA: RFG_RCH_RFG-Refrigeration-RTF-v4.2-1 / DL20_RFG_RCH-Refrig-2021PLN-V11-1</v>
      </c>
      <c r="T102" s="301" t="s">
        <v>2106</v>
      </c>
      <c r="U102" s="328" t="s">
        <v>410</v>
      </c>
      <c r="V102" s="301" t="s">
        <v>2106</v>
      </c>
      <c r="W102" s="326" t="s">
        <v>159</v>
      </c>
      <c r="X102" s="327"/>
      <c r="Y102" s="327"/>
      <c r="Z102" s="579"/>
      <c r="AA102" s="326"/>
      <c r="AB102" s="326"/>
      <c r="AC102" s="326"/>
      <c r="AD102" s="326"/>
      <c r="AE102" s="331"/>
      <c r="AF102" s="1" t="s">
        <v>3733</v>
      </c>
      <c r="AG102" s="1" t="str">
        <f t="shared" si="4"/>
        <v/>
      </c>
    </row>
    <row r="103" spans="1:33" s="1" customFormat="1" ht="45" x14ac:dyDescent="0.25">
      <c r="A103" s="336" t="s">
        <v>2107</v>
      </c>
      <c r="B103" s="336" t="s">
        <v>165</v>
      </c>
      <c r="C103" s="336" t="s">
        <v>2108</v>
      </c>
      <c r="D103" s="337" t="s">
        <v>155</v>
      </c>
      <c r="E103" s="337"/>
      <c r="F103" s="337" t="s">
        <v>155</v>
      </c>
      <c r="G103" s="956"/>
      <c r="H103" s="338" t="s">
        <v>1863</v>
      </c>
      <c r="I103" s="338" t="s">
        <v>2007</v>
      </c>
      <c r="J103" s="337" t="s">
        <v>1885</v>
      </c>
      <c r="K103" s="336"/>
      <c r="L103" s="338" t="s">
        <v>1924</v>
      </c>
      <c r="M103" s="338" t="s">
        <v>1945</v>
      </c>
      <c r="N103" s="338" t="s">
        <v>2109</v>
      </c>
      <c r="O103" s="337" t="s">
        <v>2110</v>
      </c>
      <c r="P103" s="338"/>
      <c r="Q103" s="338" t="s">
        <v>2111</v>
      </c>
      <c r="R103" s="338" t="s">
        <v>990</v>
      </c>
      <c r="S103" s="338" t="str">
        <f t="shared" si="3"/>
        <v>PAC: RFG_RCH_RFG-Refrigeration-RTF-v4.2-1
RMP: RFG_RCH_RFG-Refrigeration-RTF-v4.2-1
CA: RFG_RCH_RFG-Refrigeration-RTF-v4.2-1</v>
      </c>
      <c r="T103" s="337" t="s">
        <v>2110</v>
      </c>
      <c r="U103" s="338" t="s">
        <v>2110</v>
      </c>
      <c r="V103" s="337" t="s">
        <v>2110</v>
      </c>
      <c r="W103" s="337" t="s">
        <v>159</v>
      </c>
      <c r="X103" s="338" t="s">
        <v>2112</v>
      </c>
      <c r="Y103" s="338"/>
      <c r="Z103" s="580"/>
      <c r="AA103" s="337"/>
      <c r="AB103" s="337"/>
      <c r="AC103" s="337"/>
      <c r="AD103" s="337"/>
      <c r="AE103" s="340"/>
      <c r="AF103" s="1" t="s">
        <v>3734</v>
      </c>
      <c r="AG103" s="1" t="str">
        <f t="shared" si="4"/>
        <v/>
      </c>
    </row>
    <row r="104" spans="1:33" s="1" customFormat="1" x14ac:dyDescent="0.25">
      <c r="A104" s="282"/>
      <c r="B104" s="282" t="s">
        <v>1861</v>
      </c>
      <c r="C104" s="282" t="s">
        <v>2113</v>
      </c>
      <c r="D104" s="283"/>
      <c r="E104" s="283"/>
      <c r="F104" s="283"/>
      <c r="G104" s="963" t="s">
        <v>416</v>
      </c>
      <c r="H104" s="484"/>
      <c r="I104" s="484" t="s">
        <v>990</v>
      </c>
      <c r="J104" s="283" t="s">
        <v>1885</v>
      </c>
      <c r="K104" s="282"/>
      <c r="L104" s="484" t="s">
        <v>1864</v>
      </c>
      <c r="M104" s="484" t="s">
        <v>1864</v>
      </c>
      <c r="N104" s="484" t="s">
        <v>990</v>
      </c>
      <c r="O104" s="283" t="s">
        <v>990</v>
      </c>
      <c r="P104" s="484"/>
      <c r="Q104" s="283"/>
      <c r="R104" s="484" t="s">
        <v>990</v>
      </c>
      <c r="S104" s="484" t="str">
        <f t="shared" si="3"/>
        <v/>
      </c>
      <c r="T104" s="301"/>
      <c r="U104" s="328"/>
      <c r="V104" s="301"/>
      <c r="W104" s="283" t="s">
        <v>159</v>
      </c>
      <c r="X104" s="484"/>
      <c r="Y104" s="484"/>
      <c r="Z104" s="576"/>
      <c r="AA104" s="283"/>
      <c r="AB104" s="283"/>
      <c r="AC104" s="283"/>
      <c r="AD104" s="283"/>
      <c r="AE104" s="312"/>
      <c r="AF104" s="1" t="s">
        <v>990</v>
      </c>
      <c r="AG104" s="1" t="str">
        <f t="shared" si="4"/>
        <v/>
      </c>
    </row>
    <row r="105" spans="1:33" s="1" customFormat="1" ht="45" x14ac:dyDescent="0.25">
      <c r="A105" s="316"/>
      <c r="B105" s="316" t="s">
        <v>1861</v>
      </c>
      <c r="C105" s="316" t="s">
        <v>2114</v>
      </c>
      <c r="D105" s="317"/>
      <c r="E105" s="317"/>
      <c r="F105" s="317"/>
      <c r="G105" s="965"/>
      <c r="H105" s="483"/>
      <c r="I105" s="483" t="s">
        <v>990</v>
      </c>
      <c r="J105" s="317" t="s">
        <v>1885</v>
      </c>
      <c r="K105" s="316"/>
      <c r="L105" s="483" t="s">
        <v>1864</v>
      </c>
      <c r="M105" s="483" t="s">
        <v>1864</v>
      </c>
      <c r="N105" s="483" t="s">
        <v>990</v>
      </c>
      <c r="O105" s="317" t="s">
        <v>990</v>
      </c>
      <c r="P105" s="483"/>
      <c r="Q105" s="317"/>
      <c r="R105" s="483" t="s">
        <v>990</v>
      </c>
      <c r="S105" s="483" t="str">
        <f t="shared" si="3"/>
        <v/>
      </c>
      <c r="T105" s="346" t="s">
        <v>418</v>
      </c>
      <c r="U105" s="347" t="s">
        <v>418</v>
      </c>
      <c r="V105" s="346" t="s">
        <v>418</v>
      </c>
      <c r="W105" s="317" t="s">
        <v>159</v>
      </c>
      <c r="X105" s="483"/>
      <c r="Y105" s="483"/>
      <c r="Z105" s="577"/>
      <c r="AA105" s="317"/>
      <c r="AB105" s="317"/>
      <c r="AC105" s="317"/>
      <c r="AD105" s="317"/>
      <c r="AE105" s="319"/>
      <c r="AF105" s="1" t="s">
        <v>990</v>
      </c>
      <c r="AG105" s="1" t="str">
        <f t="shared" si="4"/>
        <v/>
      </c>
    </row>
    <row r="106" spans="1:33" s="1" customFormat="1" x14ac:dyDescent="0.25">
      <c r="A106" s="322"/>
      <c r="B106" s="322" t="s">
        <v>1861</v>
      </c>
      <c r="C106" s="322" t="s">
        <v>2115</v>
      </c>
      <c r="D106" s="323"/>
      <c r="E106" s="323"/>
      <c r="F106" s="323" t="s">
        <v>990</v>
      </c>
      <c r="G106" s="966" t="s">
        <v>420</v>
      </c>
      <c r="H106" s="324"/>
      <c r="I106" s="324" t="s">
        <v>990</v>
      </c>
      <c r="J106" s="323" t="s">
        <v>1885</v>
      </c>
      <c r="K106" s="322"/>
      <c r="L106" s="324" t="s">
        <v>1864</v>
      </c>
      <c r="M106" s="324" t="s">
        <v>1864</v>
      </c>
      <c r="N106" s="324" t="s">
        <v>990</v>
      </c>
      <c r="O106" s="323" t="s">
        <v>990</v>
      </c>
      <c r="P106" s="324"/>
      <c r="Q106" s="323"/>
      <c r="R106" s="324" t="s">
        <v>990</v>
      </c>
      <c r="S106" s="324" t="str">
        <f t="shared" si="3"/>
        <v/>
      </c>
      <c r="T106" s="296"/>
      <c r="U106" s="297"/>
      <c r="V106" s="296"/>
      <c r="W106" s="323" t="s">
        <v>159</v>
      </c>
      <c r="X106" s="324"/>
      <c r="Y106" s="324"/>
      <c r="Z106" s="578"/>
      <c r="AA106" s="323"/>
      <c r="AB106" s="323"/>
      <c r="AC106" s="323"/>
      <c r="AD106" s="323"/>
      <c r="AE106" s="362"/>
      <c r="AF106" s="1" t="s">
        <v>990</v>
      </c>
      <c r="AG106" s="1" t="str">
        <f t="shared" si="4"/>
        <v/>
      </c>
    </row>
    <row r="107" spans="1:33" s="1" customFormat="1" ht="45" x14ac:dyDescent="0.25">
      <c r="A107" s="325"/>
      <c r="B107" s="325" t="s">
        <v>1861</v>
      </c>
      <c r="C107" s="325" t="s">
        <v>2116</v>
      </c>
      <c r="D107" s="326"/>
      <c r="E107" s="326"/>
      <c r="F107" s="326" t="s">
        <v>990</v>
      </c>
      <c r="G107" s="967"/>
      <c r="H107" s="327"/>
      <c r="I107" s="327" t="s">
        <v>990</v>
      </c>
      <c r="J107" s="326" t="s">
        <v>1885</v>
      </c>
      <c r="K107" s="325"/>
      <c r="L107" s="327" t="s">
        <v>1864</v>
      </c>
      <c r="M107" s="327" t="s">
        <v>1864</v>
      </c>
      <c r="N107" s="327" t="s">
        <v>990</v>
      </c>
      <c r="O107" s="326" t="s">
        <v>990</v>
      </c>
      <c r="P107" s="327"/>
      <c r="Q107" s="326"/>
      <c r="R107" s="327" t="s">
        <v>990</v>
      </c>
      <c r="S107" s="327" t="str">
        <f t="shared" si="3"/>
        <v>PAC: RFG_ODSPL-Refrigeration-AEO17-1
RMP: RFG_ODSPL-Refrigeration-AEO17-1
CA: RFG_ODSPL-Refrigeration-AEO17-1</v>
      </c>
      <c r="T107" s="301" t="s">
        <v>418</v>
      </c>
      <c r="U107" s="328" t="s">
        <v>418</v>
      </c>
      <c r="V107" s="301" t="s">
        <v>418</v>
      </c>
      <c r="W107" s="326" t="s">
        <v>159</v>
      </c>
      <c r="X107" s="327"/>
      <c r="Y107" s="327"/>
      <c r="Z107" s="579" t="s">
        <v>2117</v>
      </c>
      <c r="AA107" s="326"/>
      <c r="AB107" s="326"/>
      <c r="AC107" s="326"/>
      <c r="AD107" s="326"/>
      <c r="AE107" s="331"/>
      <c r="AF107" s="1" t="s">
        <v>3735</v>
      </c>
      <c r="AG107" s="1" t="str">
        <f t="shared" si="4"/>
        <v/>
      </c>
    </row>
    <row r="108" spans="1:33" s="1" customFormat="1" x14ac:dyDescent="0.25">
      <c r="A108" s="295"/>
      <c r="B108" s="295" t="s">
        <v>1861</v>
      </c>
      <c r="C108" s="295" t="s">
        <v>2118</v>
      </c>
      <c r="D108" s="573"/>
      <c r="E108" s="573"/>
      <c r="F108" s="573" t="s">
        <v>990</v>
      </c>
      <c r="G108" s="951" t="s">
        <v>423</v>
      </c>
      <c r="H108" s="482"/>
      <c r="I108" s="482" t="s">
        <v>990</v>
      </c>
      <c r="J108" s="573" t="s">
        <v>1885</v>
      </c>
      <c r="K108" s="295"/>
      <c r="L108" s="482" t="s">
        <v>1864</v>
      </c>
      <c r="M108" s="482" t="s">
        <v>1864</v>
      </c>
      <c r="N108" s="482" t="s">
        <v>990</v>
      </c>
      <c r="O108" s="573" t="s">
        <v>990</v>
      </c>
      <c r="P108" s="482"/>
      <c r="Q108" s="573"/>
      <c r="R108" s="482" t="s">
        <v>990</v>
      </c>
      <c r="S108" s="482" t="str">
        <f t="shared" si="3"/>
        <v/>
      </c>
      <c r="T108" s="296"/>
      <c r="U108" s="297"/>
      <c r="V108" s="296"/>
      <c r="W108" s="573" t="s">
        <v>159</v>
      </c>
      <c r="X108" s="482"/>
      <c r="Y108" s="482"/>
      <c r="Z108" s="575"/>
      <c r="AA108" s="573"/>
      <c r="AB108" s="573"/>
      <c r="AC108" s="573"/>
      <c r="AD108" s="573"/>
      <c r="AE108" s="367"/>
      <c r="AF108" s="1" t="s">
        <v>990</v>
      </c>
      <c r="AG108" s="1" t="str">
        <f t="shared" si="4"/>
        <v/>
      </c>
    </row>
    <row r="109" spans="1:33" s="1" customFormat="1" ht="45" x14ac:dyDescent="0.25">
      <c r="A109" s="282"/>
      <c r="B109" s="282" t="s">
        <v>151</v>
      </c>
      <c r="C109" s="282" t="s">
        <v>2119</v>
      </c>
      <c r="D109" s="283"/>
      <c r="E109" s="283"/>
      <c r="F109" s="283" t="s">
        <v>990</v>
      </c>
      <c r="G109" s="952"/>
      <c r="H109" s="484"/>
      <c r="I109" s="484" t="s">
        <v>990</v>
      </c>
      <c r="J109" s="283" t="s">
        <v>1885</v>
      </c>
      <c r="K109" s="282"/>
      <c r="L109" s="484" t="s">
        <v>1864</v>
      </c>
      <c r="M109" s="484" t="s">
        <v>1864</v>
      </c>
      <c r="N109" s="484" t="s">
        <v>990</v>
      </c>
      <c r="O109" s="283" t="s">
        <v>990</v>
      </c>
      <c r="P109" s="484"/>
      <c r="Q109" s="283"/>
      <c r="R109" s="484" t="s">
        <v>990</v>
      </c>
      <c r="S109" s="484" t="str">
        <f t="shared" si="3"/>
        <v xml:space="preserve">PAC: ICEMK-Refrigeration-AEO17-1
RMP: 
CA: </v>
      </c>
      <c r="T109" s="301"/>
      <c r="U109" s="328"/>
      <c r="V109" s="301"/>
      <c r="W109" s="283" t="s">
        <v>159</v>
      </c>
      <c r="X109" s="484"/>
      <c r="Y109" s="484"/>
      <c r="Z109" s="576"/>
      <c r="AA109" s="283"/>
      <c r="AB109" s="283"/>
      <c r="AC109" s="283"/>
      <c r="AD109" s="283"/>
      <c r="AE109" s="312"/>
      <c r="AF109" s="1" t="s">
        <v>3736</v>
      </c>
      <c r="AG109" s="1" t="str">
        <f t="shared" si="4"/>
        <v/>
      </c>
    </row>
    <row r="110" spans="1:33" s="1" customFormat="1" ht="180" x14ac:dyDescent="0.25">
      <c r="A110" s="316" t="s">
        <v>2120</v>
      </c>
      <c r="B110" s="316" t="s">
        <v>165</v>
      </c>
      <c r="C110" s="316" t="s">
        <v>2121</v>
      </c>
      <c r="D110" s="317" t="s">
        <v>155</v>
      </c>
      <c r="E110" s="317"/>
      <c r="F110" s="317" t="s">
        <v>155</v>
      </c>
      <c r="G110" s="953"/>
      <c r="H110" s="483" t="s">
        <v>1885</v>
      </c>
      <c r="I110" s="483" t="s">
        <v>2122</v>
      </c>
      <c r="J110" s="317" t="s">
        <v>1885</v>
      </c>
      <c r="K110" s="316"/>
      <c r="L110" s="483" t="s">
        <v>1924</v>
      </c>
      <c r="M110" s="483" t="s">
        <v>1945</v>
      </c>
      <c r="N110" s="483" t="s">
        <v>2123</v>
      </c>
      <c r="O110" s="317" t="s">
        <v>2124</v>
      </c>
      <c r="P110" s="483"/>
      <c r="Q110" s="483" t="s">
        <v>2125</v>
      </c>
      <c r="R110" s="483" t="s">
        <v>990</v>
      </c>
      <c r="S110" s="483" t="str">
        <f t="shared" si="3"/>
        <v>PAC: DL20_ICEMK-Refrig-2021PLN-V1-1
RMP: 
CA: DL20_ICEMK-Proc-CMUATRM-1</v>
      </c>
      <c r="T110" s="317" t="s">
        <v>2126</v>
      </c>
      <c r="U110" s="483" t="s">
        <v>2127</v>
      </c>
      <c r="V110" s="317" t="s">
        <v>2126</v>
      </c>
      <c r="W110" s="317" t="s">
        <v>1881</v>
      </c>
      <c r="X110" s="483" t="s">
        <v>2128</v>
      </c>
      <c r="Y110" s="483"/>
      <c r="Z110" s="577" t="s">
        <v>2129</v>
      </c>
      <c r="AA110" s="317"/>
      <c r="AB110" s="317"/>
      <c r="AC110" s="317"/>
      <c r="AD110" s="317"/>
      <c r="AE110" s="319"/>
      <c r="AF110" s="1" t="s">
        <v>3737</v>
      </c>
      <c r="AG110" s="1" t="str">
        <f t="shared" si="4"/>
        <v/>
      </c>
    </row>
    <row r="111" spans="1:33" s="1" customFormat="1" x14ac:dyDescent="0.25">
      <c r="A111" s="322"/>
      <c r="B111" s="322" t="s">
        <v>1861</v>
      </c>
      <c r="C111" s="322" t="s">
        <v>2130</v>
      </c>
      <c r="D111" s="323"/>
      <c r="E111" s="323"/>
      <c r="F111" s="323" t="s">
        <v>990</v>
      </c>
      <c r="G111" s="966" t="s">
        <v>433</v>
      </c>
      <c r="H111" s="324"/>
      <c r="I111" s="324" t="s">
        <v>990</v>
      </c>
      <c r="J111" s="323" t="s">
        <v>1885</v>
      </c>
      <c r="K111" s="322"/>
      <c r="L111" s="324" t="s">
        <v>1864</v>
      </c>
      <c r="M111" s="324" t="s">
        <v>1864</v>
      </c>
      <c r="N111" s="324" t="s">
        <v>990</v>
      </c>
      <c r="O111" s="323" t="s">
        <v>990</v>
      </c>
      <c r="P111" s="324"/>
      <c r="Q111" s="323"/>
      <c r="R111" s="324" t="s">
        <v>990</v>
      </c>
      <c r="S111" s="324" t="str">
        <f t="shared" si="3"/>
        <v/>
      </c>
      <c r="T111" s="296"/>
      <c r="U111" s="297"/>
      <c r="V111" s="296"/>
      <c r="W111" s="323" t="s">
        <v>159</v>
      </c>
      <c r="X111" s="324"/>
      <c r="Y111" s="324"/>
      <c r="Z111" s="578"/>
      <c r="AA111" s="323"/>
      <c r="AB111" s="323"/>
      <c r="AC111" s="323"/>
      <c r="AD111" s="323"/>
      <c r="AE111" s="362"/>
      <c r="AF111" s="1" t="s">
        <v>990</v>
      </c>
      <c r="AG111" s="1" t="str">
        <f t="shared" si="4"/>
        <v/>
      </c>
    </row>
    <row r="112" spans="1:33" s="1" customFormat="1" x14ac:dyDescent="0.25">
      <c r="A112" s="325"/>
      <c r="B112" s="325" t="s">
        <v>151</v>
      </c>
      <c r="C112" s="325" t="s">
        <v>2131</v>
      </c>
      <c r="D112" s="326"/>
      <c r="E112" s="326"/>
      <c r="F112" s="326" t="s">
        <v>990</v>
      </c>
      <c r="G112" s="968"/>
      <c r="H112" s="327"/>
      <c r="I112" s="327" t="s">
        <v>990</v>
      </c>
      <c r="J112" s="326" t="s">
        <v>1885</v>
      </c>
      <c r="K112" s="325"/>
      <c r="L112" s="327" t="s">
        <v>1864</v>
      </c>
      <c r="M112" s="327" t="s">
        <v>1864</v>
      </c>
      <c r="N112" s="327" t="s">
        <v>990</v>
      </c>
      <c r="O112" s="326" t="s">
        <v>990</v>
      </c>
      <c r="P112" s="327"/>
      <c r="Q112" s="326"/>
      <c r="R112" s="327" t="s">
        <v>990</v>
      </c>
      <c r="S112" s="327" t="str">
        <f t="shared" si="3"/>
        <v/>
      </c>
      <c r="T112" s="301"/>
      <c r="U112" s="328"/>
      <c r="V112" s="301"/>
      <c r="W112" s="326" t="s">
        <v>159</v>
      </c>
      <c r="X112" s="327"/>
      <c r="Y112" s="327"/>
      <c r="Z112" s="579"/>
      <c r="AA112" s="326"/>
      <c r="AB112" s="326"/>
      <c r="AC112" s="326"/>
      <c r="AD112" s="326"/>
      <c r="AE112" s="331"/>
      <c r="AF112" s="1" t="s">
        <v>990</v>
      </c>
      <c r="AG112" s="1" t="str">
        <f t="shared" si="4"/>
        <v/>
      </c>
    </row>
    <row r="113" spans="1:33" s="1" customFormat="1" ht="60" x14ac:dyDescent="0.25">
      <c r="A113" s="336" t="s">
        <v>2132</v>
      </c>
      <c r="B113" s="336" t="s">
        <v>165</v>
      </c>
      <c r="C113" s="336" t="s">
        <v>2133</v>
      </c>
      <c r="D113" s="337" t="s">
        <v>155</v>
      </c>
      <c r="E113" s="337"/>
      <c r="F113" s="337" t="s">
        <v>155</v>
      </c>
      <c r="G113" s="967"/>
      <c r="H113" s="338" t="s">
        <v>1863</v>
      </c>
      <c r="I113" s="338" t="s">
        <v>2007</v>
      </c>
      <c r="J113" s="337" t="s">
        <v>1885</v>
      </c>
      <c r="K113" s="336"/>
      <c r="L113" s="338" t="s">
        <v>1924</v>
      </c>
      <c r="M113" s="338" t="s">
        <v>2134</v>
      </c>
      <c r="N113" s="338" t="s">
        <v>1899</v>
      </c>
      <c r="O113" s="337" t="s">
        <v>2135</v>
      </c>
      <c r="P113" s="338"/>
      <c r="Q113" s="368" t="s">
        <v>2136</v>
      </c>
      <c r="R113" s="338" t="s">
        <v>990</v>
      </c>
      <c r="S113" s="338" t="str">
        <f t="shared" si="3"/>
        <v>PAC: DL20_VEND-Refrig-2021PLN-V1-1
RMP: DL20_VEND-Refrig-2021PLN-V1-1
CA: DL20_VEND_CTRL-Refrig-CMUATRM-1</v>
      </c>
      <c r="T113" s="337" t="s">
        <v>2135</v>
      </c>
      <c r="U113" s="338" t="s">
        <v>2135</v>
      </c>
      <c r="V113" s="337" t="s">
        <v>2135</v>
      </c>
      <c r="W113" s="337" t="s">
        <v>1881</v>
      </c>
      <c r="X113" s="338"/>
      <c r="Y113" s="338"/>
      <c r="Z113" s="369" t="s">
        <v>2002</v>
      </c>
      <c r="AA113" s="337"/>
      <c r="AB113" s="337"/>
      <c r="AC113" s="337"/>
      <c r="AD113" s="337"/>
      <c r="AE113" s="340"/>
      <c r="AF113" s="1" t="s">
        <v>3738</v>
      </c>
      <c r="AG113" s="1" t="str">
        <f t="shared" si="4"/>
        <v/>
      </c>
    </row>
    <row r="114" spans="1:33" s="1" customFormat="1" x14ac:dyDescent="0.25">
      <c r="A114" s="295"/>
      <c r="B114" s="295" t="s">
        <v>1861</v>
      </c>
      <c r="C114" s="295" t="s">
        <v>2137</v>
      </c>
      <c r="D114" s="573"/>
      <c r="E114" s="573"/>
      <c r="F114" s="573" t="s">
        <v>990</v>
      </c>
      <c r="G114" s="969" t="s">
        <v>440</v>
      </c>
      <c r="H114" s="482"/>
      <c r="I114" s="482" t="s">
        <v>990</v>
      </c>
      <c r="J114" s="573" t="s">
        <v>1885</v>
      </c>
      <c r="K114" s="295"/>
      <c r="L114" s="482" t="s">
        <v>1864</v>
      </c>
      <c r="M114" s="482" t="s">
        <v>1864</v>
      </c>
      <c r="N114" s="482" t="s">
        <v>990</v>
      </c>
      <c r="O114" s="573" t="s">
        <v>990</v>
      </c>
      <c r="P114" s="482"/>
      <c r="Q114" s="573"/>
      <c r="R114" s="482" t="s">
        <v>990</v>
      </c>
      <c r="S114" s="482" t="str">
        <f t="shared" si="3"/>
        <v/>
      </c>
      <c r="T114" s="296"/>
      <c r="U114" s="297"/>
      <c r="V114" s="296"/>
      <c r="W114" s="573" t="s">
        <v>159</v>
      </c>
      <c r="X114" s="482"/>
      <c r="Y114" s="482"/>
      <c r="Z114" s="575"/>
      <c r="AA114" s="573"/>
      <c r="AB114" s="573"/>
      <c r="AC114" s="573"/>
      <c r="AD114" s="573"/>
      <c r="AE114" s="367"/>
      <c r="AF114" s="1" t="s">
        <v>990</v>
      </c>
      <c r="AG114" s="1" t="str">
        <f t="shared" si="4"/>
        <v/>
      </c>
    </row>
    <row r="115" spans="1:33" s="1" customFormat="1" x14ac:dyDescent="0.25">
      <c r="A115" s="282"/>
      <c r="B115" s="282" t="s">
        <v>151</v>
      </c>
      <c r="C115" s="282" t="s">
        <v>2138</v>
      </c>
      <c r="D115" s="283"/>
      <c r="E115" s="283"/>
      <c r="F115" s="283" t="s">
        <v>990</v>
      </c>
      <c r="G115" s="970"/>
      <c r="H115" s="484"/>
      <c r="I115" s="484" t="s">
        <v>990</v>
      </c>
      <c r="J115" s="283" t="s">
        <v>1885</v>
      </c>
      <c r="K115" s="282"/>
      <c r="L115" s="484" t="s">
        <v>1864</v>
      </c>
      <c r="M115" s="484" t="s">
        <v>1864</v>
      </c>
      <c r="N115" s="484" t="s">
        <v>990</v>
      </c>
      <c r="O115" s="283" t="s">
        <v>990</v>
      </c>
      <c r="P115" s="484"/>
      <c r="Q115" s="283"/>
      <c r="R115" s="484" t="s">
        <v>990</v>
      </c>
      <c r="S115" s="484" t="str">
        <f t="shared" si="3"/>
        <v/>
      </c>
      <c r="T115" s="301"/>
      <c r="U115" s="328"/>
      <c r="V115" s="301"/>
      <c r="W115" s="283" t="s">
        <v>159</v>
      </c>
      <c r="X115" s="484"/>
      <c r="Y115" s="484"/>
      <c r="Z115" s="576"/>
      <c r="AA115" s="283"/>
      <c r="AB115" s="283"/>
      <c r="AC115" s="283"/>
      <c r="AD115" s="283"/>
      <c r="AE115" s="312"/>
      <c r="AF115" s="1" t="s">
        <v>990</v>
      </c>
      <c r="AG115" s="1" t="str">
        <f t="shared" si="4"/>
        <v/>
      </c>
    </row>
    <row r="116" spans="1:33" s="1" customFormat="1" ht="112.5" customHeight="1" x14ac:dyDescent="0.25">
      <c r="A116" s="316" t="s">
        <v>2139</v>
      </c>
      <c r="B116" s="316" t="s">
        <v>165</v>
      </c>
      <c r="C116" s="316" t="s">
        <v>2140</v>
      </c>
      <c r="D116" s="317" t="s">
        <v>155</v>
      </c>
      <c r="E116" s="317"/>
      <c r="F116" s="317" t="s">
        <v>155</v>
      </c>
      <c r="G116" s="971"/>
      <c r="H116" s="483" t="s">
        <v>1885</v>
      </c>
      <c r="I116" s="483" t="s">
        <v>1998</v>
      </c>
      <c r="J116" s="317" t="s">
        <v>1885</v>
      </c>
      <c r="K116" s="316"/>
      <c r="L116" s="483" t="s">
        <v>1924</v>
      </c>
      <c r="M116" s="483" t="s">
        <v>1945</v>
      </c>
      <c r="N116" s="483" t="s">
        <v>1899</v>
      </c>
      <c r="O116" s="317" t="s">
        <v>990</v>
      </c>
      <c r="P116" s="483"/>
      <c r="Q116" s="483" t="s">
        <v>2141</v>
      </c>
      <c r="R116" s="483" t="s">
        <v>990</v>
      </c>
      <c r="S116" s="483" t="str">
        <f t="shared" si="3"/>
        <v>PAC: COOK_OVN-FoodPrep-RTF-v3.1-1
RMP: COOK_OVN-FoodPrep-RTF-v3.1-1
CA: COOK_OVN-FoodPrep-RTF-v3.1-1</v>
      </c>
      <c r="T116" s="317" t="s">
        <v>2142</v>
      </c>
      <c r="U116" s="483" t="s">
        <v>2143</v>
      </c>
      <c r="V116" s="317" t="s">
        <v>2142</v>
      </c>
      <c r="W116" s="317" t="s">
        <v>1881</v>
      </c>
      <c r="X116" s="483" t="s">
        <v>2144</v>
      </c>
      <c r="Y116" s="483"/>
      <c r="Z116" s="577" t="s">
        <v>2145</v>
      </c>
      <c r="AA116" s="317"/>
      <c r="AB116" s="317"/>
      <c r="AC116" s="317"/>
      <c r="AD116" s="317"/>
      <c r="AE116" s="319"/>
      <c r="AF116" s="1" t="s">
        <v>3739</v>
      </c>
      <c r="AG116" s="1" t="str">
        <f t="shared" si="4"/>
        <v/>
      </c>
    </row>
    <row r="117" spans="1:33" s="1" customFormat="1" x14ac:dyDescent="0.25">
      <c r="A117" s="322"/>
      <c r="B117" s="322" t="s">
        <v>1861</v>
      </c>
      <c r="C117" s="322" t="s">
        <v>2146</v>
      </c>
      <c r="D117" s="323"/>
      <c r="E117" s="323"/>
      <c r="F117" s="323" t="s">
        <v>990</v>
      </c>
      <c r="G117" s="966" t="s">
        <v>449</v>
      </c>
      <c r="H117" s="324"/>
      <c r="I117" s="324" t="s">
        <v>990</v>
      </c>
      <c r="J117" s="323" t="s">
        <v>1885</v>
      </c>
      <c r="K117" s="322"/>
      <c r="L117" s="324" t="s">
        <v>1864</v>
      </c>
      <c r="M117" s="324" t="s">
        <v>1864</v>
      </c>
      <c r="N117" s="324" t="s">
        <v>990</v>
      </c>
      <c r="O117" s="323" t="s">
        <v>990</v>
      </c>
      <c r="P117" s="324"/>
      <c r="Q117" s="323"/>
      <c r="R117" s="324" t="s">
        <v>990</v>
      </c>
      <c r="S117" s="324" t="str">
        <f t="shared" si="3"/>
        <v/>
      </c>
      <c r="T117" s="296"/>
      <c r="U117" s="297"/>
      <c r="V117" s="296"/>
      <c r="W117" s="323" t="s">
        <v>159</v>
      </c>
      <c r="X117" s="324"/>
      <c r="Y117" s="324"/>
      <c r="Z117" s="578"/>
      <c r="AA117" s="323"/>
      <c r="AB117" s="323"/>
      <c r="AC117" s="323"/>
      <c r="AD117" s="323"/>
      <c r="AE117" s="362"/>
      <c r="AF117" s="1" t="s">
        <v>990</v>
      </c>
      <c r="AG117" s="1" t="str">
        <f t="shared" si="4"/>
        <v/>
      </c>
    </row>
    <row r="118" spans="1:33" s="1" customFormat="1" x14ac:dyDescent="0.25">
      <c r="A118" s="325"/>
      <c r="B118" s="325" t="s">
        <v>151</v>
      </c>
      <c r="C118" s="325" t="s">
        <v>2147</v>
      </c>
      <c r="D118" s="326"/>
      <c r="E118" s="326"/>
      <c r="F118" s="326" t="s">
        <v>990</v>
      </c>
      <c r="G118" s="968"/>
      <c r="H118" s="327"/>
      <c r="I118" s="327" t="s">
        <v>990</v>
      </c>
      <c r="J118" s="326" t="s">
        <v>1885</v>
      </c>
      <c r="K118" s="325"/>
      <c r="L118" s="327" t="s">
        <v>1864</v>
      </c>
      <c r="M118" s="327" t="s">
        <v>1864</v>
      </c>
      <c r="N118" s="327" t="s">
        <v>990</v>
      </c>
      <c r="O118" s="326" t="s">
        <v>990</v>
      </c>
      <c r="P118" s="327"/>
      <c r="Q118" s="326"/>
      <c r="R118" s="327" t="s">
        <v>990</v>
      </c>
      <c r="S118" s="327" t="str">
        <f t="shared" si="3"/>
        <v/>
      </c>
      <c r="T118" s="301"/>
      <c r="U118" s="328"/>
      <c r="V118" s="301"/>
      <c r="W118" s="326" t="s">
        <v>159</v>
      </c>
      <c r="X118" s="327"/>
      <c r="Y118" s="327"/>
      <c r="Z118" s="579"/>
      <c r="AA118" s="326"/>
      <c r="AB118" s="326"/>
      <c r="AC118" s="326"/>
      <c r="AD118" s="326"/>
      <c r="AE118" s="331"/>
      <c r="AF118" s="1" t="s">
        <v>990</v>
      </c>
      <c r="AG118" s="1" t="str">
        <f t="shared" si="4"/>
        <v/>
      </c>
    </row>
    <row r="119" spans="1:33" s="1" customFormat="1" ht="195" x14ac:dyDescent="0.25">
      <c r="A119" s="336" t="s">
        <v>2148</v>
      </c>
      <c r="B119" s="336" t="s">
        <v>165</v>
      </c>
      <c r="C119" s="336" t="s">
        <v>2149</v>
      </c>
      <c r="D119" s="337" t="s">
        <v>155</v>
      </c>
      <c r="E119" s="337"/>
      <c r="F119" s="337" t="s">
        <v>155</v>
      </c>
      <c r="G119" s="967"/>
      <c r="H119" s="338" t="s">
        <v>1885</v>
      </c>
      <c r="I119" s="338" t="s">
        <v>1998</v>
      </c>
      <c r="J119" s="337" t="s">
        <v>1885</v>
      </c>
      <c r="K119" s="336"/>
      <c r="L119" s="338" t="s">
        <v>1924</v>
      </c>
      <c r="M119" s="338" t="s">
        <v>2150</v>
      </c>
      <c r="N119" s="338" t="s">
        <v>2151</v>
      </c>
      <c r="O119" s="337" t="s">
        <v>2152</v>
      </c>
      <c r="P119" s="338"/>
      <c r="Q119" s="338" t="s">
        <v>2153</v>
      </c>
      <c r="R119" s="338" t="s">
        <v>2154</v>
      </c>
      <c r="S119" s="338" t="str">
        <f t="shared" si="3"/>
        <v>PAC: COOK_FRY-Food Preparation-RTF-v2.3-1
RMP: COOK_FRY-Food Preparation-RTF-v2.3-1
CA: COOK_FRY-Food Preparation-RTF-v2.3-1</v>
      </c>
      <c r="T119" s="337" t="s">
        <v>2155</v>
      </c>
      <c r="U119" s="338" t="s">
        <v>2152</v>
      </c>
      <c r="V119" s="339" t="s">
        <v>2152</v>
      </c>
      <c r="W119" s="337" t="s">
        <v>1881</v>
      </c>
      <c r="X119" s="338" t="s">
        <v>2156</v>
      </c>
      <c r="Y119" s="338"/>
      <c r="Z119" s="580"/>
      <c r="AA119" s="337"/>
      <c r="AB119" s="337"/>
      <c r="AC119" s="337"/>
      <c r="AD119" s="337"/>
      <c r="AE119" s="340"/>
      <c r="AF119" s="1" t="s">
        <v>3740</v>
      </c>
      <c r="AG119" s="1" t="str">
        <f t="shared" si="4"/>
        <v/>
      </c>
    </row>
    <row r="120" spans="1:33" s="1" customFormat="1" x14ac:dyDescent="0.25">
      <c r="A120" s="295"/>
      <c r="B120" s="295" t="s">
        <v>1861</v>
      </c>
      <c r="C120" s="295" t="s">
        <v>2157</v>
      </c>
      <c r="D120" s="573"/>
      <c r="E120" s="573"/>
      <c r="F120" s="573" t="s">
        <v>990</v>
      </c>
      <c r="G120" s="963" t="s">
        <v>440</v>
      </c>
      <c r="H120" s="482"/>
      <c r="I120" s="482" t="s">
        <v>990</v>
      </c>
      <c r="J120" s="573" t="s">
        <v>1885</v>
      </c>
      <c r="K120" s="295"/>
      <c r="L120" s="482" t="s">
        <v>1864</v>
      </c>
      <c r="M120" s="482" t="s">
        <v>1864</v>
      </c>
      <c r="N120" s="482" t="s">
        <v>990</v>
      </c>
      <c r="O120" s="573" t="s">
        <v>990</v>
      </c>
      <c r="P120" s="482"/>
      <c r="Q120" s="573"/>
      <c r="R120" s="482" t="s">
        <v>990</v>
      </c>
      <c r="S120" s="482" t="str">
        <f t="shared" si="3"/>
        <v/>
      </c>
      <c r="T120" s="296"/>
      <c r="U120" s="297"/>
      <c r="V120" s="296"/>
      <c r="W120" s="573" t="s">
        <v>159</v>
      </c>
      <c r="X120" s="482"/>
      <c r="Y120" s="482"/>
      <c r="Z120" s="575"/>
      <c r="AA120" s="573"/>
      <c r="AB120" s="573"/>
      <c r="AC120" s="573"/>
      <c r="AD120" s="573"/>
      <c r="AE120" s="367"/>
      <c r="AF120" s="1" t="s">
        <v>990</v>
      </c>
      <c r="AG120" s="1" t="str">
        <f t="shared" si="4"/>
        <v/>
      </c>
    </row>
    <row r="121" spans="1:33" s="1" customFormat="1" x14ac:dyDescent="0.25">
      <c r="A121" s="282"/>
      <c r="B121" s="282" t="s">
        <v>151</v>
      </c>
      <c r="C121" s="282" t="s">
        <v>2158</v>
      </c>
      <c r="D121" s="283"/>
      <c r="E121" s="283"/>
      <c r="F121" s="283" t="s">
        <v>990</v>
      </c>
      <c r="G121" s="965"/>
      <c r="H121" s="484"/>
      <c r="I121" s="484" t="s">
        <v>990</v>
      </c>
      <c r="J121" s="283" t="s">
        <v>1885</v>
      </c>
      <c r="K121" s="282"/>
      <c r="L121" s="484" t="s">
        <v>1864</v>
      </c>
      <c r="M121" s="484" t="s">
        <v>1864</v>
      </c>
      <c r="N121" s="484" t="s">
        <v>990</v>
      </c>
      <c r="O121" s="283" t="s">
        <v>990</v>
      </c>
      <c r="P121" s="484"/>
      <c r="Q121" s="283"/>
      <c r="R121" s="484" t="s">
        <v>990</v>
      </c>
      <c r="S121" s="484" t="str">
        <f t="shared" si="3"/>
        <v/>
      </c>
      <c r="T121" s="301"/>
      <c r="U121" s="328"/>
      <c r="V121" s="301"/>
      <c r="W121" s="283" t="s">
        <v>159</v>
      </c>
      <c r="X121" s="484"/>
      <c r="Y121" s="484"/>
      <c r="Z121" s="576"/>
      <c r="AA121" s="283"/>
      <c r="AB121" s="283"/>
      <c r="AC121" s="283"/>
      <c r="AD121" s="283"/>
      <c r="AE121" s="312"/>
      <c r="AF121" s="1" t="s">
        <v>990</v>
      </c>
      <c r="AG121" s="1" t="str">
        <f t="shared" si="4"/>
        <v/>
      </c>
    </row>
    <row r="122" spans="1:33" s="1" customFormat="1" x14ac:dyDescent="0.25">
      <c r="A122" s="322"/>
      <c r="B122" s="322" t="s">
        <v>1861</v>
      </c>
      <c r="C122" s="322" t="s">
        <v>2159</v>
      </c>
      <c r="D122" s="323"/>
      <c r="E122" s="323"/>
      <c r="F122" s="323" t="s">
        <v>990</v>
      </c>
      <c r="G122" s="966" t="s">
        <v>449</v>
      </c>
      <c r="H122" s="324"/>
      <c r="I122" s="324" t="s">
        <v>990</v>
      </c>
      <c r="J122" s="323" t="s">
        <v>1885</v>
      </c>
      <c r="K122" s="322"/>
      <c r="L122" s="324" t="s">
        <v>1864</v>
      </c>
      <c r="M122" s="324" t="s">
        <v>1864</v>
      </c>
      <c r="N122" s="324" t="s">
        <v>990</v>
      </c>
      <c r="O122" s="323" t="s">
        <v>990</v>
      </c>
      <c r="P122" s="324"/>
      <c r="Q122" s="323"/>
      <c r="R122" s="324" t="s">
        <v>990</v>
      </c>
      <c r="S122" s="324" t="str">
        <f t="shared" si="3"/>
        <v/>
      </c>
      <c r="T122" s="296"/>
      <c r="U122" s="297"/>
      <c r="V122" s="296"/>
      <c r="W122" s="323" t="s">
        <v>159</v>
      </c>
      <c r="X122" s="324"/>
      <c r="Y122" s="324"/>
      <c r="Z122" s="578"/>
      <c r="AA122" s="323"/>
      <c r="AB122" s="323"/>
      <c r="AC122" s="323"/>
      <c r="AD122" s="323"/>
      <c r="AE122" s="362"/>
      <c r="AF122" s="1" t="s">
        <v>990</v>
      </c>
      <c r="AG122" s="1" t="str">
        <f t="shared" si="4"/>
        <v/>
      </c>
    </row>
    <row r="123" spans="1:33" s="1" customFormat="1" x14ac:dyDescent="0.25">
      <c r="A123" s="325"/>
      <c r="B123" s="325" t="s">
        <v>151</v>
      </c>
      <c r="C123" s="325" t="s">
        <v>2160</v>
      </c>
      <c r="D123" s="326"/>
      <c r="E123" s="326"/>
      <c r="F123" s="326" t="s">
        <v>990</v>
      </c>
      <c r="G123" s="968"/>
      <c r="H123" s="327"/>
      <c r="I123" s="327" t="s">
        <v>990</v>
      </c>
      <c r="J123" s="326" t="s">
        <v>1885</v>
      </c>
      <c r="K123" s="325"/>
      <c r="L123" s="327" t="s">
        <v>1864</v>
      </c>
      <c r="M123" s="327" t="s">
        <v>1864</v>
      </c>
      <c r="N123" s="327" t="s">
        <v>990</v>
      </c>
      <c r="O123" s="326" t="s">
        <v>990</v>
      </c>
      <c r="P123" s="327"/>
      <c r="Q123" s="326"/>
      <c r="R123" s="327" t="s">
        <v>990</v>
      </c>
      <c r="S123" s="327" t="str">
        <f t="shared" si="3"/>
        <v/>
      </c>
      <c r="T123" s="301"/>
      <c r="U123" s="328"/>
      <c r="V123" s="301"/>
      <c r="W123" s="326" t="s">
        <v>159</v>
      </c>
      <c r="X123" s="327"/>
      <c r="Y123" s="327"/>
      <c r="Z123" s="579"/>
      <c r="AA123" s="326"/>
      <c r="AB123" s="326"/>
      <c r="AC123" s="326"/>
      <c r="AD123" s="326"/>
      <c r="AE123" s="331"/>
      <c r="AF123" s="1" t="s">
        <v>990</v>
      </c>
      <c r="AG123" s="1" t="str">
        <f t="shared" si="4"/>
        <v/>
      </c>
    </row>
    <row r="124" spans="1:33" s="1" customFormat="1" ht="45" x14ac:dyDescent="0.25">
      <c r="A124" s="336" t="s">
        <v>2161</v>
      </c>
      <c r="B124" s="336" t="s">
        <v>165</v>
      </c>
      <c r="C124" s="336" t="s">
        <v>2162</v>
      </c>
      <c r="D124" s="337" t="s">
        <v>155</v>
      </c>
      <c r="E124" s="337"/>
      <c r="F124" s="337" t="s">
        <v>155</v>
      </c>
      <c r="G124" s="967"/>
      <c r="H124" s="338" t="s">
        <v>1885</v>
      </c>
      <c r="I124" s="338" t="s">
        <v>1998</v>
      </c>
      <c r="J124" s="337" t="s">
        <v>1885</v>
      </c>
      <c r="K124" s="336"/>
      <c r="L124" s="338" t="s">
        <v>1924</v>
      </c>
      <c r="M124" s="338" t="s">
        <v>1945</v>
      </c>
      <c r="N124" s="338" t="s">
        <v>2163</v>
      </c>
      <c r="O124" s="337" t="s">
        <v>2164</v>
      </c>
      <c r="P124" s="338"/>
      <c r="Q124" s="338" t="s">
        <v>2165</v>
      </c>
      <c r="R124" s="338" t="s">
        <v>2166</v>
      </c>
      <c r="S124" s="338" t="str">
        <f t="shared" si="3"/>
        <v>PAC: COOK_HFCNT-Food Preparation-RTF-v2.3-1
RMP: COOK_HFCNT-Food Preparation-RTF-v2.3-1
CA: COOK_HFCNT-Food Preparation-RTF-v2.3-1</v>
      </c>
      <c r="T124" s="370" t="s">
        <v>2164</v>
      </c>
      <c r="U124" s="338" t="s">
        <v>2164</v>
      </c>
      <c r="V124" s="370" t="s">
        <v>2164</v>
      </c>
      <c r="W124" s="337" t="s">
        <v>1881</v>
      </c>
      <c r="X124" s="338" t="s">
        <v>2167</v>
      </c>
      <c r="Y124" s="338"/>
      <c r="Z124" s="580"/>
      <c r="AA124" s="337"/>
      <c r="AB124" s="337"/>
      <c r="AC124" s="337"/>
      <c r="AD124" s="337"/>
      <c r="AE124" s="340"/>
      <c r="AF124" s="1" t="s">
        <v>3741</v>
      </c>
      <c r="AG124" s="1" t="str">
        <f t="shared" si="4"/>
        <v/>
      </c>
    </row>
    <row r="125" spans="1:33" s="1" customFormat="1" x14ac:dyDescent="0.25">
      <c r="A125" s="295"/>
      <c r="B125" s="295" t="s">
        <v>1861</v>
      </c>
      <c r="C125" s="295" t="s">
        <v>2168</v>
      </c>
      <c r="D125" s="573"/>
      <c r="E125" s="573"/>
      <c r="F125" s="573" t="s">
        <v>990</v>
      </c>
      <c r="G125" s="972" t="s">
        <v>440</v>
      </c>
      <c r="H125" s="482"/>
      <c r="I125" s="482" t="s">
        <v>990</v>
      </c>
      <c r="J125" s="573" t="s">
        <v>1885</v>
      </c>
      <c r="K125" s="295"/>
      <c r="L125" s="482" t="s">
        <v>1864</v>
      </c>
      <c r="M125" s="482" t="s">
        <v>1864</v>
      </c>
      <c r="N125" s="482" t="s">
        <v>990</v>
      </c>
      <c r="O125" s="573" t="s">
        <v>990</v>
      </c>
      <c r="P125" s="482"/>
      <c r="Q125" s="573"/>
      <c r="R125" s="482" t="s">
        <v>990</v>
      </c>
      <c r="S125" s="482" t="str">
        <f t="shared" si="3"/>
        <v/>
      </c>
      <c r="T125" s="296"/>
      <c r="U125" s="297"/>
      <c r="V125" s="296"/>
      <c r="W125" s="573" t="s">
        <v>159</v>
      </c>
      <c r="X125" s="482"/>
      <c r="Y125" s="482"/>
      <c r="Z125" s="575"/>
      <c r="AA125" s="573"/>
      <c r="AB125" s="573"/>
      <c r="AC125" s="573"/>
      <c r="AD125" s="573"/>
      <c r="AE125" s="367"/>
      <c r="AF125" s="1" t="s">
        <v>990</v>
      </c>
      <c r="AG125" s="1" t="str">
        <f t="shared" si="4"/>
        <v/>
      </c>
    </row>
    <row r="126" spans="1:33" s="1" customFormat="1" x14ac:dyDescent="0.25">
      <c r="A126" s="282"/>
      <c r="B126" s="282" t="s">
        <v>151</v>
      </c>
      <c r="C126" s="282" t="s">
        <v>2169</v>
      </c>
      <c r="D126" s="283"/>
      <c r="E126" s="283"/>
      <c r="F126" s="283" t="s">
        <v>990</v>
      </c>
      <c r="G126" s="973"/>
      <c r="H126" s="484"/>
      <c r="I126" s="484" t="s">
        <v>990</v>
      </c>
      <c r="J126" s="283" t="s">
        <v>1885</v>
      </c>
      <c r="K126" s="282"/>
      <c r="L126" s="484" t="s">
        <v>1864</v>
      </c>
      <c r="M126" s="484" t="s">
        <v>1864</v>
      </c>
      <c r="N126" s="484" t="s">
        <v>990</v>
      </c>
      <c r="O126" s="283" t="s">
        <v>990</v>
      </c>
      <c r="P126" s="484"/>
      <c r="Q126" s="283"/>
      <c r="R126" s="484" t="s">
        <v>990</v>
      </c>
      <c r="S126" s="484" t="str">
        <f t="shared" si="3"/>
        <v/>
      </c>
      <c r="T126" s="301"/>
      <c r="U126" s="328"/>
      <c r="V126" s="301"/>
      <c r="W126" s="283" t="s">
        <v>159</v>
      </c>
      <c r="X126" s="484"/>
      <c r="Y126" s="484"/>
      <c r="Z126" s="576"/>
      <c r="AA126" s="283"/>
      <c r="AB126" s="283"/>
      <c r="AC126" s="283"/>
      <c r="AD126" s="283"/>
      <c r="AE126" s="312"/>
      <c r="AF126" s="1" t="s">
        <v>990</v>
      </c>
      <c r="AG126" s="1" t="str">
        <f t="shared" si="4"/>
        <v/>
      </c>
    </row>
    <row r="127" spans="1:33" s="1" customFormat="1" ht="270" x14ac:dyDescent="0.25">
      <c r="A127" s="316" t="s">
        <v>2170</v>
      </c>
      <c r="B127" s="316" t="s">
        <v>165</v>
      </c>
      <c r="C127" s="316" t="s">
        <v>2171</v>
      </c>
      <c r="D127" s="317" t="s">
        <v>155</v>
      </c>
      <c r="E127" s="317"/>
      <c r="F127" s="317" t="s">
        <v>155</v>
      </c>
      <c r="G127" s="974"/>
      <c r="H127" s="483" t="s">
        <v>1885</v>
      </c>
      <c r="I127" s="483" t="s">
        <v>1998</v>
      </c>
      <c r="J127" s="317" t="s">
        <v>1885</v>
      </c>
      <c r="K127" s="316"/>
      <c r="L127" s="483" t="s">
        <v>1924</v>
      </c>
      <c r="M127" s="483" t="s">
        <v>1945</v>
      </c>
      <c r="N127" s="483" t="s">
        <v>2172</v>
      </c>
      <c r="O127" s="317" t="s">
        <v>2173</v>
      </c>
      <c r="P127" s="483"/>
      <c r="Q127" s="483" t="s">
        <v>2174</v>
      </c>
      <c r="R127" s="483" t="s">
        <v>990</v>
      </c>
      <c r="S127" s="483" t="str">
        <f t="shared" si="3"/>
        <v>PAC: COOK_STM-Food Preparation-RTF-v2.4-1
RMP: COOK_STM-Food Preparation-RTF-v2.4-1
CA: COOK_STM-Food Preparation-RTF-v2.4-1</v>
      </c>
      <c r="T127" s="317" t="s">
        <v>2173</v>
      </c>
      <c r="U127" s="483" t="s">
        <v>2173</v>
      </c>
      <c r="V127" s="317" t="s">
        <v>2173</v>
      </c>
      <c r="W127" s="317" t="s">
        <v>1881</v>
      </c>
      <c r="X127" s="483" t="s">
        <v>2175</v>
      </c>
      <c r="Y127" s="483"/>
      <c r="Z127" s="577"/>
      <c r="AA127" s="317"/>
      <c r="AB127" s="317"/>
      <c r="AC127" s="317"/>
      <c r="AD127" s="317"/>
      <c r="AE127" s="319"/>
      <c r="AF127" s="1" t="s">
        <v>3742</v>
      </c>
      <c r="AG127" s="1" t="str">
        <f t="shared" si="4"/>
        <v/>
      </c>
    </row>
    <row r="128" spans="1:33" s="1" customFormat="1" x14ac:dyDescent="0.25">
      <c r="A128" s="322"/>
      <c r="B128" s="322" t="s">
        <v>1861</v>
      </c>
      <c r="C128" s="322" t="s">
        <v>2176</v>
      </c>
      <c r="D128" s="323"/>
      <c r="E128" s="323"/>
      <c r="F128" s="323" t="s">
        <v>990</v>
      </c>
      <c r="G128" s="966" t="s">
        <v>440</v>
      </c>
      <c r="H128" s="324"/>
      <c r="I128" s="324" t="s">
        <v>990</v>
      </c>
      <c r="J128" s="323" t="s">
        <v>1885</v>
      </c>
      <c r="K128" s="322"/>
      <c r="L128" s="324" t="s">
        <v>1864</v>
      </c>
      <c r="M128" s="324" t="s">
        <v>1864</v>
      </c>
      <c r="N128" s="324" t="s">
        <v>990</v>
      </c>
      <c r="O128" s="323" t="s">
        <v>990</v>
      </c>
      <c r="P128" s="324"/>
      <c r="Q128" s="323"/>
      <c r="R128" s="324" t="s">
        <v>990</v>
      </c>
      <c r="S128" s="324" t="str">
        <f t="shared" si="3"/>
        <v/>
      </c>
      <c r="T128" s="296"/>
      <c r="U128" s="297"/>
      <c r="V128" s="296"/>
      <c r="W128" s="323" t="s">
        <v>159</v>
      </c>
      <c r="X128" s="324"/>
      <c r="Y128" s="324"/>
      <c r="Z128" s="578"/>
      <c r="AA128" s="323"/>
      <c r="AB128" s="323"/>
      <c r="AC128" s="323"/>
      <c r="AD128" s="323"/>
      <c r="AE128" s="362"/>
      <c r="AF128" s="1" t="s">
        <v>990</v>
      </c>
      <c r="AG128" s="1" t="str">
        <f t="shared" si="4"/>
        <v/>
      </c>
    </row>
    <row r="129" spans="1:33" s="1" customFormat="1" x14ac:dyDescent="0.25">
      <c r="A129" s="325"/>
      <c r="B129" s="325" t="s">
        <v>151</v>
      </c>
      <c r="C129" s="325" t="s">
        <v>2177</v>
      </c>
      <c r="D129" s="326"/>
      <c r="E129" s="326"/>
      <c r="F129" s="326" t="s">
        <v>990</v>
      </c>
      <c r="G129" s="968"/>
      <c r="H129" s="327"/>
      <c r="I129" s="327" t="s">
        <v>990</v>
      </c>
      <c r="J129" s="326" t="s">
        <v>1885</v>
      </c>
      <c r="K129" s="325"/>
      <c r="L129" s="327" t="s">
        <v>1864</v>
      </c>
      <c r="M129" s="327" t="s">
        <v>1864</v>
      </c>
      <c r="N129" s="327" t="s">
        <v>990</v>
      </c>
      <c r="O129" s="326" t="s">
        <v>990</v>
      </c>
      <c r="P129" s="327"/>
      <c r="Q129" s="326"/>
      <c r="R129" s="327" t="s">
        <v>990</v>
      </c>
      <c r="S129" s="327" t="str">
        <f t="shared" si="3"/>
        <v/>
      </c>
      <c r="T129" s="301"/>
      <c r="U129" s="328"/>
      <c r="V129" s="301"/>
      <c r="W129" s="326" t="s">
        <v>159</v>
      </c>
      <c r="X129" s="327"/>
      <c r="Y129" s="327"/>
      <c r="Z129" s="579"/>
      <c r="AA129" s="326"/>
      <c r="AB129" s="326"/>
      <c r="AC129" s="326"/>
      <c r="AD129" s="326"/>
      <c r="AE129" s="331"/>
      <c r="AF129" s="1" t="s">
        <v>990</v>
      </c>
      <c r="AG129" s="1" t="str">
        <f t="shared" si="4"/>
        <v/>
      </c>
    </row>
    <row r="130" spans="1:33" s="1" customFormat="1" ht="120" x14ac:dyDescent="0.25">
      <c r="A130" s="336" t="s">
        <v>2178</v>
      </c>
      <c r="B130" s="336" t="s">
        <v>165</v>
      </c>
      <c r="C130" s="336" t="s">
        <v>2179</v>
      </c>
      <c r="D130" s="337" t="s">
        <v>155</v>
      </c>
      <c r="E130" s="337"/>
      <c r="F130" s="337" t="s">
        <v>155</v>
      </c>
      <c r="G130" s="967"/>
      <c r="H130" s="338" t="s">
        <v>1885</v>
      </c>
      <c r="I130" s="338" t="s">
        <v>1998</v>
      </c>
      <c r="J130" s="337" t="s">
        <v>1885</v>
      </c>
      <c r="K130" s="336"/>
      <c r="L130" s="338" t="s">
        <v>1924</v>
      </c>
      <c r="M130" s="338" t="s">
        <v>2150</v>
      </c>
      <c r="N130" s="338" t="s">
        <v>2180</v>
      </c>
      <c r="O130" s="337" t="s">
        <v>2181</v>
      </c>
      <c r="P130" s="338"/>
      <c r="Q130" s="338" t="s">
        <v>2182</v>
      </c>
      <c r="R130" s="338" t="s">
        <v>990</v>
      </c>
      <c r="S130" s="338" t="str">
        <f t="shared" si="3"/>
        <v xml:space="preserve">PAC: AEG
RMP CharX (need to input) ||RMP Update
NR Food Service
 02-05-2020
RMP: 
CA: </v>
      </c>
      <c r="T130" s="337" t="s">
        <v>2181</v>
      </c>
      <c r="U130" s="338" t="s">
        <v>2181</v>
      </c>
      <c r="V130" s="337" t="s">
        <v>2181</v>
      </c>
      <c r="W130" s="337" t="s">
        <v>159</v>
      </c>
      <c r="X130" s="338"/>
      <c r="Y130" s="338"/>
      <c r="Z130" s="580"/>
      <c r="AA130" s="337"/>
      <c r="AB130" s="337"/>
      <c r="AC130" s="337"/>
      <c r="AD130" s="337"/>
      <c r="AE130" s="340"/>
      <c r="AF130" s="1" t="s">
        <v>3743</v>
      </c>
      <c r="AG130" s="1" t="str">
        <f t="shared" si="4"/>
        <v/>
      </c>
    </row>
    <row r="131" spans="1:33" s="1" customFormat="1" x14ac:dyDescent="0.25">
      <c r="A131" s="295"/>
      <c r="B131" s="295" t="s">
        <v>1861</v>
      </c>
      <c r="C131" s="295" t="s">
        <v>2183</v>
      </c>
      <c r="D131" s="573"/>
      <c r="E131" s="573"/>
      <c r="F131" s="573" t="s">
        <v>990</v>
      </c>
      <c r="G131" s="972" t="s">
        <v>476</v>
      </c>
      <c r="H131" s="482"/>
      <c r="I131" s="482" t="s">
        <v>990</v>
      </c>
      <c r="J131" s="573" t="s">
        <v>1885</v>
      </c>
      <c r="K131" s="295"/>
      <c r="L131" s="482" t="s">
        <v>1864</v>
      </c>
      <c r="M131" s="482" t="s">
        <v>1864</v>
      </c>
      <c r="N131" s="482" t="s">
        <v>990</v>
      </c>
      <c r="O131" s="573" t="s">
        <v>990</v>
      </c>
      <c r="P131" s="482"/>
      <c r="Q131" s="573"/>
      <c r="R131" s="482" t="s">
        <v>990</v>
      </c>
      <c r="S131" s="482" t="str">
        <f t="shared" si="3"/>
        <v/>
      </c>
      <c r="T131" s="296"/>
      <c r="U131" s="297"/>
      <c r="V131" s="296"/>
      <c r="W131" s="573" t="s">
        <v>159</v>
      </c>
      <c r="X131" s="482"/>
      <c r="Y131" s="482"/>
      <c r="Z131" s="575"/>
      <c r="AA131" s="573"/>
      <c r="AB131" s="573"/>
      <c r="AC131" s="573"/>
      <c r="AD131" s="573"/>
      <c r="AE131" s="367"/>
      <c r="AF131" s="1" t="s">
        <v>990</v>
      </c>
      <c r="AG131" s="1" t="str">
        <f t="shared" si="4"/>
        <v/>
      </c>
    </row>
    <row r="132" spans="1:33" s="1" customFormat="1" x14ac:dyDescent="0.25">
      <c r="A132" s="282"/>
      <c r="B132" s="282" t="s">
        <v>151</v>
      </c>
      <c r="C132" s="282" t="s">
        <v>2184</v>
      </c>
      <c r="D132" s="283"/>
      <c r="E132" s="283"/>
      <c r="F132" s="283" t="s">
        <v>990</v>
      </c>
      <c r="G132" s="973"/>
      <c r="H132" s="484"/>
      <c r="I132" s="484" t="s">
        <v>990</v>
      </c>
      <c r="J132" s="283" t="s">
        <v>1885</v>
      </c>
      <c r="K132" s="282"/>
      <c r="L132" s="484" t="s">
        <v>1864</v>
      </c>
      <c r="M132" s="484" t="s">
        <v>1864</v>
      </c>
      <c r="N132" s="484" t="s">
        <v>990</v>
      </c>
      <c r="O132" s="283" t="s">
        <v>990</v>
      </c>
      <c r="P132" s="484"/>
      <c r="Q132" s="283"/>
      <c r="R132" s="484" t="s">
        <v>990</v>
      </c>
      <c r="S132" s="484" t="str">
        <f t="shared" si="3"/>
        <v/>
      </c>
      <c r="T132" s="301"/>
      <c r="U132" s="328"/>
      <c r="V132" s="301"/>
      <c r="W132" s="283" t="s">
        <v>159</v>
      </c>
      <c r="X132" s="484"/>
      <c r="Y132" s="484"/>
      <c r="Z132" s="576"/>
      <c r="AA132" s="283"/>
      <c r="AB132" s="283"/>
      <c r="AC132" s="283"/>
      <c r="AD132" s="283"/>
      <c r="AE132" s="312"/>
      <c r="AF132" s="1" t="s">
        <v>990</v>
      </c>
      <c r="AG132" s="1" t="str">
        <f t="shared" si="4"/>
        <v/>
      </c>
    </row>
    <row r="133" spans="1:33" s="1" customFormat="1" ht="140.25" customHeight="1" x14ac:dyDescent="0.25">
      <c r="A133" s="316" t="s">
        <v>2185</v>
      </c>
      <c r="B133" s="316" t="s">
        <v>165</v>
      </c>
      <c r="C133" s="316" t="s">
        <v>2186</v>
      </c>
      <c r="D133" s="317" t="s">
        <v>155</v>
      </c>
      <c r="E133" s="317"/>
      <c r="F133" s="317" t="s">
        <v>990</v>
      </c>
      <c r="G133" s="974"/>
      <c r="H133" s="483"/>
      <c r="I133" s="483" t="s">
        <v>990</v>
      </c>
      <c r="J133" s="317" t="s">
        <v>1885</v>
      </c>
      <c r="K133" s="316"/>
      <c r="L133" s="483" t="s">
        <v>1864</v>
      </c>
      <c r="M133" s="483" t="s">
        <v>1864</v>
      </c>
      <c r="N133" s="483" t="s">
        <v>990</v>
      </c>
      <c r="O133" s="317" t="s">
        <v>2187</v>
      </c>
      <c r="P133" s="483"/>
      <c r="Q133" s="368" t="s">
        <v>2188</v>
      </c>
      <c r="R133" s="483" t="s">
        <v>990</v>
      </c>
      <c r="S133" s="483" t="str">
        <f t="shared" ref="S133:S186" si="5">SUBSTITUTE(AF133," - ",CHAR(10))</f>
        <v/>
      </c>
      <c r="T133" s="317" t="s">
        <v>2189</v>
      </c>
      <c r="U133" s="483" t="s">
        <v>2187</v>
      </c>
      <c r="V133" s="370" t="s">
        <v>2187</v>
      </c>
      <c r="W133" s="317" t="s">
        <v>1881</v>
      </c>
      <c r="X133" s="483"/>
      <c r="Y133" s="483"/>
      <c r="Z133" s="369" t="s">
        <v>2190</v>
      </c>
      <c r="AA133" s="317"/>
      <c r="AB133" s="317"/>
      <c r="AC133" s="317"/>
      <c r="AD133" s="317"/>
      <c r="AE133" s="319"/>
      <c r="AF133" s="1" t="s">
        <v>990</v>
      </c>
      <c r="AG133" s="1" t="str">
        <f t="shared" ref="AG133:AG186" si="6">IF(ISBLANK(U133),IF(W133="Sufficiently Characterized","",IF(AND(NOT(ISBLANK(T133)),NOT(ISBLANK(V133))),"COST","")),"")</f>
        <v/>
      </c>
    </row>
    <row r="134" spans="1:33" s="1" customFormat="1" x14ac:dyDescent="0.25">
      <c r="A134" s="322"/>
      <c r="B134" s="322" t="s">
        <v>1861</v>
      </c>
      <c r="C134" s="322" t="s">
        <v>2191</v>
      </c>
      <c r="D134" s="323"/>
      <c r="E134" s="323"/>
      <c r="F134" s="323" t="s">
        <v>990</v>
      </c>
      <c r="G134" s="966" t="s">
        <v>481</v>
      </c>
      <c r="H134" s="324"/>
      <c r="I134" s="324" t="s">
        <v>990</v>
      </c>
      <c r="J134" s="323" t="s">
        <v>1885</v>
      </c>
      <c r="K134" s="322"/>
      <c r="L134" s="324" t="s">
        <v>1864</v>
      </c>
      <c r="M134" s="324" t="s">
        <v>1864</v>
      </c>
      <c r="N134" s="324" t="s">
        <v>990</v>
      </c>
      <c r="O134" s="323" t="s">
        <v>990</v>
      </c>
      <c r="P134" s="324"/>
      <c r="Q134" s="323"/>
      <c r="R134" s="324" t="s">
        <v>990</v>
      </c>
      <c r="S134" s="324" t="str">
        <f t="shared" si="5"/>
        <v/>
      </c>
      <c r="T134" s="296"/>
      <c r="U134" s="297"/>
      <c r="V134" s="296"/>
      <c r="W134" s="323" t="s">
        <v>159</v>
      </c>
      <c r="X134" s="324"/>
      <c r="Y134" s="324"/>
      <c r="Z134" s="578"/>
      <c r="AA134" s="323"/>
      <c r="AB134" s="323"/>
      <c r="AC134" s="323"/>
      <c r="AD134" s="323"/>
      <c r="AE134" s="362"/>
      <c r="AF134" s="1" t="s">
        <v>990</v>
      </c>
      <c r="AG134" s="1" t="str">
        <f t="shared" si="6"/>
        <v/>
      </c>
    </row>
    <row r="135" spans="1:33" s="1" customFormat="1" x14ac:dyDescent="0.25">
      <c r="A135" s="325"/>
      <c r="B135" s="325" t="s">
        <v>151</v>
      </c>
      <c r="C135" s="325" t="s">
        <v>2192</v>
      </c>
      <c r="D135" s="326"/>
      <c r="E135" s="326"/>
      <c r="F135" s="326" t="s">
        <v>990</v>
      </c>
      <c r="G135" s="968"/>
      <c r="H135" s="327"/>
      <c r="I135" s="327" t="s">
        <v>990</v>
      </c>
      <c r="J135" s="326" t="s">
        <v>1885</v>
      </c>
      <c r="K135" s="325"/>
      <c r="L135" s="327" t="s">
        <v>1864</v>
      </c>
      <c r="M135" s="327" t="s">
        <v>1864</v>
      </c>
      <c r="N135" s="327" t="s">
        <v>990</v>
      </c>
      <c r="O135" s="326" t="s">
        <v>990</v>
      </c>
      <c r="P135" s="327"/>
      <c r="Q135" s="326"/>
      <c r="R135" s="327" t="s">
        <v>990</v>
      </c>
      <c r="S135" s="327" t="str">
        <f t="shared" si="5"/>
        <v/>
      </c>
      <c r="T135" s="301"/>
      <c r="U135" s="328"/>
      <c r="V135" s="301"/>
      <c r="W135" s="326" t="s">
        <v>159</v>
      </c>
      <c r="X135" s="327"/>
      <c r="Y135" s="327"/>
      <c r="Z135" s="579"/>
      <c r="AA135" s="326"/>
      <c r="AB135" s="326"/>
      <c r="AC135" s="326"/>
      <c r="AD135" s="326"/>
      <c r="AE135" s="331"/>
      <c r="AF135" s="1" t="s">
        <v>990</v>
      </c>
      <c r="AG135" s="1" t="str">
        <f t="shared" si="6"/>
        <v/>
      </c>
    </row>
    <row r="136" spans="1:33" s="1" customFormat="1" ht="140.25" customHeight="1" x14ac:dyDescent="0.25">
      <c r="A136" s="336" t="s">
        <v>2193</v>
      </c>
      <c r="B136" s="336" t="s">
        <v>165</v>
      </c>
      <c r="C136" s="336" t="s">
        <v>2194</v>
      </c>
      <c r="D136" s="337" t="s">
        <v>155</v>
      </c>
      <c r="E136" s="337"/>
      <c r="F136" s="337" t="s">
        <v>155</v>
      </c>
      <c r="G136" s="967"/>
      <c r="H136" s="338" t="s">
        <v>1863</v>
      </c>
      <c r="I136" s="338" t="s">
        <v>2007</v>
      </c>
      <c r="J136" s="337" t="s">
        <v>1885</v>
      </c>
      <c r="K136" s="336"/>
      <c r="L136" s="338" t="s">
        <v>2195</v>
      </c>
      <c r="M136" s="338" t="s">
        <v>1945</v>
      </c>
      <c r="N136" s="338" t="s">
        <v>1899</v>
      </c>
      <c r="O136" s="337" t="s">
        <v>990</v>
      </c>
      <c r="P136" s="338"/>
      <c r="Q136" s="337"/>
      <c r="R136" s="338" t="s">
        <v>990</v>
      </c>
      <c r="S136" s="338" t="str">
        <f t="shared" si="5"/>
        <v/>
      </c>
      <c r="T136" s="337" t="s">
        <v>2189</v>
      </c>
      <c r="U136" s="339" t="s">
        <v>2196</v>
      </c>
      <c r="V136" s="337" t="s">
        <v>2189</v>
      </c>
      <c r="W136" s="337" t="s">
        <v>1881</v>
      </c>
      <c r="X136" s="338"/>
      <c r="Y136" s="338"/>
      <c r="Z136" s="580" t="s">
        <v>2197</v>
      </c>
      <c r="AA136" s="337"/>
      <c r="AB136" s="337"/>
      <c r="AC136" s="337"/>
      <c r="AD136" s="337"/>
      <c r="AE136" s="340"/>
      <c r="AF136" s="1" t="s">
        <v>990</v>
      </c>
      <c r="AG136" s="1" t="str">
        <f t="shared" si="6"/>
        <v/>
      </c>
    </row>
    <row r="137" spans="1:33" s="1" customFormat="1" x14ac:dyDescent="0.25">
      <c r="A137" s="295"/>
      <c r="B137" s="295" t="s">
        <v>1861</v>
      </c>
      <c r="C137" s="295" t="s">
        <v>2198</v>
      </c>
      <c r="D137" s="573"/>
      <c r="E137" s="573"/>
      <c r="F137" s="573" t="s">
        <v>990</v>
      </c>
      <c r="G137" s="972" t="s">
        <v>484</v>
      </c>
      <c r="H137" s="482"/>
      <c r="I137" s="482" t="s">
        <v>990</v>
      </c>
      <c r="J137" s="573" t="s">
        <v>1885</v>
      </c>
      <c r="K137" s="295"/>
      <c r="L137" s="482" t="s">
        <v>1864</v>
      </c>
      <c r="M137" s="482" t="s">
        <v>1864</v>
      </c>
      <c r="N137" s="482" t="s">
        <v>990</v>
      </c>
      <c r="O137" s="573" t="s">
        <v>990</v>
      </c>
      <c r="P137" s="482"/>
      <c r="Q137" s="573"/>
      <c r="R137" s="482" t="s">
        <v>990</v>
      </c>
      <c r="S137" s="482" t="str">
        <f t="shared" si="5"/>
        <v/>
      </c>
      <c r="T137" s="297"/>
      <c r="U137" s="297"/>
      <c r="V137" s="296"/>
      <c r="W137" s="573" t="s">
        <v>159</v>
      </c>
      <c r="X137" s="482"/>
      <c r="Y137" s="482"/>
      <c r="Z137" s="575"/>
      <c r="AA137" s="573"/>
      <c r="AB137" s="573"/>
      <c r="AC137" s="573"/>
      <c r="AD137" s="573"/>
      <c r="AE137" s="367"/>
      <c r="AF137" s="1" t="s">
        <v>990</v>
      </c>
      <c r="AG137" s="1" t="str">
        <f t="shared" si="6"/>
        <v/>
      </c>
    </row>
    <row r="138" spans="1:33" s="1" customFormat="1" x14ac:dyDescent="0.25">
      <c r="A138" s="282"/>
      <c r="B138" s="282" t="s">
        <v>151</v>
      </c>
      <c r="C138" s="282" t="s">
        <v>2199</v>
      </c>
      <c r="D138" s="283"/>
      <c r="E138" s="283"/>
      <c r="F138" s="283" t="s">
        <v>990</v>
      </c>
      <c r="G138" s="973"/>
      <c r="H138" s="484"/>
      <c r="I138" s="484" t="s">
        <v>990</v>
      </c>
      <c r="J138" s="283" t="s">
        <v>1885</v>
      </c>
      <c r="K138" s="282"/>
      <c r="L138" s="484" t="s">
        <v>1864</v>
      </c>
      <c r="M138" s="484" t="s">
        <v>1864</v>
      </c>
      <c r="N138" s="484" t="s">
        <v>990</v>
      </c>
      <c r="O138" s="283" t="s">
        <v>990</v>
      </c>
      <c r="P138" s="484"/>
      <c r="Q138" s="283"/>
      <c r="R138" s="484" t="s">
        <v>990</v>
      </c>
      <c r="S138" s="484" t="str">
        <f t="shared" si="5"/>
        <v/>
      </c>
      <c r="T138" s="328"/>
      <c r="U138" s="328"/>
      <c r="V138" s="301"/>
      <c r="W138" s="283" t="s">
        <v>159</v>
      </c>
      <c r="X138" s="484"/>
      <c r="Y138" s="484"/>
      <c r="Z138" s="576"/>
      <c r="AA138" s="283"/>
      <c r="AB138" s="283"/>
      <c r="AC138" s="283"/>
      <c r="AD138" s="283"/>
      <c r="AE138" s="312"/>
      <c r="AF138" s="1" t="s">
        <v>990</v>
      </c>
      <c r="AG138" s="1" t="str">
        <f t="shared" si="6"/>
        <v/>
      </c>
    </row>
    <row r="139" spans="1:33" s="1" customFormat="1" ht="153" customHeight="1" x14ac:dyDescent="0.25">
      <c r="A139" s="316" t="s">
        <v>2200</v>
      </c>
      <c r="B139" s="316" t="s">
        <v>165</v>
      </c>
      <c r="C139" s="316" t="s">
        <v>2201</v>
      </c>
      <c r="D139" s="317" t="s">
        <v>155</v>
      </c>
      <c r="E139" s="317"/>
      <c r="F139" s="317" t="s">
        <v>155</v>
      </c>
      <c r="G139" s="974"/>
      <c r="H139" s="483" t="s">
        <v>1863</v>
      </c>
      <c r="I139" s="483" t="s">
        <v>2007</v>
      </c>
      <c r="J139" s="317" t="s">
        <v>1885</v>
      </c>
      <c r="K139" s="316"/>
      <c r="L139" s="483" t="s">
        <v>2195</v>
      </c>
      <c r="M139" s="483" t="s">
        <v>1945</v>
      </c>
      <c r="N139" s="483" t="s">
        <v>1899</v>
      </c>
      <c r="O139" s="317" t="s">
        <v>990</v>
      </c>
      <c r="P139" s="483"/>
      <c r="Q139" s="317"/>
      <c r="R139" s="483" t="s">
        <v>990</v>
      </c>
      <c r="S139" s="483" t="str">
        <f t="shared" si="5"/>
        <v xml:space="preserve">PAC: DL20_CEL_MN-OffEq-AEG-2021PV3-2
RMP: 
CA: </v>
      </c>
      <c r="T139" s="317" t="s">
        <v>2189</v>
      </c>
      <c r="U139" s="483" t="s">
        <v>2202</v>
      </c>
      <c r="V139" s="317" t="s">
        <v>2189</v>
      </c>
      <c r="W139" s="317" t="s">
        <v>1881</v>
      </c>
      <c r="X139" s="483"/>
      <c r="Y139" s="483"/>
      <c r="Z139" s="577" t="s">
        <v>2203</v>
      </c>
      <c r="AA139" s="317"/>
      <c r="AB139" s="317"/>
      <c r="AC139" s="317"/>
      <c r="AD139" s="317"/>
      <c r="AE139" s="319"/>
      <c r="AF139" s="1" t="s">
        <v>3744</v>
      </c>
      <c r="AG139" s="1" t="str">
        <f t="shared" si="6"/>
        <v/>
      </c>
    </row>
    <row r="140" spans="1:33" s="1" customFormat="1" x14ac:dyDescent="0.25">
      <c r="A140" s="322"/>
      <c r="B140" s="322" t="s">
        <v>1861</v>
      </c>
      <c r="C140" s="322" t="s">
        <v>2204</v>
      </c>
      <c r="D140" s="323"/>
      <c r="E140" s="323"/>
      <c r="F140" s="323" t="s">
        <v>990</v>
      </c>
      <c r="G140" s="966" t="s">
        <v>488</v>
      </c>
      <c r="H140" s="324"/>
      <c r="I140" s="324" t="s">
        <v>990</v>
      </c>
      <c r="J140" s="323" t="s">
        <v>1885</v>
      </c>
      <c r="K140" s="322"/>
      <c r="L140" s="324" t="s">
        <v>1864</v>
      </c>
      <c r="M140" s="324" t="s">
        <v>1864</v>
      </c>
      <c r="N140" s="324" t="s">
        <v>990</v>
      </c>
      <c r="O140" s="323" t="s">
        <v>990</v>
      </c>
      <c r="P140" s="324"/>
      <c r="Q140" s="323"/>
      <c r="R140" s="324" t="s">
        <v>990</v>
      </c>
      <c r="S140" s="324" t="str">
        <f t="shared" si="5"/>
        <v/>
      </c>
      <c r="T140" s="296"/>
      <c r="U140" s="297"/>
      <c r="V140" s="296"/>
      <c r="W140" s="323" t="s">
        <v>159</v>
      </c>
      <c r="X140" s="324"/>
      <c r="Y140" s="324"/>
      <c r="Z140" s="578"/>
      <c r="AA140" s="323"/>
      <c r="AB140" s="323"/>
      <c r="AC140" s="323"/>
      <c r="AD140" s="323"/>
      <c r="AE140" s="362"/>
      <c r="AF140" s="1" t="s">
        <v>990</v>
      </c>
      <c r="AG140" s="1" t="str">
        <f t="shared" si="6"/>
        <v/>
      </c>
    </row>
    <row r="141" spans="1:33" s="1" customFormat="1" x14ac:dyDescent="0.25">
      <c r="A141" s="325"/>
      <c r="B141" s="325" t="s">
        <v>151</v>
      </c>
      <c r="C141" s="325" t="s">
        <v>2205</v>
      </c>
      <c r="D141" s="326"/>
      <c r="E141" s="326"/>
      <c r="F141" s="326" t="s">
        <v>990</v>
      </c>
      <c r="G141" s="968"/>
      <c r="H141" s="327"/>
      <c r="I141" s="327" t="s">
        <v>990</v>
      </c>
      <c r="J141" s="326" t="s">
        <v>1885</v>
      </c>
      <c r="K141" s="325"/>
      <c r="L141" s="327" t="s">
        <v>1864</v>
      </c>
      <c r="M141" s="327" t="s">
        <v>1864</v>
      </c>
      <c r="N141" s="327" t="s">
        <v>990</v>
      </c>
      <c r="O141" s="326" t="s">
        <v>990</v>
      </c>
      <c r="P141" s="327"/>
      <c r="Q141" s="326"/>
      <c r="R141" s="327" t="s">
        <v>990</v>
      </c>
      <c r="S141" s="327" t="str">
        <f t="shared" si="5"/>
        <v/>
      </c>
      <c r="T141" s="301"/>
      <c r="U141" s="328"/>
      <c r="V141" s="301"/>
      <c r="W141" s="326" t="s">
        <v>159</v>
      </c>
      <c r="X141" s="327"/>
      <c r="Y141" s="327"/>
      <c r="Z141" s="579"/>
      <c r="AA141" s="326"/>
      <c r="AB141" s="326"/>
      <c r="AC141" s="326"/>
      <c r="AD141" s="326"/>
      <c r="AE141" s="331"/>
      <c r="AF141" s="1" t="s">
        <v>990</v>
      </c>
      <c r="AG141" s="1" t="str">
        <f t="shared" si="6"/>
        <v/>
      </c>
    </row>
    <row r="142" spans="1:33" s="1" customFormat="1" ht="45" x14ac:dyDescent="0.25">
      <c r="A142" s="336" t="s">
        <v>2206</v>
      </c>
      <c r="B142" s="336" t="s">
        <v>165</v>
      </c>
      <c r="C142" s="336" t="s">
        <v>2207</v>
      </c>
      <c r="D142" s="337" t="s">
        <v>155</v>
      </c>
      <c r="E142" s="337"/>
      <c r="F142" s="337" t="s">
        <v>990</v>
      </c>
      <c r="G142" s="967"/>
      <c r="H142" s="338"/>
      <c r="I142" s="338" t="s">
        <v>990</v>
      </c>
      <c r="J142" s="337" t="s">
        <v>1885</v>
      </c>
      <c r="K142" s="336"/>
      <c r="L142" s="338" t="s">
        <v>1864</v>
      </c>
      <c r="M142" s="338" t="s">
        <v>1864</v>
      </c>
      <c r="N142" s="338" t="s">
        <v>990</v>
      </c>
      <c r="O142" s="337" t="s">
        <v>990</v>
      </c>
      <c r="P142" s="338"/>
      <c r="Q142" s="337"/>
      <c r="R142" s="338" t="s">
        <v>990</v>
      </c>
      <c r="S142" s="338" t="str">
        <f t="shared" si="5"/>
        <v xml:space="preserve">PAC: DL20_CEL_SRV-OffEq-2021PLN-V8-3
RMP: 
CA: </v>
      </c>
      <c r="T142" s="337" t="s">
        <v>2208</v>
      </c>
      <c r="U142" s="338" t="s">
        <v>2209</v>
      </c>
      <c r="V142" s="337" t="s">
        <v>2208</v>
      </c>
      <c r="W142" s="337" t="s">
        <v>1881</v>
      </c>
      <c r="X142" s="338"/>
      <c r="Y142" s="338"/>
      <c r="Z142" s="580"/>
      <c r="AA142" s="337"/>
      <c r="AB142" s="337"/>
      <c r="AC142" s="337"/>
      <c r="AD142" s="337"/>
      <c r="AE142" s="340"/>
      <c r="AF142" s="1" t="s">
        <v>3745</v>
      </c>
      <c r="AG142" s="1" t="str">
        <f t="shared" si="6"/>
        <v/>
      </c>
    </row>
    <row r="143" spans="1:33" s="1" customFormat="1" x14ac:dyDescent="0.25">
      <c r="A143" s="295"/>
      <c r="B143" s="295" t="s">
        <v>1861</v>
      </c>
      <c r="C143" s="295" t="s">
        <v>2210</v>
      </c>
      <c r="D143" s="573"/>
      <c r="E143" s="573"/>
      <c r="F143" s="573" t="s">
        <v>990</v>
      </c>
      <c r="G143" s="972" t="s">
        <v>491</v>
      </c>
      <c r="H143" s="482"/>
      <c r="I143" s="482" t="s">
        <v>990</v>
      </c>
      <c r="J143" s="573" t="s">
        <v>1885</v>
      </c>
      <c r="K143" s="295"/>
      <c r="L143" s="482" t="s">
        <v>1864</v>
      </c>
      <c r="M143" s="482" t="s">
        <v>1864</v>
      </c>
      <c r="N143" s="482" t="s">
        <v>990</v>
      </c>
      <c r="O143" s="573" t="s">
        <v>990</v>
      </c>
      <c r="P143" s="482"/>
      <c r="Q143" s="573"/>
      <c r="R143" s="482" t="s">
        <v>990</v>
      </c>
      <c r="S143" s="482" t="str">
        <f t="shared" si="5"/>
        <v/>
      </c>
      <c r="T143" s="296"/>
      <c r="U143" s="297"/>
      <c r="V143" s="296"/>
      <c r="W143" s="573" t="s">
        <v>159</v>
      </c>
      <c r="X143" s="482"/>
      <c r="Y143" s="482"/>
      <c r="Z143" s="575"/>
      <c r="AA143" s="573"/>
      <c r="AB143" s="573"/>
      <c r="AC143" s="573"/>
      <c r="AD143" s="573"/>
      <c r="AE143" s="367"/>
      <c r="AF143" s="1" t="s">
        <v>990</v>
      </c>
      <c r="AG143" s="1" t="str">
        <f t="shared" si="6"/>
        <v/>
      </c>
    </row>
    <row r="144" spans="1:33" s="1" customFormat="1" x14ac:dyDescent="0.25">
      <c r="A144" s="282"/>
      <c r="B144" s="282" t="s">
        <v>151</v>
      </c>
      <c r="C144" s="282" t="s">
        <v>2211</v>
      </c>
      <c r="D144" s="283"/>
      <c r="E144" s="283"/>
      <c r="F144" s="283" t="s">
        <v>990</v>
      </c>
      <c r="G144" s="973"/>
      <c r="H144" s="484"/>
      <c r="I144" s="484" t="s">
        <v>990</v>
      </c>
      <c r="J144" s="283" t="s">
        <v>1885</v>
      </c>
      <c r="K144" s="282"/>
      <c r="L144" s="484" t="s">
        <v>1864</v>
      </c>
      <c r="M144" s="484" t="s">
        <v>1864</v>
      </c>
      <c r="N144" s="484" t="s">
        <v>990</v>
      </c>
      <c r="O144" s="283" t="s">
        <v>990</v>
      </c>
      <c r="P144" s="484"/>
      <c r="Q144" s="283"/>
      <c r="R144" s="484" t="s">
        <v>990</v>
      </c>
      <c r="S144" s="484" t="str">
        <f t="shared" si="5"/>
        <v/>
      </c>
      <c r="T144" s="301"/>
      <c r="U144" s="328"/>
      <c r="V144" s="301"/>
      <c r="W144" s="283" t="s">
        <v>159</v>
      </c>
      <c r="X144" s="484"/>
      <c r="Y144" s="484"/>
      <c r="Z144" s="576"/>
      <c r="AA144" s="283"/>
      <c r="AB144" s="283"/>
      <c r="AC144" s="283"/>
      <c r="AD144" s="283"/>
      <c r="AE144" s="312"/>
      <c r="AF144" s="1" t="s">
        <v>990</v>
      </c>
      <c r="AG144" s="1" t="str">
        <f t="shared" si="6"/>
        <v/>
      </c>
    </row>
    <row r="145" spans="1:33" s="1" customFormat="1" ht="60" x14ac:dyDescent="0.25">
      <c r="A145" s="316" t="s">
        <v>2212</v>
      </c>
      <c r="B145" s="316" t="s">
        <v>165</v>
      </c>
      <c r="C145" s="316" t="s">
        <v>2213</v>
      </c>
      <c r="D145" s="317" t="s">
        <v>155</v>
      </c>
      <c r="E145" s="317"/>
      <c r="F145" s="317" t="s">
        <v>155</v>
      </c>
      <c r="G145" s="974"/>
      <c r="H145" s="483" t="s">
        <v>1885</v>
      </c>
      <c r="I145" s="483" t="s">
        <v>1998</v>
      </c>
      <c r="J145" s="317" t="s">
        <v>1885</v>
      </c>
      <c r="K145" s="316"/>
      <c r="L145" s="483" t="s">
        <v>1924</v>
      </c>
      <c r="M145" s="483" t="s">
        <v>1945</v>
      </c>
      <c r="N145" s="483" t="s">
        <v>2214</v>
      </c>
      <c r="O145" s="317" t="s">
        <v>990</v>
      </c>
      <c r="P145" s="483"/>
      <c r="Q145" s="317"/>
      <c r="R145" s="483" t="s">
        <v>990</v>
      </c>
      <c r="S145" s="483" t="str">
        <f t="shared" si="5"/>
        <v xml:space="preserve">PAC: ESTAR calculator v2.0
RMP: 
CA: </v>
      </c>
      <c r="T145" s="317" t="s">
        <v>2189</v>
      </c>
      <c r="U145" s="483"/>
      <c r="V145" s="317" t="s">
        <v>2189</v>
      </c>
      <c r="W145" s="317" t="s">
        <v>1888</v>
      </c>
      <c r="X145" s="483"/>
      <c r="Y145" s="483"/>
      <c r="Z145" s="371" t="s">
        <v>2215</v>
      </c>
      <c r="AA145" s="317"/>
      <c r="AB145" s="317"/>
      <c r="AC145" s="317"/>
      <c r="AD145" s="317"/>
      <c r="AE145" s="319"/>
      <c r="AF145" s="1" t="s">
        <v>3746</v>
      </c>
      <c r="AG145" s="1" t="str">
        <f t="shared" si="6"/>
        <v>COST</v>
      </c>
    </row>
    <row r="146" spans="1:33" s="1" customFormat="1" x14ac:dyDescent="0.25">
      <c r="A146" s="322"/>
      <c r="B146" s="322" t="s">
        <v>1861</v>
      </c>
      <c r="C146" s="322" t="s">
        <v>2216</v>
      </c>
      <c r="D146" s="323"/>
      <c r="E146" s="323"/>
      <c r="F146" s="323" t="s">
        <v>990</v>
      </c>
      <c r="G146" s="966" t="s">
        <v>494</v>
      </c>
      <c r="H146" s="324"/>
      <c r="I146" s="324" t="s">
        <v>990</v>
      </c>
      <c r="J146" s="323" t="s">
        <v>1885</v>
      </c>
      <c r="K146" s="322"/>
      <c r="L146" s="324" t="s">
        <v>1864</v>
      </c>
      <c r="M146" s="324" t="s">
        <v>1864</v>
      </c>
      <c r="N146" s="324" t="s">
        <v>990</v>
      </c>
      <c r="O146" s="323" t="s">
        <v>990</v>
      </c>
      <c r="P146" s="324"/>
      <c r="Q146" s="323"/>
      <c r="R146" s="324" t="s">
        <v>990</v>
      </c>
      <c r="S146" s="324" t="str">
        <f t="shared" si="5"/>
        <v/>
      </c>
      <c r="T146" s="296"/>
      <c r="U146" s="297"/>
      <c r="V146" s="296"/>
      <c r="W146" s="323" t="s">
        <v>159</v>
      </c>
      <c r="X146" s="324"/>
      <c r="Y146" s="324"/>
      <c r="Z146" s="578"/>
      <c r="AA146" s="323"/>
      <c r="AB146" s="323"/>
      <c r="AC146" s="323"/>
      <c r="AD146" s="323"/>
      <c r="AE146" s="362"/>
      <c r="AF146" s="1" t="s">
        <v>990</v>
      </c>
      <c r="AG146" s="1" t="str">
        <f t="shared" si="6"/>
        <v/>
      </c>
    </row>
    <row r="147" spans="1:33" s="1" customFormat="1" x14ac:dyDescent="0.25">
      <c r="A147" s="325"/>
      <c r="B147" s="325" t="s">
        <v>151</v>
      </c>
      <c r="C147" s="325" t="s">
        <v>2217</v>
      </c>
      <c r="D147" s="326"/>
      <c r="E147" s="326"/>
      <c r="F147" s="326" t="s">
        <v>990</v>
      </c>
      <c r="G147" s="968"/>
      <c r="H147" s="327"/>
      <c r="I147" s="327" t="s">
        <v>990</v>
      </c>
      <c r="J147" s="326" t="s">
        <v>1885</v>
      </c>
      <c r="K147" s="325"/>
      <c r="L147" s="327" t="s">
        <v>1864</v>
      </c>
      <c r="M147" s="327" t="s">
        <v>1864</v>
      </c>
      <c r="N147" s="327" t="s">
        <v>990</v>
      </c>
      <c r="O147" s="326" t="s">
        <v>990</v>
      </c>
      <c r="P147" s="327"/>
      <c r="Q147" s="326"/>
      <c r="R147" s="327" t="s">
        <v>990</v>
      </c>
      <c r="S147" s="327" t="str">
        <f t="shared" si="5"/>
        <v/>
      </c>
      <c r="T147" s="301"/>
      <c r="U147" s="328"/>
      <c r="V147" s="301"/>
      <c r="W147" s="326" t="s">
        <v>159</v>
      </c>
      <c r="X147" s="327"/>
      <c r="Y147" s="327"/>
      <c r="Z147" s="579"/>
      <c r="AA147" s="326"/>
      <c r="AB147" s="326"/>
      <c r="AC147" s="326"/>
      <c r="AD147" s="326"/>
      <c r="AE147" s="331"/>
      <c r="AF147" s="1" t="s">
        <v>990</v>
      </c>
      <c r="AG147" s="1" t="str">
        <f t="shared" si="6"/>
        <v/>
      </c>
    </row>
    <row r="148" spans="1:33" s="1" customFormat="1" ht="60" x14ac:dyDescent="0.25">
      <c r="A148" s="336" t="s">
        <v>2218</v>
      </c>
      <c r="B148" s="336" t="s">
        <v>165</v>
      </c>
      <c r="C148" s="336" t="s">
        <v>2219</v>
      </c>
      <c r="D148" s="337" t="s">
        <v>155</v>
      </c>
      <c r="E148" s="337"/>
      <c r="F148" s="337" t="s">
        <v>990</v>
      </c>
      <c r="G148" s="967"/>
      <c r="H148" s="338"/>
      <c r="I148" s="338" t="s">
        <v>990</v>
      </c>
      <c r="J148" s="337" t="s">
        <v>1885</v>
      </c>
      <c r="K148" s="336"/>
      <c r="L148" s="338" t="s">
        <v>1864</v>
      </c>
      <c r="M148" s="338" t="s">
        <v>1864</v>
      </c>
      <c r="N148" s="338" t="s">
        <v>990</v>
      </c>
      <c r="O148" s="337" t="s">
        <v>990</v>
      </c>
      <c r="P148" s="338"/>
      <c r="Q148" s="337"/>
      <c r="R148" s="338" t="s">
        <v>990</v>
      </c>
      <c r="S148" s="338" t="str">
        <f t="shared" si="5"/>
        <v>PAC: DL20_CEL_PCDT-OffEq-2021PLN-V3-1
RMP: DL20_CEL_PCDT-OffEq-2021PLN-V3-1
CA: DL20_CEL_PCDT-OffEq-2021PLN-V3-1</v>
      </c>
      <c r="T148" s="338" t="s">
        <v>2220</v>
      </c>
      <c r="U148" s="338" t="s">
        <v>2220</v>
      </c>
      <c r="V148" s="338" t="s">
        <v>2220</v>
      </c>
      <c r="W148" s="337" t="s">
        <v>159</v>
      </c>
      <c r="X148" s="338"/>
      <c r="Y148" s="338"/>
      <c r="Z148" s="580" t="s">
        <v>2221</v>
      </c>
      <c r="AA148" s="337"/>
      <c r="AB148" s="337"/>
      <c r="AC148" s="337"/>
      <c r="AD148" s="337"/>
      <c r="AE148" s="340"/>
      <c r="AF148" s="1" t="s">
        <v>3747</v>
      </c>
      <c r="AG148" s="1" t="str">
        <f t="shared" si="6"/>
        <v/>
      </c>
    </row>
    <row r="149" spans="1:33" s="1" customFormat="1" x14ac:dyDescent="0.25">
      <c r="A149" s="295"/>
      <c r="B149" s="295" t="s">
        <v>1861</v>
      </c>
      <c r="C149" s="295" t="s">
        <v>2222</v>
      </c>
      <c r="D149" s="573"/>
      <c r="E149" s="573"/>
      <c r="F149" s="573" t="s">
        <v>990</v>
      </c>
      <c r="G149" s="963" t="s">
        <v>498</v>
      </c>
      <c r="H149" s="482"/>
      <c r="I149" s="482" t="s">
        <v>990</v>
      </c>
      <c r="J149" s="573" t="s">
        <v>1885</v>
      </c>
      <c r="K149" s="295"/>
      <c r="L149" s="482" t="s">
        <v>1864</v>
      </c>
      <c r="M149" s="482" t="s">
        <v>1864</v>
      </c>
      <c r="N149" s="482" t="s">
        <v>990</v>
      </c>
      <c r="O149" s="573" t="s">
        <v>990</v>
      </c>
      <c r="P149" s="482"/>
      <c r="Q149" s="573"/>
      <c r="R149" s="482" t="s">
        <v>990</v>
      </c>
      <c r="S149" s="482" t="str">
        <f t="shared" si="5"/>
        <v/>
      </c>
      <c r="T149" s="296"/>
      <c r="U149" s="297"/>
      <c r="V149" s="296"/>
      <c r="W149" s="573" t="s">
        <v>159</v>
      </c>
      <c r="X149" s="482"/>
      <c r="Y149" s="482"/>
      <c r="Z149" s="575"/>
      <c r="AA149" s="573"/>
      <c r="AB149" s="573"/>
      <c r="AC149" s="573"/>
      <c r="AD149" s="573"/>
      <c r="AE149" s="367"/>
      <c r="AF149" s="1" t="s">
        <v>990</v>
      </c>
      <c r="AG149" s="1" t="str">
        <f t="shared" si="6"/>
        <v/>
      </c>
    </row>
    <row r="150" spans="1:33" s="1" customFormat="1" x14ac:dyDescent="0.25">
      <c r="A150" s="282"/>
      <c r="B150" s="282" t="s">
        <v>151</v>
      </c>
      <c r="C150" s="282" t="s">
        <v>2223</v>
      </c>
      <c r="D150" s="283"/>
      <c r="E150" s="283"/>
      <c r="F150" s="283" t="s">
        <v>990</v>
      </c>
      <c r="G150" s="965"/>
      <c r="H150" s="484"/>
      <c r="I150" s="484" t="s">
        <v>990</v>
      </c>
      <c r="J150" s="283" t="s">
        <v>1885</v>
      </c>
      <c r="K150" s="282"/>
      <c r="L150" s="484" t="s">
        <v>1864</v>
      </c>
      <c r="M150" s="484" t="s">
        <v>1864</v>
      </c>
      <c r="N150" s="484" t="s">
        <v>990</v>
      </c>
      <c r="O150" s="283" t="s">
        <v>990</v>
      </c>
      <c r="P150" s="484"/>
      <c r="Q150" s="283"/>
      <c r="R150" s="484" t="s">
        <v>990</v>
      </c>
      <c r="S150" s="484" t="str">
        <f t="shared" si="5"/>
        <v/>
      </c>
      <c r="T150" s="301"/>
      <c r="U150" s="328"/>
      <c r="V150" s="301"/>
      <c r="W150" s="283" t="s">
        <v>159</v>
      </c>
      <c r="X150" s="484"/>
      <c r="Y150" s="484"/>
      <c r="Z150" s="576"/>
      <c r="AA150" s="283"/>
      <c r="AB150" s="283"/>
      <c r="AC150" s="283"/>
      <c r="AD150" s="283"/>
      <c r="AE150" s="312"/>
      <c r="AF150" s="1" t="s">
        <v>990</v>
      </c>
      <c r="AG150" s="1" t="str">
        <f t="shared" si="6"/>
        <v/>
      </c>
    </row>
    <row r="151" spans="1:33" s="1" customFormat="1" x14ac:dyDescent="0.25">
      <c r="A151" s="322"/>
      <c r="B151" s="322" t="s">
        <v>1861</v>
      </c>
      <c r="C151" s="322" t="s">
        <v>2224</v>
      </c>
      <c r="D151" s="323"/>
      <c r="E151" s="323"/>
      <c r="F151" s="323" t="s">
        <v>990</v>
      </c>
      <c r="G151" s="966" t="s">
        <v>529</v>
      </c>
      <c r="H151" s="324"/>
      <c r="I151" s="324" t="s">
        <v>990</v>
      </c>
      <c r="J151" s="323" t="s">
        <v>1885</v>
      </c>
      <c r="K151" s="322"/>
      <c r="L151" s="324" t="s">
        <v>1864</v>
      </c>
      <c r="M151" s="324" t="s">
        <v>1864</v>
      </c>
      <c r="N151" s="324" t="s">
        <v>990</v>
      </c>
      <c r="O151" s="323" t="s">
        <v>990</v>
      </c>
      <c r="P151" s="324"/>
      <c r="Q151" s="323"/>
      <c r="R151" s="324" t="s">
        <v>990</v>
      </c>
      <c r="S151" s="324" t="str">
        <f t="shared" si="5"/>
        <v/>
      </c>
      <c r="T151" s="296"/>
      <c r="U151" s="297"/>
      <c r="V151" s="296"/>
      <c r="W151" s="323" t="s">
        <v>159</v>
      </c>
      <c r="X151" s="324"/>
      <c r="Y151" s="324"/>
      <c r="Z151" s="578"/>
      <c r="AA151" s="323"/>
      <c r="AB151" s="323"/>
      <c r="AC151" s="323"/>
      <c r="AD151" s="323"/>
      <c r="AE151" s="362"/>
      <c r="AF151" s="1" t="s">
        <v>990</v>
      </c>
      <c r="AG151" s="1" t="str">
        <f t="shared" si="6"/>
        <v/>
      </c>
    </row>
    <row r="152" spans="1:33" s="1" customFormat="1" x14ac:dyDescent="0.25">
      <c r="A152" s="325"/>
      <c r="B152" s="325" t="s">
        <v>151</v>
      </c>
      <c r="C152" s="325" t="s">
        <v>2225</v>
      </c>
      <c r="D152" s="326"/>
      <c r="E152" s="326"/>
      <c r="F152" s="326" t="s">
        <v>990</v>
      </c>
      <c r="G152" s="967"/>
      <c r="H152" s="327"/>
      <c r="I152" s="327" t="s">
        <v>990</v>
      </c>
      <c r="J152" s="326" t="s">
        <v>1885</v>
      </c>
      <c r="K152" s="325"/>
      <c r="L152" s="327" t="s">
        <v>1864</v>
      </c>
      <c r="M152" s="327" t="s">
        <v>1864</v>
      </c>
      <c r="N152" s="327" t="s">
        <v>990</v>
      </c>
      <c r="O152" s="326" t="s">
        <v>990</v>
      </c>
      <c r="P152" s="327"/>
      <c r="Q152" s="326"/>
      <c r="R152" s="327" t="s">
        <v>990</v>
      </c>
      <c r="S152" s="327" t="str">
        <f t="shared" si="5"/>
        <v/>
      </c>
      <c r="T152" s="301"/>
      <c r="U152" s="328"/>
      <c r="V152" s="301"/>
      <c r="W152" s="326" t="s">
        <v>159</v>
      </c>
      <c r="X152" s="327"/>
      <c r="Y152" s="327"/>
      <c r="Z152" s="579"/>
      <c r="AA152" s="326"/>
      <c r="AB152" s="326"/>
      <c r="AC152" s="326"/>
      <c r="AD152" s="326"/>
      <c r="AE152" s="331"/>
      <c r="AF152" s="1" t="s">
        <v>990</v>
      </c>
      <c r="AG152" s="1" t="str">
        <f t="shared" si="6"/>
        <v/>
      </c>
    </row>
    <row r="153" spans="1:33" s="1" customFormat="1" x14ac:dyDescent="0.25">
      <c r="A153" s="295"/>
      <c r="B153" s="295" t="s">
        <v>1861</v>
      </c>
      <c r="C153" s="295" t="s">
        <v>2226</v>
      </c>
      <c r="D153" s="573"/>
      <c r="E153" s="573"/>
      <c r="F153" s="573" t="s">
        <v>990</v>
      </c>
      <c r="G153" s="963" t="s">
        <v>533</v>
      </c>
      <c r="H153" s="372"/>
      <c r="I153" s="482" t="s">
        <v>990</v>
      </c>
      <c r="J153" s="573" t="s">
        <v>1885</v>
      </c>
      <c r="K153" s="295"/>
      <c r="L153" s="482" t="s">
        <v>1864</v>
      </c>
      <c r="M153" s="482" t="s">
        <v>1864</v>
      </c>
      <c r="N153" s="482" t="s">
        <v>990</v>
      </c>
      <c r="O153" s="573" t="s">
        <v>990</v>
      </c>
      <c r="P153" s="482"/>
      <c r="Q153" s="573"/>
      <c r="R153" s="482" t="s">
        <v>990</v>
      </c>
      <c r="S153" s="482" t="str">
        <f t="shared" si="5"/>
        <v/>
      </c>
      <c r="T153" s="296"/>
      <c r="U153" s="297"/>
      <c r="V153" s="296"/>
      <c r="W153" s="573" t="s">
        <v>159</v>
      </c>
      <c r="X153" s="482"/>
      <c r="Y153" s="482"/>
      <c r="Z153" s="575"/>
      <c r="AA153" s="573"/>
      <c r="AB153" s="573"/>
      <c r="AC153" s="573"/>
      <c r="AD153" s="373"/>
      <c r="AE153" s="367"/>
      <c r="AF153" s="1" t="s">
        <v>990</v>
      </c>
      <c r="AG153" s="1" t="str">
        <f t="shared" si="6"/>
        <v/>
      </c>
    </row>
    <row r="154" spans="1:33" s="1" customFormat="1" x14ac:dyDescent="0.25">
      <c r="A154" s="282"/>
      <c r="B154" s="282" t="s">
        <v>151</v>
      </c>
      <c r="C154" s="282" t="s">
        <v>2227</v>
      </c>
      <c r="D154" s="283"/>
      <c r="E154" s="283"/>
      <c r="F154" s="283" t="s">
        <v>990</v>
      </c>
      <c r="G154" s="964"/>
      <c r="H154" s="374"/>
      <c r="I154" s="484" t="s">
        <v>990</v>
      </c>
      <c r="J154" s="283" t="s">
        <v>1885</v>
      </c>
      <c r="K154" s="282"/>
      <c r="L154" s="484" t="s">
        <v>1864</v>
      </c>
      <c r="M154" s="484" t="s">
        <v>1864</v>
      </c>
      <c r="N154" s="484" t="s">
        <v>990</v>
      </c>
      <c r="O154" s="283" t="s">
        <v>990</v>
      </c>
      <c r="P154" s="484"/>
      <c r="Q154" s="283"/>
      <c r="R154" s="484" t="s">
        <v>990</v>
      </c>
      <c r="S154" s="484" t="str">
        <f t="shared" si="5"/>
        <v/>
      </c>
      <c r="T154" s="301"/>
      <c r="U154" s="328"/>
      <c r="V154" s="301"/>
      <c r="W154" s="283" t="s">
        <v>159</v>
      </c>
      <c r="X154" s="484"/>
      <c r="Y154" s="484"/>
      <c r="Z154" s="576"/>
      <c r="AA154" s="283"/>
      <c r="AB154" s="283"/>
      <c r="AC154" s="283"/>
      <c r="AD154" s="375"/>
      <c r="AE154" s="312"/>
      <c r="AF154" s="1" t="s">
        <v>990</v>
      </c>
      <c r="AG154" s="1" t="str">
        <f t="shared" si="6"/>
        <v/>
      </c>
    </row>
    <row r="155" spans="1:33" s="1" customFormat="1" ht="45" x14ac:dyDescent="0.25">
      <c r="A155" s="282" t="s">
        <v>2228</v>
      </c>
      <c r="B155" s="282" t="s">
        <v>165</v>
      </c>
      <c r="C155" s="282" t="s">
        <v>2229</v>
      </c>
      <c r="D155" s="283" t="s">
        <v>155</v>
      </c>
      <c r="E155" s="283"/>
      <c r="F155" s="283" t="s">
        <v>155</v>
      </c>
      <c r="G155" s="964"/>
      <c r="H155" s="374" t="s">
        <v>1863</v>
      </c>
      <c r="I155" s="484" t="s">
        <v>2007</v>
      </c>
      <c r="J155" s="283" t="s">
        <v>1885</v>
      </c>
      <c r="K155" s="958" t="s">
        <v>2230</v>
      </c>
      <c r="L155" s="484" t="s">
        <v>1924</v>
      </c>
      <c r="M155" s="484" t="s">
        <v>1945</v>
      </c>
      <c r="N155" s="484" t="s">
        <v>1899</v>
      </c>
      <c r="O155" s="484" t="s">
        <v>990</v>
      </c>
      <c r="P155" s="484"/>
      <c r="Q155" s="484"/>
      <c r="R155" s="484" t="s">
        <v>990</v>
      </c>
      <c r="S155" s="484" t="str">
        <f t="shared" si="5"/>
        <v/>
      </c>
      <c r="T155" s="484" t="s">
        <v>2231</v>
      </c>
      <c r="U155" s="484" t="s">
        <v>2231</v>
      </c>
      <c r="V155" s="484" t="s">
        <v>2231</v>
      </c>
      <c r="W155" s="484" t="s">
        <v>159</v>
      </c>
      <c r="X155" s="484"/>
      <c r="Y155" s="484"/>
      <c r="Z155" s="576"/>
      <c r="AA155" s="283"/>
      <c r="AB155" s="283"/>
      <c r="AC155" s="283"/>
      <c r="AD155" s="375"/>
      <c r="AE155" s="312"/>
      <c r="AF155" s="1" t="s">
        <v>990</v>
      </c>
      <c r="AG155" s="1" t="str">
        <f t="shared" si="6"/>
        <v/>
      </c>
    </row>
    <row r="156" spans="1:33" s="1" customFormat="1" x14ac:dyDescent="0.25">
      <c r="A156" s="282" t="s">
        <v>2232</v>
      </c>
      <c r="B156" s="282" t="s">
        <v>168</v>
      </c>
      <c r="C156" s="282" t="s">
        <v>2233</v>
      </c>
      <c r="D156" s="283" t="s">
        <v>155</v>
      </c>
      <c r="E156" s="283"/>
      <c r="F156" s="283" t="s">
        <v>990</v>
      </c>
      <c r="G156" s="964"/>
      <c r="H156" s="374"/>
      <c r="I156" s="484" t="s">
        <v>990</v>
      </c>
      <c r="J156" s="283" t="s">
        <v>1885</v>
      </c>
      <c r="K156" s="958"/>
      <c r="L156" s="484" t="s">
        <v>1864</v>
      </c>
      <c r="M156" s="484" t="s">
        <v>1864</v>
      </c>
      <c r="N156" s="484" t="s">
        <v>990</v>
      </c>
      <c r="O156" s="484" t="s">
        <v>990</v>
      </c>
      <c r="P156" s="484"/>
      <c r="Q156" s="484"/>
      <c r="R156" s="484" t="s">
        <v>990</v>
      </c>
      <c r="S156" s="484" t="str">
        <f t="shared" si="5"/>
        <v/>
      </c>
      <c r="T156" s="484"/>
      <c r="U156" s="484"/>
      <c r="V156" s="484"/>
      <c r="W156" s="484" t="s">
        <v>1888</v>
      </c>
      <c r="X156" s="484"/>
      <c r="Y156" s="484"/>
      <c r="Z156" s="576"/>
      <c r="AA156" s="283"/>
      <c r="AB156" s="283"/>
      <c r="AC156" s="283"/>
      <c r="AD156" s="375"/>
      <c r="AE156" s="484"/>
      <c r="AF156" s="1" t="s">
        <v>990</v>
      </c>
      <c r="AG156" s="1" t="str">
        <f t="shared" si="6"/>
        <v/>
      </c>
    </row>
    <row r="157" spans="1:33" s="1" customFormat="1" ht="45" x14ac:dyDescent="0.25">
      <c r="A157" s="316" t="s">
        <v>2234</v>
      </c>
      <c r="B157" s="316" t="s">
        <v>170</v>
      </c>
      <c r="C157" s="316" t="s">
        <v>2235</v>
      </c>
      <c r="D157" s="317"/>
      <c r="E157" s="317" t="s">
        <v>155</v>
      </c>
      <c r="F157" s="317" t="s">
        <v>155</v>
      </c>
      <c r="G157" s="965"/>
      <c r="H157" s="376" t="s">
        <v>1863</v>
      </c>
      <c r="I157" s="483" t="s">
        <v>2007</v>
      </c>
      <c r="J157" s="317" t="s">
        <v>1885</v>
      </c>
      <c r="K157" s="959"/>
      <c r="L157" s="483" t="s">
        <v>1924</v>
      </c>
      <c r="M157" s="483" t="s">
        <v>1945</v>
      </c>
      <c r="N157" s="483" t="s">
        <v>1899</v>
      </c>
      <c r="O157" s="483" t="s">
        <v>990</v>
      </c>
      <c r="P157" s="483"/>
      <c r="Q157" s="483"/>
      <c r="R157" s="483" t="s">
        <v>990</v>
      </c>
      <c r="S157" s="483" t="str">
        <f t="shared" si="5"/>
        <v/>
      </c>
      <c r="T157" s="483"/>
      <c r="U157" s="483"/>
      <c r="V157" s="483"/>
      <c r="W157" s="483" t="s">
        <v>1888</v>
      </c>
      <c r="X157" s="483"/>
      <c r="Y157" s="483"/>
      <c r="Z157" s="577"/>
      <c r="AA157" s="317"/>
      <c r="AB157" s="317"/>
      <c r="AC157" s="317"/>
      <c r="AD157" s="377"/>
      <c r="AE157" s="483"/>
      <c r="AF157" s="1" t="s">
        <v>990</v>
      </c>
      <c r="AG157" s="1" t="str">
        <f t="shared" si="6"/>
        <v/>
      </c>
    </row>
    <row r="158" spans="1:33" s="1" customFormat="1" x14ac:dyDescent="0.25">
      <c r="A158" s="325"/>
      <c r="B158" s="325" t="s">
        <v>1861</v>
      </c>
      <c r="C158" s="325" t="s">
        <v>2236</v>
      </c>
      <c r="D158" s="326"/>
      <c r="E158" s="326"/>
      <c r="F158" s="326" t="s">
        <v>990</v>
      </c>
      <c r="G158" s="968" t="s">
        <v>501</v>
      </c>
      <c r="H158" s="327"/>
      <c r="I158" s="327" t="s">
        <v>990</v>
      </c>
      <c r="J158" s="326" t="s">
        <v>1885</v>
      </c>
      <c r="K158" s="325"/>
      <c r="L158" s="327" t="s">
        <v>1864</v>
      </c>
      <c r="M158" s="327" t="s">
        <v>1864</v>
      </c>
      <c r="N158" s="327" t="s">
        <v>990</v>
      </c>
      <c r="O158" s="326" t="s">
        <v>990</v>
      </c>
      <c r="P158" s="327"/>
      <c r="Q158" s="326"/>
      <c r="R158" s="327" t="s">
        <v>990</v>
      </c>
      <c r="S158" s="327" t="str">
        <f t="shared" si="5"/>
        <v/>
      </c>
      <c r="T158" s="301"/>
      <c r="U158" s="328"/>
      <c r="V158" s="301"/>
      <c r="W158" s="326" t="s">
        <v>159</v>
      </c>
      <c r="X158" s="327"/>
      <c r="Y158" s="327"/>
      <c r="Z158" s="579"/>
      <c r="AA158" s="326"/>
      <c r="AB158" s="326"/>
      <c r="AC158" s="326"/>
      <c r="AD158" s="326"/>
      <c r="AE158" s="331"/>
      <c r="AF158" s="1" t="s">
        <v>990</v>
      </c>
      <c r="AG158" s="1" t="str">
        <f t="shared" si="6"/>
        <v/>
      </c>
    </row>
    <row r="159" spans="1:33" s="1" customFormat="1" x14ac:dyDescent="0.25">
      <c r="A159" s="325"/>
      <c r="B159" s="325" t="s">
        <v>151</v>
      </c>
      <c r="C159" s="325" t="s">
        <v>2237</v>
      </c>
      <c r="D159" s="326"/>
      <c r="E159" s="326"/>
      <c r="F159" s="326" t="s">
        <v>990</v>
      </c>
      <c r="G159" s="968"/>
      <c r="H159" s="327"/>
      <c r="I159" s="327" t="s">
        <v>990</v>
      </c>
      <c r="J159" s="326" t="s">
        <v>1885</v>
      </c>
      <c r="K159" s="325"/>
      <c r="L159" s="327" t="s">
        <v>1864</v>
      </c>
      <c r="M159" s="327" t="s">
        <v>1864</v>
      </c>
      <c r="N159" s="327" t="s">
        <v>990</v>
      </c>
      <c r="O159" s="326" t="s">
        <v>990</v>
      </c>
      <c r="P159" s="327"/>
      <c r="Q159" s="326"/>
      <c r="R159" s="327" t="s">
        <v>990</v>
      </c>
      <c r="S159" s="327" t="str">
        <f t="shared" si="5"/>
        <v/>
      </c>
      <c r="T159" s="301"/>
      <c r="U159" s="328"/>
      <c r="V159" s="301"/>
      <c r="W159" s="326" t="s">
        <v>159</v>
      </c>
      <c r="X159" s="327"/>
      <c r="Y159" s="327"/>
      <c r="Z159" s="579"/>
      <c r="AA159" s="326"/>
      <c r="AB159" s="326"/>
      <c r="AC159" s="326"/>
      <c r="AD159" s="326"/>
      <c r="AE159" s="331"/>
      <c r="AF159" s="1" t="s">
        <v>990</v>
      </c>
      <c r="AG159" s="1" t="str">
        <f t="shared" si="6"/>
        <v/>
      </c>
    </row>
    <row r="160" spans="1:33" s="1" customFormat="1" ht="45" x14ac:dyDescent="0.25">
      <c r="A160" s="325" t="s">
        <v>2238</v>
      </c>
      <c r="B160" s="325" t="s">
        <v>165</v>
      </c>
      <c r="C160" s="325" t="s">
        <v>2239</v>
      </c>
      <c r="D160" s="326" t="s">
        <v>155</v>
      </c>
      <c r="E160" s="326"/>
      <c r="F160" s="326" t="s">
        <v>990</v>
      </c>
      <c r="G160" s="968"/>
      <c r="H160" s="327"/>
      <c r="I160" s="327" t="s">
        <v>990</v>
      </c>
      <c r="J160" s="326" t="s">
        <v>1885</v>
      </c>
      <c r="K160" s="325"/>
      <c r="L160" s="327" t="s">
        <v>1864</v>
      </c>
      <c r="M160" s="327" t="s">
        <v>1864</v>
      </c>
      <c r="N160" s="327" t="s">
        <v>990</v>
      </c>
      <c r="O160" s="326" t="s">
        <v>990</v>
      </c>
      <c r="P160" s="327"/>
      <c r="Q160" s="326"/>
      <c r="R160" s="327" t="s">
        <v>990</v>
      </c>
      <c r="S160" s="327" t="str">
        <f t="shared" si="5"/>
        <v>PAC: CPLPUMP-Miscellaneous-RTF-v2.1-14
RMP: CPLPUMP-Miscellaneous-RTF-v2.1-14
CA: CPLPUMP-Miscellaneous-RTF-v2.1-14</v>
      </c>
      <c r="T160" s="327" t="s">
        <v>2240</v>
      </c>
      <c r="U160" s="327" t="s">
        <v>2240</v>
      </c>
      <c r="V160" s="327" t="s">
        <v>2240</v>
      </c>
      <c r="W160" s="326" t="s">
        <v>159</v>
      </c>
      <c r="X160" s="327"/>
      <c r="Y160" s="327"/>
      <c r="Z160" s="579"/>
      <c r="AA160" s="326"/>
      <c r="AB160" s="326"/>
      <c r="AC160" s="326"/>
      <c r="AD160" s="326"/>
      <c r="AE160" s="331"/>
      <c r="AF160" s="1" t="s">
        <v>3748</v>
      </c>
      <c r="AG160" s="1" t="str">
        <f t="shared" si="6"/>
        <v/>
      </c>
    </row>
    <row r="161" spans="1:33" s="1" customFormat="1" ht="222" customHeight="1" x14ac:dyDescent="0.25">
      <c r="A161" s="325" t="s">
        <v>2241</v>
      </c>
      <c r="B161" s="325" t="s">
        <v>168</v>
      </c>
      <c r="C161" s="325" t="s">
        <v>2242</v>
      </c>
      <c r="D161" s="326" t="s">
        <v>155</v>
      </c>
      <c r="E161" s="326"/>
      <c r="F161" s="326" t="s">
        <v>155</v>
      </c>
      <c r="G161" s="968"/>
      <c r="H161" s="327" t="s">
        <v>1885</v>
      </c>
      <c r="I161" s="327" t="s">
        <v>1998</v>
      </c>
      <c r="J161" s="326" t="s">
        <v>1885</v>
      </c>
      <c r="K161" s="325"/>
      <c r="L161" s="327" t="s">
        <v>2243</v>
      </c>
      <c r="M161" s="327" t="s">
        <v>1945</v>
      </c>
      <c r="N161" s="327" t="s">
        <v>2244</v>
      </c>
      <c r="O161" s="326" t="s">
        <v>990</v>
      </c>
      <c r="P161" s="327"/>
      <c r="Q161" s="326"/>
      <c r="R161" s="327" t="s">
        <v>990</v>
      </c>
      <c r="S161" s="327" t="str">
        <f t="shared" si="5"/>
        <v>PAC: CPLPUMP-Miscellaneous-RTF-v2.1-10
RMP: CPLPUMP-Miscellaneous-RTF-v2.1-10
CA: CPLPUMP-Miscellaneous-RTF-v2.1-10</v>
      </c>
      <c r="T161" s="327" t="s">
        <v>2245</v>
      </c>
      <c r="U161" s="327" t="s">
        <v>2245</v>
      </c>
      <c r="V161" s="327" t="s">
        <v>2245</v>
      </c>
      <c r="W161" s="326" t="s">
        <v>159</v>
      </c>
      <c r="X161" s="327"/>
      <c r="Y161" s="327"/>
      <c r="Z161" s="579"/>
      <c r="AA161" s="326"/>
      <c r="AB161" s="326"/>
      <c r="AC161" s="326"/>
      <c r="AD161" s="326"/>
      <c r="AE161" s="331"/>
      <c r="AF161" s="1" t="s">
        <v>3749</v>
      </c>
      <c r="AG161" s="1" t="str">
        <f t="shared" si="6"/>
        <v/>
      </c>
    </row>
    <row r="162" spans="1:33" s="1" customFormat="1" ht="120" x14ac:dyDescent="0.25">
      <c r="A162" s="336" t="s">
        <v>2246</v>
      </c>
      <c r="B162" s="336" t="s">
        <v>170</v>
      </c>
      <c r="C162" s="336" t="s">
        <v>2247</v>
      </c>
      <c r="D162" s="337" t="s">
        <v>155</v>
      </c>
      <c r="E162" s="337"/>
      <c r="F162" s="337" t="s">
        <v>990</v>
      </c>
      <c r="G162" s="967"/>
      <c r="H162" s="338"/>
      <c r="I162" s="338" t="s">
        <v>990</v>
      </c>
      <c r="J162" s="337" t="s">
        <v>1885</v>
      </c>
      <c r="K162" s="336"/>
      <c r="L162" s="338" t="s">
        <v>1864</v>
      </c>
      <c r="M162" s="338" t="s">
        <v>1864</v>
      </c>
      <c r="N162" s="338" t="s">
        <v>990</v>
      </c>
      <c r="O162" s="337" t="s">
        <v>990</v>
      </c>
      <c r="P162" s="338"/>
      <c r="Q162" s="337"/>
      <c r="R162" s="338" t="s">
        <v>990</v>
      </c>
      <c r="S162" s="338" t="str">
        <f t="shared" si="5"/>
        <v/>
      </c>
      <c r="T162" s="338" t="s">
        <v>2248</v>
      </c>
      <c r="U162" s="338"/>
      <c r="V162" s="338" t="s">
        <v>2248</v>
      </c>
      <c r="W162" s="337" t="s">
        <v>1888</v>
      </c>
      <c r="X162" s="338"/>
      <c r="Y162" s="338"/>
      <c r="Z162" s="580" t="s">
        <v>2249</v>
      </c>
      <c r="AA162" s="337"/>
      <c r="AB162" s="337"/>
      <c r="AC162" s="337"/>
      <c r="AD162" s="337"/>
      <c r="AE162" s="340"/>
      <c r="AF162" s="1" t="s">
        <v>990</v>
      </c>
      <c r="AG162" s="1" t="str">
        <f t="shared" si="6"/>
        <v>COST</v>
      </c>
    </row>
    <row r="163" spans="1:33" s="1" customFormat="1" x14ac:dyDescent="0.25">
      <c r="A163" s="295"/>
      <c r="B163" s="295" t="s">
        <v>1861</v>
      </c>
      <c r="C163" s="295" t="s">
        <v>2250</v>
      </c>
      <c r="D163" s="573"/>
      <c r="E163" s="573"/>
      <c r="F163" s="573" t="s">
        <v>990</v>
      </c>
      <c r="G163" s="963" t="s">
        <v>516</v>
      </c>
      <c r="H163" s="482"/>
      <c r="I163" s="482" t="s">
        <v>990</v>
      </c>
      <c r="J163" s="573" t="s">
        <v>1885</v>
      </c>
      <c r="K163" s="295"/>
      <c r="L163" s="482" t="s">
        <v>1864</v>
      </c>
      <c r="M163" s="482" t="s">
        <v>1864</v>
      </c>
      <c r="N163" s="482" t="s">
        <v>990</v>
      </c>
      <c r="O163" s="573" t="s">
        <v>990</v>
      </c>
      <c r="P163" s="482"/>
      <c r="Q163" s="573"/>
      <c r="R163" s="482" t="s">
        <v>990</v>
      </c>
      <c r="S163" s="482" t="str">
        <f t="shared" si="5"/>
        <v/>
      </c>
      <c r="T163" s="296"/>
      <c r="U163" s="297"/>
      <c r="V163" s="296"/>
      <c r="W163" s="573" t="s">
        <v>159</v>
      </c>
      <c r="X163" s="482"/>
      <c r="Y163" s="482"/>
      <c r="Z163" s="575"/>
      <c r="AA163" s="573"/>
      <c r="AB163" s="573"/>
      <c r="AC163" s="573"/>
      <c r="AD163" s="573"/>
      <c r="AE163" s="367"/>
      <c r="AF163" s="1" t="s">
        <v>990</v>
      </c>
      <c r="AG163" s="1" t="str">
        <f t="shared" si="6"/>
        <v/>
      </c>
    </row>
    <row r="164" spans="1:33" s="1" customFormat="1" x14ac:dyDescent="0.25">
      <c r="A164" s="282"/>
      <c r="B164" s="282" t="s">
        <v>151</v>
      </c>
      <c r="C164" s="282" t="s">
        <v>2251</v>
      </c>
      <c r="D164" s="283"/>
      <c r="E164" s="283"/>
      <c r="F164" s="283" t="s">
        <v>990</v>
      </c>
      <c r="G164" s="964"/>
      <c r="H164" s="484"/>
      <c r="I164" s="484" t="s">
        <v>990</v>
      </c>
      <c r="J164" s="283" t="s">
        <v>1885</v>
      </c>
      <c r="K164" s="282"/>
      <c r="L164" s="484" t="s">
        <v>1864</v>
      </c>
      <c r="M164" s="484" t="s">
        <v>1864</v>
      </c>
      <c r="N164" s="484" t="s">
        <v>990</v>
      </c>
      <c r="O164" s="283" t="s">
        <v>990</v>
      </c>
      <c r="P164" s="484"/>
      <c r="Q164" s="283"/>
      <c r="R164" s="484" t="s">
        <v>990</v>
      </c>
      <c r="S164" s="484" t="str">
        <f t="shared" si="5"/>
        <v/>
      </c>
      <c r="T164" s="301"/>
      <c r="U164" s="328"/>
      <c r="V164" s="301"/>
      <c r="W164" s="283" t="s">
        <v>159</v>
      </c>
      <c r="X164" s="484"/>
      <c r="Y164" s="484"/>
      <c r="Z164" s="576"/>
      <c r="AA164" s="283"/>
      <c r="AB164" s="283"/>
      <c r="AC164" s="283"/>
      <c r="AD164" s="283"/>
      <c r="AE164" s="312"/>
      <c r="AF164" s="1" t="s">
        <v>990</v>
      </c>
      <c r="AG164" s="1" t="str">
        <f t="shared" si="6"/>
        <v/>
      </c>
    </row>
    <row r="165" spans="1:33" s="1" customFormat="1" ht="45" x14ac:dyDescent="0.25">
      <c r="A165" s="316" t="s">
        <v>2252</v>
      </c>
      <c r="B165" s="316" t="s">
        <v>165</v>
      </c>
      <c r="C165" s="316" t="s">
        <v>2253</v>
      </c>
      <c r="D165" s="317" t="s">
        <v>155</v>
      </c>
      <c r="E165" s="317"/>
      <c r="F165" s="317" t="s">
        <v>990</v>
      </c>
      <c r="G165" s="965"/>
      <c r="H165" s="483"/>
      <c r="I165" s="483" t="s">
        <v>990</v>
      </c>
      <c r="J165" s="317" t="s">
        <v>1885</v>
      </c>
      <c r="K165" s="316"/>
      <c r="L165" s="483" t="s">
        <v>1864</v>
      </c>
      <c r="M165" s="483" t="s">
        <v>1864</v>
      </c>
      <c r="N165" s="483" t="s">
        <v>990</v>
      </c>
      <c r="O165" s="317" t="s">
        <v>990</v>
      </c>
      <c r="P165" s="483"/>
      <c r="Q165" s="317"/>
      <c r="R165" s="483" t="s">
        <v>990</v>
      </c>
      <c r="S165" s="483" t="str">
        <f t="shared" si="5"/>
        <v xml:space="preserve">PAC: 
RMP: 
CA: </v>
      </c>
      <c r="T165" s="483" t="s">
        <v>2254</v>
      </c>
      <c r="U165" s="483" t="s">
        <v>2254</v>
      </c>
      <c r="V165" s="483" t="s">
        <v>2254</v>
      </c>
      <c r="W165" s="317" t="s">
        <v>159</v>
      </c>
      <c r="X165" s="483"/>
      <c r="Y165" s="483"/>
      <c r="Z165" s="577"/>
      <c r="AA165" s="317"/>
      <c r="AB165" s="317"/>
      <c r="AC165" s="317"/>
      <c r="AD165" s="317"/>
      <c r="AE165" s="483"/>
      <c r="AF165" s="1" t="s">
        <v>3716</v>
      </c>
      <c r="AG165" s="1" t="str">
        <f t="shared" si="6"/>
        <v/>
      </c>
    </row>
    <row r="166" spans="1:33" s="1" customFormat="1" x14ac:dyDescent="0.25">
      <c r="A166" s="322"/>
      <c r="B166" s="322" t="s">
        <v>1861</v>
      </c>
      <c r="C166" s="322" t="s">
        <v>2255</v>
      </c>
      <c r="D166" s="323"/>
      <c r="E166" s="323"/>
      <c r="F166" s="323" t="s">
        <v>990</v>
      </c>
      <c r="G166" s="966" t="s">
        <v>521</v>
      </c>
      <c r="H166" s="324"/>
      <c r="I166" s="324" t="s">
        <v>990</v>
      </c>
      <c r="J166" s="323" t="s">
        <v>1885</v>
      </c>
      <c r="K166" s="322"/>
      <c r="L166" s="324" t="s">
        <v>1864</v>
      </c>
      <c r="M166" s="324" t="s">
        <v>1864</v>
      </c>
      <c r="N166" s="324" t="s">
        <v>990</v>
      </c>
      <c r="O166" s="323" t="s">
        <v>990</v>
      </c>
      <c r="P166" s="324"/>
      <c r="Q166" s="323"/>
      <c r="R166" s="324" t="s">
        <v>990</v>
      </c>
      <c r="S166" s="324" t="str">
        <f t="shared" si="5"/>
        <v/>
      </c>
      <c r="T166" s="296"/>
      <c r="U166" s="297"/>
      <c r="V166" s="296"/>
      <c r="W166" s="323" t="s">
        <v>159</v>
      </c>
      <c r="X166" s="324"/>
      <c r="Y166" s="324"/>
      <c r="Z166" s="578"/>
      <c r="AA166" s="323"/>
      <c r="AB166" s="323"/>
      <c r="AC166" s="323"/>
      <c r="AD166" s="323"/>
      <c r="AE166" s="362"/>
      <c r="AF166" s="1" t="s">
        <v>990</v>
      </c>
      <c r="AG166" s="1" t="str">
        <f t="shared" si="6"/>
        <v/>
      </c>
    </row>
    <row r="167" spans="1:33" s="1" customFormat="1" x14ac:dyDescent="0.25">
      <c r="A167" s="325"/>
      <c r="B167" s="325" t="s">
        <v>151</v>
      </c>
      <c r="C167" s="325" t="s">
        <v>2256</v>
      </c>
      <c r="D167" s="326"/>
      <c r="E167" s="326"/>
      <c r="F167" s="326" t="s">
        <v>990</v>
      </c>
      <c r="G167" s="968"/>
      <c r="H167" s="327"/>
      <c r="I167" s="327" t="s">
        <v>990</v>
      </c>
      <c r="J167" s="326" t="s">
        <v>1885</v>
      </c>
      <c r="K167" s="325"/>
      <c r="L167" s="327" t="s">
        <v>1864</v>
      </c>
      <c r="M167" s="327" t="s">
        <v>1864</v>
      </c>
      <c r="N167" s="327" t="s">
        <v>990</v>
      </c>
      <c r="O167" s="326" t="s">
        <v>990</v>
      </c>
      <c r="P167" s="327"/>
      <c r="Q167" s="326"/>
      <c r="R167" s="327" t="s">
        <v>990</v>
      </c>
      <c r="S167" s="327" t="str">
        <f t="shared" si="5"/>
        <v/>
      </c>
      <c r="T167" s="301"/>
      <c r="U167" s="328"/>
      <c r="V167" s="301"/>
      <c r="W167" s="326" t="s">
        <v>159</v>
      </c>
      <c r="X167" s="327"/>
      <c r="Y167" s="327"/>
      <c r="Z167" s="579"/>
      <c r="AA167" s="326"/>
      <c r="AB167" s="326"/>
      <c r="AC167" s="326"/>
      <c r="AD167" s="326"/>
      <c r="AE167" s="331"/>
      <c r="AF167" s="1" t="s">
        <v>990</v>
      </c>
      <c r="AG167" s="1" t="str">
        <f t="shared" si="6"/>
        <v/>
      </c>
    </row>
    <row r="168" spans="1:33" s="1" customFormat="1" ht="51" customHeight="1" x14ac:dyDescent="0.25">
      <c r="A168" s="325" t="s">
        <v>2257</v>
      </c>
      <c r="B168" s="325" t="s">
        <v>165</v>
      </c>
      <c r="C168" s="579" t="s">
        <v>2258</v>
      </c>
      <c r="D168" s="326" t="s">
        <v>155</v>
      </c>
      <c r="E168" s="326"/>
      <c r="F168" s="326" t="s">
        <v>990</v>
      </c>
      <c r="G168" s="968"/>
      <c r="H168" s="327"/>
      <c r="I168" s="327" t="s">
        <v>990</v>
      </c>
      <c r="J168" s="326" t="s">
        <v>1885</v>
      </c>
      <c r="K168" s="325"/>
      <c r="L168" s="327" t="s">
        <v>1864</v>
      </c>
      <c r="M168" s="327" t="s">
        <v>1864</v>
      </c>
      <c r="N168" s="327" t="s">
        <v>990</v>
      </c>
      <c r="O168" s="326" t="s">
        <v>990</v>
      </c>
      <c r="P168" s="327"/>
      <c r="Q168" s="326"/>
      <c r="R168" s="327" t="s">
        <v>990</v>
      </c>
      <c r="S168" s="327" t="str">
        <f t="shared" si="5"/>
        <v>PAC: REVSE-Miscellaneous-RTF-v1.1-1
RMP: REVSE-Miscellaneous-RTF-v1.1-1
CA: REVSE-Miscellaneous-RTF-v1.1-1</v>
      </c>
      <c r="T168" s="327" t="s">
        <v>2259</v>
      </c>
      <c r="U168" s="327" t="s">
        <v>2259</v>
      </c>
      <c r="V168" s="327" t="s">
        <v>2259</v>
      </c>
      <c r="W168" s="326" t="s">
        <v>159</v>
      </c>
      <c r="X168" s="327"/>
      <c r="Y168" s="327"/>
      <c r="Z168" s="579"/>
      <c r="AA168" s="326"/>
      <c r="AB168" s="326"/>
      <c r="AC168" s="326"/>
      <c r="AD168" s="326"/>
      <c r="AE168" s="331"/>
      <c r="AF168" s="1" t="s">
        <v>3750</v>
      </c>
      <c r="AG168" s="1" t="str">
        <f t="shared" si="6"/>
        <v/>
      </c>
    </row>
    <row r="169" spans="1:33" s="1" customFormat="1" ht="51" customHeight="1" x14ac:dyDescent="0.25">
      <c r="A169" s="336" t="s">
        <v>2260</v>
      </c>
      <c r="B169" s="336" t="s">
        <v>168</v>
      </c>
      <c r="C169" s="580" t="s">
        <v>2261</v>
      </c>
      <c r="D169" s="337" t="s">
        <v>155</v>
      </c>
      <c r="E169" s="337" t="s">
        <v>155</v>
      </c>
      <c r="F169" s="337" t="s">
        <v>990</v>
      </c>
      <c r="G169" s="967"/>
      <c r="H169" s="338"/>
      <c r="I169" s="338" t="s">
        <v>990</v>
      </c>
      <c r="J169" s="337" t="s">
        <v>1885</v>
      </c>
      <c r="K169" s="336"/>
      <c r="L169" s="338" t="s">
        <v>1864</v>
      </c>
      <c r="M169" s="338" t="s">
        <v>1864</v>
      </c>
      <c r="N169" s="338" t="s">
        <v>990</v>
      </c>
      <c r="O169" s="337" t="s">
        <v>990</v>
      </c>
      <c r="P169" s="338"/>
      <c r="Q169" s="337"/>
      <c r="R169" s="338" t="s">
        <v>990</v>
      </c>
      <c r="S169" s="338" t="str">
        <f t="shared" si="5"/>
        <v>PAC: REVSE-Miscellaneous-RTF-v1.1-2
RMP: REVSE-Miscellaneous-RTF-v1.1-2
CA: REVSE-Miscellaneous-RTF-v1.1-2</v>
      </c>
      <c r="T169" s="338" t="s">
        <v>2262</v>
      </c>
      <c r="U169" s="338" t="s">
        <v>2262</v>
      </c>
      <c r="V169" s="338" t="s">
        <v>2262</v>
      </c>
      <c r="W169" s="337" t="s">
        <v>159</v>
      </c>
      <c r="X169" s="338"/>
      <c r="Y169" s="338"/>
      <c r="Z169" s="580"/>
      <c r="AA169" s="337"/>
      <c r="AB169" s="337"/>
      <c r="AC169" s="337"/>
      <c r="AD169" s="337"/>
      <c r="AE169" s="340"/>
      <c r="AF169" s="1" t="s">
        <v>3751</v>
      </c>
      <c r="AG169" s="1" t="str">
        <f t="shared" si="6"/>
        <v/>
      </c>
    </row>
    <row r="170" spans="1:33" s="1" customFormat="1" x14ac:dyDescent="0.25">
      <c r="A170" s="378"/>
      <c r="B170" s="282" t="s">
        <v>1861</v>
      </c>
      <c r="C170" s="282" t="s">
        <v>2263</v>
      </c>
      <c r="D170" s="283"/>
      <c r="E170" s="283"/>
      <c r="F170" s="283" t="s">
        <v>990</v>
      </c>
      <c r="G170" s="963" t="s">
        <v>2264</v>
      </c>
      <c r="H170" s="484"/>
      <c r="I170" s="484" t="s">
        <v>990</v>
      </c>
      <c r="J170" s="283" t="s">
        <v>1863</v>
      </c>
      <c r="K170" s="282"/>
      <c r="L170" s="484" t="s">
        <v>1864</v>
      </c>
      <c r="M170" s="484" t="s">
        <v>1864</v>
      </c>
      <c r="N170" s="484" t="s">
        <v>990</v>
      </c>
      <c r="O170" s="283" t="s">
        <v>990</v>
      </c>
      <c r="P170" s="484"/>
      <c r="Q170" s="283"/>
      <c r="R170" s="484" t="s">
        <v>990</v>
      </c>
      <c r="S170" s="484" t="str">
        <f t="shared" si="5"/>
        <v/>
      </c>
      <c r="T170" s="301"/>
      <c r="U170" s="328"/>
      <c r="V170" s="301"/>
      <c r="W170" s="283" t="s">
        <v>159</v>
      </c>
      <c r="X170" s="484"/>
      <c r="Y170" s="484"/>
      <c r="Z170" s="576"/>
      <c r="AA170" s="283" t="s">
        <v>1865</v>
      </c>
      <c r="AB170" s="283" t="s">
        <v>155</v>
      </c>
      <c r="AC170" s="283" t="s">
        <v>155</v>
      </c>
      <c r="AD170" s="283"/>
      <c r="AE170" s="342" t="s">
        <v>155</v>
      </c>
      <c r="AF170" s="1" t="s">
        <v>990</v>
      </c>
      <c r="AG170" s="1" t="str">
        <f t="shared" si="6"/>
        <v/>
      </c>
    </row>
    <row r="171" spans="1:33" s="1" customFormat="1" x14ac:dyDescent="0.25">
      <c r="A171" s="378"/>
      <c r="B171" s="282" t="s">
        <v>151</v>
      </c>
      <c r="C171" s="282" t="s">
        <v>2265</v>
      </c>
      <c r="D171" s="283"/>
      <c r="E171" s="283"/>
      <c r="F171" s="283" t="s">
        <v>990</v>
      </c>
      <c r="G171" s="964"/>
      <c r="H171" s="484"/>
      <c r="I171" s="484" t="s">
        <v>990</v>
      </c>
      <c r="J171" s="283" t="s">
        <v>1863</v>
      </c>
      <c r="K171" s="282"/>
      <c r="L171" s="484" t="s">
        <v>1864</v>
      </c>
      <c r="M171" s="484" t="s">
        <v>1864</v>
      </c>
      <c r="N171" s="484" t="s">
        <v>990</v>
      </c>
      <c r="O171" s="283" t="s">
        <v>990</v>
      </c>
      <c r="P171" s="484"/>
      <c r="Q171" s="283"/>
      <c r="R171" s="484" t="s">
        <v>990</v>
      </c>
      <c r="S171" s="484" t="str">
        <f t="shared" si="5"/>
        <v/>
      </c>
      <c r="T171" s="301"/>
      <c r="U171" s="328"/>
      <c r="V171" s="301"/>
      <c r="W171" s="283" t="s">
        <v>159</v>
      </c>
      <c r="X171" s="484"/>
      <c r="Y171" s="484"/>
      <c r="Z171" s="576"/>
      <c r="AA171" s="283" t="s">
        <v>1865</v>
      </c>
      <c r="AB171" s="283" t="s">
        <v>155</v>
      </c>
      <c r="AC171" s="283" t="s">
        <v>155</v>
      </c>
      <c r="AD171" s="283"/>
      <c r="AE171" s="342" t="s">
        <v>155</v>
      </c>
      <c r="AF171" s="1" t="s">
        <v>990</v>
      </c>
      <c r="AG171" s="1" t="str">
        <f t="shared" si="6"/>
        <v/>
      </c>
    </row>
    <row r="172" spans="1:33" s="1" customFormat="1" ht="45" x14ac:dyDescent="0.25">
      <c r="A172" s="379" t="s">
        <v>2266</v>
      </c>
      <c r="B172" s="282" t="s">
        <v>165</v>
      </c>
      <c r="C172" s="282" t="s">
        <v>2267</v>
      </c>
      <c r="D172" s="283" t="s">
        <v>155</v>
      </c>
      <c r="E172" s="283"/>
      <c r="F172" s="283" t="s">
        <v>990</v>
      </c>
      <c r="G172" s="964"/>
      <c r="H172" s="484"/>
      <c r="I172" s="484" t="s">
        <v>990</v>
      </c>
      <c r="J172" s="283" t="s">
        <v>1885</v>
      </c>
      <c r="K172" s="282" t="s">
        <v>2268</v>
      </c>
      <c r="L172" s="484" t="s">
        <v>1864</v>
      </c>
      <c r="M172" s="484" t="s">
        <v>1864</v>
      </c>
      <c r="N172" s="484" t="s">
        <v>990</v>
      </c>
      <c r="O172" s="283" t="s">
        <v>990</v>
      </c>
      <c r="P172" s="484"/>
      <c r="Q172" s="484" t="s">
        <v>2269</v>
      </c>
      <c r="R172" s="484" t="s">
        <v>990</v>
      </c>
      <c r="S172" s="484" t="str">
        <f t="shared" si="5"/>
        <v/>
      </c>
      <c r="T172" s="283" t="s">
        <v>2270</v>
      </c>
      <c r="U172" s="484" t="s">
        <v>2270</v>
      </c>
      <c r="V172" s="302" t="s">
        <v>1886</v>
      </c>
      <c r="W172" s="283" t="s">
        <v>1881</v>
      </c>
      <c r="X172" s="484" t="s">
        <v>2271</v>
      </c>
      <c r="Y172" s="484"/>
      <c r="Z172" s="576" t="s">
        <v>2272</v>
      </c>
      <c r="AA172" s="283" t="s">
        <v>1865</v>
      </c>
      <c r="AB172" s="283" t="s">
        <v>155</v>
      </c>
      <c r="AC172" s="283" t="s">
        <v>155</v>
      </c>
      <c r="AD172" s="283"/>
      <c r="AE172" s="342" t="s">
        <v>155</v>
      </c>
      <c r="AF172" s="1" t="s">
        <v>990</v>
      </c>
      <c r="AG172" s="1" t="str">
        <f t="shared" si="6"/>
        <v/>
      </c>
    </row>
    <row r="173" spans="1:33" s="1" customFormat="1" ht="45" x14ac:dyDescent="0.25">
      <c r="A173" s="379" t="s">
        <v>2273</v>
      </c>
      <c r="B173" s="282" t="s">
        <v>168</v>
      </c>
      <c r="C173" s="282" t="s">
        <v>2274</v>
      </c>
      <c r="D173" s="283"/>
      <c r="E173" s="283"/>
      <c r="F173" s="283" t="s">
        <v>990</v>
      </c>
      <c r="G173" s="964"/>
      <c r="H173" s="484"/>
      <c r="I173" s="484" t="s">
        <v>990</v>
      </c>
      <c r="J173" s="283" t="s">
        <v>1863</v>
      </c>
      <c r="K173" s="282"/>
      <c r="L173" s="484" t="s">
        <v>1864</v>
      </c>
      <c r="M173" s="484" t="s">
        <v>1864</v>
      </c>
      <c r="N173" s="484" t="s">
        <v>990</v>
      </c>
      <c r="O173" s="283" t="s">
        <v>990</v>
      </c>
      <c r="P173" s="484"/>
      <c r="Q173" s="484" t="s">
        <v>2269</v>
      </c>
      <c r="R173" s="484" t="s">
        <v>990</v>
      </c>
      <c r="S173" s="484" t="str">
        <f t="shared" si="5"/>
        <v/>
      </c>
      <c r="T173" s="283" t="s">
        <v>2270</v>
      </c>
      <c r="U173" s="484" t="s">
        <v>2270</v>
      </c>
      <c r="V173" s="283" t="s">
        <v>1877</v>
      </c>
      <c r="W173" s="283" t="s">
        <v>1881</v>
      </c>
      <c r="X173" s="484" t="s">
        <v>2271</v>
      </c>
      <c r="Y173" s="484"/>
      <c r="Z173" s="576" t="s">
        <v>2272</v>
      </c>
      <c r="AA173" s="283" t="s">
        <v>1865</v>
      </c>
      <c r="AB173" s="283" t="s">
        <v>155</v>
      </c>
      <c r="AC173" s="283" t="s">
        <v>155</v>
      </c>
      <c r="AD173" s="283"/>
      <c r="AE173" s="342" t="s">
        <v>155</v>
      </c>
      <c r="AF173" s="1" t="s">
        <v>990</v>
      </c>
      <c r="AG173" s="1" t="str">
        <f t="shared" si="6"/>
        <v/>
      </c>
    </row>
    <row r="174" spans="1:33" s="1" customFormat="1" ht="45" x14ac:dyDescent="0.25">
      <c r="A174" s="380" t="s">
        <v>2275</v>
      </c>
      <c r="B174" s="316" t="s">
        <v>170</v>
      </c>
      <c r="C174" s="316" t="s">
        <v>2276</v>
      </c>
      <c r="D174" s="317" t="s">
        <v>155</v>
      </c>
      <c r="E174" s="317"/>
      <c r="F174" s="317" t="s">
        <v>990</v>
      </c>
      <c r="G174" s="965"/>
      <c r="H174" s="483"/>
      <c r="I174" s="483" t="s">
        <v>990</v>
      </c>
      <c r="J174" s="317" t="s">
        <v>1885</v>
      </c>
      <c r="K174" s="316"/>
      <c r="L174" s="483" t="s">
        <v>1864</v>
      </c>
      <c r="M174" s="483" t="s">
        <v>1864</v>
      </c>
      <c r="N174" s="483" t="s">
        <v>990</v>
      </c>
      <c r="O174" s="317" t="s">
        <v>990</v>
      </c>
      <c r="P174" s="483"/>
      <c r="Q174" s="483" t="s">
        <v>2269</v>
      </c>
      <c r="R174" s="483" t="s">
        <v>990</v>
      </c>
      <c r="S174" s="483" t="str">
        <f t="shared" si="5"/>
        <v/>
      </c>
      <c r="T174" s="317" t="s">
        <v>2270</v>
      </c>
      <c r="U174" s="483" t="s">
        <v>2270</v>
      </c>
      <c r="V174" s="318" t="s">
        <v>1886</v>
      </c>
      <c r="W174" s="317" t="s">
        <v>1881</v>
      </c>
      <c r="X174" s="483" t="s">
        <v>2271</v>
      </c>
      <c r="Y174" s="483"/>
      <c r="Z174" s="577" t="s">
        <v>2277</v>
      </c>
      <c r="AA174" s="317"/>
      <c r="AB174" s="317"/>
      <c r="AC174" s="317"/>
      <c r="AD174" s="317"/>
      <c r="AE174" s="350"/>
      <c r="AF174" s="1" t="s">
        <v>990</v>
      </c>
      <c r="AG174" s="1" t="str">
        <f t="shared" si="6"/>
        <v/>
      </c>
    </row>
    <row r="175" spans="1:33" s="1" customFormat="1" x14ac:dyDescent="0.25">
      <c r="A175" s="381"/>
      <c r="B175" s="325" t="s">
        <v>1861</v>
      </c>
      <c r="C175" s="325" t="s">
        <v>2278</v>
      </c>
      <c r="D175" s="326"/>
      <c r="E175" s="326"/>
      <c r="F175" s="326" t="s">
        <v>990</v>
      </c>
      <c r="G175" s="966" t="s">
        <v>2279</v>
      </c>
      <c r="H175" s="327"/>
      <c r="I175" s="327" t="s">
        <v>990</v>
      </c>
      <c r="J175" s="326" t="s">
        <v>1863</v>
      </c>
      <c r="K175" s="325"/>
      <c r="L175" s="327" t="s">
        <v>1864</v>
      </c>
      <c r="M175" s="327" t="s">
        <v>1864</v>
      </c>
      <c r="N175" s="327" t="s">
        <v>990</v>
      </c>
      <c r="O175" s="326" t="s">
        <v>990</v>
      </c>
      <c r="P175" s="327"/>
      <c r="Q175" s="326"/>
      <c r="R175" s="327" t="s">
        <v>990</v>
      </c>
      <c r="S175" s="327" t="str">
        <f t="shared" si="5"/>
        <v/>
      </c>
      <c r="T175" s="301"/>
      <c r="U175" s="328"/>
      <c r="V175" s="301"/>
      <c r="W175" s="326" t="s">
        <v>159</v>
      </c>
      <c r="X175" s="327"/>
      <c r="Y175" s="327"/>
      <c r="Z175" s="579"/>
      <c r="AA175" s="326" t="s">
        <v>1865</v>
      </c>
      <c r="AB175" s="326" t="s">
        <v>155</v>
      </c>
      <c r="AC175" s="326" t="s">
        <v>155</v>
      </c>
      <c r="AD175" s="326"/>
      <c r="AE175" s="344" t="s">
        <v>155</v>
      </c>
      <c r="AF175" s="1" t="s">
        <v>990</v>
      </c>
      <c r="AG175" s="1" t="str">
        <f t="shared" si="6"/>
        <v/>
      </c>
    </row>
    <row r="176" spans="1:33" s="1" customFormat="1" x14ac:dyDescent="0.25">
      <c r="A176" s="381"/>
      <c r="B176" s="325" t="s">
        <v>151</v>
      </c>
      <c r="C176" s="325" t="s">
        <v>2280</v>
      </c>
      <c r="D176" s="326"/>
      <c r="E176" s="326"/>
      <c r="F176" s="326" t="s">
        <v>990</v>
      </c>
      <c r="G176" s="968"/>
      <c r="H176" s="327"/>
      <c r="I176" s="327" t="s">
        <v>990</v>
      </c>
      <c r="J176" s="326" t="s">
        <v>1863</v>
      </c>
      <c r="K176" s="325"/>
      <c r="L176" s="327" t="s">
        <v>1864</v>
      </c>
      <c r="M176" s="327" t="s">
        <v>1864</v>
      </c>
      <c r="N176" s="327" t="s">
        <v>990</v>
      </c>
      <c r="O176" s="326" t="s">
        <v>990</v>
      </c>
      <c r="P176" s="327"/>
      <c r="Q176" s="326"/>
      <c r="R176" s="327" t="s">
        <v>990</v>
      </c>
      <c r="S176" s="327" t="str">
        <f t="shared" si="5"/>
        <v/>
      </c>
      <c r="T176" s="301"/>
      <c r="U176" s="328"/>
      <c r="V176" s="301"/>
      <c r="W176" s="326" t="s">
        <v>159</v>
      </c>
      <c r="X176" s="327"/>
      <c r="Y176" s="327"/>
      <c r="Z176" s="579"/>
      <c r="AA176" s="326" t="s">
        <v>1865</v>
      </c>
      <c r="AB176" s="326" t="s">
        <v>155</v>
      </c>
      <c r="AC176" s="326" t="s">
        <v>155</v>
      </c>
      <c r="AD176" s="326"/>
      <c r="AE176" s="344" t="s">
        <v>155</v>
      </c>
      <c r="AF176" s="1" t="s">
        <v>990</v>
      </c>
      <c r="AG176" s="1" t="str">
        <f t="shared" si="6"/>
        <v/>
      </c>
    </row>
    <row r="177" spans="1:33" s="1" customFormat="1" ht="45" x14ac:dyDescent="0.25">
      <c r="A177" s="379" t="s">
        <v>2281</v>
      </c>
      <c r="B177" s="325" t="s">
        <v>165</v>
      </c>
      <c r="C177" s="325" t="s">
        <v>2282</v>
      </c>
      <c r="D177" s="326" t="s">
        <v>155</v>
      </c>
      <c r="E177" s="326"/>
      <c r="F177" s="326" t="s">
        <v>990</v>
      </c>
      <c r="G177" s="968"/>
      <c r="H177" s="327"/>
      <c r="I177" s="327" t="s">
        <v>990</v>
      </c>
      <c r="J177" s="326" t="s">
        <v>1863</v>
      </c>
      <c r="K177" s="325"/>
      <c r="L177" s="327" t="s">
        <v>1864</v>
      </c>
      <c r="M177" s="327" t="s">
        <v>1864</v>
      </c>
      <c r="N177" s="327" t="s">
        <v>990</v>
      </c>
      <c r="O177" s="326" t="s">
        <v>990</v>
      </c>
      <c r="P177" s="327"/>
      <c r="Q177" s="357" t="s">
        <v>2283</v>
      </c>
      <c r="R177" s="327" t="s">
        <v>990</v>
      </c>
      <c r="S177" s="327" t="str">
        <f t="shared" si="5"/>
        <v/>
      </c>
      <c r="T177" s="326" t="s">
        <v>2284</v>
      </c>
      <c r="U177" s="327" t="s">
        <v>2284</v>
      </c>
      <c r="V177" s="326" t="s">
        <v>1877</v>
      </c>
      <c r="W177" s="326" t="s">
        <v>1881</v>
      </c>
      <c r="X177" s="327" t="s">
        <v>2271</v>
      </c>
      <c r="Y177" s="327"/>
      <c r="Z177" s="579" t="s">
        <v>2285</v>
      </c>
      <c r="AA177" s="326" t="s">
        <v>1865</v>
      </c>
      <c r="AB177" s="326" t="s">
        <v>155</v>
      </c>
      <c r="AC177" s="326" t="s">
        <v>155</v>
      </c>
      <c r="AD177" s="326"/>
      <c r="AE177" s="344" t="s">
        <v>155</v>
      </c>
      <c r="AF177" s="1" t="s">
        <v>990</v>
      </c>
      <c r="AG177" s="1" t="str">
        <f t="shared" si="6"/>
        <v/>
      </c>
    </row>
    <row r="178" spans="1:33" s="1" customFormat="1" ht="45" x14ac:dyDescent="0.25">
      <c r="A178" s="380" t="s">
        <v>2286</v>
      </c>
      <c r="B178" s="336" t="s">
        <v>168</v>
      </c>
      <c r="C178" s="336" t="s">
        <v>2287</v>
      </c>
      <c r="D178" s="337" t="s">
        <v>155</v>
      </c>
      <c r="E178" s="337"/>
      <c r="F178" s="337" t="s">
        <v>990</v>
      </c>
      <c r="G178" s="967"/>
      <c r="H178" s="338"/>
      <c r="I178" s="338" t="s">
        <v>990</v>
      </c>
      <c r="J178" s="337" t="s">
        <v>1885</v>
      </c>
      <c r="K178" s="336"/>
      <c r="L178" s="338" t="s">
        <v>1864</v>
      </c>
      <c r="M178" s="338" t="s">
        <v>1864</v>
      </c>
      <c r="N178" s="338" t="s">
        <v>990</v>
      </c>
      <c r="O178" s="337" t="s">
        <v>990</v>
      </c>
      <c r="P178" s="338"/>
      <c r="Q178" s="368" t="s">
        <v>2283</v>
      </c>
      <c r="R178" s="338" t="s">
        <v>990</v>
      </c>
      <c r="S178" s="338" t="str">
        <f t="shared" si="5"/>
        <v/>
      </c>
      <c r="T178" s="337" t="s">
        <v>2284</v>
      </c>
      <c r="U178" s="338" t="s">
        <v>2284</v>
      </c>
      <c r="V178" s="318" t="s">
        <v>1886</v>
      </c>
      <c r="W178" s="337" t="s">
        <v>1881</v>
      </c>
      <c r="X178" s="338" t="s">
        <v>2271</v>
      </c>
      <c r="Y178" s="338"/>
      <c r="Z178" s="580" t="s">
        <v>2288</v>
      </c>
      <c r="AA178" s="337"/>
      <c r="AB178" s="337"/>
      <c r="AC178" s="337"/>
      <c r="AD178" s="337"/>
      <c r="AE178" s="348"/>
      <c r="AF178" s="1" t="s">
        <v>990</v>
      </c>
      <c r="AG178" s="1" t="str">
        <f t="shared" si="6"/>
        <v/>
      </c>
    </row>
    <row r="179" spans="1:33" s="1" customFormat="1" x14ac:dyDescent="0.25">
      <c r="A179" s="378"/>
      <c r="B179" s="282" t="s">
        <v>1861</v>
      </c>
      <c r="C179" s="282" t="s">
        <v>2289</v>
      </c>
      <c r="D179" s="283"/>
      <c r="E179" s="283"/>
      <c r="F179" s="283" t="s">
        <v>990</v>
      </c>
      <c r="G179" s="963" t="s">
        <v>2290</v>
      </c>
      <c r="H179" s="484"/>
      <c r="I179" s="484" t="s">
        <v>990</v>
      </c>
      <c r="J179" s="283" t="s">
        <v>1863</v>
      </c>
      <c r="K179" s="282"/>
      <c r="L179" s="484" t="s">
        <v>1864</v>
      </c>
      <c r="M179" s="484" t="s">
        <v>1864</v>
      </c>
      <c r="N179" s="484" t="s">
        <v>990</v>
      </c>
      <c r="O179" s="283" t="s">
        <v>990</v>
      </c>
      <c r="P179" s="484"/>
      <c r="Q179" s="283"/>
      <c r="R179" s="484" t="s">
        <v>990</v>
      </c>
      <c r="S179" s="484" t="str">
        <f t="shared" si="5"/>
        <v/>
      </c>
      <c r="T179" s="301"/>
      <c r="U179" s="328"/>
      <c r="V179" s="301"/>
      <c r="W179" s="283" t="s">
        <v>159</v>
      </c>
      <c r="X179" s="484"/>
      <c r="Y179" s="484"/>
      <c r="Z179" s="576"/>
      <c r="AA179" s="283" t="s">
        <v>1865</v>
      </c>
      <c r="AB179" s="283" t="s">
        <v>155</v>
      </c>
      <c r="AC179" s="283" t="s">
        <v>155</v>
      </c>
      <c r="AD179" s="283"/>
      <c r="AE179" s="342" t="s">
        <v>155</v>
      </c>
      <c r="AF179" s="1" t="s">
        <v>990</v>
      </c>
      <c r="AG179" s="1" t="str">
        <f t="shared" si="6"/>
        <v/>
      </c>
    </row>
    <row r="180" spans="1:33" s="1" customFormat="1" x14ac:dyDescent="0.25">
      <c r="A180" s="378"/>
      <c r="B180" s="282" t="s">
        <v>151</v>
      </c>
      <c r="C180" s="282" t="s">
        <v>2291</v>
      </c>
      <c r="D180" s="283"/>
      <c r="E180" s="283"/>
      <c r="F180" s="283" t="s">
        <v>990</v>
      </c>
      <c r="G180" s="964"/>
      <c r="H180" s="484"/>
      <c r="I180" s="484" t="s">
        <v>990</v>
      </c>
      <c r="J180" s="283" t="s">
        <v>1863</v>
      </c>
      <c r="K180" s="282"/>
      <c r="L180" s="484" t="s">
        <v>1864</v>
      </c>
      <c r="M180" s="484" t="s">
        <v>1864</v>
      </c>
      <c r="N180" s="484" t="s">
        <v>990</v>
      </c>
      <c r="O180" s="283" t="s">
        <v>990</v>
      </c>
      <c r="P180" s="484"/>
      <c r="Q180" s="283"/>
      <c r="R180" s="484" t="s">
        <v>990</v>
      </c>
      <c r="S180" s="484" t="str">
        <f t="shared" si="5"/>
        <v/>
      </c>
      <c r="T180" s="301"/>
      <c r="U180" s="328"/>
      <c r="V180" s="301"/>
      <c r="W180" s="283" t="s">
        <v>159</v>
      </c>
      <c r="X180" s="484"/>
      <c r="Y180" s="484"/>
      <c r="Z180" s="576"/>
      <c r="AA180" s="283" t="s">
        <v>1865</v>
      </c>
      <c r="AB180" s="283" t="s">
        <v>155</v>
      </c>
      <c r="AC180" s="283" t="s">
        <v>155</v>
      </c>
      <c r="AD180" s="283"/>
      <c r="AE180" s="342" t="s">
        <v>155</v>
      </c>
      <c r="AF180" s="1" t="s">
        <v>990</v>
      </c>
      <c r="AG180" s="1" t="str">
        <f t="shared" si="6"/>
        <v/>
      </c>
    </row>
    <row r="181" spans="1:33" s="1" customFormat="1" ht="45" x14ac:dyDescent="0.25">
      <c r="A181" s="379" t="s">
        <v>2292</v>
      </c>
      <c r="B181" s="282" t="s">
        <v>165</v>
      </c>
      <c r="C181" s="282" t="s">
        <v>2293</v>
      </c>
      <c r="D181" s="283" t="s">
        <v>155</v>
      </c>
      <c r="E181" s="283"/>
      <c r="F181" s="283" t="s">
        <v>990</v>
      </c>
      <c r="G181" s="964"/>
      <c r="H181" s="484"/>
      <c r="I181" s="484" t="s">
        <v>990</v>
      </c>
      <c r="J181" s="283" t="s">
        <v>1863</v>
      </c>
      <c r="K181" s="282"/>
      <c r="L181" s="484" t="s">
        <v>1864</v>
      </c>
      <c r="M181" s="484" t="s">
        <v>1864</v>
      </c>
      <c r="N181" s="484" t="s">
        <v>990</v>
      </c>
      <c r="O181" s="283" t="s">
        <v>2294</v>
      </c>
      <c r="P181" s="484"/>
      <c r="Q181" s="484" t="s">
        <v>2295</v>
      </c>
      <c r="R181" s="484" t="s">
        <v>990</v>
      </c>
      <c r="S181" s="484" t="str">
        <f t="shared" si="5"/>
        <v/>
      </c>
      <c r="T181" s="283" t="s">
        <v>2294</v>
      </c>
      <c r="U181" s="484" t="s">
        <v>2294</v>
      </c>
      <c r="V181" s="283" t="s">
        <v>1877</v>
      </c>
      <c r="W181" s="283" t="s">
        <v>1881</v>
      </c>
      <c r="X181" s="484"/>
      <c r="Y181" s="484"/>
      <c r="Z181" s="576"/>
      <c r="AA181" s="283" t="s">
        <v>1865</v>
      </c>
      <c r="AB181" s="283" t="s">
        <v>155</v>
      </c>
      <c r="AC181" s="283" t="s">
        <v>155</v>
      </c>
      <c r="AD181" s="283"/>
      <c r="AE181" s="342" t="s">
        <v>155</v>
      </c>
      <c r="AF181" s="1" t="s">
        <v>990</v>
      </c>
      <c r="AG181" s="1" t="str">
        <f t="shared" si="6"/>
        <v/>
      </c>
    </row>
    <row r="182" spans="1:33" s="1" customFormat="1" ht="60" x14ac:dyDescent="0.25">
      <c r="A182" s="380" t="s">
        <v>2296</v>
      </c>
      <c r="B182" s="316" t="s">
        <v>170</v>
      </c>
      <c r="C182" s="316" t="s">
        <v>2297</v>
      </c>
      <c r="D182" s="317" t="s">
        <v>155</v>
      </c>
      <c r="E182" s="317"/>
      <c r="F182" s="317" t="s">
        <v>990</v>
      </c>
      <c r="G182" s="965"/>
      <c r="H182" s="483"/>
      <c r="I182" s="483" t="s">
        <v>990</v>
      </c>
      <c r="J182" s="317" t="s">
        <v>1885</v>
      </c>
      <c r="K182" s="316"/>
      <c r="L182" s="483" t="s">
        <v>1864</v>
      </c>
      <c r="M182" s="483" t="s">
        <v>1864</v>
      </c>
      <c r="N182" s="483" t="s">
        <v>990</v>
      </c>
      <c r="O182" s="317" t="s">
        <v>2298</v>
      </c>
      <c r="P182" s="483"/>
      <c r="Q182" s="368" t="s">
        <v>2299</v>
      </c>
      <c r="R182" s="483" t="s">
        <v>990</v>
      </c>
      <c r="S182" s="483" t="str">
        <f t="shared" si="5"/>
        <v/>
      </c>
      <c r="T182" s="317" t="s">
        <v>2298</v>
      </c>
      <c r="U182" s="483" t="s">
        <v>2298</v>
      </c>
      <c r="V182" s="318" t="s">
        <v>1886</v>
      </c>
      <c r="W182" s="317" t="s">
        <v>1881</v>
      </c>
      <c r="X182" s="483" t="s">
        <v>2300</v>
      </c>
      <c r="Y182" s="483" t="s">
        <v>2301</v>
      </c>
      <c r="Z182" s="577" t="s">
        <v>2002</v>
      </c>
      <c r="AA182" s="317"/>
      <c r="AB182" s="317"/>
      <c r="AC182" s="317"/>
      <c r="AD182" s="317"/>
      <c r="AE182" s="350"/>
      <c r="AF182" s="1" t="s">
        <v>990</v>
      </c>
      <c r="AG182" s="1" t="str">
        <f t="shared" si="6"/>
        <v/>
      </c>
    </row>
    <row r="183" spans="1:33" s="1" customFormat="1" x14ac:dyDescent="0.25">
      <c r="A183" s="381"/>
      <c r="B183" s="325" t="s">
        <v>1861</v>
      </c>
      <c r="C183" s="325" t="s">
        <v>2302</v>
      </c>
      <c r="D183" s="326"/>
      <c r="E183" s="326"/>
      <c r="F183" s="326" t="s">
        <v>990</v>
      </c>
      <c r="G183" s="966" t="s">
        <v>2303</v>
      </c>
      <c r="H183" s="327"/>
      <c r="I183" s="327" t="s">
        <v>990</v>
      </c>
      <c r="J183" s="326" t="s">
        <v>1863</v>
      </c>
      <c r="K183" s="325"/>
      <c r="L183" s="327" t="s">
        <v>1864</v>
      </c>
      <c r="M183" s="327" t="s">
        <v>1864</v>
      </c>
      <c r="N183" s="327" t="s">
        <v>990</v>
      </c>
      <c r="O183" s="326" t="s">
        <v>990</v>
      </c>
      <c r="P183" s="327"/>
      <c r="Q183" s="326"/>
      <c r="R183" s="327" t="s">
        <v>990</v>
      </c>
      <c r="S183" s="327" t="str">
        <f t="shared" si="5"/>
        <v/>
      </c>
      <c r="T183" s="301"/>
      <c r="U183" s="328"/>
      <c r="V183" s="301"/>
      <c r="W183" s="326" t="s">
        <v>159</v>
      </c>
      <c r="X183" s="327"/>
      <c r="Y183" s="327"/>
      <c r="Z183" s="579"/>
      <c r="AA183" s="326" t="s">
        <v>1865</v>
      </c>
      <c r="AB183" s="326" t="s">
        <v>155</v>
      </c>
      <c r="AC183" s="326" t="s">
        <v>155</v>
      </c>
      <c r="AD183" s="326"/>
      <c r="AE183" s="344" t="s">
        <v>155</v>
      </c>
      <c r="AF183" s="1" t="s">
        <v>990</v>
      </c>
      <c r="AG183" s="1" t="str">
        <f t="shared" si="6"/>
        <v/>
      </c>
    </row>
    <row r="184" spans="1:33" s="1" customFormat="1" x14ac:dyDescent="0.25">
      <c r="A184" s="381"/>
      <c r="B184" s="325" t="s">
        <v>151</v>
      </c>
      <c r="C184" s="325" t="s">
        <v>2304</v>
      </c>
      <c r="D184" s="326"/>
      <c r="E184" s="326"/>
      <c r="F184" s="326" t="s">
        <v>990</v>
      </c>
      <c r="G184" s="968"/>
      <c r="H184" s="327"/>
      <c r="I184" s="327" t="s">
        <v>990</v>
      </c>
      <c r="J184" s="326" t="s">
        <v>1863</v>
      </c>
      <c r="K184" s="325"/>
      <c r="L184" s="327" t="s">
        <v>1864</v>
      </c>
      <c r="M184" s="327" t="s">
        <v>1864</v>
      </c>
      <c r="N184" s="327" t="s">
        <v>990</v>
      </c>
      <c r="O184" s="326" t="s">
        <v>990</v>
      </c>
      <c r="P184" s="327"/>
      <c r="Q184" s="326"/>
      <c r="R184" s="327" t="s">
        <v>990</v>
      </c>
      <c r="S184" s="327" t="str">
        <f t="shared" si="5"/>
        <v/>
      </c>
      <c r="T184" s="301"/>
      <c r="U184" s="328"/>
      <c r="V184" s="301"/>
      <c r="W184" s="326" t="s">
        <v>159</v>
      </c>
      <c r="X184" s="327"/>
      <c r="Y184" s="327"/>
      <c r="Z184" s="579"/>
      <c r="AA184" s="326" t="s">
        <v>1865</v>
      </c>
      <c r="AB184" s="326" t="s">
        <v>155</v>
      </c>
      <c r="AC184" s="326" t="s">
        <v>155</v>
      </c>
      <c r="AD184" s="326"/>
      <c r="AE184" s="344" t="s">
        <v>155</v>
      </c>
      <c r="AF184" s="1" t="s">
        <v>990</v>
      </c>
      <c r="AG184" s="1" t="str">
        <f t="shared" si="6"/>
        <v/>
      </c>
    </row>
    <row r="185" spans="1:33" s="1" customFormat="1" ht="21" customHeight="1" x14ac:dyDescent="0.25">
      <c r="A185" s="379" t="s">
        <v>2305</v>
      </c>
      <c r="B185" s="325" t="s">
        <v>165</v>
      </c>
      <c r="C185" s="325" t="s">
        <v>2306</v>
      </c>
      <c r="D185" s="326" t="s">
        <v>155</v>
      </c>
      <c r="E185" s="326"/>
      <c r="F185" s="326" t="s">
        <v>990</v>
      </c>
      <c r="G185" s="968"/>
      <c r="H185" s="327"/>
      <c r="I185" s="327" t="s">
        <v>990</v>
      </c>
      <c r="J185" s="326" t="s">
        <v>1863</v>
      </c>
      <c r="K185" s="325"/>
      <c r="L185" s="327" t="s">
        <v>1864</v>
      </c>
      <c r="M185" s="327" t="s">
        <v>1864</v>
      </c>
      <c r="N185" s="327" t="s">
        <v>990</v>
      </c>
      <c r="O185" s="326" t="s">
        <v>990</v>
      </c>
      <c r="P185" s="327"/>
      <c r="Q185" s="326"/>
      <c r="R185" s="327" t="s">
        <v>990</v>
      </c>
      <c r="S185" s="327" t="str">
        <f t="shared" si="5"/>
        <v/>
      </c>
      <c r="T185" s="326" t="s">
        <v>2001</v>
      </c>
      <c r="U185" s="327" t="s">
        <v>2001</v>
      </c>
      <c r="V185" s="326" t="s">
        <v>1877</v>
      </c>
      <c r="W185" s="326" t="s">
        <v>1888</v>
      </c>
      <c r="X185" s="327"/>
      <c r="Y185" s="327"/>
      <c r="Z185" s="579"/>
      <c r="AA185" s="326" t="s">
        <v>1865</v>
      </c>
      <c r="AB185" s="326" t="s">
        <v>155</v>
      </c>
      <c r="AC185" s="326" t="s">
        <v>155</v>
      </c>
      <c r="AD185" s="326"/>
      <c r="AE185" s="344" t="s">
        <v>155</v>
      </c>
      <c r="AF185" s="1" t="s">
        <v>990</v>
      </c>
      <c r="AG185" s="1" t="str">
        <f t="shared" si="6"/>
        <v/>
      </c>
    </row>
    <row r="186" spans="1:33" s="1" customFormat="1" ht="45" x14ac:dyDescent="0.25">
      <c r="A186" s="380" t="s">
        <v>2307</v>
      </c>
      <c r="B186" s="336" t="s">
        <v>168</v>
      </c>
      <c r="C186" s="336" t="s">
        <v>2308</v>
      </c>
      <c r="D186" s="337" t="s">
        <v>155</v>
      </c>
      <c r="E186" s="337"/>
      <c r="F186" s="337" t="s">
        <v>990</v>
      </c>
      <c r="G186" s="967"/>
      <c r="H186" s="338"/>
      <c r="I186" s="338" t="s">
        <v>990</v>
      </c>
      <c r="J186" s="337" t="s">
        <v>1885</v>
      </c>
      <c r="K186" s="336"/>
      <c r="L186" s="338" t="s">
        <v>1864</v>
      </c>
      <c r="M186" s="338" t="s">
        <v>1864</v>
      </c>
      <c r="N186" s="338" t="s">
        <v>990</v>
      </c>
      <c r="O186" s="337" t="s">
        <v>990</v>
      </c>
      <c r="P186" s="338"/>
      <c r="Q186" s="337"/>
      <c r="R186" s="338" t="s">
        <v>990</v>
      </c>
      <c r="S186" s="338" t="str">
        <f t="shared" si="5"/>
        <v/>
      </c>
      <c r="T186" s="338" t="s">
        <v>2001</v>
      </c>
      <c r="U186" s="338" t="s">
        <v>2001</v>
      </c>
      <c r="V186" s="318" t="s">
        <v>1886</v>
      </c>
      <c r="W186" s="337" t="s">
        <v>1888</v>
      </c>
      <c r="X186" s="338"/>
      <c r="Y186" s="338"/>
      <c r="Z186" s="580" t="s">
        <v>2309</v>
      </c>
      <c r="AA186" s="337"/>
      <c r="AB186" s="337"/>
      <c r="AC186" s="337"/>
      <c r="AD186" s="337"/>
      <c r="AE186" s="348"/>
      <c r="AF186" s="1" t="s">
        <v>990</v>
      </c>
      <c r="AG186" s="1" t="str">
        <f t="shared" si="6"/>
        <v/>
      </c>
    </row>
    <row r="187" spans="1:33" s="384" customFormat="1" ht="36" customHeight="1" x14ac:dyDescent="0.25">
      <c r="A187" s="378"/>
      <c r="B187" s="378"/>
      <c r="C187" s="378" t="s">
        <v>2310</v>
      </c>
      <c r="D187" s="378"/>
      <c r="E187" s="378"/>
      <c r="F187" s="378"/>
      <c r="G187" s="978" t="s">
        <v>449</v>
      </c>
      <c r="H187" s="484"/>
      <c r="I187" s="484"/>
      <c r="J187" s="378" t="s">
        <v>1885</v>
      </c>
      <c r="K187" s="382">
        <f t="shared" ref="K187:K204" si="7">COUNTIF($G$235:$G$435,I187)</f>
        <v>0</v>
      </c>
      <c r="L187" s="383"/>
    </row>
    <row r="188" spans="1:33" s="384" customFormat="1" x14ac:dyDescent="0.25">
      <c r="A188" s="378"/>
      <c r="B188" s="378"/>
      <c r="C188" s="378" t="s">
        <v>2311</v>
      </c>
      <c r="D188" s="378"/>
      <c r="E188" s="378"/>
      <c r="F188" s="378"/>
      <c r="G188" s="979"/>
      <c r="H188" s="484"/>
      <c r="I188" s="484"/>
      <c r="J188" s="378" t="s">
        <v>1885</v>
      </c>
      <c r="K188" s="382">
        <f t="shared" si="7"/>
        <v>0</v>
      </c>
      <c r="L188" s="383"/>
    </row>
    <row r="189" spans="1:33" s="384" customFormat="1" x14ac:dyDescent="0.25">
      <c r="A189" s="380" t="s">
        <v>2312</v>
      </c>
      <c r="B189" s="385"/>
      <c r="C189" s="385" t="s">
        <v>2313</v>
      </c>
      <c r="D189" s="378"/>
      <c r="E189" s="378"/>
      <c r="F189" s="378"/>
      <c r="G189" s="980"/>
      <c r="H189" s="484"/>
      <c r="I189" s="484"/>
      <c r="J189" s="378" t="s">
        <v>1885</v>
      </c>
      <c r="K189" s="382">
        <f t="shared" si="7"/>
        <v>0</v>
      </c>
      <c r="L189" s="383"/>
    </row>
    <row r="190" spans="1:33" s="384" customFormat="1" ht="36" customHeight="1" x14ac:dyDescent="0.25">
      <c r="A190" s="381"/>
      <c r="B190" s="381"/>
      <c r="C190" s="381" t="s">
        <v>2314</v>
      </c>
      <c r="D190" s="381"/>
      <c r="E190" s="381"/>
      <c r="F190" s="381"/>
      <c r="G190" s="975" t="s">
        <v>449</v>
      </c>
      <c r="H190" s="484"/>
      <c r="I190" s="484"/>
      <c r="J190" s="381" t="s">
        <v>1885</v>
      </c>
      <c r="K190" s="382">
        <f t="shared" si="7"/>
        <v>0</v>
      </c>
      <c r="L190" s="383"/>
    </row>
    <row r="191" spans="1:33" s="384" customFormat="1" x14ac:dyDescent="0.25">
      <c r="A191" s="381"/>
      <c r="B191" s="381"/>
      <c r="C191" s="381" t="s">
        <v>2315</v>
      </c>
      <c r="D191" s="381"/>
      <c r="E191" s="381"/>
      <c r="F191" s="381"/>
      <c r="G191" s="976"/>
      <c r="H191" s="484"/>
      <c r="I191" s="484"/>
      <c r="J191" s="381" t="s">
        <v>1885</v>
      </c>
      <c r="K191" s="382">
        <f t="shared" si="7"/>
        <v>0</v>
      </c>
      <c r="L191" s="383"/>
    </row>
    <row r="192" spans="1:33" s="384" customFormat="1" x14ac:dyDescent="0.25">
      <c r="A192" s="380" t="s">
        <v>2316</v>
      </c>
      <c r="B192" s="386"/>
      <c r="C192" s="386" t="s">
        <v>2317</v>
      </c>
      <c r="D192" s="381"/>
      <c r="E192" s="381"/>
      <c r="F192" s="381"/>
      <c r="G192" s="977"/>
      <c r="H192" s="484"/>
      <c r="I192" s="484"/>
      <c r="J192" s="381" t="s">
        <v>1885</v>
      </c>
      <c r="K192" s="382">
        <f t="shared" si="7"/>
        <v>0</v>
      </c>
      <c r="L192" s="383"/>
    </row>
    <row r="193" spans="1:19" s="384" customFormat="1" ht="36" customHeight="1" x14ac:dyDescent="0.25">
      <c r="A193" s="378"/>
      <c r="B193" s="378"/>
      <c r="C193" s="378" t="s">
        <v>2318</v>
      </c>
      <c r="D193" s="378"/>
      <c r="E193" s="378"/>
      <c r="F193" s="378"/>
      <c r="G193" s="978" t="s">
        <v>440</v>
      </c>
      <c r="H193" s="484"/>
      <c r="I193" s="484"/>
      <c r="J193" s="378" t="s">
        <v>1885</v>
      </c>
      <c r="K193" s="382">
        <f t="shared" si="7"/>
        <v>0</v>
      </c>
      <c r="L193" s="383"/>
    </row>
    <row r="194" spans="1:19" s="384" customFormat="1" x14ac:dyDescent="0.25">
      <c r="A194" s="378"/>
      <c r="B194" s="378"/>
      <c r="C194" s="378" t="s">
        <v>2319</v>
      </c>
      <c r="D194" s="378"/>
      <c r="E194" s="378"/>
      <c r="F194" s="378"/>
      <c r="G194" s="979"/>
      <c r="H194" s="484"/>
      <c r="I194" s="484"/>
      <c r="J194" s="378" t="s">
        <v>1885</v>
      </c>
      <c r="K194" s="382">
        <f t="shared" si="7"/>
        <v>0</v>
      </c>
      <c r="L194" s="383"/>
    </row>
    <row r="195" spans="1:19" s="384" customFormat="1" x14ac:dyDescent="0.25">
      <c r="A195" s="380" t="s">
        <v>2320</v>
      </c>
      <c r="B195" s="385"/>
      <c r="C195" s="385" t="s">
        <v>2321</v>
      </c>
      <c r="D195" s="378"/>
      <c r="E195" s="378"/>
      <c r="F195" s="378"/>
      <c r="G195" s="980"/>
      <c r="H195" s="484"/>
      <c r="I195" s="484"/>
      <c r="J195" s="378" t="s">
        <v>1885</v>
      </c>
      <c r="K195" s="382">
        <f t="shared" si="7"/>
        <v>0</v>
      </c>
      <c r="L195" s="383"/>
    </row>
    <row r="196" spans="1:19" s="384" customFormat="1" ht="36" customHeight="1" x14ac:dyDescent="0.25">
      <c r="A196" s="381"/>
      <c r="B196" s="381"/>
      <c r="C196" s="381" t="s">
        <v>2322</v>
      </c>
      <c r="D196" s="381"/>
      <c r="E196" s="381"/>
      <c r="F196" s="381"/>
      <c r="G196" s="975" t="s">
        <v>440</v>
      </c>
      <c r="H196" s="484"/>
      <c r="I196" s="484"/>
      <c r="J196" s="381" t="s">
        <v>1885</v>
      </c>
      <c r="K196" s="382">
        <f t="shared" si="7"/>
        <v>0</v>
      </c>
      <c r="L196" s="383"/>
    </row>
    <row r="197" spans="1:19" s="384" customFormat="1" x14ac:dyDescent="0.25">
      <c r="A197" s="381"/>
      <c r="B197" s="381"/>
      <c r="C197" s="381" t="s">
        <v>2323</v>
      </c>
      <c r="D197" s="381"/>
      <c r="E197" s="381"/>
      <c r="F197" s="381"/>
      <c r="G197" s="976"/>
      <c r="H197" s="484"/>
      <c r="I197" s="484"/>
      <c r="J197" s="381" t="s">
        <v>1885</v>
      </c>
      <c r="K197" s="382">
        <f t="shared" si="7"/>
        <v>0</v>
      </c>
      <c r="L197" s="383"/>
    </row>
    <row r="198" spans="1:19" s="384" customFormat="1" x14ac:dyDescent="0.25">
      <c r="A198" s="380" t="s">
        <v>2324</v>
      </c>
      <c r="B198" s="386"/>
      <c r="C198" s="386" t="s">
        <v>2325</v>
      </c>
      <c r="D198" s="381"/>
      <c r="E198" s="381"/>
      <c r="F198" s="381"/>
      <c r="G198" s="977"/>
      <c r="H198" s="484"/>
      <c r="I198" s="484"/>
      <c r="J198" s="381" t="s">
        <v>1885</v>
      </c>
      <c r="K198" s="382">
        <f t="shared" si="7"/>
        <v>0</v>
      </c>
      <c r="L198" s="383"/>
    </row>
    <row r="199" spans="1:19" s="384" customFormat="1" ht="36" customHeight="1" x14ac:dyDescent="0.25">
      <c r="A199" s="378"/>
      <c r="B199" s="378"/>
      <c r="C199" s="378" t="s">
        <v>2326</v>
      </c>
      <c r="D199" s="378"/>
      <c r="E199" s="378"/>
      <c r="F199" s="378"/>
      <c r="G199" s="978" t="s">
        <v>449</v>
      </c>
      <c r="H199" s="484"/>
      <c r="I199" s="484"/>
      <c r="J199" s="378" t="s">
        <v>1885</v>
      </c>
      <c r="K199" s="382">
        <f t="shared" si="7"/>
        <v>0</v>
      </c>
      <c r="L199" s="383"/>
    </row>
    <row r="200" spans="1:19" s="384" customFormat="1" x14ac:dyDescent="0.25">
      <c r="A200" s="378"/>
      <c r="B200" s="378"/>
      <c r="C200" s="378" t="s">
        <v>2327</v>
      </c>
      <c r="D200" s="378"/>
      <c r="E200" s="378"/>
      <c r="F200" s="378"/>
      <c r="G200" s="979"/>
      <c r="H200" s="484"/>
      <c r="I200" s="484"/>
      <c r="J200" s="378" t="s">
        <v>1885</v>
      </c>
      <c r="K200" s="382">
        <f t="shared" si="7"/>
        <v>0</v>
      </c>
      <c r="L200" s="383"/>
    </row>
    <row r="201" spans="1:19" s="384" customFormat="1" x14ac:dyDescent="0.25">
      <c r="A201" s="380" t="s">
        <v>2328</v>
      </c>
      <c r="B201" s="385"/>
      <c r="C201" s="385" t="s">
        <v>2329</v>
      </c>
      <c r="D201" s="378"/>
      <c r="E201" s="378"/>
      <c r="F201" s="378"/>
      <c r="G201" s="980"/>
      <c r="H201" s="484"/>
      <c r="I201" s="484"/>
      <c r="J201" s="378" t="s">
        <v>1885</v>
      </c>
      <c r="K201" s="382">
        <f t="shared" si="7"/>
        <v>0</v>
      </c>
      <c r="L201" s="383"/>
    </row>
    <row r="202" spans="1:19" s="384" customFormat="1" ht="36" customHeight="1" x14ac:dyDescent="0.25">
      <c r="A202" s="381"/>
      <c r="B202" s="381"/>
      <c r="C202" s="381" t="s">
        <v>2330</v>
      </c>
      <c r="D202" s="381"/>
      <c r="E202" s="381"/>
      <c r="F202" s="381"/>
      <c r="G202" s="975" t="s">
        <v>449</v>
      </c>
      <c r="H202" s="484"/>
      <c r="I202" s="484"/>
      <c r="J202" s="381" t="s">
        <v>1885</v>
      </c>
      <c r="K202" s="382">
        <f t="shared" si="7"/>
        <v>0</v>
      </c>
      <c r="L202" s="383"/>
    </row>
    <row r="203" spans="1:19" s="384" customFormat="1" x14ac:dyDescent="0.25">
      <c r="A203" s="381"/>
      <c r="B203" s="381"/>
      <c r="C203" s="381" t="s">
        <v>2331</v>
      </c>
      <c r="D203" s="381"/>
      <c r="E203" s="381"/>
      <c r="F203" s="381"/>
      <c r="G203" s="976"/>
      <c r="H203" s="484"/>
      <c r="I203" s="484"/>
      <c r="J203" s="381" t="s">
        <v>1885</v>
      </c>
      <c r="K203" s="382">
        <f t="shared" si="7"/>
        <v>0</v>
      </c>
      <c r="L203" s="383"/>
    </row>
    <row r="204" spans="1:19" s="384" customFormat="1" x14ac:dyDescent="0.25">
      <c r="A204" s="380" t="s">
        <v>2332</v>
      </c>
      <c r="B204" s="386"/>
      <c r="C204" s="386" t="s">
        <v>2333</v>
      </c>
      <c r="D204" s="381"/>
      <c r="E204" s="381"/>
      <c r="F204" s="381"/>
      <c r="G204" s="976"/>
      <c r="H204" s="484"/>
      <c r="I204" s="484"/>
      <c r="J204" s="381" t="s">
        <v>1885</v>
      </c>
      <c r="K204" s="382">
        <f t="shared" si="7"/>
        <v>0</v>
      </c>
      <c r="L204" s="383"/>
    </row>
    <row r="205" spans="1:19" x14ac:dyDescent="0.25">
      <c r="H205"/>
      <c r="I205"/>
      <c r="J205" s="274"/>
      <c r="K205" s="274"/>
      <c r="L205"/>
      <c r="M205" s="11"/>
      <c r="N205" s="279"/>
      <c r="O205" s="279"/>
      <c r="P205" s="274"/>
      <c r="Q205" s="7"/>
      <c r="R205"/>
      <c r="S205"/>
    </row>
  </sheetData>
  <autoFilter ref="A2:AE204" xr:uid="{A4121A71-A05B-4517-ACDD-FF29024F7AD0}"/>
  <mergeCells count="63">
    <mergeCell ref="G196:G198"/>
    <mergeCell ref="G170:G174"/>
    <mergeCell ref="G199:G201"/>
    <mergeCell ref="G202:G204"/>
    <mergeCell ref="G175:G178"/>
    <mergeCell ref="G179:G182"/>
    <mergeCell ref="G183:G186"/>
    <mergeCell ref="G187:G189"/>
    <mergeCell ref="G190:G192"/>
    <mergeCell ref="G193:G195"/>
    <mergeCell ref="G158:G162"/>
    <mergeCell ref="G151:G152"/>
    <mergeCell ref="G153:G157"/>
    <mergeCell ref="G163:G165"/>
    <mergeCell ref="G166:G169"/>
    <mergeCell ref="G131:G133"/>
    <mergeCell ref="G143:G145"/>
    <mergeCell ref="G146:G148"/>
    <mergeCell ref="G149:G150"/>
    <mergeCell ref="K155:K157"/>
    <mergeCell ref="G137:G139"/>
    <mergeCell ref="G140:G142"/>
    <mergeCell ref="G134:G136"/>
    <mergeCell ref="G117:G119"/>
    <mergeCell ref="G120:G121"/>
    <mergeCell ref="G122:G124"/>
    <mergeCell ref="G125:G127"/>
    <mergeCell ref="G128:G130"/>
    <mergeCell ref="G104:G105"/>
    <mergeCell ref="G106:G107"/>
    <mergeCell ref="G108:G110"/>
    <mergeCell ref="G111:G113"/>
    <mergeCell ref="G114:G116"/>
    <mergeCell ref="G101:G103"/>
    <mergeCell ref="K47:K52"/>
    <mergeCell ref="G53:G59"/>
    <mergeCell ref="K53:K59"/>
    <mergeCell ref="G60:G65"/>
    <mergeCell ref="G66:G71"/>
    <mergeCell ref="G72:G78"/>
    <mergeCell ref="G47:G52"/>
    <mergeCell ref="G79:G85"/>
    <mergeCell ref="K79:K85"/>
    <mergeCell ref="G86:G91"/>
    <mergeCell ref="G92:G97"/>
    <mergeCell ref="G98:G100"/>
    <mergeCell ref="G17:G23"/>
    <mergeCell ref="G24:G27"/>
    <mergeCell ref="G28:G31"/>
    <mergeCell ref="G32:G37"/>
    <mergeCell ref="G38:G42"/>
    <mergeCell ref="G4:G8"/>
    <mergeCell ref="G9:G16"/>
    <mergeCell ref="AI10:AJ10"/>
    <mergeCell ref="AI11:AJ11"/>
    <mergeCell ref="AI12:AJ12"/>
    <mergeCell ref="AI13:AJ13"/>
    <mergeCell ref="AK2:AL2"/>
    <mergeCell ref="L1:N1"/>
    <mergeCell ref="T1:V1"/>
    <mergeCell ref="AB1:AC1"/>
    <mergeCell ref="AD1:AE1"/>
    <mergeCell ref="AI2:AJ2"/>
  </mergeCells>
  <conditionalFormatting sqref="W1 W3:W186 W205:W1048576">
    <cfRule type="cellIs" dxfId="1159" priority="117" operator="equal">
      <formula>$AI$7</formula>
    </cfRule>
    <cfRule type="cellIs" dxfId="1158" priority="118" operator="equal">
      <formula>$AI$6</formula>
    </cfRule>
    <cfRule type="cellIs" dxfId="1157" priority="119" operator="equal">
      <formula>$AI$5</formula>
    </cfRule>
    <cfRule type="cellIs" dxfId="1156" priority="120" operator="equal">
      <formula>$AI$4</formula>
    </cfRule>
  </conditionalFormatting>
  <conditionalFormatting sqref="X2">
    <cfRule type="cellIs" dxfId="1155" priority="113" operator="equal">
      <formula>$AI$7</formula>
    </cfRule>
    <cfRule type="cellIs" dxfId="1154" priority="114" operator="equal">
      <formula>$AI$6</formula>
    </cfRule>
    <cfRule type="cellIs" dxfId="1153" priority="115" operator="equal">
      <formula>$AI$5</formula>
    </cfRule>
    <cfRule type="cellIs" dxfId="1152" priority="116" operator="equal">
      <formula>$AI$4</formula>
    </cfRule>
  </conditionalFormatting>
  <conditionalFormatting sqref="T4:V5">
    <cfRule type="cellIs" dxfId="1151" priority="109" operator="equal">
      <formula>$AI$7</formula>
    </cfRule>
    <cfRule type="cellIs" dxfId="1150" priority="110" operator="equal">
      <formula>$AI$6</formula>
    </cfRule>
    <cfRule type="cellIs" dxfId="1149" priority="111" operator="equal">
      <formula>$AI$5</formula>
    </cfRule>
    <cfRule type="cellIs" dxfId="1148" priority="112" operator="equal">
      <formula>$AI$4</formula>
    </cfRule>
  </conditionalFormatting>
  <conditionalFormatting sqref="A17:F17 A22:F44 A45:V46 H47:V47 H54:J59 A47:F97 H79:J85 H99:V100 H109:V110 H112:V113 H115:V116 A98:V98 A99:F100 A101:V101 A108:V108 A109:F110 A111:V111 A112:F113 A114:V114 A115:F116 A117:V117 A118:F119 A163:V163 AB35:AE97 H48:J52 AA48:AA52 H156:J157 AA156:AE157 A106:V106 A102:F105 H107:V107 A120:V120 A121:F121 A150:F150 A151:V151 A152:F162 H86:V97 X86:AA97 X98:AE105 A122:V122 A123:F124 A125:V125 A126:F127 A128:V128 A129:F130 A131:V131 A132:F133 A134:V134 A135:F136 A137:S137 A138:F139 A140:V140 A141:F142 A143:V143 A144:F145 A146:V146 A147:F148 W35:AA47 H53:AA53 H60:AA78 A149:V149 H102:V105 A107:F107 H121:V121 H150:V150 H152:V155 A164:F169 H123:V124 H126:V127 H129:V130 H132:V133 H135:V136 H139:V139 H141:V142 H144:V145 H147:V148 W86:W105 Y4:AE4 W4 W5:AE9 W106:AE155 H36:V36 H17:AE17 H22:T22 H173:AE173 H164:V171 H158:V162 Q49:Q50 A4:V9 H24:AE26 H23:U23 W23:AE23 H28:AE30 W27:AE27 H32:AE34 W31:AE31 H35:U35 H38:V40 H37:U37 H43:V44 H41:U42 H186:U186 W186:AE186 H183:AE185 H182:U182 W182:AE182 H179:AE181 H178:U178 W178:AE178 H175:AE177 H174:U174 W174:AE174 H172:U172 W158:AE172 H118:V119 H138:S138 U137:V138 V22:AE22 H27:U27 H31:U31 B170:F186 H187:I204">
    <cfRule type="expression" dxfId="1147" priority="121">
      <formula>AND($AK$9=TRUE,$F4&lt;&gt;"x")</formula>
    </cfRule>
    <cfRule type="expression" dxfId="1146" priority="122">
      <formula>AND($H4&lt;&gt;$AI4,$AK$11=TRUE)</formula>
    </cfRule>
    <cfRule type="expression" dxfId="1145" priority="123">
      <formula>$H4="No"</formula>
    </cfRule>
  </conditionalFormatting>
  <conditionalFormatting sqref="A10:AE10 A18:F21 H18:AE19 A12:AE12 A11:T11 W11:AE11 H20:U21 W20:AE21">
    <cfRule type="expression" dxfId="1144" priority="124">
      <formula>AND($AK$9=TRUE,$F10&lt;&gt;"x")</formula>
    </cfRule>
    <cfRule type="expression" dxfId="1143" priority="125">
      <formula>AND($H10&lt;&gt;#REF!,$AK$11=TRUE)</formula>
    </cfRule>
    <cfRule type="expression" dxfId="1142" priority="126">
      <formula>$H10="No"</formula>
    </cfRule>
  </conditionalFormatting>
  <conditionalFormatting sqref="A13:U16 W13:AE16">
    <cfRule type="expression" dxfId="1141" priority="127">
      <formula>AND($AK$9=TRUE,$F13&lt;&gt;"x")</formula>
    </cfRule>
    <cfRule type="expression" dxfId="1140" priority="128">
      <formula>AND($H13&lt;&gt;$AI10,$AK$11=TRUE)</formula>
    </cfRule>
    <cfRule type="expression" dxfId="1139" priority="129">
      <formula>$H13="No"</formula>
    </cfRule>
  </conditionalFormatting>
  <conditionalFormatting sqref="G17">
    <cfRule type="expression" dxfId="1138" priority="130">
      <formula>AND($AK$9=TRUE,$F19&lt;&gt;"x")</formula>
    </cfRule>
    <cfRule type="expression" dxfId="1137" priority="131">
      <formula>AND($H19&lt;&gt;#REF!,$AK$11=TRUE)</formula>
    </cfRule>
    <cfRule type="expression" dxfId="1136" priority="132">
      <formula>$H19="No"</formula>
    </cfRule>
  </conditionalFormatting>
  <conditionalFormatting sqref="G28 G24 G32 G38 G47 G53 G66 G72 G79 G86 G92 G153 G158 G166 K79:AA79">
    <cfRule type="expression" dxfId="1135" priority="133">
      <formula>AND($AK$9=TRUE,$F26&lt;&gt;"x")</formula>
    </cfRule>
    <cfRule type="expression" dxfId="1134" priority="134">
      <formula>AND($H26&lt;&gt;$AI26,$AK$11=TRUE)</formula>
    </cfRule>
    <cfRule type="expression" dxfId="1133" priority="135">
      <formula>$H26="No"</formula>
    </cfRule>
  </conditionalFormatting>
  <conditionalFormatting sqref="G60">
    <cfRule type="expression" dxfId="1132" priority="136">
      <formula>AND($AK$9=TRUE,$F61&lt;&gt;"x")</formula>
    </cfRule>
    <cfRule type="expression" dxfId="1131" priority="137">
      <formula>AND($H61&lt;&gt;$AI61,$AK$11=TRUE)</formula>
    </cfRule>
    <cfRule type="expression" dxfId="1130" priority="138">
      <formula>$H61="No"</formula>
    </cfRule>
  </conditionalFormatting>
  <conditionalFormatting sqref="V11">
    <cfRule type="expression" dxfId="1129" priority="106">
      <formula>AND($AK$9=TRUE,$F11&lt;&gt;"x")</formula>
    </cfRule>
    <cfRule type="expression" dxfId="1128" priority="107">
      <formula>AND($H11&lt;&gt;$AI11,$AK$11=TRUE)</formula>
    </cfRule>
    <cfRule type="expression" dxfId="1127" priority="108">
      <formula>$H11="No"</formula>
    </cfRule>
  </conditionalFormatting>
  <conditionalFormatting sqref="V13:V16">
    <cfRule type="expression" dxfId="1126" priority="103">
      <formula>AND($AK$9=TRUE,$F13&lt;&gt;"x")</formula>
    </cfRule>
    <cfRule type="expression" dxfId="1125" priority="104">
      <formula>AND($H13&lt;&gt;$AI13,$AK$11=TRUE)</formula>
    </cfRule>
    <cfRule type="expression" dxfId="1124" priority="105">
      <formula>$H13="No"</formula>
    </cfRule>
  </conditionalFormatting>
  <conditionalFormatting sqref="V20:V21">
    <cfRule type="expression" dxfId="1123" priority="100">
      <formula>AND($AK$9=TRUE,$F20&lt;&gt;"x")</formula>
    </cfRule>
    <cfRule type="expression" dxfId="1122" priority="101">
      <formula>AND($H20&lt;&gt;$AI20,$AK$11=TRUE)</formula>
    </cfRule>
    <cfRule type="expression" dxfId="1121" priority="102">
      <formula>$H20="No"</formula>
    </cfRule>
  </conditionalFormatting>
  <conditionalFormatting sqref="V23">
    <cfRule type="expression" dxfId="1120" priority="97">
      <formula>AND($AK$9=TRUE,$F23&lt;&gt;"x")</formula>
    </cfRule>
    <cfRule type="expression" dxfId="1119" priority="98">
      <formula>AND($H23&lt;&gt;$AI23,$AK$11=TRUE)</formula>
    </cfRule>
    <cfRule type="expression" dxfId="1118" priority="99">
      <formula>$H23="No"</formula>
    </cfRule>
  </conditionalFormatting>
  <conditionalFormatting sqref="V27">
    <cfRule type="expression" dxfId="1117" priority="94">
      <formula>AND($AK$9=TRUE,$F27&lt;&gt;"x")</formula>
    </cfRule>
    <cfRule type="expression" dxfId="1116" priority="95">
      <formula>AND($H27&lt;&gt;$AI27,$AK$11=TRUE)</formula>
    </cfRule>
    <cfRule type="expression" dxfId="1115" priority="96">
      <formula>$H27="No"</formula>
    </cfRule>
  </conditionalFormatting>
  <conditionalFormatting sqref="V31">
    <cfRule type="expression" dxfId="1114" priority="91">
      <formula>AND($AK$9=TRUE,$F31&lt;&gt;"x")</formula>
    </cfRule>
    <cfRule type="expression" dxfId="1113" priority="92">
      <formula>AND($H31&lt;&gt;$AI31,$AK$11=TRUE)</formula>
    </cfRule>
    <cfRule type="expression" dxfId="1112" priority="93">
      <formula>$H31="No"</formula>
    </cfRule>
  </conditionalFormatting>
  <conditionalFormatting sqref="V35">
    <cfRule type="expression" dxfId="1111" priority="88">
      <formula>AND($AK$9=TRUE,$F35&lt;&gt;"x")</formula>
    </cfRule>
    <cfRule type="expression" dxfId="1110" priority="89">
      <formula>AND($H35&lt;&gt;$AI35,$AK$11=TRUE)</formula>
    </cfRule>
    <cfRule type="expression" dxfId="1109" priority="90">
      <formula>$H35="No"</formula>
    </cfRule>
  </conditionalFormatting>
  <conditionalFormatting sqref="V37">
    <cfRule type="expression" dxfId="1108" priority="85">
      <formula>AND($AK$9=TRUE,$F37&lt;&gt;"x")</formula>
    </cfRule>
    <cfRule type="expression" dxfId="1107" priority="86">
      <formula>AND($H37&lt;&gt;$AI37,$AK$11=TRUE)</formula>
    </cfRule>
    <cfRule type="expression" dxfId="1106" priority="87">
      <formula>$H37="No"</formula>
    </cfRule>
  </conditionalFormatting>
  <conditionalFormatting sqref="V41:V42">
    <cfRule type="expression" dxfId="1105" priority="82">
      <formula>AND($AK$9=TRUE,$F41&lt;&gt;"x")</formula>
    </cfRule>
    <cfRule type="expression" dxfId="1104" priority="83">
      <formula>AND($H41&lt;&gt;$AI41,$AK$11=TRUE)</formula>
    </cfRule>
    <cfRule type="expression" dxfId="1103" priority="84">
      <formula>$H41="No"</formula>
    </cfRule>
  </conditionalFormatting>
  <conditionalFormatting sqref="V174">
    <cfRule type="expression" dxfId="1102" priority="79">
      <formula>AND($AK$9=TRUE,$F174&lt;&gt;"x")</formula>
    </cfRule>
    <cfRule type="expression" dxfId="1101" priority="80">
      <formula>AND($H174&lt;&gt;$AI174,$AK$11=TRUE)</formula>
    </cfRule>
    <cfRule type="expression" dxfId="1100" priority="81">
      <formula>$H174="No"</formula>
    </cfRule>
  </conditionalFormatting>
  <conditionalFormatting sqref="V172">
    <cfRule type="expression" dxfId="1099" priority="76">
      <formula>AND($AK$9=TRUE,$F172&lt;&gt;"x")</formula>
    </cfRule>
    <cfRule type="expression" dxfId="1098" priority="77">
      <formula>AND($H172&lt;&gt;$AI172,$AK$11=TRUE)</formula>
    </cfRule>
    <cfRule type="expression" dxfId="1097" priority="78">
      <formula>$H172="No"</formula>
    </cfRule>
  </conditionalFormatting>
  <conditionalFormatting sqref="V178">
    <cfRule type="expression" dxfId="1096" priority="73">
      <formula>AND($AK$9=TRUE,$F178&lt;&gt;"x")</formula>
    </cfRule>
    <cfRule type="expression" dxfId="1095" priority="74">
      <formula>AND($H178&lt;&gt;$AI178,$AK$11=TRUE)</formula>
    </cfRule>
    <cfRule type="expression" dxfId="1094" priority="75">
      <formula>$H178="No"</formula>
    </cfRule>
  </conditionalFormatting>
  <conditionalFormatting sqref="V182">
    <cfRule type="expression" dxfId="1093" priority="70">
      <formula>AND($AK$9=TRUE,$F182&lt;&gt;"x")</formula>
    </cfRule>
    <cfRule type="expression" dxfId="1092" priority="71">
      <formula>AND($H182&lt;&gt;$AI182,$AK$11=TRUE)</formula>
    </cfRule>
    <cfRule type="expression" dxfId="1091" priority="72">
      <formula>$H182="No"</formula>
    </cfRule>
  </conditionalFormatting>
  <conditionalFormatting sqref="V186">
    <cfRule type="expression" dxfId="1090" priority="67">
      <formula>AND($AK$9=TRUE,$F186&lt;&gt;"x")</formula>
    </cfRule>
    <cfRule type="expression" dxfId="1089" priority="68">
      <formula>AND($H186&lt;&gt;$AI186,$AK$11=TRUE)</formula>
    </cfRule>
    <cfRule type="expression" dxfId="1088" priority="69">
      <formula>$H186="No"</formula>
    </cfRule>
  </conditionalFormatting>
  <conditionalFormatting sqref="U11">
    <cfRule type="expression" dxfId="1087" priority="64">
      <formula>AND($AK$9=TRUE,$F11&lt;&gt;"x")</formula>
    </cfRule>
    <cfRule type="expression" dxfId="1086" priority="65">
      <formula>AND($H11&lt;&gt;#REF!,$AK$11=TRUE)</formula>
    </cfRule>
    <cfRule type="expression" dxfId="1085" priority="66">
      <formula>$H11="No"</formula>
    </cfRule>
  </conditionalFormatting>
  <conditionalFormatting sqref="T137:T138">
    <cfRule type="expression" dxfId="1084" priority="61">
      <formula>AND($AK$9=TRUE,$F137&lt;&gt;"x")</formula>
    </cfRule>
    <cfRule type="expression" dxfId="1083" priority="62">
      <formula>AND($H137&lt;&gt;$AI137,$AK$11=TRUE)</formula>
    </cfRule>
    <cfRule type="expression" dxfId="1082" priority="63">
      <formula>$H137="No"</formula>
    </cfRule>
  </conditionalFormatting>
  <conditionalFormatting sqref="U22">
    <cfRule type="expression" dxfId="1081" priority="58">
      <formula>AND($AK$9=TRUE,$F22&lt;&gt;"x")</formula>
    </cfRule>
    <cfRule type="expression" dxfId="1080" priority="59">
      <formula>AND($H22&lt;&gt;#REF!,$AK$11=TRUE)</formula>
    </cfRule>
    <cfRule type="expression" dxfId="1079" priority="60">
      <formula>$H22="No"</formula>
    </cfRule>
  </conditionalFormatting>
  <conditionalFormatting sqref="A190:C192 F190:F192 A196:C198 F196:F198 A202:C204 F202:F204 A170:A186">
    <cfRule type="expression" dxfId="1078" priority="55">
      <formula>AND($AE$240=TRUE,#REF!&lt;&gt;"x")</formula>
    </cfRule>
    <cfRule type="expression" dxfId="1077" priority="56">
      <formula>AND(#REF!&lt;&gt;$AC170,$AE$242=TRUE)</formula>
    </cfRule>
    <cfRule type="expression" dxfId="1076" priority="57">
      <formula>#REF!="No"</formula>
    </cfRule>
  </conditionalFormatting>
  <conditionalFormatting sqref="A187:C189 J196:J198 J202:J204 D196:E198 D202:E204">
    <cfRule type="expression" dxfId="1075" priority="52">
      <formula>AND($AE$240=TRUE,#REF!&lt;&gt;"x")</formula>
    </cfRule>
    <cfRule type="expression" dxfId="1074" priority="53">
      <formula>AND(#REF!&lt;&gt;$AC187,$AE$242=TRUE)</formula>
    </cfRule>
    <cfRule type="expression" dxfId="1073" priority="54">
      <formula>#REF!="No"</formula>
    </cfRule>
  </conditionalFormatting>
  <conditionalFormatting sqref="F187:F189">
    <cfRule type="expression" dxfId="1072" priority="49">
      <formula>AND($AE$240=TRUE,#REF!&lt;&gt;"x")</formula>
    </cfRule>
    <cfRule type="expression" dxfId="1071" priority="50">
      <formula>AND(#REF!&lt;&gt;$AC187,$AE$242=TRUE)</formula>
    </cfRule>
    <cfRule type="expression" dxfId="1070" priority="51">
      <formula>#REF!="No"</formula>
    </cfRule>
  </conditionalFormatting>
  <conditionalFormatting sqref="A193:C195">
    <cfRule type="expression" dxfId="1069" priority="46">
      <formula>AND($AE$240=TRUE,#REF!&lt;&gt;"x")</formula>
    </cfRule>
    <cfRule type="expression" dxfId="1068" priority="47">
      <formula>AND(#REF!&lt;&gt;$AC193,$AE$242=TRUE)</formula>
    </cfRule>
    <cfRule type="expression" dxfId="1067" priority="48">
      <formula>#REF!="No"</formula>
    </cfRule>
  </conditionalFormatting>
  <conditionalFormatting sqref="F193:F195">
    <cfRule type="expression" dxfId="1066" priority="43">
      <formula>AND($AE$240=TRUE,#REF!&lt;&gt;"x")</formula>
    </cfRule>
    <cfRule type="expression" dxfId="1065" priority="44">
      <formula>AND(#REF!&lt;&gt;$AC193,$AE$242=TRUE)</formula>
    </cfRule>
    <cfRule type="expression" dxfId="1064" priority="45">
      <formula>#REF!="No"</formula>
    </cfRule>
  </conditionalFormatting>
  <conditionalFormatting sqref="A199:C201">
    <cfRule type="expression" dxfId="1063" priority="40">
      <formula>AND($AE$240=TRUE,#REF!&lt;&gt;"x")</formula>
    </cfRule>
    <cfRule type="expression" dxfId="1062" priority="41">
      <formula>AND(#REF!&lt;&gt;$AC199,$AE$242=TRUE)</formula>
    </cfRule>
    <cfRule type="expression" dxfId="1061" priority="42">
      <formula>#REF!="No"</formula>
    </cfRule>
  </conditionalFormatting>
  <conditionalFormatting sqref="F199:F201">
    <cfRule type="expression" dxfId="1060" priority="37">
      <formula>AND($AE$240=TRUE,#REF!&lt;&gt;"x")</formula>
    </cfRule>
    <cfRule type="expression" dxfId="1059" priority="38">
      <formula>AND(#REF!&lt;&gt;$AC199,$AE$242=TRUE)</formula>
    </cfRule>
    <cfRule type="expression" dxfId="1058" priority="39">
      <formula>#REF!="No"</formula>
    </cfRule>
  </conditionalFormatting>
  <conditionalFormatting sqref="E190:E192">
    <cfRule type="expression" dxfId="1057" priority="34">
      <formula>AND($AE$240=TRUE,#REF!&lt;&gt;"x")</formula>
    </cfRule>
    <cfRule type="expression" dxfId="1056" priority="35">
      <formula>AND(#REF!&lt;&gt;$AC190,$AE$242=TRUE)</formula>
    </cfRule>
    <cfRule type="expression" dxfId="1055" priority="36">
      <formula>#REF!="No"</formula>
    </cfRule>
  </conditionalFormatting>
  <conditionalFormatting sqref="E187:E189">
    <cfRule type="expression" dxfId="1054" priority="31">
      <formula>AND($AE$240=TRUE,#REF!&lt;&gt;"x")</formula>
    </cfRule>
    <cfRule type="expression" dxfId="1053" priority="32">
      <formula>AND(#REF!&lt;&gt;$AC187,$AE$242=TRUE)</formula>
    </cfRule>
    <cfRule type="expression" dxfId="1052" priority="33">
      <formula>#REF!="No"</formula>
    </cfRule>
  </conditionalFormatting>
  <conditionalFormatting sqref="E193:E195">
    <cfRule type="expression" dxfId="1051" priority="28">
      <formula>AND($AE$240=TRUE,#REF!&lt;&gt;"x")</formula>
    </cfRule>
    <cfRule type="expression" dxfId="1050" priority="29">
      <formula>AND(#REF!&lt;&gt;$AC193,$AE$242=TRUE)</formula>
    </cfRule>
    <cfRule type="expression" dxfId="1049" priority="30">
      <formula>#REF!="No"</formula>
    </cfRule>
  </conditionalFormatting>
  <conditionalFormatting sqref="E199:E201">
    <cfRule type="expression" dxfId="1048" priority="25">
      <formula>AND($AE$240=TRUE,#REF!&lt;&gt;"x")</formula>
    </cfRule>
    <cfRule type="expression" dxfId="1047" priority="26">
      <formula>AND(#REF!&lt;&gt;$AC199,$AE$242=TRUE)</formula>
    </cfRule>
    <cfRule type="expression" dxfId="1046" priority="27">
      <formula>#REF!="No"</formula>
    </cfRule>
  </conditionalFormatting>
  <conditionalFormatting sqref="J190:J192">
    <cfRule type="expression" dxfId="1045" priority="22">
      <formula>AND($AE$240=TRUE,#REF!&lt;&gt;"x")</formula>
    </cfRule>
    <cfRule type="expression" dxfId="1044" priority="23">
      <formula>AND(#REF!&lt;&gt;$AC190,$AE$242=TRUE)</formula>
    </cfRule>
    <cfRule type="expression" dxfId="1043" priority="24">
      <formula>#REF!="No"</formula>
    </cfRule>
  </conditionalFormatting>
  <conditionalFormatting sqref="J187:J189">
    <cfRule type="expression" dxfId="1042" priority="19">
      <formula>AND($AE$240=TRUE,#REF!&lt;&gt;"x")</formula>
    </cfRule>
    <cfRule type="expression" dxfId="1041" priority="20">
      <formula>AND(#REF!&lt;&gt;$AC187,$AE$242=TRUE)</formula>
    </cfRule>
    <cfRule type="expression" dxfId="1040" priority="21">
      <formula>#REF!="No"</formula>
    </cfRule>
  </conditionalFormatting>
  <conditionalFormatting sqref="J193:J195">
    <cfRule type="expression" dxfId="1039" priority="16">
      <formula>AND($AE$240=TRUE,#REF!&lt;&gt;"x")</formula>
    </cfRule>
    <cfRule type="expression" dxfId="1038" priority="17">
      <formula>AND(#REF!&lt;&gt;$AC193,$AE$242=TRUE)</formula>
    </cfRule>
    <cfRule type="expression" dxfId="1037" priority="18">
      <formula>#REF!="No"</formula>
    </cfRule>
  </conditionalFormatting>
  <conditionalFormatting sqref="J199:J201">
    <cfRule type="expression" dxfId="1036" priority="13">
      <formula>AND($AE$240=TRUE,#REF!&lt;&gt;"x")</formula>
    </cfRule>
    <cfRule type="expression" dxfId="1035" priority="14">
      <formula>AND(#REF!&lt;&gt;$AC199,$AE$242=TRUE)</formula>
    </cfRule>
    <cfRule type="expression" dxfId="1034" priority="15">
      <formula>#REF!="No"</formula>
    </cfRule>
  </conditionalFormatting>
  <conditionalFormatting sqref="D190:D192">
    <cfRule type="expression" dxfId="1033" priority="10">
      <formula>AND($AE$240=TRUE,#REF!&lt;&gt;"x")</formula>
    </cfRule>
    <cfRule type="expression" dxfId="1032" priority="11">
      <formula>AND(#REF!&lt;&gt;$AC190,$AE$242=TRUE)</formula>
    </cfRule>
    <cfRule type="expression" dxfId="1031" priority="12">
      <formula>#REF!="No"</formula>
    </cfRule>
  </conditionalFormatting>
  <conditionalFormatting sqref="D187:D189">
    <cfRule type="expression" dxfId="1030" priority="7">
      <formula>AND($AE$240=TRUE,#REF!&lt;&gt;"x")</formula>
    </cfRule>
    <cfRule type="expression" dxfId="1029" priority="8">
      <formula>AND(#REF!&lt;&gt;$AC187,$AE$242=TRUE)</formula>
    </cfRule>
    <cfRule type="expression" dxfId="1028" priority="9">
      <formula>#REF!="No"</formula>
    </cfRule>
  </conditionalFormatting>
  <conditionalFormatting sqref="D193:D195">
    <cfRule type="expression" dxfId="1027" priority="4">
      <formula>AND($AE$240=TRUE,#REF!&lt;&gt;"x")</formula>
    </cfRule>
    <cfRule type="expression" dxfId="1026" priority="5">
      <formula>AND(#REF!&lt;&gt;$AC193,$AE$242=TRUE)</formula>
    </cfRule>
    <cfRule type="expression" dxfId="1025" priority="6">
      <formula>#REF!="No"</formula>
    </cfRule>
  </conditionalFormatting>
  <conditionalFormatting sqref="D199:D201">
    <cfRule type="expression" dxfId="1024" priority="1">
      <formula>AND($AE$240=TRUE,#REF!&lt;&gt;"x")</formula>
    </cfRule>
    <cfRule type="expression" dxfId="1023" priority="2">
      <formula>AND(#REF!&lt;&gt;$AC199,$AE$242=TRUE)</formula>
    </cfRule>
    <cfRule type="expression" dxfId="1022" priority="3">
      <formula>#REF!="No"</formula>
    </cfRule>
  </conditionalFormatting>
  <dataValidations count="1">
    <dataValidation type="list" allowBlank="1" showInputMessage="1" showErrorMessage="1" sqref="W183:W186 W134:W136 W140:W142 W146:W148 W151:W152 W158:W162 W166:W169 W175:W178 W4:W130" xr:uid="{F08796AA-75D8-4EC4-A2FB-DA37598A1858}">
      <formula1>"Sufficiently Characterized, Update Required, Characterization Needed, Source Needed"</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2023-01-03T08:00:00+00:00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200301</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5E66BD1DD068E45B8F18E85004F7705" ma:contentTypeVersion="44" ma:contentTypeDescription="" ma:contentTypeScope="" ma:versionID="f8af6ba994cb313d5dbda3dc1e1da19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A62AF-C519-47A1-BACB-BE4993C7AAE3}">
  <ds:schemaRefs>
    <ds:schemaRef ds:uri="http://schemas.microsoft.com/sharepoint/v3/contenttype/forms"/>
  </ds:schemaRefs>
</ds:datastoreItem>
</file>

<file path=customXml/itemProps2.xml><?xml version="1.0" encoding="utf-8"?>
<ds:datastoreItem xmlns:ds="http://schemas.openxmlformats.org/officeDocument/2006/customXml" ds:itemID="{4F5F6E27-DE83-40D9-ACAA-1EB72BB5A877}"/>
</file>

<file path=customXml/itemProps3.xml><?xml version="1.0" encoding="utf-8"?>
<ds:datastoreItem xmlns:ds="http://schemas.openxmlformats.org/officeDocument/2006/customXml" ds:itemID="{09FACFE8-C21B-4965-B106-D7F9F5E17114}">
  <ds:schemaRefs>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f1f8997d-c8ee-4314-bb1b-c119872b7d45"/>
  </ds:schemaRefs>
</ds:datastoreItem>
</file>

<file path=customXml/itemProps4.xml><?xml version="1.0" encoding="utf-8"?>
<ds:datastoreItem xmlns:ds="http://schemas.openxmlformats.org/officeDocument/2006/customXml" ds:itemID="{0E0BB0DF-BFF1-4ED6-90DD-F070BD938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PAC COM-Equip</vt:lpstr>
      <vt:lpstr>PAC COM-Meas</vt:lpstr>
      <vt:lpstr>RES EQ Measures</vt:lpstr>
      <vt:lpstr>RES NEQ Measures</vt:lpstr>
      <vt:lpstr>COM EQ Measures</vt:lpstr>
      <vt:lpstr>COM NEQ Measures</vt:lpstr>
      <vt:lpstr>PAC COM Measure List</vt:lpstr>
      <vt:lpstr>GPC COM - Equipment</vt:lpstr>
      <vt:lpstr>GPC COM - Non-Equipment</vt:lpstr>
      <vt:lpstr>IND EQ Measures</vt:lpstr>
      <vt:lpstr>IND NEQ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Perkins, Nathan</dc:creator>
  <cp:keywords/>
  <dc:description/>
  <cp:lastModifiedBy>Hermanson, Mike</cp:lastModifiedBy>
  <cp:revision/>
  <dcterms:created xsi:type="dcterms:W3CDTF">2021-01-07T20:13:57Z</dcterms:created>
  <dcterms:modified xsi:type="dcterms:W3CDTF">2022-12-16T21:44:11Z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0x0101006E56B4D1795A2E4DB2F0B01679ED314A00F5E66BD1DD068E45B8F18E85004F7705</vt:lpwstr>
  </property>
  <property fmtid="{D5CDD505-2E9C-101B-9397-08002B2CF9AE}" pid="3" name="IsEFSEC">
    <vt:bool>false</vt:bool>
  </property>
  <property fmtid="{D5CDD505-2E9C-101B-9397-08002B2CF9AE}" pid="4" name="_docset_NoMedatataSyncRequired">
    <vt:lpwstr>False</vt:lpwstr>
  </property>
</Properties>
</file>