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IRP\2023 IRP\Progress Report\Appendix\"/>
    </mc:Choice>
  </mc:AlternateContent>
  <xr:revisionPtr revIDLastSave="0" documentId="8_{8BDB29E8-59E2-4912-BBC3-B9430124FC42}" xr6:coauthVersionLast="47" xr6:coauthVersionMax="47" xr10:uidLastSave="{00000000-0000-0000-0000-000000000000}"/>
  <bookViews>
    <workbookView xWindow="-28920" yWindow="-120" windowWidth="29040" windowHeight="15990" tabRatio="763" xr2:uid="{64CDC856-846C-4D9B-87FF-AB921A2E6CF5}"/>
  </bookViews>
  <sheets>
    <sheet name="Introduction" sheetId="24" r:id="rId1"/>
    <sheet name="PAC COM-Equip" sheetId="5" state="hidden" r:id="rId2"/>
    <sheet name="PAC COM-Meas" sheetId="6" state="hidden" r:id="rId3"/>
    <sheet name="RES EQ Measures" sheetId="30" r:id="rId4"/>
    <sheet name="RES NEQ Measures" sheetId="31" r:id="rId5"/>
    <sheet name="COM EQ Measures" sheetId="20" r:id="rId6"/>
    <sheet name="COM NEQ Measures" sheetId="21" r:id="rId7"/>
    <sheet name="PAC COM Measure List" sheetId="3" state="hidden" r:id="rId8"/>
    <sheet name="GPC COM - Equipment" sheetId="13" state="hidden" r:id="rId9"/>
    <sheet name="GPC COM - Non-Equipment" sheetId="14" state="hidden" r:id="rId10"/>
    <sheet name="IND EQ Measures" sheetId="28" r:id="rId11"/>
    <sheet name="IND NEQ Measures" sheetId="23" r:id="rId12"/>
  </sheets>
  <definedNames>
    <definedName name="_xlnm._FilterDatabase" localSheetId="5" hidden="1">'COM EQ Measures'!$C$1:$M$242</definedName>
    <definedName name="_xlnm._FilterDatabase" localSheetId="6" hidden="1">'COM NEQ Measures'!$A$1:$H$109</definedName>
    <definedName name="_xlnm._FilterDatabase" localSheetId="8" hidden="1">'GPC COM - Equipment'!$A$2:$AE$204</definedName>
    <definedName name="_xlnm._FilterDatabase" localSheetId="9" hidden="1">'GPC COM - Non-Equipment'!$A$2:$BA$114</definedName>
    <definedName name="_xlnm._FilterDatabase" localSheetId="10" hidden="1">'IND EQ Measures'!$A$1:$N$85</definedName>
    <definedName name="_xlnm._FilterDatabase" localSheetId="11" hidden="1">'IND NEQ Measures'!$A$1:$H$81</definedName>
    <definedName name="_xlnm._FilterDatabase" localSheetId="7" hidden="1">'PAC COM Measure List'!$A$4:$BT$330</definedName>
    <definedName name="_xlnm._FilterDatabase" localSheetId="1" hidden="1">'PAC COM-Equip'!$A$1:$AF$131</definedName>
    <definedName name="_xlnm._FilterDatabase" localSheetId="2" hidden="1">'PAC COM-Meas'!$A$1:$Z$181</definedName>
    <definedName name="_xlnm._FilterDatabase" localSheetId="3" hidden="1">'RES EQ Measures'!$G$1:$M$119</definedName>
    <definedName name="_xlnm._FilterDatabase" localSheetId="4" hidden="1">'RES NEQ Measures'!$D$1:$H$77</definedName>
    <definedName name="_Key1" localSheetId="5" hidden="1">#REF!</definedName>
    <definedName name="_Key1" localSheetId="10" hidden="1">#REF!</definedName>
    <definedName name="_Key1" localSheetId="11" hidden="1">#REF!</definedName>
    <definedName name="_Key1" localSheetId="0" hidden="1">#REF!</definedName>
    <definedName name="_Key1" localSheetId="7" hidden="1">#REF!</definedName>
    <definedName name="_Key1" localSheetId="3" hidden="1">#REF!</definedName>
    <definedName name="_Key1" localSheetId="4" hidden="1">#REF!</definedName>
    <definedName name="_Key1" hidden="1">#REF!</definedName>
    <definedName name="_Order1" hidden="1">255</definedName>
    <definedName name="_Sort" localSheetId="5" hidden="1">#REF!</definedName>
    <definedName name="_Sort" localSheetId="10" hidden="1">#REF!</definedName>
    <definedName name="_Sort" localSheetId="11" hidden="1">#REF!</definedName>
    <definedName name="_Sort" localSheetId="0" hidden="1">#REF!</definedName>
    <definedName name="_Sort" localSheetId="7" hidden="1">#REF!</definedName>
    <definedName name="_Sort" localSheetId="3" hidden="1">#REF!</definedName>
    <definedName name="_Sort" localSheetId="4" hidden="1">#REF!</definedName>
    <definedName name="_Sort" hidden="1">#REF!</definedName>
    <definedName name="Commercial_Data" localSheetId="7">#REF!</definedName>
    <definedName name="industrial" localSheetId="7">#REF!</definedName>
    <definedName name="Industrial_Data" localSheetId="7">#REF!</definedName>
    <definedName name="old" localSheetId="7">#REF!</definedName>
    <definedName name="Residential_Data" localSheetId="7">#REF!</definedName>
    <definedName name="test" localSheetId="7">#REF!</definedName>
    <definedName name="today" localSheetId="7">#REF!</definedName>
    <definedName name="xxx" localSheetId="7">#REF!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13" i="14" l="1"/>
  <c r="S113" i="14"/>
  <c r="AG113" i="14"/>
  <c r="AH113" i="14" s="1"/>
  <c r="AJ112" i="14"/>
  <c r="S112" i="14"/>
  <c r="AG112" i="14"/>
  <c r="AH112" i="14" s="1"/>
  <c r="AJ111" i="14"/>
  <c r="S111" i="14"/>
  <c r="AG111" i="14"/>
  <c r="AH111" i="14" s="1"/>
  <c r="AJ110" i="14"/>
  <c r="S110" i="14"/>
  <c r="AG110" i="14"/>
  <c r="AH110" i="14" s="1"/>
  <c r="AJ109" i="14"/>
  <c r="S109" i="14"/>
  <c r="AG109" i="14"/>
  <c r="AH109" i="14" s="1"/>
  <c r="AJ108" i="14"/>
  <c r="S108" i="14"/>
  <c r="AG108" i="14"/>
  <c r="AH108" i="14" s="1"/>
  <c r="AJ107" i="14"/>
  <c r="S107" i="14"/>
  <c r="AG107" i="14"/>
  <c r="AH107" i="14" s="1"/>
  <c r="AJ106" i="14"/>
  <c r="S106" i="14"/>
  <c r="AG106" i="14"/>
  <c r="AH106" i="14" s="1"/>
  <c r="AJ105" i="14"/>
  <c r="S105" i="14"/>
  <c r="AG105" i="14"/>
  <c r="AH105" i="14" s="1"/>
  <c r="AJ104" i="14"/>
  <c r="S104" i="14"/>
  <c r="AG104" i="14"/>
  <c r="AH104" i="14" s="1"/>
  <c r="AJ103" i="14"/>
  <c r="S103" i="14"/>
  <c r="AG103" i="14"/>
  <c r="AH103" i="14" s="1"/>
  <c r="AJ102" i="14"/>
  <c r="S102" i="14"/>
  <c r="AG102" i="14"/>
  <c r="AH102" i="14" s="1"/>
  <c r="AJ101" i="14"/>
  <c r="S101" i="14"/>
  <c r="AG101" i="14"/>
  <c r="AH101" i="14" s="1"/>
  <c r="AJ100" i="14"/>
  <c r="S100" i="14"/>
  <c r="AG100" i="14"/>
  <c r="AH100" i="14" s="1"/>
  <c r="AJ99" i="14"/>
  <c r="S99" i="14"/>
  <c r="AG99" i="14"/>
  <c r="AH99" i="14" s="1"/>
  <c r="AJ98" i="14"/>
  <c r="S98" i="14"/>
  <c r="AG98" i="14"/>
  <c r="AH98" i="14" s="1"/>
  <c r="AJ97" i="14"/>
  <c r="S97" i="14"/>
  <c r="AG97" i="14"/>
  <c r="AH97" i="14" s="1"/>
  <c r="AJ96" i="14"/>
  <c r="S96" i="14"/>
  <c r="AG96" i="14"/>
  <c r="AH96" i="14" s="1"/>
  <c r="AJ95" i="14"/>
  <c r="S95" i="14"/>
  <c r="AG95" i="14"/>
  <c r="AH95" i="14" s="1"/>
  <c r="AJ94" i="14"/>
  <c r="S94" i="14"/>
  <c r="AG94" i="14"/>
  <c r="AH94" i="14" s="1"/>
  <c r="AJ93" i="14"/>
  <c r="S93" i="14"/>
  <c r="AG93" i="14"/>
  <c r="AH93" i="14" s="1"/>
  <c r="AJ92" i="14"/>
  <c r="S92" i="14"/>
  <c r="AG92" i="14"/>
  <c r="AH92" i="14" s="1"/>
  <c r="AJ91" i="14"/>
  <c r="S91" i="14"/>
  <c r="AG91" i="14"/>
  <c r="AH91" i="14" s="1"/>
  <c r="AJ90" i="14"/>
  <c r="S90" i="14"/>
  <c r="AG90" i="14"/>
  <c r="AH90" i="14" s="1"/>
  <c r="AJ89" i="14"/>
  <c r="S89" i="14"/>
  <c r="AG89" i="14"/>
  <c r="AH89" i="14" s="1"/>
  <c r="AJ88" i="14"/>
  <c r="S88" i="14"/>
  <c r="AG88" i="14"/>
  <c r="AH88" i="14" s="1"/>
  <c r="AJ87" i="14"/>
  <c r="S87" i="14"/>
  <c r="AG87" i="14"/>
  <c r="AH87" i="14" s="1"/>
  <c r="AJ86" i="14"/>
  <c r="S86" i="14"/>
  <c r="AG86" i="14"/>
  <c r="AH86" i="14" s="1"/>
  <c r="AJ85" i="14"/>
  <c r="S85" i="14"/>
  <c r="AG85" i="14"/>
  <c r="AH85" i="14" s="1"/>
  <c r="AJ84" i="14"/>
  <c r="S84" i="14"/>
  <c r="AG84" i="14"/>
  <c r="AH84" i="14" s="1"/>
  <c r="AJ83" i="14"/>
  <c r="S83" i="14"/>
  <c r="AG83" i="14"/>
  <c r="AH83" i="14" s="1"/>
  <c r="AJ82" i="14"/>
  <c r="S82" i="14"/>
  <c r="AG82" i="14"/>
  <c r="AH82" i="14" s="1"/>
  <c r="AJ81" i="14"/>
  <c r="AG81" i="14"/>
  <c r="AH81" i="14" s="1"/>
  <c r="S81" i="14"/>
  <c r="AJ80" i="14"/>
  <c r="S80" i="14"/>
  <c r="AG80" i="14"/>
  <c r="AH80" i="14" s="1"/>
  <c r="AJ79" i="14"/>
  <c r="S79" i="14"/>
  <c r="AG79" i="14"/>
  <c r="AH79" i="14" s="1"/>
  <c r="AJ78" i="14"/>
  <c r="S78" i="14"/>
  <c r="AG78" i="14"/>
  <c r="AH78" i="14" s="1"/>
  <c r="AJ77" i="14"/>
  <c r="S77" i="14"/>
  <c r="AG77" i="14"/>
  <c r="AH77" i="14" s="1"/>
  <c r="AJ76" i="14"/>
  <c r="S76" i="14"/>
  <c r="AG76" i="14"/>
  <c r="AH76" i="14" s="1"/>
  <c r="AJ75" i="14"/>
  <c r="S75" i="14"/>
  <c r="AG75" i="14"/>
  <c r="AH75" i="14" s="1"/>
  <c r="AJ74" i="14"/>
  <c r="S74" i="14"/>
  <c r="AG74" i="14"/>
  <c r="AH74" i="14" s="1"/>
  <c r="AJ73" i="14"/>
  <c r="S73" i="14"/>
  <c r="AG73" i="14"/>
  <c r="AH73" i="14" s="1"/>
  <c r="AJ72" i="14"/>
  <c r="S72" i="14"/>
  <c r="AG72" i="14"/>
  <c r="AH72" i="14" s="1"/>
  <c r="AJ71" i="14"/>
  <c r="S71" i="14"/>
  <c r="AG71" i="14"/>
  <c r="AH71" i="14" s="1"/>
  <c r="AJ70" i="14"/>
  <c r="S70" i="14"/>
  <c r="AG70" i="14"/>
  <c r="AH70" i="14" s="1"/>
  <c r="AJ69" i="14"/>
  <c r="S69" i="14"/>
  <c r="AG69" i="14"/>
  <c r="AH69" i="14" s="1"/>
  <c r="AJ68" i="14"/>
  <c r="S68" i="14"/>
  <c r="AG68" i="14"/>
  <c r="AH68" i="14" s="1"/>
  <c r="AJ67" i="14"/>
  <c r="S67" i="14"/>
  <c r="AG67" i="14"/>
  <c r="AH67" i="14" s="1"/>
  <c r="AJ66" i="14"/>
  <c r="S66" i="14"/>
  <c r="AG66" i="14"/>
  <c r="AH66" i="14" s="1"/>
  <c r="AJ65" i="14"/>
  <c r="S65" i="14"/>
  <c r="AG65" i="14"/>
  <c r="AH65" i="14" s="1"/>
  <c r="AJ64" i="14"/>
  <c r="S64" i="14"/>
  <c r="AG64" i="14"/>
  <c r="AH64" i="14" s="1"/>
  <c r="AJ63" i="14"/>
  <c r="S63" i="14"/>
  <c r="AG63" i="14"/>
  <c r="AH63" i="14" s="1"/>
  <c r="AJ62" i="14"/>
  <c r="S62" i="14"/>
  <c r="AG62" i="14"/>
  <c r="AH62" i="14" s="1"/>
  <c r="AJ61" i="14"/>
  <c r="S61" i="14"/>
  <c r="AG61" i="14"/>
  <c r="AH61" i="14" s="1"/>
  <c r="AJ60" i="14"/>
  <c r="S60" i="14"/>
  <c r="AG60" i="14"/>
  <c r="AH60" i="14" s="1"/>
  <c r="AJ59" i="14"/>
  <c r="S59" i="14"/>
  <c r="AG59" i="14"/>
  <c r="AH59" i="14" s="1"/>
  <c r="AJ58" i="14"/>
  <c r="AG58" i="14"/>
  <c r="AH58" i="14" s="1"/>
  <c r="S58" i="14"/>
  <c r="AJ57" i="14"/>
  <c r="S57" i="14"/>
  <c r="AG57" i="14"/>
  <c r="AH57" i="14" s="1"/>
  <c r="AJ56" i="14"/>
  <c r="S56" i="14"/>
  <c r="AG56" i="14"/>
  <c r="AH56" i="14" s="1"/>
  <c r="AJ55" i="14"/>
  <c r="S55" i="14"/>
  <c r="AG55" i="14"/>
  <c r="AH55" i="14" s="1"/>
  <c r="AJ54" i="14"/>
  <c r="S54" i="14"/>
  <c r="AG54" i="14"/>
  <c r="AH54" i="14" s="1"/>
  <c r="AJ53" i="14"/>
  <c r="S53" i="14"/>
  <c r="AG53" i="14"/>
  <c r="AH53" i="14" s="1"/>
  <c r="AJ52" i="14"/>
  <c r="S52" i="14"/>
  <c r="AG52" i="14"/>
  <c r="AH52" i="14" s="1"/>
  <c r="AJ51" i="14"/>
  <c r="S51" i="14"/>
  <c r="AG51" i="14"/>
  <c r="AH51" i="14" s="1"/>
  <c r="AJ50" i="14"/>
  <c r="S50" i="14"/>
  <c r="AG50" i="14"/>
  <c r="AH50" i="14" s="1"/>
  <c r="AJ49" i="14"/>
  <c r="S49" i="14"/>
  <c r="AG49" i="14"/>
  <c r="AH49" i="14" s="1"/>
  <c r="AJ48" i="14"/>
  <c r="S48" i="14"/>
  <c r="AG48" i="14"/>
  <c r="AH48" i="14" s="1"/>
  <c r="AJ47" i="14"/>
  <c r="S47" i="14"/>
  <c r="AG47" i="14"/>
  <c r="AH47" i="14" s="1"/>
  <c r="AJ46" i="14"/>
  <c r="S46" i="14"/>
  <c r="AG46" i="14"/>
  <c r="AH46" i="14" s="1"/>
  <c r="AJ45" i="14"/>
  <c r="S45" i="14"/>
  <c r="AG45" i="14"/>
  <c r="AH45" i="14" s="1"/>
  <c r="AJ44" i="14"/>
  <c r="S44" i="14"/>
  <c r="AG44" i="14"/>
  <c r="AH44" i="14" s="1"/>
  <c r="AJ43" i="14"/>
  <c r="S43" i="14"/>
  <c r="AG43" i="14"/>
  <c r="AH43" i="14" s="1"/>
  <c r="AJ42" i="14"/>
  <c r="S42" i="14"/>
  <c r="AG42" i="14"/>
  <c r="AH42" i="14" s="1"/>
  <c r="AJ41" i="14"/>
  <c r="S41" i="14"/>
  <c r="AG41" i="14"/>
  <c r="AH41" i="14" s="1"/>
  <c r="AJ40" i="14"/>
  <c r="S40" i="14"/>
  <c r="AG40" i="14"/>
  <c r="AH40" i="14" s="1"/>
  <c r="AJ39" i="14"/>
  <c r="S39" i="14"/>
  <c r="AG39" i="14"/>
  <c r="AH39" i="14" s="1"/>
  <c r="AJ38" i="14"/>
  <c r="S38" i="14"/>
  <c r="AG38" i="14"/>
  <c r="AH38" i="14" s="1"/>
  <c r="AJ37" i="14"/>
  <c r="AG37" i="14"/>
  <c r="AH37" i="14" s="1"/>
  <c r="S37" i="14"/>
  <c r="AJ36" i="14"/>
  <c r="S36" i="14"/>
  <c r="AG36" i="14"/>
  <c r="AH36" i="14" s="1"/>
  <c r="AJ35" i="14"/>
  <c r="S35" i="14"/>
  <c r="AG35" i="14"/>
  <c r="AH35" i="14" s="1"/>
  <c r="AJ34" i="14"/>
  <c r="S34" i="14"/>
  <c r="AG34" i="14"/>
  <c r="AH34" i="14" s="1"/>
  <c r="AJ33" i="14"/>
  <c r="S33" i="14"/>
  <c r="AG33" i="14"/>
  <c r="AH33" i="14" s="1"/>
  <c r="AJ32" i="14"/>
  <c r="S32" i="14"/>
  <c r="AG32" i="14"/>
  <c r="AH32" i="14" s="1"/>
  <c r="AJ31" i="14"/>
  <c r="S31" i="14"/>
  <c r="AG31" i="14"/>
  <c r="AH31" i="14" s="1"/>
  <c r="AJ30" i="14"/>
  <c r="S30" i="14"/>
  <c r="AG30" i="14"/>
  <c r="AH30" i="14" s="1"/>
  <c r="AJ29" i="14"/>
  <c r="S29" i="14"/>
  <c r="AG29" i="14"/>
  <c r="AH29" i="14" s="1"/>
  <c r="AJ28" i="14"/>
  <c r="AG28" i="14"/>
  <c r="AH28" i="14" s="1"/>
  <c r="S28" i="14"/>
  <c r="AJ27" i="14"/>
  <c r="S27" i="14"/>
  <c r="AG27" i="14"/>
  <c r="AH27" i="14" s="1"/>
  <c r="AJ26" i="14"/>
  <c r="S26" i="14"/>
  <c r="AG26" i="14"/>
  <c r="AH26" i="14" s="1"/>
  <c r="AJ25" i="14"/>
  <c r="AG25" i="14"/>
  <c r="AH25" i="14" s="1"/>
  <c r="S25" i="14"/>
  <c r="AJ24" i="14"/>
  <c r="S24" i="14"/>
  <c r="AG24" i="14"/>
  <c r="AH24" i="14" s="1"/>
  <c r="AJ23" i="14"/>
  <c r="S23" i="14"/>
  <c r="AG23" i="14"/>
  <c r="AH23" i="14" s="1"/>
  <c r="AJ22" i="14"/>
  <c r="S22" i="14"/>
  <c r="AG22" i="14"/>
  <c r="AH22" i="14" s="1"/>
  <c r="AJ21" i="14"/>
  <c r="S21" i="14"/>
  <c r="AG21" i="14"/>
  <c r="AH21" i="14" s="1"/>
  <c r="AJ20" i="14"/>
  <c r="S20" i="14"/>
  <c r="AG20" i="14"/>
  <c r="AH20" i="14" s="1"/>
  <c r="AJ19" i="14"/>
  <c r="S19" i="14"/>
  <c r="AG19" i="14"/>
  <c r="AH19" i="14" s="1"/>
  <c r="AJ18" i="14"/>
  <c r="S18" i="14"/>
  <c r="AG18" i="14"/>
  <c r="AH18" i="14" s="1"/>
  <c r="AJ17" i="14"/>
  <c r="S17" i="14"/>
  <c r="AG17" i="14"/>
  <c r="AH17" i="14" s="1"/>
  <c r="AJ16" i="14"/>
  <c r="S16" i="14"/>
  <c r="AG16" i="14"/>
  <c r="AH16" i="14" s="1"/>
  <c r="AJ15" i="14"/>
  <c r="S15" i="14"/>
  <c r="AG15" i="14"/>
  <c r="AH15" i="14" s="1"/>
  <c r="AJ14" i="14"/>
  <c r="AG14" i="14"/>
  <c r="AH14" i="14" s="1"/>
  <c r="S14" i="14"/>
  <c r="AR13" i="14"/>
  <c r="AJ13" i="14"/>
  <c r="S13" i="14"/>
  <c r="AG13" i="14"/>
  <c r="AH13" i="14" s="1"/>
  <c r="AR12" i="14"/>
  <c r="AJ12" i="14"/>
  <c r="AG12" i="14"/>
  <c r="AH12" i="14" s="1"/>
  <c r="S12" i="14"/>
  <c r="AR11" i="14"/>
  <c r="AJ11" i="14"/>
  <c r="S11" i="14"/>
  <c r="AG11" i="14"/>
  <c r="AH11" i="14" s="1"/>
  <c r="AJ10" i="14"/>
  <c r="S10" i="14"/>
  <c r="AG10" i="14"/>
  <c r="AH10" i="14" s="1"/>
  <c r="AJ9" i="14"/>
  <c r="S9" i="14"/>
  <c r="AG9" i="14"/>
  <c r="AH9" i="14" s="1"/>
  <c r="AJ8" i="14"/>
  <c r="S8" i="14"/>
  <c r="AG8" i="14"/>
  <c r="AH8" i="14" s="1"/>
  <c r="AR7" i="14"/>
  <c r="AJ7" i="14"/>
  <c r="AG7" i="14"/>
  <c r="AH7" i="14" s="1"/>
  <c r="S7" i="14"/>
  <c r="AR6" i="14"/>
  <c r="AJ6" i="14"/>
  <c r="S6" i="14"/>
  <c r="AG6" i="14"/>
  <c r="AH6" i="14" s="1"/>
  <c r="AR5" i="14"/>
  <c r="AJ5" i="14"/>
  <c r="S5" i="14"/>
  <c r="AG5" i="14"/>
  <c r="AH5" i="14" s="1"/>
  <c r="AR4" i="14"/>
  <c r="AJ4" i="14"/>
  <c r="S4" i="14"/>
  <c r="AG4" i="14"/>
  <c r="AH4" i="14" s="1"/>
  <c r="K204" i="13"/>
  <c r="K203" i="13"/>
  <c r="K202" i="13"/>
  <c r="K201" i="13"/>
  <c r="K200" i="13"/>
  <c r="K199" i="13"/>
  <c r="K198" i="13"/>
  <c r="K197" i="13"/>
  <c r="K196" i="13"/>
  <c r="K195" i="13"/>
  <c r="K194" i="13"/>
  <c r="K193" i="13"/>
  <c r="K192" i="13"/>
  <c r="K191" i="13"/>
  <c r="K190" i="13"/>
  <c r="K189" i="13"/>
  <c r="K188" i="13"/>
  <c r="K187" i="13"/>
  <c r="AG186" i="13"/>
  <c r="S186" i="13"/>
  <c r="AG185" i="13"/>
  <c r="S185" i="13"/>
  <c r="AG184" i="13"/>
  <c r="S184" i="13"/>
  <c r="AG183" i="13"/>
  <c r="S183" i="13"/>
  <c r="AG182" i="13"/>
  <c r="S182" i="13"/>
  <c r="AG181" i="13"/>
  <c r="S181" i="13"/>
  <c r="AG180" i="13"/>
  <c r="S180" i="13"/>
  <c r="AG179" i="13"/>
  <c r="S179" i="13"/>
  <c r="AG178" i="13"/>
  <c r="S178" i="13"/>
  <c r="AG177" i="13"/>
  <c r="S177" i="13"/>
  <c r="AG176" i="13"/>
  <c r="S176" i="13"/>
  <c r="AG175" i="13"/>
  <c r="S175" i="13"/>
  <c r="AG174" i="13"/>
  <c r="S174" i="13"/>
  <c r="AG173" i="13"/>
  <c r="S173" i="13"/>
  <c r="AG172" i="13"/>
  <c r="S172" i="13"/>
  <c r="AG171" i="13"/>
  <c r="S171" i="13"/>
  <c r="AG170" i="13"/>
  <c r="S170" i="13"/>
  <c r="AG169" i="13"/>
  <c r="S169" i="13"/>
  <c r="AG168" i="13"/>
  <c r="S168" i="13"/>
  <c r="AG167" i="13"/>
  <c r="S167" i="13"/>
  <c r="AG166" i="13"/>
  <c r="S166" i="13"/>
  <c r="AG165" i="13"/>
  <c r="S165" i="13"/>
  <c r="AG164" i="13"/>
  <c r="S164" i="13"/>
  <c r="AG163" i="13"/>
  <c r="S163" i="13"/>
  <c r="AG162" i="13"/>
  <c r="S162" i="13"/>
  <c r="AG161" i="13"/>
  <c r="S161" i="13"/>
  <c r="AG160" i="13"/>
  <c r="S160" i="13"/>
  <c r="AG159" i="13"/>
  <c r="S159" i="13"/>
  <c r="AG158" i="13"/>
  <c r="S158" i="13"/>
  <c r="AG157" i="13"/>
  <c r="S157" i="13"/>
  <c r="AG156" i="13"/>
  <c r="S156" i="13"/>
  <c r="AG155" i="13"/>
  <c r="S155" i="13"/>
  <c r="AG154" i="13"/>
  <c r="S154" i="13"/>
  <c r="AG153" i="13"/>
  <c r="S153" i="13"/>
  <c r="AG152" i="13"/>
  <c r="S152" i="13"/>
  <c r="AG151" i="13"/>
  <c r="S151" i="13"/>
  <c r="AG150" i="13"/>
  <c r="S150" i="13"/>
  <c r="AG149" i="13"/>
  <c r="S149" i="13"/>
  <c r="AG148" i="13"/>
  <c r="S148" i="13"/>
  <c r="AG147" i="13"/>
  <c r="S147" i="13"/>
  <c r="AG146" i="13"/>
  <c r="S146" i="13"/>
  <c r="AG145" i="13"/>
  <c r="S145" i="13"/>
  <c r="AG144" i="13"/>
  <c r="S144" i="13"/>
  <c r="AG143" i="13"/>
  <c r="S143" i="13"/>
  <c r="AG142" i="13"/>
  <c r="S142" i="13"/>
  <c r="AG141" i="13"/>
  <c r="S141" i="13"/>
  <c r="AG140" i="13"/>
  <c r="S140" i="13"/>
  <c r="AG139" i="13"/>
  <c r="S139" i="13"/>
  <c r="AG138" i="13"/>
  <c r="S138" i="13"/>
  <c r="AG137" i="13"/>
  <c r="S137" i="13"/>
  <c r="AG136" i="13"/>
  <c r="S136" i="13"/>
  <c r="AG135" i="13"/>
  <c r="S135" i="13"/>
  <c r="AG134" i="13"/>
  <c r="S134" i="13"/>
  <c r="AG133" i="13"/>
  <c r="S133" i="13"/>
  <c r="AG132" i="13"/>
  <c r="S132" i="13"/>
  <c r="AG131" i="13"/>
  <c r="S131" i="13"/>
  <c r="AG130" i="13"/>
  <c r="S130" i="13"/>
  <c r="AG129" i="13"/>
  <c r="S129" i="13"/>
  <c r="AG128" i="13"/>
  <c r="S128" i="13"/>
  <c r="AG127" i="13"/>
  <c r="S127" i="13"/>
  <c r="AG126" i="13"/>
  <c r="S126" i="13"/>
  <c r="AG125" i="13"/>
  <c r="S125" i="13"/>
  <c r="AG124" i="13"/>
  <c r="S124" i="13"/>
  <c r="AG123" i="13"/>
  <c r="S123" i="13"/>
  <c r="AG122" i="13"/>
  <c r="S122" i="13"/>
  <c r="AG121" i="13"/>
  <c r="S121" i="13"/>
  <c r="AG120" i="13"/>
  <c r="S120" i="13"/>
  <c r="AG119" i="13"/>
  <c r="S119" i="13"/>
  <c r="AG118" i="13"/>
  <c r="S118" i="13"/>
  <c r="AG117" i="13"/>
  <c r="S117" i="13"/>
  <c r="AG116" i="13"/>
  <c r="S116" i="13"/>
  <c r="AG115" i="13"/>
  <c r="S115" i="13"/>
  <c r="AG114" i="13"/>
  <c r="S114" i="13"/>
  <c r="AG113" i="13"/>
  <c r="S113" i="13"/>
  <c r="AG112" i="13"/>
  <c r="S112" i="13"/>
  <c r="AG111" i="13"/>
  <c r="S111" i="13"/>
  <c r="AG110" i="13"/>
  <c r="S110" i="13"/>
  <c r="AG109" i="13"/>
  <c r="S109" i="13"/>
  <c r="AG108" i="13"/>
  <c r="S108" i="13"/>
  <c r="AG107" i="13"/>
  <c r="S107" i="13"/>
  <c r="AG106" i="13"/>
  <c r="S106" i="13"/>
  <c r="AG105" i="13"/>
  <c r="S105" i="13"/>
  <c r="AG104" i="13"/>
  <c r="S104" i="13"/>
  <c r="AG103" i="13"/>
  <c r="S103" i="13"/>
  <c r="AG102" i="13"/>
  <c r="S102" i="13"/>
  <c r="AG101" i="13"/>
  <c r="S101" i="13"/>
  <c r="AG100" i="13"/>
  <c r="S100" i="13"/>
  <c r="AG99" i="13"/>
  <c r="S99" i="13"/>
  <c r="AG98" i="13"/>
  <c r="S98" i="13"/>
  <c r="AG97" i="13"/>
  <c r="S97" i="13"/>
  <c r="AG96" i="13"/>
  <c r="S96" i="13"/>
  <c r="AG95" i="13"/>
  <c r="S95" i="13"/>
  <c r="AG94" i="13"/>
  <c r="S94" i="13"/>
  <c r="AG93" i="13"/>
  <c r="S93" i="13"/>
  <c r="AG92" i="13"/>
  <c r="S92" i="13"/>
  <c r="AG91" i="13"/>
  <c r="S91" i="13"/>
  <c r="AG90" i="13"/>
  <c r="S90" i="13"/>
  <c r="AG89" i="13"/>
  <c r="S89" i="13"/>
  <c r="AG88" i="13"/>
  <c r="S88" i="13"/>
  <c r="AG87" i="13"/>
  <c r="S87" i="13"/>
  <c r="AG86" i="13"/>
  <c r="S86" i="13"/>
  <c r="AG85" i="13"/>
  <c r="S85" i="13"/>
  <c r="AG84" i="13"/>
  <c r="S84" i="13"/>
  <c r="AG83" i="13"/>
  <c r="S83" i="13"/>
  <c r="AG82" i="13"/>
  <c r="S82" i="13"/>
  <c r="AG81" i="13"/>
  <c r="S81" i="13"/>
  <c r="AG80" i="13"/>
  <c r="S80" i="13"/>
  <c r="AG79" i="13"/>
  <c r="S79" i="13"/>
  <c r="AG78" i="13"/>
  <c r="S78" i="13"/>
  <c r="AG77" i="13"/>
  <c r="S77" i="13"/>
  <c r="AG76" i="13"/>
  <c r="S76" i="13"/>
  <c r="AG75" i="13"/>
  <c r="S75" i="13"/>
  <c r="AG74" i="13"/>
  <c r="S74" i="13"/>
  <c r="AG73" i="13"/>
  <c r="S73" i="13"/>
  <c r="AG72" i="13"/>
  <c r="S72" i="13"/>
  <c r="AG71" i="13"/>
  <c r="S71" i="13"/>
  <c r="AG70" i="13"/>
  <c r="S70" i="13"/>
  <c r="AG69" i="13"/>
  <c r="S69" i="13"/>
  <c r="AG68" i="13"/>
  <c r="S68" i="13"/>
  <c r="AG67" i="13"/>
  <c r="S67" i="13"/>
  <c r="AG66" i="13"/>
  <c r="S66" i="13"/>
  <c r="AG65" i="13"/>
  <c r="S65" i="13"/>
  <c r="AG64" i="13"/>
  <c r="S64" i="13"/>
  <c r="AG63" i="13"/>
  <c r="S63" i="13"/>
  <c r="AG62" i="13"/>
  <c r="S62" i="13"/>
  <c r="AG61" i="13"/>
  <c r="S61" i="13"/>
  <c r="AG60" i="13"/>
  <c r="S60" i="13"/>
  <c r="AG59" i="13"/>
  <c r="S59" i="13"/>
  <c r="AG58" i="13"/>
  <c r="S58" i="13"/>
  <c r="AG57" i="13"/>
  <c r="S57" i="13"/>
  <c r="AG56" i="13"/>
  <c r="S56" i="13"/>
  <c r="AG55" i="13"/>
  <c r="S55" i="13"/>
  <c r="AG54" i="13"/>
  <c r="S54" i="13"/>
  <c r="AG53" i="13"/>
  <c r="S53" i="13"/>
  <c r="AG52" i="13"/>
  <c r="S52" i="13"/>
  <c r="AG51" i="13"/>
  <c r="S51" i="13"/>
  <c r="AG50" i="13"/>
  <c r="S50" i="13"/>
  <c r="AG49" i="13"/>
  <c r="S49" i="13"/>
  <c r="AG48" i="13"/>
  <c r="S48" i="13"/>
  <c r="AG47" i="13"/>
  <c r="S47" i="13"/>
  <c r="AG46" i="13"/>
  <c r="S46" i="13"/>
  <c r="AG45" i="13"/>
  <c r="S45" i="13"/>
  <c r="AG44" i="13"/>
  <c r="S44" i="13"/>
  <c r="AG43" i="13"/>
  <c r="S43" i="13"/>
  <c r="AG42" i="13"/>
  <c r="S42" i="13"/>
  <c r="AG41" i="13"/>
  <c r="S41" i="13"/>
  <c r="AG40" i="13"/>
  <c r="S40" i="13"/>
  <c r="AG39" i="13"/>
  <c r="S39" i="13"/>
  <c r="AG38" i="13"/>
  <c r="S38" i="13"/>
  <c r="AG37" i="13"/>
  <c r="S37" i="13"/>
  <c r="AG36" i="13"/>
  <c r="S36" i="13"/>
  <c r="AG35" i="13"/>
  <c r="S35" i="13"/>
  <c r="AG34" i="13"/>
  <c r="S34" i="13"/>
  <c r="AG33" i="13"/>
  <c r="S33" i="13"/>
  <c r="AG32" i="13"/>
  <c r="S32" i="13"/>
  <c r="AG31" i="13"/>
  <c r="S31" i="13"/>
  <c r="AG30" i="13"/>
  <c r="S30" i="13"/>
  <c r="AG29" i="13"/>
  <c r="S29" i="13"/>
  <c r="AG28" i="13"/>
  <c r="S28" i="13"/>
  <c r="AG27" i="13"/>
  <c r="S27" i="13"/>
  <c r="AG26" i="13"/>
  <c r="S26" i="13"/>
  <c r="AG25" i="13"/>
  <c r="S25" i="13"/>
  <c r="AG24" i="13"/>
  <c r="S24" i="13"/>
  <c r="AG23" i="13"/>
  <c r="S23" i="13"/>
  <c r="AG22" i="13"/>
  <c r="S22" i="13"/>
  <c r="AG21" i="13"/>
  <c r="S21" i="13"/>
  <c r="AG20" i="13"/>
  <c r="S20" i="13"/>
  <c r="AG19" i="13"/>
  <c r="S19" i="13"/>
  <c r="AG18" i="13"/>
  <c r="S18" i="13"/>
  <c r="AG17" i="13"/>
  <c r="S17" i="13"/>
  <c r="AG16" i="13"/>
  <c r="S16" i="13"/>
  <c r="AG15" i="13"/>
  <c r="S15" i="13"/>
  <c r="AG14" i="13"/>
  <c r="S14" i="13"/>
  <c r="AK13" i="13"/>
  <c r="AG13" i="13"/>
  <c r="S13" i="13"/>
  <c r="AK12" i="13"/>
  <c r="AG12" i="13"/>
  <c r="S12" i="13"/>
  <c r="AK11" i="13"/>
  <c r="AG11" i="13"/>
  <c r="S11" i="13"/>
  <c r="AG10" i="13"/>
  <c r="S10" i="13"/>
  <c r="AG9" i="13"/>
  <c r="S9" i="13"/>
  <c r="AG8" i="13"/>
  <c r="S8" i="13"/>
  <c r="AK7" i="13"/>
  <c r="AG7" i="13"/>
  <c r="S7" i="13"/>
  <c r="AK6" i="13"/>
  <c r="AG6" i="13"/>
  <c r="S6" i="13"/>
  <c r="AK5" i="13"/>
  <c r="AG5" i="13"/>
  <c r="S5" i="13"/>
  <c r="AK4" i="13"/>
  <c r="AG4" i="13"/>
  <c r="S4" i="13"/>
  <c r="AS4" i="14" l="1"/>
  <c r="AS11" i="14"/>
  <c r="AS5" i="14"/>
  <c r="AS12" i="14"/>
  <c r="AS6" i="14"/>
  <c r="AS7" i="14"/>
  <c r="AS13" i="14"/>
  <c r="AR8" i="14"/>
  <c r="AS8" i="14" s="1"/>
  <c r="AL4" i="13"/>
  <c r="AK8" i="13"/>
  <c r="AL8" i="13" s="1"/>
  <c r="AL11" i="13"/>
  <c r="AL13" i="13"/>
  <c r="AL6" i="13"/>
  <c r="AL5" i="13"/>
  <c r="AL12" i="13"/>
  <c r="AL7" i="13"/>
  <c r="A3" i="6" l="1"/>
  <c r="A4" i="6" s="1"/>
  <c r="A5" i="6" s="1"/>
  <c r="A6" i="6" s="1"/>
  <c r="Y6" i="6" s="1"/>
  <c r="Y2" i="6"/>
  <c r="C2" i="6"/>
  <c r="A3" i="5"/>
  <c r="A4" i="5" s="1"/>
  <c r="AF2" i="5"/>
  <c r="A318" i="3"/>
  <c r="A317" i="3"/>
  <c r="A316" i="3"/>
  <c r="AZ8" i="3"/>
  <c r="AY8" i="3"/>
  <c r="AX8" i="3"/>
  <c r="AW8" i="3"/>
  <c r="AV8" i="3"/>
  <c r="AZ7" i="3"/>
  <c r="AY7" i="3"/>
  <c r="AX7" i="3"/>
  <c r="AW7" i="3"/>
  <c r="AV7" i="3"/>
  <c r="AZ6" i="3"/>
  <c r="AY6" i="3"/>
  <c r="AX6" i="3"/>
  <c r="AW6" i="3"/>
  <c r="AV6" i="3"/>
  <c r="AZ5" i="3"/>
  <c r="AY5" i="3"/>
  <c r="AX5" i="3"/>
  <c r="AX9" i="3" s="1"/>
  <c r="AW5" i="3"/>
  <c r="AV5" i="3"/>
  <c r="AV9" i="3" s="1"/>
  <c r="AM2" i="3"/>
  <c r="AM1" i="3"/>
  <c r="B3" i="6" l="1"/>
  <c r="B4" i="6" s="1"/>
  <c r="B5" i="6" s="1"/>
  <c r="C5" i="6" s="1"/>
  <c r="Y4" i="6"/>
  <c r="Y5" i="6"/>
  <c r="A7" i="6"/>
  <c r="Y7" i="6" s="1"/>
  <c r="AZ9" i="3"/>
  <c r="A5" i="5"/>
  <c r="AF4" i="5"/>
  <c r="AY9" i="3"/>
  <c r="AW9" i="3"/>
  <c r="AF3" i="5"/>
  <c r="A8" i="6"/>
  <c r="Y3" i="6"/>
  <c r="B6" i="6" l="1"/>
  <c r="B7" i="6" s="1"/>
  <c r="B8" i="6" s="1"/>
  <c r="C8" i="6" s="1"/>
  <c r="Y8" i="6"/>
  <c r="A9" i="6"/>
  <c r="AF5" i="5"/>
  <c r="A6" i="5"/>
  <c r="A7" i="5" l="1"/>
  <c r="AF6" i="5"/>
  <c r="Y9" i="6"/>
  <c r="A10" i="6"/>
  <c r="B9" i="6"/>
  <c r="A11" i="6" l="1"/>
  <c r="B10" i="6"/>
  <c r="Y10" i="6"/>
  <c r="A8" i="5"/>
  <c r="AF7" i="5"/>
  <c r="B11" i="6" l="1"/>
  <c r="C11" i="6" s="1"/>
  <c r="A12" i="6"/>
  <c r="Y11" i="6"/>
  <c r="A9" i="5"/>
  <c r="AF8" i="5"/>
  <c r="Y12" i="6" l="1"/>
  <c r="A13" i="6"/>
  <c r="B12" i="6"/>
  <c r="AF9" i="5"/>
  <c r="A10" i="5"/>
  <c r="A11" i="5" s="1"/>
  <c r="A12" i="5" l="1"/>
  <c r="AF11" i="5"/>
  <c r="Y13" i="6"/>
  <c r="B13" i="6"/>
  <c r="A14" i="6"/>
  <c r="A15" i="6" l="1"/>
  <c r="Y14" i="6"/>
  <c r="B14" i="6"/>
  <c r="C14" i="6" s="1"/>
  <c r="A13" i="5"/>
  <c r="AF12" i="5"/>
  <c r="A14" i="5" l="1"/>
  <c r="AF13" i="5"/>
  <c r="A16" i="6"/>
  <c r="Y15" i="6"/>
  <c r="B15" i="6"/>
  <c r="A17" i="6" l="1"/>
  <c r="Y16" i="6"/>
  <c r="B16" i="6"/>
  <c r="A15" i="5"/>
  <c r="A16" i="5" s="1"/>
  <c r="A17" i="5" s="1"/>
  <c r="AF14" i="5"/>
  <c r="A18" i="5" l="1"/>
  <c r="AF17" i="5"/>
  <c r="A18" i="6"/>
  <c r="Y17" i="6"/>
  <c r="B17" i="6"/>
  <c r="C17" i="6" s="1"/>
  <c r="A19" i="5" l="1"/>
  <c r="AF18" i="5"/>
  <c r="B18" i="6"/>
  <c r="Y18" i="6"/>
  <c r="A19" i="6"/>
  <c r="A20" i="5" l="1"/>
  <c r="AF19" i="5"/>
  <c r="A20" i="6"/>
  <c r="B19" i="6"/>
  <c r="Y19" i="6"/>
  <c r="A21" i="5" l="1"/>
  <c r="AF20" i="5"/>
  <c r="Y20" i="6"/>
  <c r="A21" i="6"/>
  <c r="B20" i="6"/>
  <c r="C20" i="6" s="1"/>
  <c r="A22" i="6" l="1"/>
  <c r="Y21" i="6"/>
  <c r="B21" i="6"/>
  <c r="C21" i="6" s="1"/>
  <c r="A22" i="5"/>
  <c r="AF21" i="5"/>
  <c r="Y22" i="6" l="1"/>
  <c r="A23" i="6"/>
  <c r="B22" i="6"/>
  <c r="C22" i="6" s="1"/>
  <c r="A23" i="5"/>
  <c r="AF22" i="5"/>
  <c r="A24" i="6" l="1"/>
  <c r="Y23" i="6"/>
  <c r="B23" i="6"/>
  <c r="C23" i="6" s="1"/>
  <c r="A24" i="5"/>
  <c r="AF23" i="5"/>
  <c r="Y24" i="6" l="1"/>
  <c r="A25" i="6"/>
  <c r="B24" i="6"/>
  <c r="C24" i="6" s="1"/>
  <c r="A25" i="5"/>
  <c r="AF24" i="5"/>
  <c r="A26" i="6" l="1"/>
  <c r="Y25" i="6"/>
  <c r="B25" i="6"/>
  <c r="C25" i="6" s="1"/>
  <c r="A26" i="5"/>
  <c r="AF25" i="5"/>
  <c r="A27" i="5" l="1"/>
  <c r="AF26" i="5"/>
  <c r="Y26" i="6"/>
  <c r="A27" i="6"/>
  <c r="B26" i="6"/>
  <c r="C26" i="6" s="1"/>
  <c r="A28" i="5" l="1"/>
  <c r="AF27" i="5"/>
  <c r="A28" i="6"/>
  <c r="Y27" i="6"/>
  <c r="B27" i="6"/>
  <c r="C27" i="6" s="1"/>
  <c r="A29" i="5" l="1"/>
  <c r="AF28" i="5"/>
  <c r="Y28" i="6"/>
  <c r="A29" i="6"/>
  <c r="B28" i="6"/>
  <c r="C28" i="6" s="1"/>
  <c r="A30" i="6" l="1"/>
  <c r="Y29" i="6"/>
  <c r="B29" i="6"/>
  <c r="C29" i="6" s="1"/>
  <c r="A30" i="5"/>
  <c r="AF29" i="5"/>
  <c r="Y30" i="6" l="1"/>
  <c r="A31" i="6"/>
  <c r="B30" i="6"/>
  <c r="C30" i="6" s="1"/>
  <c r="A31" i="5"/>
  <c r="A32" i="5" s="1"/>
  <c r="AF30" i="5"/>
  <c r="A32" i="6" l="1"/>
  <c r="Y31" i="6"/>
  <c r="B31" i="6"/>
  <c r="C31" i="6" s="1"/>
  <c r="A33" i="5"/>
  <c r="AF32" i="5"/>
  <c r="A34" i="5" l="1"/>
  <c r="AF33" i="5"/>
  <c r="Y32" i="6"/>
  <c r="A33" i="6"/>
  <c r="B32" i="6"/>
  <c r="C32" i="6" s="1"/>
  <c r="A34" i="6" l="1"/>
  <c r="Y33" i="6"/>
  <c r="B33" i="6"/>
  <c r="C33" i="6" s="1"/>
  <c r="A35" i="5"/>
  <c r="AF34" i="5"/>
  <c r="A35" i="6" l="1"/>
  <c r="B34" i="6"/>
  <c r="C34" i="6" s="1"/>
  <c r="AF35" i="5"/>
  <c r="A36" i="5"/>
  <c r="A37" i="5" l="1"/>
  <c r="AF36" i="5"/>
  <c r="A36" i="6"/>
  <c r="B35" i="6"/>
  <c r="C35" i="6" s="1"/>
  <c r="A37" i="6" l="1"/>
  <c r="B36" i="6"/>
  <c r="C36" i="6" s="1"/>
  <c r="A38" i="5"/>
  <c r="AF37" i="5"/>
  <c r="A39" i="5" l="1"/>
  <c r="AF38" i="5"/>
  <c r="B37" i="6"/>
  <c r="C37" i="6" s="1"/>
  <c r="A38" i="6"/>
  <c r="A39" i="6" l="1"/>
  <c r="Y38" i="6"/>
  <c r="B38" i="6"/>
  <c r="C38" i="6" s="1"/>
  <c r="AF39" i="5"/>
  <c r="A40" i="5"/>
  <c r="A41" i="5" l="1"/>
  <c r="AF40" i="5"/>
  <c r="Y39" i="6"/>
  <c r="A40" i="6"/>
  <c r="B39" i="6"/>
  <c r="C39" i="6" s="1"/>
  <c r="A42" i="5" l="1"/>
  <c r="AF41" i="5"/>
  <c r="A41" i="6"/>
  <c r="Y40" i="6"/>
  <c r="B40" i="6"/>
  <c r="C40" i="6" s="1"/>
  <c r="Y41" i="6" l="1"/>
  <c r="A42" i="6"/>
  <c r="B41" i="6"/>
  <c r="C41" i="6" s="1"/>
  <c r="A43" i="5"/>
  <c r="AF42" i="5"/>
  <c r="AF43" i="5" l="1"/>
  <c r="A44" i="5"/>
  <c r="A43" i="6"/>
  <c r="Y42" i="6"/>
  <c r="B42" i="6"/>
  <c r="C42" i="6" s="1"/>
  <c r="Y43" i="6" l="1"/>
  <c r="A44" i="6"/>
  <c r="B43" i="6"/>
  <c r="C43" i="6" s="1"/>
  <c r="A45" i="5"/>
  <c r="A46" i="5" s="1"/>
  <c r="AF44" i="5"/>
  <c r="Y44" i="6" l="1"/>
  <c r="A45" i="6"/>
  <c r="B44" i="6"/>
  <c r="A47" i="5"/>
  <c r="AF46" i="5"/>
  <c r="A48" i="5" l="1"/>
  <c r="AF47" i="5"/>
  <c r="A46" i="6"/>
  <c r="B45" i="6"/>
  <c r="Y45" i="6"/>
  <c r="A49" i="5" l="1"/>
  <c r="AF48" i="5"/>
  <c r="B46" i="6"/>
  <c r="C46" i="6" s="1"/>
  <c r="A47" i="6"/>
  <c r="Y46" i="6"/>
  <c r="A48" i="6" l="1"/>
  <c r="Y47" i="6"/>
  <c r="B47" i="6"/>
  <c r="C47" i="6" s="1"/>
  <c r="A50" i="5"/>
  <c r="AF49" i="5"/>
  <c r="B48" i="6" l="1"/>
  <c r="C48" i="6" s="1"/>
  <c r="A49" i="6"/>
  <c r="Y48" i="6"/>
  <c r="A51" i="5"/>
  <c r="AF50" i="5"/>
  <c r="A50" i="6" l="1"/>
  <c r="Y49" i="6"/>
  <c r="B49" i="6"/>
  <c r="C49" i="6" s="1"/>
  <c r="A52" i="5"/>
  <c r="AF51" i="5"/>
  <c r="B50" i="6" l="1"/>
  <c r="C50" i="6" s="1"/>
  <c r="A51" i="6"/>
  <c r="Y50" i="6"/>
  <c r="A53" i="5"/>
  <c r="AF52" i="5"/>
  <c r="A54" i="5" l="1"/>
  <c r="AF53" i="5"/>
  <c r="A52" i="6"/>
  <c r="Y51" i="6"/>
  <c r="B51" i="6"/>
  <c r="C51" i="6" s="1"/>
  <c r="B52" i="6" l="1"/>
  <c r="C52" i="6" s="1"/>
  <c r="A53" i="6"/>
  <c r="Y52" i="6"/>
  <c r="A55" i="5"/>
  <c r="AF54" i="5"/>
  <c r="A56" i="5" l="1"/>
  <c r="AF55" i="5"/>
  <c r="A54" i="6"/>
  <c r="Y53" i="6"/>
  <c r="B53" i="6"/>
  <c r="C53" i="6" s="1"/>
  <c r="A57" i="5" l="1"/>
  <c r="AF56" i="5"/>
  <c r="B54" i="6"/>
  <c r="C54" i="6" s="1"/>
  <c r="A55" i="6"/>
  <c r="Y54" i="6"/>
  <c r="A56" i="6" l="1"/>
  <c r="Y55" i="6"/>
  <c r="B55" i="6"/>
  <c r="C55" i="6" s="1"/>
  <c r="A58" i="5"/>
  <c r="AF57" i="5"/>
  <c r="B56" i="6" l="1"/>
  <c r="C56" i="6" s="1"/>
  <c r="A57" i="6"/>
  <c r="Y56" i="6"/>
  <c r="A59" i="5"/>
  <c r="AF58" i="5"/>
  <c r="A60" i="5" l="1"/>
  <c r="AF59" i="5"/>
  <c r="A58" i="6"/>
  <c r="Y57" i="6"/>
  <c r="B57" i="6"/>
  <c r="C57" i="6" s="1"/>
  <c r="B58" i="6" l="1"/>
  <c r="C58" i="6" s="1"/>
  <c r="A59" i="6"/>
  <c r="Y58" i="6"/>
  <c r="A61" i="5"/>
  <c r="AF60" i="5"/>
  <c r="A60" i="6" l="1"/>
  <c r="Y59" i="6"/>
  <c r="B59" i="6"/>
  <c r="A62" i="5"/>
  <c r="AF61" i="5"/>
  <c r="B60" i="6" l="1"/>
  <c r="C60" i="6" s="1"/>
  <c r="A61" i="6"/>
  <c r="Y60" i="6"/>
  <c r="A63" i="5"/>
  <c r="AF62" i="5"/>
  <c r="A64" i="5" l="1"/>
  <c r="AF63" i="5"/>
  <c r="A62" i="6"/>
  <c r="Y61" i="6"/>
  <c r="B61" i="6"/>
  <c r="C61" i="6" s="1"/>
  <c r="A65" i="5" l="1"/>
  <c r="AF64" i="5"/>
  <c r="B62" i="6"/>
  <c r="C62" i="6" s="1"/>
  <c r="A63" i="6"/>
  <c r="Y62" i="6"/>
  <c r="A66" i="5" l="1"/>
  <c r="AF65" i="5"/>
  <c r="A64" i="6"/>
  <c r="Y63" i="6"/>
  <c r="B63" i="6"/>
  <c r="C63" i="6" s="1"/>
  <c r="A67" i="5" l="1"/>
  <c r="AF66" i="5"/>
  <c r="B64" i="6"/>
  <c r="C64" i="6" s="1"/>
  <c r="A65" i="6"/>
  <c r="Y64" i="6"/>
  <c r="A66" i="6" l="1"/>
  <c r="Y65" i="6"/>
  <c r="B65" i="6"/>
  <c r="C65" i="6" s="1"/>
  <c r="A68" i="5"/>
  <c r="AF67" i="5"/>
  <c r="Y66" i="6" l="1"/>
  <c r="B66" i="6"/>
  <c r="A67" i="6"/>
  <c r="A69" i="5"/>
  <c r="AF68" i="5"/>
  <c r="A70" i="5" l="1"/>
  <c r="AF69" i="5"/>
  <c r="Y67" i="6"/>
  <c r="A68" i="6"/>
  <c r="B67" i="6"/>
  <c r="A71" i="5" l="1"/>
  <c r="AF70" i="5"/>
  <c r="A69" i="6"/>
  <c r="Y68" i="6"/>
  <c r="B68" i="6"/>
  <c r="C68" i="6" s="1"/>
  <c r="A70" i="6" l="1"/>
  <c r="Y69" i="6"/>
  <c r="B69" i="6"/>
  <c r="A72" i="5"/>
  <c r="AF71" i="5"/>
  <c r="A73" i="5" l="1"/>
  <c r="AF72" i="5"/>
  <c r="A71" i="6"/>
  <c r="Y70" i="6"/>
  <c r="B70" i="6"/>
  <c r="C70" i="6" s="1"/>
  <c r="A74" i="5" l="1"/>
  <c r="AF73" i="5"/>
  <c r="B71" i="6"/>
  <c r="A72" i="6"/>
  <c r="Y71" i="6"/>
  <c r="A73" i="6" l="1"/>
  <c r="Y72" i="6"/>
  <c r="B72" i="6"/>
  <c r="C72" i="6" s="1"/>
  <c r="A75" i="5"/>
  <c r="AF74" i="5"/>
  <c r="A76" i="5" l="1"/>
  <c r="AF75" i="5"/>
  <c r="Y73" i="6"/>
  <c r="B73" i="6"/>
  <c r="A74" i="6"/>
  <c r="A75" i="6" l="1"/>
  <c r="Y74" i="6"/>
  <c r="B74" i="6"/>
  <c r="C74" i="6" s="1"/>
  <c r="A77" i="5"/>
  <c r="AF76" i="5"/>
  <c r="Y75" i="6" l="1"/>
  <c r="B75" i="6"/>
  <c r="C75" i="6" s="1"/>
  <c r="A76" i="6"/>
  <c r="A78" i="5"/>
  <c r="AF77" i="5"/>
  <c r="A79" i="5" l="1"/>
  <c r="AF78" i="5"/>
  <c r="A77" i="6"/>
  <c r="Y76" i="6"/>
  <c r="B76" i="6"/>
  <c r="C76" i="6" s="1"/>
  <c r="Y77" i="6" l="1"/>
  <c r="B77" i="6"/>
  <c r="C77" i="6" s="1"/>
  <c r="A78" i="6"/>
  <c r="A80" i="5"/>
  <c r="AF79" i="5"/>
  <c r="A81" i="5" l="1"/>
  <c r="A82" i="5" s="1"/>
  <c r="AF80" i="5"/>
  <c r="A79" i="6"/>
  <c r="Y78" i="6"/>
  <c r="B78" i="6"/>
  <c r="C78" i="6" s="1"/>
  <c r="Y79" i="6" l="1"/>
  <c r="B79" i="6"/>
  <c r="C79" i="6" s="1"/>
  <c r="A80" i="6"/>
  <c r="A83" i="5"/>
  <c r="AF82" i="5"/>
  <c r="A84" i="5" l="1"/>
  <c r="AF83" i="5"/>
  <c r="A81" i="6"/>
  <c r="Y80" i="6"/>
  <c r="B80" i="6"/>
  <c r="C80" i="6" s="1"/>
  <c r="Y81" i="6" l="1"/>
  <c r="B81" i="6"/>
  <c r="C81" i="6" s="1"/>
  <c r="A82" i="6"/>
  <c r="AF84" i="5"/>
  <c r="A85" i="5"/>
  <c r="A86" i="5" l="1"/>
  <c r="AF85" i="5"/>
  <c r="A83" i="6"/>
  <c r="Y82" i="6"/>
  <c r="B82" i="6"/>
  <c r="C82" i="6" s="1"/>
  <c r="Y83" i="6" l="1"/>
  <c r="B83" i="6"/>
  <c r="C83" i="6" s="1"/>
  <c r="A84" i="6"/>
  <c r="A87" i="5"/>
  <c r="AF86" i="5"/>
  <c r="A88" i="5" l="1"/>
  <c r="AF87" i="5"/>
  <c r="A85" i="6"/>
  <c r="Y84" i="6"/>
  <c r="B84" i="6"/>
  <c r="C84" i="6" s="1"/>
  <c r="Y85" i="6" l="1"/>
  <c r="B85" i="6"/>
  <c r="C85" i="6" s="1"/>
  <c r="A86" i="6"/>
  <c r="AF88" i="5"/>
  <c r="A89" i="5"/>
  <c r="AF89" i="5" l="1"/>
  <c r="A90" i="5"/>
  <c r="A87" i="6"/>
  <c r="Y86" i="6"/>
  <c r="B86" i="6"/>
  <c r="C86" i="6" s="1"/>
  <c r="Y87" i="6" l="1"/>
  <c r="B87" i="6"/>
  <c r="C87" i="6" s="1"/>
  <c r="A88" i="6"/>
  <c r="A91" i="5"/>
  <c r="AF90" i="5"/>
  <c r="A92" i="5" l="1"/>
  <c r="AF91" i="5"/>
  <c r="A89" i="6"/>
  <c r="Y88" i="6"/>
  <c r="B88" i="6"/>
  <c r="C88" i="6" s="1"/>
  <c r="Y89" i="6" l="1"/>
  <c r="B89" i="6"/>
  <c r="C89" i="6" s="1"/>
  <c r="A90" i="6"/>
  <c r="A93" i="5"/>
  <c r="AF92" i="5"/>
  <c r="AF93" i="5" l="1"/>
  <c r="A94" i="5"/>
  <c r="A91" i="6"/>
  <c r="Y90" i="6"/>
  <c r="B90" i="6"/>
  <c r="C90" i="6" s="1"/>
  <c r="Y91" i="6" l="1"/>
  <c r="B91" i="6"/>
  <c r="C91" i="6" s="1"/>
  <c r="A92" i="6"/>
  <c r="A95" i="5"/>
  <c r="AF94" i="5"/>
  <c r="A96" i="5" l="1"/>
  <c r="AF95" i="5"/>
  <c r="A93" i="6"/>
  <c r="Y92" i="6"/>
  <c r="B92" i="6"/>
  <c r="C92" i="6" s="1"/>
  <c r="AF96" i="5" l="1"/>
  <c r="A97" i="5"/>
  <c r="Y93" i="6"/>
  <c r="B93" i="6"/>
  <c r="C93" i="6" s="1"/>
  <c r="A94" i="6"/>
  <c r="A95" i="6" l="1"/>
  <c r="Y94" i="6"/>
  <c r="B94" i="6"/>
  <c r="AF97" i="5"/>
  <c r="A98" i="5"/>
  <c r="AF98" i="5" l="1"/>
  <c r="A99" i="5"/>
  <c r="A96" i="6"/>
  <c r="Y95" i="6"/>
  <c r="B95" i="6"/>
  <c r="B96" i="6" l="1"/>
  <c r="C96" i="6" s="1"/>
  <c r="A97" i="6"/>
  <c r="Y96" i="6"/>
  <c r="A100" i="5"/>
  <c r="AF99" i="5"/>
  <c r="A98" i="6" l="1"/>
  <c r="Y97" i="6"/>
  <c r="B97" i="6"/>
  <c r="C97" i="6" s="1"/>
  <c r="AF100" i="5"/>
  <c r="A101" i="5"/>
  <c r="AF101" i="5" l="1"/>
  <c r="A102" i="5"/>
  <c r="B98" i="6"/>
  <c r="A99" i="6"/>
  <c r="Y98" i="6"/>
  <c r="A100" i="6" l="1"/>
  <c r="Y99" i="6"/>
  <c r="B99" i="6"/>
  <c r="C99" i="6" s="1"/>
  <c r="A103" i="5"/>
  <c r="AF102" i="5"/>
  <c r="AF103" i="5" l="1"/>
  <c r="A104" i="5"/>
  <c r="B100" i="6"/>
  <c r="C100" i="6" s="1"/>
  <c r="A101" i="6"/>
  <c r="Y100" i="6"/>
  <c r="A102" i="6" l="1"/>
  <c r="Y101" i="6"/>
  <c r="B101" i="6"/>
  <c r="C101" i="6" s="1"/>
  <c r="AF104" i="5"/>
  <c r="A105" i="5"/>
  <c r="AF105" i="5" l="1"/>
  <c r="A106" i="5"/>
  <c r="B102" i="6"/>
  <c r="C102" i="6" s="1"/>
  <c r="Y102" i="6"/>
  <c r="A103" i="6"/>
  <c r="A107" i="5" l="1"/>
  <c r="AF106" i="5"/>
  <c r="A104" i="6"/>
  <c r="Y103" i="6"/>
  <c r="B103" i="6"/>
  <c r="C103" i="6" s="1"/>
  <c r="B104" i="6" l="1"/>
  <c r="C104" i="6" s="1"/>
  <c r="A105" i="6"/>
  <c r="Y104" i="6"/>
  <c r="A108" i="5"/>
  <c r="AF107" i="5"/>
  <c r="AF108" i="5" l="1"/>
  <c r="A109" i="5"/>
  <c r="A106" i="6"/>
  <c r="Y105" i="6"/>
  <c r="B105" i="6"/>
  <c r="C105" i="6" s="1"/>
  <c r="B106" i="6" l="1"/>
  <c r="C106" i="6" s="1"/>
  <c r="A107" i="6"/>
  <c r="Y106" i="6"/>
  <c r="AF109" i="5"/>
  <c r="A110" i="5"/>
  <c r="A111" i="5" l="1"/>
  <c r="AF110" i="5"/>
  <c r="A108" i="6"/>
  <c r="Y107" i="6"/>
  <c r="B107" i="6"/>
  <c r="C107" i="6" s="1"/>
  <c r="A112" i="5" l="1"/>
  <c r="AF111" i="5"/>
  <c r="B108" i="6"/>
  <c r="C108" i="6" s="1"/>
  <c r="A109" i="6"/>
  <c r="Y108" i="6"/>
  <c r="A110" i="6" l="1"/>
  <c r="Y109" i="6"/>
  <c r="B109" i="6"/>
  <c r="C109" i="6" s="1"/>
  <c r="AF112" i="5"/>
  <c r="A113" i="5"/>
  <c r="A114" i="5" l="1"/>
  <c r="AF113" i="5"/>
  <c r="B110" i="6"/>
  <c r="C110" i="6" s="1"/>
  <c r="Y110" i="6"/>
  <c r="A111" i="6"/>
  <c r="A112" i="6" l="1"/>
  <c r="Y111" i="6"/>
  <c r="B111" i="6"/>
  <c r="C111" i="6" s="1"/>
  <c r="A115" i="5"/>
  <c r="AF114" i="5"/>
  <c r="A116" i="5" l="1"/>
  <c r="AF115" i="5"/>
  <c r="B112" i="6"/>
  <c r="C112" i="6" s="1"/>
  <c r="A113" i="6"/>
  <c r="Y112" i="6"/>
  <c r="A114" i="6" l="1"/>
  <c r="Y113" i="6"/>
  <c r="B113" i="6"/>
  <c r="C113" i="6" s="1"/>
  <c r="AF116" i="5"/>
  <c r="A117" i="5"/>
  <c r="A118" i="5" l="1"/>
  <c r="AF117" i="5"/>
  <c r="B114" i="6"/>
  <c r="C114" i="6" s="1"/>
  <c r="A115" i="6"/>
  <c r="Y114" i="6"/>
  <c r="A116" i="6" l="1"/>
  <c r="Y115" i="6"/>
  <c r="B115" i="6"/>
  <c r="C115" i="6" s="1"/>
  <c r="A119" i="5"/>
  <c r="AF118" i="5"/>
  <c r="A120" i="5" l="1"/>
  <c r="AF119" i="5"/>
  <c r="A117" i="6"/>
  <c r="B116" i="6"/>
  <c r="C116" i="6" s="1"/>
  <c r="Y116" i="6"/>
  <c r="A118" i="6" l="1"/>
  <c r="Y117" i="6"/>
  <c r="B117" i="6"/>
  <c r="C117" i="6" s="1"/>
  <c r="AF120" i="5"/>
  <c r="A121" i="5"/>
  <c r="A122" i="5" l="1"/>
  <c r="AF121" i="5"/>
  <c r="A119" i="6"/>
  <c r="Y118" i="6"/>
  <c r="B118" i="6"/>
  <c r="B119" i="6" l="1"/>
  <c r="C119" i="6" s="1"/>
  <c r="Y119" i="6"/>
  <c r="A120" i="6"/>
  <c r="A123" i="5"/>
  <c r="AF122" i="5"/>
  <c r="B120" i="6" l="1"/>
  <c r="C120" i="6" s="1"/>
  <c r="A121" i="6"/>
  <c r="Y120" i="6"/>
  <c r="A124" i="5"/>
  <c r="AF123" i="5"/>
  <c r="B121" i="6" l="1"/>
  <c r="C121" i="6" s="1"/>
  <c r="A122" i="6"/>
  <c r="Y121" i="6"/>
  <c r="AF124" i="5"/>
  <c r="A125" i="5"/>
  <c r="A126" i="5" l="1"/>
  <c r="A127" i="5" s="1"/>
  <c r="AG125" i="5"/>
  <c r="B122" i="6"/>
  <c r="C122" i="6" s="1"/>
  <c r="A123" i="6"/>
  <c r="Y122" i="6"/>
  <c r="A128" i="5" l="1"/>
  <c r="AG127" i="5"/>
  <c r="B123" i="6"/>
  <c r="C123" i="6" s="1"/>
  <c r="A124" i="6"/>
  <c r="Y123" i="6"/>
  <c r="B124" i="6" l="1"/>
  <c r="C124" i="6" s="1"/>
  <c r="Y124" i="6"/>
  <c r="A125" i="6"/>
  <c r="A129" i="5"/>
  <c r="AF128" i="5"/>
  <c r="A130" i="5" l="1"/>
  <c r="AF129" i="5"/>
  <c r="B125" i="6"/>
  <c r="C125" i="6" s="1"/>
  <c r="A126" i="6"/>
  <c r="Y125" i="6"/>
  <c r="B126" i="6" l="1"/>
  <c r="C126" i="6" s="1"/>
  <c r="A127" i="6"/>
  <c r="Y126" i="6"/>
  <c r="AF130" i="5"/>
  <c r="A131" i="5"/>
  <c r="AF131" i="5" s="1"/>
  <c r="B127" i="6" l="1"/>
  <c r="C127" i="6" s="1"/>
  <c r="A128" i="6"/>
  <c r="Y127" i="6"/>
  <c r="A129" i="6" l="1"/>
  <c r="B128" i="6"/>
  <c r="C128" i="6" s="1"/>
  <c r="Y128" i="6"/>
  <c r="B129" i="6" l="1"/>
  <c r="C129" i="6" s="1"/>
  <c r="A130" i="6"/>
  <c r="Y129" i="6"/>
  <c r="A131" i="6" l="1"/>
  <c r="B130" i="6"/>
  <c r="C130" i="6" s="1"/>
  <c r="Y130" i="6"/>
  <c r="B131" i="6" l="1"/>
  <c r="C131" i="6" s="1"/>
  <c r="Y131" i="6"/>
  <c r="A132" i="6"/>
  <c r="A133" i="6" l="1"/>
  <c r="B132" i="6"/>
  <c r="C132" i="6" s="1"/>
  <c r="Y132" i="6"/>
  <c r="B133" i="6" l="1"/>
  <c r="C133" i="6" s="1"/>
  <c r="A134" i="6"/>
  <c r="Y133" i="6"/>
  <c r="A135" i="6" l="1"/>
  <c r="B134" i="6"/>
  <c r="C134" i="6" s="1"/>
  <c r="Y134" i="6"/>
  <c r="B135" i="6" l="1"/>
  <c r="C135" i="6" s="1"/>
  <c r="A136" i="6"/>
  <c r="Y135" i="6"/>
  <c r="A137" i="6" l="1"/>
  <c r="B136" i="6"/>
  <c r="C136" i="6" s="1"/>
  <c r="Y136" i="6"/>
  <c r="B137" i="6" l="1"/>
  <c r="C137" i="6" s="1"/>
  <c r="A138" i="6"/>
  <c r="Y137" i="6"/>
  <c r="A139" i="6" l="1"/>
  <c r="Y138" i="6"/>
  <c r="B138" i="6"/>
  <c r="C138" i="6" s="1"/>
  <c r="B139" i="6" l="1"/>
  <c r="C139" i="6" s="1"/>
  <c r="Y139" i="6"/>
  <c r="A140" i="6"/>
  <c r="A141" i="6" l="1"/>
  <c r="Y140" i="6"/>
  <c r="B140" i="6"/>
  <c r="B141" i="6" l="1"/>
  <c r="C141" i="6" s="1"/>
  <c r="A142" i="6"/>
  <c r="Y141" i="6"/>
  <c r="A143" i="6" l="1"/>
  <c r="Y142" i="6"/>
  <c r="B142" i="6"/>
  <c r="C142" i="6" s="1"/>
  <c r="B143" i="6" l="1"/>
  <c r="C143" i="6" s="1"/>
  <c r="A144" i="6"/>
  <c r="Y143" i="6"/>
  <c r="A145" i="6" l="1"/>
  <c r="Y144" i="6"/>
  <c r="B144" i="6"/>
  <c r="C144" i="6" s="1"/>
  <c r="B145" i="6" l="1"/>
  <c r="C145" i="6" s="1"/>
  <c r="A146" i="6"/>
  <c r="Y145" i="6"/>
  <c r="A147" i="6" l="1"/>
  <c r="Y146" i="6"/>
  <c r="B146" i="6"/>
  <c r="C146" i="6" s="1"/>
  <c r="B147" i="6" l="1"/>
  <c r="C147" i="6" s="1"/>
  <c r="A148" i="6"/>
  <c r="Y147" i="6"/>
  <c r="A149" i="6" l="1"/>
  <c r="Y148" i="6"/>
  <c r="B148" i="6"/>
  <c r="C148" i="6" s="1"/>
  <c r="B149" i="6" l="1"/>
  <c r="C149" i="6" s="1"/>
  <c r="A150" i="6"/>
  <c r="Y149" i="6"/>
  <c r="A151" i="6" l="1"/>
  <c r="Y150" i="6"/>
  <c r="B150" i="6"/>
  <c r="C150" i="6" s="1"/>
  <c r="B151" i="6" l="1"/>
  <c r="C151" i="6" s="1"/>
  <c r="A152" i="6"/>
  <c r="Y151" i="6"/>
  <c r="A153" i="6" l="1"/>
  <c r="Y152" i="6"/>
  <c r="B152" i="6"/>
  <c r="C152" i="6" s="1"/>
  <c r="B153" i="6" l="1"/>
  <c r="C153" i="6" s="1"/>
  <c r="A154" i="6"/>
  <c r="Y153" i="6"/>
  <c r="A155" i="6" l="1"/>
  <c r="Y154" i="6"/>
  <c r="B154" i="6"/>
  <c r="C154" i="6" s="1"/>
  <c r="B155" i="6" l="1"/>
  <c r="C155" i="6" s="1"/>
  <c r="A156" i="6"/>
  <c r="Y155" i="6"/>
  <c r="A157" i="6" l="1"/>
  <c r="Y156" i="6"/>
  <c r="B156" i="6"/>
  <c r="C156" i="6" s="1"/>
  <c r="B157" i="6" l="1"/>
  <c r="C157" i="6" s="1"/>
  <c r="A158" i="6"/>
  <c r="Y157" i="6"/>
  <c r="A159" i="6" l="1"/>
  <c r="Y158" i="6"/>
  <c r="B158" i="6"/>
  <c r="C158" i="6" s="1"/>
  <c r="B159" i="6" l="1"/>
  <c r="C159" i="6" s="1"/>
  <c r="A160" i="6"/>
  <c r="Y159" i="6"/>
  <c r="A161" i="6" l="1"/>
  <c r="Y160" i="6"/>
  <c r="B160" i="6"/>
  <c r="Z160" i="6" l="1"/>
  <c r="C160" i="6"/>
  <c r="B161" i="6"/>
  <c r="C161" i="6" s="1"/>
  <c r="A162" i="6"/>
  <c r="A163" i="6" l="1"/>
  <c r="B162" i="6"/>
  <c r="A164" i="6" l="1"/>
  <c r="Y163" i="6"/>
  <c r="B163" i="6"/>
  <c r="C163" i="6" s="1"/>
  <c r="A165" i="6" l="1"/>
  <c r="Y164" i="6"/>
  <c r="B164" i="6"/>
  <c r="C164" i="6" s="1"/>
  <c r="A166" i="6" l="1"/>
  <c r="B165" i="6"/>
  <c r="C165" i="6" s="1"/>
  <c r="B166" i="6" l="1"/>
  <c r="A167" i="6"/>
  <c r="B167" i="6" l="1"/>
  <c r="A168" i="6"/>
  <c r="A169" i="6" l="1"/>
  <c r="B168" i="6"/>
  <c r="C168" i="6" s="1"/>
  <c r="B169" i="6" l="1"/>
  <c r="C169" i="6" s="1"/>
  <c r="A170" i="6"/>
  <c r="A171" i="6" l="1"/>
  <c r="B170" i="6"/>
  <c r="C170" i="6" s="1"/>
  <c r="A172" i="6" l="1"/>
  <c r="B171" i="6"/>
  <c r="C171" i="6" s="1"/>
  <c r="B172" i="6" l="1"/>
  <c r="C172" i="6" s="1"/>
  <c r="A173" i="6"/>
  <c r="A174" i="6" l="1"/>
  <c r="B173" i="6"/>
  <c r="C173" i="6" s="1"/>
  <c r="A175" i="6" l="1"/>
  <c r="B174" i="6"/>
  <c r="C174" i="6" s="1"/>
  <c r="A176" i="6" l="1"/>
  <c r="B175" i="6"/>
  <c r="C175" i="6" s="1"/>
  <c r="A177" i="6" l="1"/>
  <c r="B176" i="6"/>
  <c r="C176" i="6" s="1"/>
  <c r="B177" i="6" l="1"/>
  <c r="C177" i="6" s="1"/>
  <c r="A178" i="6"/>
  <c r="A179" i="6" l="1"/>
  <c r="B178" i="6"/>
  <c r="C178" i="6" s="1"/>
  <c r="A180" i="6" l="1"/>
  <c r="B179" i="6"/>
  <c r="C179" i="6" s="1"/>
  <c r="B180" i="6" l="1"/>
  <c r="C180" i="6" s="1"/>
  <c r="A181" i="6"/>
  <c r="B181" i="6" l="1"/>
  <c r="C18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Kolnowski, Kurtis</author>
    <author>Burdjalov, Dimitry</author>
    <author>DVB</author>
    <author>McBride, Max</author>
  </authors>
  <commentList>
    <comment ref="G1" authorId="0" shapeId="0" xr:uid="{6A0E635E-3687-4333-9BFD-634F41F624B8}">
      <text>
        <r>
          <rPr>
            <b/>
            <sz val="12"/>
            <color indexed="81"/>
            <rFont val="Tahoma"/>
            <family val="2"/>
          </rPr>
          <t>AEG Note:</t>
        </r>
        <r>
          <rPr>
            <sz val="12"/>
            <color indexed="81"/>
            <rFont val="Tahoma"/>
            <family val="2"/>
          </rPr>
          <t xml:space="preserve">
Baseline consumption may be a blend of multiple equipment options currently available on market (ie: halogen + cfls)
Efficient option will be selected from the list once a rough levelized cost screen is applied to ensure unfeasible options are not selected, which would reduce potential after IRP selections.</t>
        </r>
      </text>
    </comment>
    <comment ref="H1" authorId="0" shapeId="0" xr:uid="{94982731-4EAF-4F59-AA51-7388B049D9FB}">
      <text>
        <r>
          <rPr>
            <b/>
            <sz val="12"/>
            <color indexed="81"/>
            <rFont val="Tahoma"/>
            <family val="2"/>
          </rPr>
          <t>AEG Note:</t>
        </r>
        <r>
          <rPr>
            <sz val="12"/>
            <color indexed="81"/>
            <rFont val="Tahoma"/>
            <family val="2"/>
          </rPr>
          <t xml:space="preserve">
Only listed if different from previous study.</t>
        </r>
      </text>
    </comment>
    <comment ref="L1" authorId="1" shapeId="0" xr:uid="{0522E89C-C8F4-4153-ACE2-B331E7F71DF7}">
      <text>
        <r>
          <rPr>
            <b/>
            <sz val="10"/>
            <color indexed="81"/>
            <rFont val="Tahoma"/>
            <family val="2"/>
          </rPr>
          <t>AEG Note:</t>
        </r>
        <r>
          <rPr>
            <sz val="10"/>
            <color indexed="81"/>
            <rFont val="Tahoma"/>
            <family val="2"/>
          </rPr>
          <t xml:space="preserve">
7th Plan workbooks have "7P" in the filename.</t>
        </r>
      </text>
    </comment>
    <comment ref="N1" authorId="2" shapeId="0" xr:uid="{694617D6-943C-4137-BE1C-28386772FE8B}">
      <text>
        <r>
          <rPr>
            <b/>
            <sz val="10"/>
            <color indexed="81"/>
            <rFont val="Tahoma"/>
            <family val="2"/>
          </rPr>
          <t xml:space="preserve">AEG Note: </t>
        </r>
        <r>
          <rPr>
            <sz val="10"/>
            <color indexed="81"/>
            <rFont val="Tahoma"/>
            <family val="2"/>
          </rPr>
          <t>Non-DEER workpapers are referred to by their workpaper code. The California Municipal Utilities Association (CMUA) TRM is also referenced, as is CA DEER itself.</t>
        </r>
        <r>
          <rPr>
            <b/>
            <sz val="10"/>
            <color indexed="81"/>
            <rFont val="Tahoma"/>
            <family val="2"/>
          </rPr>
          <t xml:space="preserve">
</t>
        </r>
      </text>
    </comment>
    <comment ref="G48" authorId="3" shapeId="0" xr:uid="{F6FD9332-C39F-4E3D-A040-A5E6C0CB4119}">
      <text>
        <r>
          <rPr>
            <b/>
            <sz val="9"/>
            <color indexed="81"/>
            <rFont val="Tahoma"/>
            <family val="2"/>
          </rPr>
          <t>McBride, Max:</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
</t>
        </r>
      </text>
    </comment>
    <comment ref="G70" authorId="3" shapeId="0" xr:uid="{AFBCA296-CFFE-49B0-B06D-D779E36E3ADF}">
      <text>
        <r>
          <rPr>
            <b/>
            <sz val="9"/>
            <color indexed="81"/>
            <rFont val="Tahoma"/>
            <family val="2"/>
          </rPr>
          <t>McBride, Max:</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Burdjalov, Dimitry</author>
    <author>DVB</author>
    <author>Walter, Kenneth</author>
  </authors>
  <commentList>
    <comment ref="I1" authorId="0" shapeId="0" xr:uid="{11638534-CB89-4765-A72A-E7344B9B779C}">
      <text>
        <r>
          <rPr>
            <b/>
            <sz val="10"/>
            <color indexed="81"/>
            <rFont val="Tahoma"/>
            <family val="2"/>
          </rPr>
          <t>AEG Note:</t>
        </r>
        <r>
          <rPr>
            <sz val="10"/>
            <color indexed="81"/>
            <rFont val="Tahoma"/>
            <family val="2"/>
          </rPr>
          <t xml:space="preserve">
7th Plan workbooks have "7P" in the filename.</t>
        </r>
      </text>
    </comment>
    <comment ref="K1" authorId="1" shapeId="0" xr:uid="{42A017FF-F572-4AD2-8A1F-40659BBC0579}">
      <text>
        <r>
          <rPr>
            <b/>
            <sz val="10"/>
            <color indexed="81"/>
            <rFont val="Tahoma"/>
            <family val="2"/>
          </rPr>
          <t xml:space="preserve">AEG Note: </t>
        </r>
        <r>
          <rPr>
            <sz val="10"/>
            <color indexed="81"/>
            <rFont val="Tahoma"/>
            <family val="2"/>
          </rPr>
          <t>Non-DEER workpapers are referred to by their workpaper code. The California Municipal Utilities Association (CMUA) TRM is also referenced, as is CA DEER itself.</t>
        </r>
        <r>
          <rPr>
            <b/>
            <sz val="10"/>
            <color indexed="81"/>
            <rFont val="Tahoma"/>
            <family val="2"/>
          </rPr>
          <t xml:space="preserve">
</t>
        </r>
      </text>
    </comment>
    <comment ref="E59" authorId="2" shapeId="0" xr:uid="{90627D70-177E-483D-A0A2-201C7267527F}">
      <text>
        <r>
          <rPr>
            <b/>
            <sz val="9"/>
            <color indexed="81"/>
            <rFont val="Tahoma"/>
            <family val="2"/>
          </rPr>
          <t>Walter, Kenneth:</t>
        </r>
        <r>
          <rPr>
            <sz val="9"/>
            <color indexed="81"/>
            <rFont val="Tahoma"/>
            <family val="2"/>
          </rPr>
          <t xml:space="preserve">
Removed Heating - applies to Boilers only, not part of this study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Perkins, Nathan</author>
    <author>Kolnowski, Kurtis</author>
    <author>McBride, Max</author>
    <author>Burdjalov, Dimitry</author>
    <author>DVB</author>
  </authors>
  <commentList>
    <comment ref="V3" authorId="0" shapeId="0" xr:uid="{CA120119-4B78-4799-8133-15DCEBD90A12}">
      <text>
        <r>
          <rPr>
            <b/>
            <sz val="9"/>
            <color indexed="81"/>
            <rFont val="Tahoma"/>
            <family val="2"/>
          </rPr>
          <t>Perkins, Nathan:</t>
        </r>
        <r>
          <rPr>
            <sz val="9"/>
            <color indexed="81"/>
            <rFont val="Tahoma"/>
            <family val="2"/>
          </rPr>
          <t xml:space="preserve">
This column lists whatever the best source available (according to our initial pass) for each location.</t>
        </r>
      </text>
    </comment>
    <comment ref="Z3" authorId="0" shapeId="0" xr:uid="{EBC692E2-AF9C-4A04-B664-BCF089F90451}">
      <text>
        <r>
          <rPr>
            <b/>
            <sz val="9"/>
            <color indexed="81"/>
            <rFont val="Tahoma"/>
            <family val="2"/>
          </rPr>
          <t>Perkins, Nathan:</t>
        </r>
        <r>
          <rPr>
            <sz val="9"/>
            <color indexed="81"/>
            <rFont val="Tahoma"/>
            <family val="2"/>
          </rPr>
          <t xml:space="preserve">
These columns list the source that was enetered for each row/entry.</t>
        </r>
      </text>
    </comment>
    <comment ref="H4" authorId="1" shapeId="0" xr:uid="{D2CA0B82-8453-45E4-99E3-34892FE6A3FF}">
      <text>
        <r>
          <rPr>
            <b/>
            <sz val="12"/>
            <color indexed="81"/>
            <rFont val="Tahoma"/>
            <family val="2"/>
          </rPr>
          <t>AEG Note:</t>
        </r>
        <r>
          <rPr>
            <sz val="12"/>
            <color indexed="81"/>
            <rFont val="Tahoma"/>
            <family val="2"/>
          </rPr>
          <t xml:space="preserve">
Baseline consumption may be a blend of multiple equipment options currently available on market (ie: halogen + cfls)
Efficient option will be selected from the list once a rough levelized cost screen is applied to ensure unfeasible options are not selected, which would reduce potential after IRP selections.</t>
        </r>
      </text>
    </comment>
    <comment ref="I4" authorId="1" shapeId="0" xr:uid="{E1C337EC-9DB7-4FC1-8680-5A386C62CA7B}">
      <text>
        <r>
          <rPr>
            <b/>
            <sz val="12"/>
            <color indexed="81"/>
            <rFont val="Tahoma"/>
            <family val="2"/>
          </rPr>
          <t>AEG Note:</t>
        </r>
        <r>
          <rPr>
            <sz val="12"/>
            <color indexed="81"/>
            <rFont val="Tahoma"/>
            <family val="2"/>
          </rPr>
          <t xml:space="preserve">
Only listed if different from previous study.</t>
        </r>
      </text>
    </comment>
    <comment ref="M9" authorId="0" shapeId="0" xr:uid="{71F760DF-6C3D-4250-A65B-9A2283080BD3}">
      <text>
        <r>
          <rPr>
            <b/>
            <sz val="9"/>
            <color indexed="81"/>
            <rFont val="Tahoma"/>
            <family val="2"/>
          </rPr>
          <t>Perkins, Nathan:</t>
        </r>
        <r>
          <rPr>
            <sz val="9"/>
            <color indexed="81"/>
            <rFont val="Tahoma"/>
            <family val="2"/>
          </rPr>
          <t xml:space="preserve">
Added after 2021PP release</t>
        </r>
      </text>
    </comment>
    <comment ref="M16" authorId="0" shapeId="0" xr:uid="{723D3AE1-17C5-483F-8C5A-D9080212D7A2}">
      <text>
        <r>
          <rPr>
            <b/>
            <sz val="9"/>
            <color indexed="81"/>
            <rFont val="Tahoma"/>
            <family val="2"/>
          </rPr>
          <t>Perkins, Nathan:</t>
        </r>
        <r>
          <rPr>
            <sz val="9"/>
            <color indexed="81"/>
            <rFont val="Tahoma"/>
            <family val="2"/>
          </rPr>
          <t xml:space="preserve">
Added after 2021PP release</t>
        </r>
      </text>
    </comment>
    <comment ref="Z16" authorId="0" shapeId="0" xr:uid="{0453BF6D-DFBB-4D6E-B17E-840ED00BD5DE}">
      <text>
        <r>
          <rPr>
            <b/>
            <sz val="9"/>
            <color indexed="81"/>
            <rFont val="Tahoma"/>
            <family val="2"/>
          </rPr>
          <t>Perkins, Nathan:</t>
        </r>
        <r>
          <rPr>
            <sz val="9"/>
            <color indexed="81"/>
            <rFont val="Tahoma"/>
            <family val="2"/>
          </rPr>
          <t xml:space="preserve">
Added 5/28/2020</t>
        </r>
      </text>
    </comment>
    <comment ref="AE16" authorId="0" shapeId="0" xr:uid="{336371DE-C466-4482-A419-E81BA0C1A280}">
      <text>
        <r>
          <rPr>
            <b/>
            <sz val="9"/>
            <color indexed="81"/>
            <rFont val="Tahoma"/>
            <family val="2"/>
          </rPr>
          <t>Perkins, Nathan:</t>
        </r>
        <r>
          <rPr>
            <sz val="9"/>
            <color indexed="81"/>
            <rFont val="Tahoma"/>
            <family val="2"/>
          </rPr>
          <t xml:space="preserve">
Upon  re-evaluation of CMUA/CA eTRM uses, the CA eTRM data was input into DEEM Lite for this measure on May 5, 2020.</t>
        </r>
      </text>
    </comment>
    <comment ref="AI16" authorId="0" shapeId="0" xr:uid="{79E0A590-5978-4C95-8CD0-1F78749AA19B}">
      <text>
        <r>
          <rPr>
            <b/>
            <sz val="9"/>
            <color indexed="81"/>
            <rFont val="Tahoma"/>
            <family val="2"/>
          </rPr>
          <t>Perkins, Nathan:</t>
        </r>
        <r>
          <rPr>
            <sz val="9"/>
            <color indexed="81"/>
            <rFont val="Tahoma"/>
            <family val="2"/>
          </rPr>
          <t xml:space="preserve">
Added 5/28/2020</t>
        </r>
      </text>
    </comment>
    <comment ref="Z19" authorId="0" shapeId="0" xr:uid="{7E5F285F-F309-4277-9EDD-E78C1FA656AF}">
      <text>
        <r>
          <rPr>
            <b/>
            <sz val="9"/>
            <color indexed="81"/>
            <rFont val="Tahoma"/>
            <family val="2"/>
          </rPr>
          <t>Perkins, Nathan:</t>
        </r>
        <r>
          <rPr>
            <sz val="9"/>
            <color indexed="81"/>
            <rFont val="Tahoma"/>
            <family val="2"/>
          </rPr>
          <t xml:space="preserve">
Added 5/28/2020</t>
        </r>
      </text>
    </comment>
    <comment ref="AI19" authorId="0" shapeId="0" xr:uid="{C44E9BAB-7349-406C-B175-22964F60F110}">
      <text>
        <r>
          <rPr>
            <b/>
            <sz val="9"/>
            <color indexed="81"/>
            <rFont val="Tahoma"/>
            <family val="2"/>
          </rPr>
          <t>Perkins, Nathan:</t>
        </r>
        <r>
          <rPr>
            <sz val="9"/>
            <color indexed="81"/>
            <rFont val="Tahoma"/>
            <family val="2"/>
          </rPr>
          <t xml:space="preserve">
Added 5/28/2020</t>
        </r>
      </text>
    </comment>
    <comment ref="M25" authorId="0" shapeId="0" xr:uid="{0E8CC459-95E2-4888-A5D8-CA3147759C91}">
      <text>
        <r>
          <rPr>
            <b/>
            <sz val="9"/>
            <color indexed="81"/>
            <rFont val="Tahoma"/>
            <family val="2"/>
          </rPr>
          <t>Perkins, Nathan:</t>
        </r>
        <r>
          <rPr>
            <sz val="9"/>
            <color indexed="81"/>
            <rFont val="Tahoma"/>
            <family val="2"/>
          </rPr>
          <t xml:space="preserve">
Added after 2021PP release</t>
        </r>
      </text>
    </comment>
    <comment ref="AA43" authorId="0" shapeId="0" xr:uid="{FDE2432E-3BD0-43E6-B97E-62048404A289}">
      <text>
        <r>
          <rPr>
            <b/>
            <sz val="9"/>
            <color indexed="81"/>
            <rFont val="Tahoma"/>
            <family val="2"/>
          </rPr>
          <t>Perkins, Nathan:</t>
        </r>
        <r>
          <rPr>
            <sz val="9"/>
            <color indexed="81"/>
            <rFont val="Tahoma"/>
            <family val="2"/>
          </rPr>
          <t xml:space="preserve">
Use AEO?</t>
        </r>
      </text>
    </comment>
    <comment ref="AB43" authorId="0" shapeId="0" xr:uid="{D5E1A0C1-2224-414E-A01C-F62308F792CB}">
      <text>
        <r>
          <rPr>
            <b/>
            <sz val="9"/>
            <color indexed="81"/>
            <rFont val="Tahoma"/>
            <family val="2"/>
          </rPr>
          <t>Perkins, Nathan:</t>
        </r>
        <r>
          <rPr>
            <sz val="9"/>
            <color indexed="81"/>
            <rFont val="Tahoma"/>
            <family val="2"/>
          </rPr>
          <t xml:space="preserve">
Use AEO?</t>
        </r>
      </text>
    </comment>
    <comment ref="AA44" authorId="0" shapeId="0" xr:uid="{3EFCD26D-6958-45EB-ADB5-208E027B8484}">
      <text>
        <r>
          <rPr>
            <b/>
            <sz val="9"/>
            <color indexed="81"/>
            <rFont val="Tahoma"/>
            <family val="2"/>
          </rPr>
          <t>Perkins, Nathan:</t>
        </r>
        <r>
          <rPr>
            <sz val="9"/>
            <color indexed="81"/>
            <rFont val="Tahoma"/>
            <family val="2"/>
          </rPr>
          <t xml:space="preserve">
Use AEO?</t>
        </r>
      </text>
    </comment>
    <comment ref="AB44" authorId="0" shapeId="0" xr:uid="{7BB47704-5CC2-4A8B-8BFB-EBDD41857449}">
      <text>
        <r>
          <rPr>
            <b/>
            <sz val="9"/>
            <color indexed="81"/>
            <rFont val="Tahoma"/>
            <family val="2"/>
          </rPr>
          <t>Perkins, Nathan:</t>
        </r>
        <r>
          <rPr>
            <sz val="9"/>
            <color indexed="81"/>
            <rFont val="Tahoma"/>
            <family val="2"/>
          </rPr>
          <t xml:space="preserve">
Use AEO?</t>
        </r>
      </text>
    </comment>
    <comment ref="Z46" authorId="0" shapeId="0" xr:uid="{11FFE604-C580-459E-A515-2604AC6C4A22}">
      <text>
        <r>
          <rPr>
            <b/>
            <sz val="9"/>
            <color indexed="81"/>
            <rFont val="Tahoma"/>
            <family val="2"/>
          </rPr>
          <t>Perkins, Nathan:</t>
        </r>
        <r>
          <rPr>
            <sz val="9"/>
            <color indexed="81"/>
            <rFont val="Tahoma"/>
            <family val="2"/>
          </rPr>
          <t xml:space="preserve">
DEEM entry w as listed as E2</t>
        </r>
      </text>
    </comment>
    <comment ref="AA46" authorId="0" shapeId="0" xr:uid="{FA680B5A-3BCA-49FF-A206-14B4ABABAE51}">
      <text>
        <r>
          <rPr>
            <b/>
            <sz val="9"/>
            <color indexed="81"/>
            <rFont val="Tahoma"/>
            <family val="2"/>
          </rPr>
          <t>Perkins, Nathan:</t>
        </r>
        <r>
          <rPr>
            <sz val="9"/>
            <color indexed="81"/>
            <rFont val="Tahoma"/>
            <family val="2"/>
          </rPr>
          <t xml:space="preserve">
DEEM entry w as listed as E2</t>
        </r>
      </text>
    </comment>
    <comment ref="AB46" authorId="0" shapeId="0" xr:uid="{C7805550-CD49-4585-8DE7-099654233114}">
      <text>
        <r>
          <rPr>
            <b/>
            <sz val="9"/>
            <color indexed="81"/>
            <rFont val="Tahoma"/>
            <family val="2"/>
          </rPr>
          <t>Perkins, Nathan:</t>
        </r>
        <r>
          <rPr>
            <sz val="9"/>
            <color indexed="81"/>
            <rFont val="Tahoma"/>
            <family val="2"/>
          </rPr>
          <t xml:space="preserve">
DEEM entry w as listed as E2</t>
        </r>
      </text>
    </comment>
    <comment ref="H51" authorId="2" shapeId="0" xr:uid="{3AF0D407-722B-4501-89AE-D9E2A1B46358}">
      <text>
        <r>
          <rPr>
            <b/>
            <sz val="9"/>
            <color indexed="81"/>
            <rFont val="Tahoma"/>
            <family val="2"/>
          </rPr>
          <t>AEG Note:</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t>
        </r>
      </text>
    </comment>
    <comment ref="H73" authorId="2" shapeId="0" xr:uid="{DFABE9E3-CF81-4C01-BD45-D7C80F4C6D18}">
      <text>
        <r>
          <rPr>
            <b/>
            <sz val="9"/>
            <color indexed="81"/>
            <rFont val="Tahoma"/>
            <family val="2"/>
          </rPr>
          <t>AEG Note:</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t>
        </r>
      </text>
    </comment>
    <comment ref="V90" authorId="0" shapeId="0" xr:uid="{6295B688-C715-437F-A4ED-7FC3CA9F4A22}">
      <text>
        <r>
          <rPr>
            <b/>
            <sz val="9"/>
            <color indexed="81"/>
            <rFont val="Tahoma"/>
            <family val="2"/>
          </rPr>
          <t>Perkins, Nathan:</t>
        </r>
        <r>
          <rPr>
            <sz val="9"/>
            <color indexed="81"/>
            <rFont val="Tahoma"/>
            <family val="2"/>
          </rPr>
          <t xml:space="preserve">
CMUA entry is for Energy Star 2,0, not 4.0</t>
        </r>
      </text>
    </comment>
    <comment ref="V100" authorId="0" shapeId="0" xr:uid="{C58C18A0-C524-4910-AD5B-744F56BF4AB7}">
      <text>
        <r>
          <rPr>
            <b/>
            <sz val="9"/>
            <color indexed="81"/>
            <rFont val="Tahoma"/>
            <family val="2"/>
          </rPr>
          <t>Perkins, Nathan:</t>
        </r>
        <r>
          <rPr>
            <sz val="9"/>
            <color indexed="81"/>
            <rFont val="Tahoma"/>
            <family val="2"/>
          </rPr>
          <t xml:space="preserve">
CMUA's ENERGY STAR version was out of date.</t>
        </r>
      </text>
    </comment>
    <comment ref="AJ102" authorId="0" shapeId="0" xr:uid="{77960A8D-403E-4C8C-99CC-7561024E42E7}">
      <text>
        <r>
          <rPr>
            <b/>
            <sz val="9"/>
            <color indexed="81"/>
            <rFont val="Tahoma"/>
            <family val="2"/>
          </rPr>
          <t>Perkins, Nathan:</t>
        </r>
        <r>
          <rPr>
            <sz val="9"/>
            <color indexed="81"/>
            <rFont val="Tahoma"/>
            <family val="2"/>
          </rPr>
          <t xml:space="preserve">
DL20_DW-FoodPrep-CMUATRM-1</t>
        </r>
      </text>
    </comment>
    <comment ref="AJ103" authorId="0" shapeId="0" xr:uid="{9AC39901-46C9-4095-9CF7-FE20709DD0C2}">
      <text>
        <r>
          <rPr>
            <b/>
            <sz val="9"/>
            <color indexed="81"/>
            <rFont val="Tahoma"/>
            <family val="2"/>
          </rPr>
          <t>Perkins, Nathan:</t>
        </r>
        <r>
          <rPr>
            <sz val="9"/>
            <color indexed="81"/>
            <rFont val="Tahoma"/>
            <family val="2"/>
          </rPr>
          <t xml:space="preserve">
DL20_DW-FoodPrep-CMUATRM-1</t>
        </r>
      </text>
    </comment>
    <comment ref="V104" authorId="0" shapeId="0" xr:uid="{D1B5D06A-E1EE-434F-8BEA-46B1C3632B60}">
      <text>
        <r>
          <rPr>
            <b/>
            <sz val="9"/>
            <color indexed="81"/>
            <rFont val="Tahoma"/>
            <family val="2"/>
          </rPr>
          <t>Perkins, Nathan:</t>
        </r>
        <r>
          <rPr>
            <sz val="9"/>
            <color indexed="81"/>
            <rFont val="Tahoma"/>
            <family val="2"/>
          </rPr>
          <t xml:space="preserve">
CMUA's ENERGY STAR version was out of date.</t>
        </r>
      </text>
    </comment>
    <comment ref="V106" authorId="0" shapeId="0" xr:uid="{58898036-088D-464B-AEAA-3022D423517E}">
      <text>
        <r>
          <rPr>
            <b/>
            <sz val="9"/>
            <color indexed="81"/>
            <rFont val="Tahoma"/>
            <family val="2"/>
          </rPr>
          <t>Perkins, Nathan:</t>
        </r>
        <r>
          <rPr>
            <sz val="9"/>
            <color indexed="81"/>
            <rFont val="Tahoma"/>
            <family val="2"/>
          </rPr>
          <t xml:space="preserve">
CMUA's ENERGY STAR version was out of date.</t>
        </r>
      </text>
    </comment>
    <comment ref="N108" authorId="0" shapeId="0" xr:uid="{E13E6D0D-E16C-4270-BD84-4EBCDE7889C0}">
      <text>
        <r>
          <rPr>
            <b/>
            <sz val="9"/>
            <color indexed="81"/>
            <rFont val="Tahoma"/>
            <family val="2"/>
          </rPr>
          <t>Perkins, Nathan:</t>
        </r>
        <r>
          <rPr>
            <sz val="9"/>
            <color indexed="81"/>
            <rFont val="Tahoma"/>
            <family val="2"/>
          </rPr>
          <t xml:space="preserve">
Might be available as "electric_range_oven_24x24_griddle 2012 installed base"</t>
        </r>
      </text>
    </comment>
    <comment ref="AC108" authorId="0" shapeId="0" xr:uid="{B5A1EF44-2791-4070-AFBA-4FA0A314FBD7}">
      <text>
        <r>
          <rPr>
            <b/>
            <sz val="9"/>
            <color indexed="81"/>
            <rFont val="Tahoma"/>
            <family val="2"/>
          </rPr>
          <t>Perkins, Nathan:</t>
        </r>
        <r>
          <rPr>
            <sz val="9"/>
            <color indexed="81"/>
            <rFont val="Tahoma"/>
            <family val="2"/>
          </rPr>
          <t xml:space="preserve">
Can't find for RTF?</t>
        </r>
      </text>
    </comment>
    <comment ref="T116" authorId="0" shapeId="0" xr:uid="{49F169B0-CC03-4380-B27C-E5E692B9DD52}">
      <text>
        <r>
          <rPr>
            <b/>
            <sz val="9"/>
            <color indexed="81"/>
            <rFont val="Tahoma"/>
            <family val="2"/>
          </rPr>
          <t>Perkins, Nathan:</t>
        </r>
        <r>
          <rPr>
            <sz val="9"/>
            <color indexed="81"/>
            <rFont val="Tahoma"/>
            <family val="2"/>
          </rPr>
          <t xml:space="preserve">
COM-Equip claims Xcel source available; "Update Recommended", CEL_PCDT-Office Equipment-7PLN-v2-1</t>
        </r>
      </text>
    </comment>
    <comment ref="V126" authorId="0" shapeId="0" xr:uid="{F32020A0-ADB3-4E61-B046-0EA77CFE7717}">
      <text>
        <r>
          <rPr>
            <b/>
            <sz val="9"/>
            <color indexed="81"/>
            <rFont val="Tahoma"/>
            <family val="2"/>
          </rPr>
          <t>Perkins, Nathan:</t>
        </r>
        <r>
          <rPr>
            <sz val="9"/>
            <color indexed="81"/>
            <rFont val="Tahoma"/>
            <family val="2"/>
          </rPr>
          <t xml:space="preserve">
Was gas only savings so excluded from list now</t>
        </r>
      </text>
    </comment>
    <comment ref="M128" authorId="0" shapeId="0" xr:uid="{FC162C59-7176-453E-9D63-114E99DB601C}">
      <text>
        <r>
          <rPr>
            <b/>
            <sz val="9"/>
            <color indexed="81"/>
            <rFont val="Tahoma"/>
            <family val="2"/>
          </rPr>
          <t>Perkins, Nathan:</t>
        </r>
        <r>
          <rPr>
            <sz val="9"/>
            <color indexed="81"/>
            <rFont val="Tahoma"/>
            <family val="2"/>
          </rPr>
          <t xml:space="preserve">
Did not find</t>
        </r>
      </text>
    </comment>
    <comment ref="AC128" authorId="0" shapeId="0" xr:uid="{33C0E3BB-DAC4-4A3A-808C-9432155E7463}">
      <text>
        <r>
          <rPr>
            <b/>
            <sz val="9"/>
            <color indexed="81"/>
            <rFont val="Tahoma"/>
            <family val="2"/>
          </rPr>
          <t>Perkins, Nathan:</t>
        </r>
        <r>
          <rPr>
            <sz val="9"/>
            <color indexed="81"/>
            <rFont val="Tahoma"/>
            <family val="2"/>
          </rPr>
          <t xml:space="preserve">
Did not find; use 7th plan data?</t>
        </r>
      </text>
    </comment>
    <comment ref="I136" authorId="1" shapeId="0" xr:uid="{39C27374-C8A5-467B-9619-84B8D813A858}">
      <text>
        <r>
          <rPr>
            <b/>
            <sz val="11"/>
            <color indexed="81"/>
            <rFont val="Tahoma"/>
            <family val="2"/>
          </rPr>
          <t xml:space="preserve">AEG Note: </t>
        </r>
        <r>
          <rPr>
            <sz val="11"/>
            <color indexed="81"/>
            <rFont val="Tahoma"/>
            <family val="2"/>
          </rPr>
          <t>Only listed if different from previous study. More details in the "RES-Changes" sheet.</t>
        </r>
      </text>
    </comment>
    <comment ref="M136" authorId="3" shapeId="0" xr:uid="{E1DBFA61-615C-4FF2-837E-40FCC3B8C460}">
      <text>
        <r>
          <rPr>
            <b/>
            <sz val="10"/>
            <color indexed="81"/>
            <rFont val="Tahoma"/>
            <family val="2"/>
          </rPr>
          <t>AEG Note:</t>
        </r>
        <r>
          <rPr>
            <sz val="10"/>
            <color indexed="81"/>
            <rFont val="Tahoma"/>
            <family val="2"/>
          </rPr>
          <t xml:space="preserve">
7th Plan workbooks have "7P" in the filename.</t>
        </r>
      </text>
    </comment>
    <comment ref="O136" authorId="4" shapeId="0" xr:uid="{A876E294-89FD-4FA9-9750-E9EE01139C45}">
      <text>
        <r>
          <rPr>
            <b/>
            <sz val="10"/>
            <color indexed="81"/>
            <rFont val="Tahoma"/>
            <family val="2"/>
          </rPr>
          <t xml:space="preserve">AEG Note: </t>
        </r>
        <r>
          <rPr>
            <sz val="10"/>
            <color indexed="81"/>
            <rFont val="Tahoma"/>
            <family val="2"/>
          </rPr>
          <t>Non-DEER workpapers are referred to by their workpaper code. The California Municipal Utilities Association (CMUA) TRM is also referenced, as is CA DEER itself.</t>
        </r>
        <r>
          <rPr>
            <b/>
            <sz val="10"/>
            <color indexed="81"/>
            <rFont val="Tahoma"/>
            <family val="2"/>
          </rPr>
          <t xml:space="preserve">
</t>
        </r>
      </text>
    </comment>
    <comment ref="AE140" authorId="0" shapeId="0" xr:uid="{C91CFF3B-9FB0-4DE9-BFF8-FC516E670A8F}">
      <text>
        <r>
          <rPr>
            <b/>
            <sz val="9"/>
            <color indexed="81"/>
            <rFont val="Tahoma"/>
            <family val="2"/>
          </rPr>
          <t>Perkins, Nathan:</t>
        </r>
        <r>
          <rPr>
            <sz val="9"/>
            <color indexed="81"/>
            <rFont val="Tahoma"/>
            <family val="2"/>
          </rPr>
          <t xml:space="preserve">
Not sure which to use since this is a WS Measure</t>
        </r>
      </text>
    </comment>
    <comment ref="AE143" authorId="0" shapeId="0" xr:uid="{F80C708B-2BEC-4E2B-B5B1-9F145653CA77}">
      <text>
        <r>
          <rPr>
            <b/>
            <sz val="9"/>
            <color indexed="81"/>
            <rFont val="Tahoma"/>
            <family val="2"/>
          </rPr>
          <t>Perkins, Nathan:</t>
        </r>
        <r>
          <rPr>
            <sz val="9"/>
            <color indexed="81"/>
            <rFont val="Tahoma"/>
            <family val="2"/>
          </rPr>
          <t xml:space="preserve">
Not sure which to use since this is a WS Measure</t>
        </r>
      </text>
    </comment>
    <comment ref="AE149" authorId="0" shapeId="0" xr:uid="{ED52DF2C-50CB-4CE1-94D2-18FCD1E99B23}">
      <text>
        <r>
          <rPr>
            <b/>
            <sz val="9"/>
            <color indexed="81"/>
            <rFont val="Tahoma"/>
            <family val="2"/>
          </rPr>
          <t>Perkins, Nathan:</t>
        </r>
        <r>
          <rPr>
            <sz val="9"/>
            <color indexed="81"/>
            <rFont val="Tahoma"/>
            <family val="2"/>
          </rPr>
          <t xml:space="preserve">
Not sure about DEER because it's Elec/NG</t>
        </r>
      </text>
    </comment>
    <comment ref="AG149" authorId="0" shapeId="0" xr:uid="{4F3E073F-3A62-4044-B3C5-B44FC256634A}">
      <text>
        <r>
          <rPr>
            <b/>
            <sz val="9"/>
            <color indexed="81"/>
            <rFont val="Tahoma"/>
            <family val="2"/>
          </rPr>
          <t>Perkins, Nathan:</t>
        </r>
        <r>
          <rPr>
            <sz val="9"/>
            <color indexed="81"/>
            <rFont val="Tahoma"/>
            <family val="2"/>
          </rPr>
          <t xml:space="preserve">
Code says RTF but is actually 6th Plan?</t>
        </r>
      </text>
    </comment>
    <comment ref="AH149" authorId="0" shapeId="0" xr:uid="{28DCB0E5-1CC0-4CBB-9BBF-6D0BBA5F46A2}">
      <text>
        <r>
          <rPr>
            <b/>
            <sz val="9"/>
            <color indexed="81"/>
            <rFont val="Tahoma"/>
            <family val="2"/>
          </rPr>
          <t>Perkins, Nathan:</t>
        </r>
        <r>
          <rPr>
            <sz val="9"/>
            <color indexed="81"/>
            <rFont val="Tahoma"/>
            <family val="2"/>
          </rPr>
          <t xml:space="preserve">
Code says RTF but is actually 6th Plan?</t>
        </r>
      </text>
    </comment>
    <comment ref="AI149" authorId="0" shapeId="0" xr:uid="{6298A776-CB23-46DD-B3F1-93C0B597450B}">
      <text>
        <r>
          <rPr>
            <b/>
            <sz val="9"/>
            <color indexed="81"/>
            <rFont val="Tahoma"/>
            <family val="2"/>
          </rPr>
          <t>Perkins, Nathan:</t>
        </r>
        <r>
          <rPr>
            <sz val="9"/>
            <color indexed="81"/>
            <rFont val="Tahoma"/>
            <family val="2"/>
          </rPr>
          <t xml:space="preserve">
Code says RTF but is actually 6th Plan?</t>
        </r>
      </text>
    </comment>
    <comment ref="M155" authorId="0" shapeId="0" xr:uid="{B36EEB56-6E09-446E-A21F-8029BCD5AE0F}">
      <text>
        <r>
          <rPr>
            <b/>
            <sz val="9"/>
            <color indexed="81"/>
            <rFont val="Tahoma"/>
            <family val="2"/>
          </rPr>
          <t>Perkins, Nathan:</t>
        </r>
        <r>
          <rPr>
            <sz val="9"/>
            <color indexed="81"/>
            <rFont val="Tahoma"/>
            <family val="2"/>
          </rPr>
          <t xml:space="preserve">
Added after 2021PP release</t>
        </r>
      </text>
    </comment>
    <comment ref="M163" authorId="0" shapeId="0" xr:uid="{B7608A99-ADE9-445F-9EC5-CB6442BA8967}">
      <text>
        <r>
          <rPr>
            <b/>
            <sz val="9"/>
            <color indexed="81"/>
            <rFont val="Tahoma"/>
            <family val="2"/>
          </rPr>
          <t>Perkins, Nathan:</t>
        </r>
        <r>
          <rPr>
            <sz val="9"/>
            <color indexed="81"/>
            <rFont val="Tahoma"/>
            <family val="2"/>
          </rPr>
          <t xml:space="preserve">
Added after 2021PP release</t>
        </r>
      </text>
    </comment>
    <comment ref="V164" authorId="0" shapeId="0" xr:uid="{72A6F38E-AAE5-43DB-AD29-D5C052E7EDC0}">
      <text>
        <r>
          <rPr>
            <b/>
            <sz val="9"/>
            <color indexed="81"/>
            <rFont val="Tahoma"/>
            <family val="2"/>
          </rPr>
          <t>Perkins, Nathan:</t>
        </r>
        <r>
          <rPr>
            <sz val="9"/>
            <color indexed="81"/>
            <rFont val="Tahoma"/>
            <family val="2"/>
          </rPr>
          <t xml:space="preserve">
Was listed as eTRM but mapping linked to Economizer Repair which isn't the same</t>
        </r>
      </text>
    </comment>
    <comment ref="M168" authorId="0" shapeId="0" xr:uid="{A5893C40-F5DA-4B1B-84F0-6CE21E9241E1}">
      <text>
        <r>
          <rPr>
            <b/>
            <sz val="9"/>
            <color indexed="81"/>
            <rFont val="Tahoma"/>
            <family val="2"/>
          </rPr>
          <t>Perkins, Nathan:</t>
        </r>
        <r>
          <rPr>
            <sz val="9"/>
            <color indexed="81"/>
            <rFont val="Tahoma"/>
            <family val="2"/>
          </rPr>
          <t xml:space="preserve">
Added after 2021PP release</t>
        </r>
      </text>
    </comment>
    <comment ref="M175" authorId="0" shapeId="0" xr:uid="{9529E9C1-4D97-4EED-B6E8-0CD870503658}">
      <text>
        <r>
          <rPr>
            <b/>
            <sz val="9"/>
            <color indexed="81"/>
            <rFont val="Tahoma"/>
            <family val="2"/>
          </rPr>
          <t>Perkins, Nathan:</t>
        </r>
        <r>
          <rPr>
            <sz val="9"/>
            <color indexed="81"/>
            <rFont val="Tahoma"/>
            <family val="2"/>
          </rPr>
          <t xml:space="preserve">
Added after 2021PP release</t>
        </r>
      </text>
    </comment>
    <comment ref="M181" authorId="0" shapeId="0" xr:uid="{4A8F2906-6AFD-4DB4-91F5-67F9232E949D}">
      <text>
        <r>
          <rPr>
            <b/>
            <sz val="9"/>
            <color indexed="81"/>
            <rFont val="Tahoma"/>
            <family val="2"/>
          </rPr>
          <t>Perkins, Nathan:</t>
        </r>
        <r>
          <rPr>
            <sz val="9"/>
            <color indexed="81"/>
            <rFont val="Tahoma"/>
            <family val="2"/>
          </rPr>
          <t xml:space="preserve">
Added after 2021PP release</t>
        </r>
      </text>
    </comment>
    <comment ref="V192" authorId="0" shapeId="0" xr:uid="{C061EB6F-8C75-4148-9ADE-14A6278BC515}">
      <text>
        <r>
          <rPr>
            <b/>
            <sz val="9"/>
            <color indexed="81"/>
            <rFont val="Tahoma"/>
            <family val="2"/>
          </rPr>
          <t>Perkins, Nathan:</t>
        </r>
        <r>
          <rPr>
            <sz val="9"/>
            <color indexed="81"/>
            <rFont val="Tahoma"/>
            <family val="2"/>
          </rPr>
          <t xml:space="preserve">
"TSV with and without integrated low-flow" eTRM was linked but is a residential measure</t>
        </r>
      </text>
    </comment>
    <comment ref="AC194" authorId="0" shapeId="0" xr:uid="{3BA1A6C6-788D-4688-8A2E-A8FCB3767FA5}">
      <text>
        <r>
          <rPr>
            <b/>
            <sz val="9"/>
            <color indexed="81"/>
            <rFont val="Tahoma"/>
            <family val="2"/>
          </rPr>
          <t>Perkins, Nathan:</t>
        </r>
        <r>
          <rPr>
            <sz val="9"/>
            <color indexed="81"/>
            <rFont val="Tahoma"/>
            <family val="2"/>
          </rPr>
          <t xml:space="preserve">
CA eTRM was only gas savings.</t>
        </r>
      </text>
    </comment>
    <comment ref="AG198" authorId="0" shapeId="0" xr:uid="{88DC54F9-AB9B-4437-875D-44042D37F379}">
      <text>
        <r>
          <rPr>
            <b/>
            <sz val="9"/>
            <color indexed="81"/>
            <rFont val="Tahoma"/>
            <family val="2"/>
          </rPr>
          <t>Perkins, Nathan:</t>
        </r>
        <r>
          <rPr>
            <sz val="9"/>
            <color indexed="81"/>
            <rFont val="Tahoma"/>
            <family val="2"/>
          </rPr>
          <t xml:space="preserve">
IL TRM Electric Pump:
CW_OZON-Water Heating-ILTRM-v4.0-1
IL TRM Natural Gas Water Heater:
CW_OZON-Water Heating-ILTRM-v4.0-3</t>
        </r>
      </text>
    </comment>
    <comment ref="Z223" authorId="0" shapeId="0" xr:uid="{FAC23276-3D64-4CC0-911F-1EFB58195A25}">
      <text>
        <r>
          <rPr>
            <b/>
            <sz val="9"/>
            <color indexed="81"/>
            <rFont val="Tahoma"/>
            <family val="2"/>
          </rPr>
          <t>Perkins, Nathan:</t>
        </r>
        <r>
          <rPr>
            <sz val="9"/>
            <color indexed="81"/>
            <rFont val="Tahoma"/>
            <family val="2"/>
          </rPr>
          <t xml:space="preserve">
Unless this is covered under HE Compressor as well, then I don't believe this should be marked DL-AEO</t>
        </r>
      </text>
    </comment>
    <comment ref="M235" authorId="0" shapeId="0" xr:uid="{ED6BA590-04D1-42A8-86AA-7DD79A7D8615}">
      <text>
        <r>
          <rPr>
            <b/>
            <sz val="9"/>
            <color indexed="81"/>
            <rFont val="Tahoma"/>
            <family val="2"/>
          </rPr>
          <t>Perkins, Nathan:</t>
        </r>
        <r>
          <rPr>
            <sz val="9"/>
            <color indexed="81"/>
            <rFont val="Tahoma"/>
            <family val="2"/>
          </rPr>
          <t xml:space="preserve">
Added after 2021PP release</t>
        </r>
      </text>
    </comment>
    <comment ref="M243" authorId="0" shapeId="0" xr:uid="{7CE91E6B-8DD9-4F04-AD44-162A3ABB1FE0}">
      <text>
        <r>
          <rPr>
            <b/>
            <sz val="9"/>
            <color indexed="81"/>
            <rFont val="Tahoma"/>
            <family val="2"/>
          </rPr>
          <t>Perkins, Nathan:</t>
        </r>
        <r>
          <rPr>
            <sz val="9"/>
            <color indexed="81"/>
            <rFont val="Tahoma"/>
            <family val="2"/>
          </rPr>
          <t xml:space="preserve">
Added after 2021PP release</t>
        </r>
      </text>
    </comment>
    <comment ref="P246" authorId="0" shapeId="0" xr:uid="{798F2790-D74F-4BF8-B837-71283BD77A36}">
      <text>
        <r>
          <rPr>
            <b/>
            <sz val="9"/>
            <color indexed="81"/>
            <rFont val="Tahoma"/>
            <family val="2"/>
          </rPr>
          <t>Perkins, Nathan:</t>
        </r>
        <r>
          <rPr>
            <sz val="9"/>
            <color indexed="81"/>
            <rFont val="Tahoma"/>
            <family val="2"/>
          </rPr>
          <t xml:space="preserve">
HVAC Occupancy Sensor, Classroom? Seems like it wouldn't be a good enough fit?</t>
        </r>
      </text>
    </comment>
    <comment ref="AC258" authorId="0" shapeId="0" xr:uid="{03F0A5FB-D8A8-4391-8084-D92CE7B6CAAB}">
      <text>
        <r>
          <rPr>
            <b/>
            <sz val="9"/>
            <color indexed="81"/>
            <rFont val="Tahoma"/>
            <family val="2"/>
          </rPr>
          <t>Perkins, Nathan:</t>
        </r>
        <r>
          <rPr>
            <sz val="9"/>
            <color indexed="81"/>
            <rFont val="Tahoma"/>
            <family val="2"/>
          </rPr>
          <t xml:space="preserve">
CA eTRM savings are only gas</t>
        </r>
      </text>
    </comment>
    <comment ref="Z259" authorId="0" shapeId="0" xr:uid="{266AFD48-FD3E-4C8F-BECD-6C021958B892}">
      <text>
        <r>
          <rPr>
            <b/>
            <sz val="9"/>
            <color indexed="81"/>
            <rFont val="Tahoma"/>
            <family val="2"/>
          </rPr>
          <t>Perkins, Nathan:</t>
        </r>
        <r>
          <rPr>
            <sz val="9"/>
            <color indexed="81"/>
            <rFont val="Tahoma"/>
            <family val="2"/>
          </rPr>
          <t xml:space="preserve">
This entry was for a watercooler *TIMER* not an Energy Star water cooler specifically</t>
        </r>
      </text>
    </comment>
    <comment ref="AA259" authorId="0" shapeId="0" xr:uid="{FA49F152-D7B8-48B3-8EDD-5867FC125096}">
      <text>
        <r>
          <rPr>
            <b/>
            <sz val="9"/>
            <color indexed="81"/>
            <rFont val="Tahoma"/>
            <family val="2"/>
          </rPr>
          <t>Perkins, Nathan:</t>
        </r>
        <r>
          <rPr>
            <sz val="9"/>
            <color indexed="81"/>
            <rFont val="Tahoma"/>
            <family val="2"/>
          </rPr>
          <t xml:space="preserve">
This entry was for a watercooler *TIMER* not an Energy Star water cooler specifically</t>
        </r>
      </text>
    </comment>
    <comment ref="AB259" authorId="0" shapeId="0" xr:uid="{FEC33439-5CFA-4997-A1D5-CC3606F2EFB2}">
      <text>
        <r>
          <rPr>
            <b/>
            <sz val="9"/>
            <color indexed="81"/>
            <rFont val="Tahoma"/>
            <family val="2"/>
          </rPr>
          <t>Perkins, Nathan:</t>
        </r>
        <r>
          <rPr>
            <sz val="9"/>
            <color indexed="81"/>
            <rFont val="Tahoma"/>
            <family val="2"/>
          </rPr>
          <t xml:space="preserve">
This entry was for a watercooler *TIMER* not an Energy Star water cooler specifically</t>
        </r>
      </text>
    </comment>
    <comment ref="Z292" authorId="0" shapeId="0" xr:uid="{657B08BE-6849-40B7-AAB4-5BA90ED738C1}">
      <text>
        <r>
          <rPr>
            <b/>
            <sz val="9"/>
            <color indexed="81"/>
            <rFont val="Tahoma"/>
            <family val="2"/>
          </rPr>
          <t>Perkins, Nathan:</t>
        </r>
        <r>
          <rPr>
            <sz val="9"/>
            <color indexed="81"/>
            <rFont val="Tahoma"/>
            <family val="2"/>
          </rPr>
          <t xml:space="preserve">
Not sure who counted these all the way across?</t>
        </r>
      </text>
    </comment>
    <comment ref="AB292" authorId="0" shapeId="0" xr:uid="{9416528C-9192-4A8F-872F-3CCC9B0D861D}">
      <text>
        <r>
          <rPr>
            <b/>
            <sz val="9"/>
            <color indexed="81"/>
            <rFont val="Tahoma"/>
            <family val="2"/>
          </rPr>
          <t>Perkins, Nathan:</t>
        </r>
        <r>
          <rPr>
            <sz val="9"/>
            <color indexed="81"/>
            <rFont val="Tahoma"/>
            <family val="2"/>
          </rPr>
          <t xml:space="preserve">
Not sure who counted these all the way across?</t>
        </r>
      </text>
    </comment>
    <comment ref="Z293" authorId="0" shapeId="0" xr:uid="{F32B4CD9-3EA6-42EE-B868-94DFDE94A7D6}">
      <text>
        <r>
          <rPr>
            <b/>
            <sz val="9"/>
            <color indexed="81"/>
            <rFont val="Tahoma"/>
            <family val="2"/>
          </rPr>
          <t>Perkins, Nathan:</t>
        </r>
        <r>
          <rPr>
            <sz val="9"/>
            <color indexed="81"/>
            <rFont val="Tahoma"/>
            <family val="2"/>
          </rPr>
          <t xml:space="preserve">
Not sure who counted these all the way across?</t>
        </r>
      </text>
    </comment>
    <comment ref="AB293" authorId="0" shapeId="0" xr:uid="{228F3C5E-DF61-468F-B078-162CAB2EA506}">
      <text>
        <r>
          <rPr>
            <b/>
            <sz val="9"/>
            <color indexed="81"/>
            <rFont val="Tahoma"/>
            <family val="2"/>
          </rPr>
          <t>Perkins, Nathan:</t>
        </r>
        <r>
          <rPr>
            <sz val="9"/>
            <color indexed="81"/>
            <rFont val="Tahoma"/>
            <family val="2"/>
          </rPr>
          <t xml:space="preserve">
Not sure who counted these all the way across?</t>
        </r>
      </text>
    </comment>
    <comment ref="M298" authorId="0" shapeId="0" xr:uid="{787B7E8A-4119-498E-8D52-AAC41BCEB717}">
      <text>
        <r>
          <rPr>
            <b/>
            <sz val="9"/>
            <color indexed="81"/>
            <rFont val="Tahoma"/>
            <family val="2"/>
          </rPr>
          <t>Perkins, Nathan:</t>
        </r>
        <r>
          <rPr>
            <sz val="9"/>
            <color indexed="81"/>
            <rFont val="Tahoma"/>
            <family val="2"/>
          </rPr>
          <t xml:space="preserve">
Added after 2021PP release</t>
        </r>
      </text>
    </comment>
    <comment ref="Z298" authorId="0" shapeId="0" xr:uid="{07DC9E08-5DE7-4B49-8A39-4E78DEFD5DC5}">
      <text>
        <r>
          <rPr>
            <b/>
            <sz val="9"/>
            <color indexed="81"/>
            <rFont val="Tahoma"/>
            <family val="2"/>
          </rPr>
          <t>Perkins, Nathan:</t>
        </r>
        <r>
          <rPr>
            <sz val="9"/>
            <color indexed="81"/>
            <rFont val="Tahoma"/>
            <family val="2"/>
          </rPr>
          <t xml:space="preserve">
Entered as Industrial equipment but likely covered</t>
        </r>
      </text>
    </comment>
    <comment ref="L314" authorId="0" shapeId="0" xr:uid="{01EB67E8-D61D-416B-882E-1B83D9D07FE8}">
      <text>
        <r>
          <rPr>
            <b/>
            <sz val="9"/>
            <color indexed="81"/>
            <rFont val="Tahoma"/>
            <family val="2"/>
          </rPr>
          <t>Perkins, Nathan:</t>
        </r>
        <r>
          <rPr>
            <sz val="9"/>
            <color indexed="81"/>
            <rFont val="Tahoma"/>
            <family val="2"/>
          </rPr>
          <t xml:space="preserve">
Whole row highlighted - definitely delete; part highlighted, maybe delete?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tc={A3956E34-A18B-4329-B9A8-E0BB6BFAE414}</author>
    <author>Perkins, Nathan</author>
  </authors>
  <commentList>
    <comment ref="AA4" authorId="0" shapeId="0" xr:uid="{A3956E34-A18B-4329-B9A8-E0BB6BFAE414}">
      <text>
        <t>[Threaded comment]
Your version of Excel allows you to read this threaded comment; however, any edits to it will get removed if the file is opened in a newer version of Excel. Learn more: https://go.microsoft.com/fwlink/?linkid=870924
Comment:
    We prefer all equipment be modeled in all buildings possible, but if there are certain building types where a given technology cannot be modeled, please let us know.</t>
      </text>
    </comment>
    <comment ref="U20" authorId="1" shapeId="0" xr:uid="{D8EC9994-A541-4DF6-930A-68D704DE695A}">
      <text>
        <r>
          <rPr>
            <b/>
            <sz val="9"/>
            <color indexed="81"/>
            <rFont val="Tahoma"/>
            <family val="2"/>
          </rPr>
          <t>Perkins, Nathan:</t>
        </r>
        <r>
          <rPr>
            <sz val="9"/>
            <color indexed="81"/>
            <rFont val="Tahoma"/>
            <family val="2"/>
          </rPr>
          <t xml:space="preserve">
AEG Research by Kenneth Walters</t>
        </r>
      </text>
    </comment>
    <comment ref="U22" authorId="1" shapeId="0" xr:uid="{8386C620-D922-4FBE-B3D7-262E81E0DA41}">
      <text>
        <r>
          <rPr>
            <b/>
            <sz val="9"/>
            <color indexed="81"/>
            <rFont val="Tahoma"/>
            <family val="2"/>
          </rPr>
          <t>Perkins, Nathan:</t>
        </r>
        <r>
          <rPr>
            <sz val="9"/>
            <color indexed="81"/>
            <rFont val="Tahoma"/>
            <family val="2"/>
          </rPr>
          <t xml:space="preserve">
AEG Research by Kenneth Walters</t>
        </r>
      </text>
    </comment>
    <comment ref="Q49" authorId="1" shapeId="0" xr:uid="{95A21BB2-704C-4557-8BB1-2700E59AA515}">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50" authorId="1" shapeId="0" xr:uid="{0F124D76-0411-45F5-9734-61174EA17D07}">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13" authorId="1" shapeId="0" xr:uid="{E5B4187B-0425-4109-A8D5-4617700CE18B}">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G114" authorId="1" shapeId="0" xr:uid="{787CA5AD-B653-4C68-9E90-90329D050E30}">
      <text>
        <r>
          <rPr>
            <b/>
            <sz val="9"/>
            <color indexed="81"/>
            <rFont val="Tahoma"/>
            <family val="2"/>
          </rPr>
          <t>Perkins, Nathan:</t>
        </r>
        <r>
          <rPr>
            <sz val="9"/>
            <color indexed="81"/>
            <rFont val="Tahoma"/>
            <family val="2"/>
          </rPr>
          <t xml:space="preserve">
Is this description correct?</t>
        </r>
      </text>
    </comment>
    <comment ref="Q133" authorId="1" shapeId="0" xr:uid="{6480E141-C676-45A7-A026-B6D75B60A51F}">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77" authorId="1" shapeId="0" xr:uid="{E07345BC-D8F7-4B80-89CD-0DBBD69E0E5C}">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78" authorId="1" shapeId="0" xr:uid="{14685422-A033-4758-A870-F33B204FD073}">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82" authorId="1" shapeId="0" xr:uid="{D0EA48A7-B5B9-46C4-9445-220206FE02C2}">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G196" authorId="1" shapeId="0" xr:uid="{0D42184F-BF5B-4539-BDEC-9268EC678E98}">
      <text>
        <r>
          <rPr>
            <b/>
            <sz val="9"/>
            <color indexed="81"/>
            <rFont val="Tahoma"/>
            <family val="2"/>
          </rPr>
          <t>Perkins, Nathan:</t>
        </r>
        <r>
          <rPr>
            <sz val="9"/>
            <color indexed="81"/>
            <rFont val="Tahoma"/>
            <family val="2"/>
          </rPr>
          <t xml:space="preserve">
Is this description correct?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Perkins, Nathan</author>
  </authors>
  <commentList>
    <comment ref="Q2" authorId="0" shapeId="0" xr:uid="{F3361697-BF5C-4E7A-9B13-E14FEAF4CBDA}">
      <text>
        <r>
          <rPr>
            <b/>
            <sz val="9"/>
            <color indexed="81"/>
            <rFont val="Tahoma"/>
            <family val="2"/>
          </rPr>
          <t>Perkins, Nathan:</t>
        </r>
        <r>
          <rPr>
            <sz val="9"/>
            <color indexed="81"/>
            <rFont val="Tahoma"/>
            <family val="2"/>
          </rPr>
          <t xml:space="preserve">
IL TRM V9 Draft has been made available, but not finalized. Some measures were changed in this version, in ways that may benefit the quality of our data/assessments. Where applicable, these measures, in this column, have been highlighted orange, and a note has been added with the updated Code provided.
It is recommended that a project manager review these measures in V8 and V9 to determine if it is worth re-characterizing those measures.</t>
        </r>
      </text>
    </comment>
    <comment ref="R2" authorId="0" shapeId="0" xr:uid="{57BEE62A-98EC-4B18-B5D9-24D860F51733}">
      <text>
        <r>
          <rPr>
            <b/>
            <sz val="9"/>
            <color indexed="81"/>
            <rFont val="Tahoma"/>
            <family val="2"/>
          </rPr>
          <t>Perkins, Nathan:</t>
        </r>
        <r>
          <rPr>
            <sz val="9"/>
            <color indexed="81"/>
            <rFont val="Tahoma"/>
            <family val="2"/>
          </rPr>
          <t xml:space="preserve">
This column exists for potential future uses, and that if it is filled, it indicates that this measure has already been characterized for AMEREN.</t>
        </r>
      </text>
    </comment>
    <comment ref="S2" authorId="0" shapeId="0" xr:uid="{FE238351-5ABC-485D-9AD2-2BADD763BE50}">
      <text>
        <r>
          <rPr>
            <b/>
            <sz val="9"/>
            <color indexed="81"/>
            <rFont val="Tahoma"/>
            <family val="2"/>
          </rPr>
          <t>Perkins, Nathan:</t>
        </r>
        <r>
          <rPr>
            <sz val="9"/>
            <color indexed="81"/>
            <rFont val="Tahoma"/>
            <family val="2"/>
          </rPr>
          <t xml:space="preserve">
This column modifies the output of column AB to make it more legible, but AB maintains the consistent separator between sources so that porting later is easy.</t>
        </r>
      </text>
    </comment>
    <comment ref="X2" authorId="0" shapeId="0" xr:uid="{C73F37B3-C542-43B5-A593-42F2E7604359}">
      <text>
        <r>
          <rPr>
            <b/>
            <sz val="9"/>
            <color indexed="81"/>
            <rFont val="Tahoma"/>
            <family val="2"/>
          </rPr>
          <t>Perkins, Nathan:</t>
        </r>
        <r>
          <rPr>
            <sz val="9"/>
            <color indexed="81"/>
            <rFont val="Tahoma"/>
            <family val="2"/>
          </rPr>
          <t xml:space="preserve">
A light yellow color is used in this column to indicate where an Alternative Source is highly recommended; Next Steps for these measures are left as Source Needed until the Alternative Source is provided.</t>
        </r>
      </text>
    </comment>
    <comment ref="Q14" authorId="0" shapeId="0" xr:uid="{34F65974-BD7E-4E45-9C71-2E8ADDD90049}">
      <text>
        <r>
          <rPr>
            <b/>
            <sz val="9"/>
            <color indexed="81"/>
            <rFont val="Tahoma"/>
            <family val="2"/>
          </rPr>
          <t>Perkins, Nathan:</t>
        </r>
        <r>
          <rPr>
            <sz val="9"/>
            <color indexed="81"/>
            <rFont val="Tahoma"/>
            <family val="2"/>
          </rPr>
          <t xml:space="preserve">
AVAIL: 2021
CODE: CI-HVC-VSDHP-V08-210101
VERSION 8 (2020) USED HERE</t>
        </r>
      </text>
    </comment>
    <comment ref="Q15" authorId="0" shapeId="0" xr:uid="{DD6A75B2-8EBA-4A60-B693-F4E16D16175B}">
      <text>
        <r>
          <rPr>
            <b/>
            <sz val="9"/>
            <color indexed="81"/>
            <rFont val="Tahoma"/>
            <family val="2"/>
          </rPr>
          <t>Perkins, Nathan:</t>
        </r>
        <r>
          <rPr>
            <sz val="9"/>
            <color indexed="81"/>
            <rFont val="Tahoma"/>
            <family val="2"/>
          </rPr>
          <t xml:space="preserve">
AVAIL: 2021
CODE: CI-HVC-VSDHP-V08-210101
VERSION 8 (2020) USED HERE</t>
        </r>
      </text>
    </comment>
    <comment ref="Q30" authorId="0" shapeId="0" xr:uid="{53C368E6-6352-4773-8A90-7BD33727624C}">
      <text>
        <r>
          <rPr>
            <b/>
            <sz val="9"/>
            <color indexed="81"/>
            <rFont val="Tahoma"/>
            <family val="2"/>
          </rPr>
          <t>Perkins, Nathan:</t>
        </r>
        <r>
          <rPr>
            <sz val="9"/>
            <color indexed="81"/>
            <rFont val="Tahoma"/>
            <family val="2"/>
          </rPr>
          <t xml:space="preserve">
AVAIL: 2021
CODE: CI-HVC-VSDF-V06-210101
VERSION 8 (2020) USED HERE</t>
        </r>
      </text>
    </comment>
    <comment ref="Q41" authorId="0" shapeId="0" xr:uid="{7751523C-4E82-424B-8F75-C6279111ACEE}">
      <text>
        <r>
          <rPr>
            <b/>
            <sz val="9"/>
            <color indexed="81"/>
            <rFont val="Tahoma"/>
            <family val="2"/>
          </rPr>
          <t>Perkins, Nathan:</t>
        </r>
        <r>
          <rPr>
            <sz val="9"/>
            <color indexed="81"/>
            <rFont val="Tahoma"/>
            <family val="2"/>
          </rPr>
          <t xml:space="preserve">
AVAIL: 2021
CODE: CI-HVC-THST-V02-210101
V8 (2020) WAS USED HERE.</t>
        </r>
      </text>
    </comment>
    <comment ref="Q67" authorId="0" shapeId="0" xr:uid="{F4640C07-5A2B-4832-8458-E0BF60511AA5}">
      <text>
        <r>
          <rPr>
            <b/>
            <sz val="9"/>
            <color indexed="81"/>
            <rFont val="Tahoma"/>
            <family val="2"/>
          </rPr>
          <t>Perkins, Nathan:</t>
        </r>
        <r>
          <rPr>
            <sz val="9"/>
            <color indexed="81"/>
            <rFont val="Tahoma"/>
            <family val="2"/>
          </rPr>
          <t xml:space="preserve">
AVAIL: 2021
CODE: CI-LTG-OSLC-V06-210101
V8 (2020) WAS USED HERE.</t>
        </r>
      </text>
    </comment>
  </commentList>
</comments>
</file>

<file path=xl/sharedStrings.xml><?xml version="1.0" encoding="utf-8"?>
<sst xmlns="http://schemas.openxmlformats.org/spreadsheetml/2006/main" count="18457" uniqueCount="3832">
  <si>
    <t>Priority</t>
  </si>
  <si>
    <t>Resource</t>
  </si>
  <si>
    <t>Details</t>
  </si>
  <si>
    <t>Client program data</t>
  </si>
  <si>
    <t>Project Information and Evaluations</t>
  </si>
  <si>
    <t>National DOE Sources</t>
  </si>
  <si>
    <t xml:space="preserve">Well-Vetted Sources Outside Region </t>
  </si>
  <si>
    <t>AEG Technical Research</t>
  </si>
  <si>
    <t>Various Resources as Required</t>
  </si>
  <si>
    <t>CE042</t>
  </si>
  <si>
    <t>CM040</t>
  </si>
  <si>
    <t>Commercial Laundry - ENERGY STAR Washer</t>
  </si>
  <si>
    <t>CE021</t>
  </si>
  <si>
    <t>CE026</t>
  </si>
  <si>
    <t>CE027</t>
  </si>
  <si>
    <t>CE029</t>
  </si>
  <si>
    <t>CM036</t>
  </si>
  <si>
    <t>Water Heater - Pre-Rinse Spray Valve</t>
  </si>
  <si>
    <t>CE031</t>
  </si>
  <si>
    <t>N/A</t>
  </si>
  <si>
    <t>CE025</t>
  </si>
  <si>
    <t>CE024</t>
  </si>
  <si>
    <t>CE012</t>
  </si>
  <si>
    <t>Water Heater</t>
  </si>
  <si>
    <t>CM032</t>
  </si>
  <si>
    <t>Water Heater - Low-Flow Showerheads</t>
  </si>
  <si>
    <t>CM033</t>
  </si>
  <si>
    <t>Water Heater - Thermostatic Shower Restriction Valve</t>
  </si>
  <si>
    <t>CM052</t>
  </si>
  <si>
    <t>Refrigeration - Anti-Sweat Heater Controls</t>
  </si>
  <si>
    <t>CM067</t>
  </si>
  <si>
    <t>Grocery - Display Case - LED Lighting</t>
  </si>
  <si>
    <t>CM068</t>
  </si>
  <si>
    <t>Grocery - Display Case Motion Sensors</t>
  </si>
  <si>
    <t>CM053</t>
  </si>
  <si>
    <t>Refrigeration - Door Gasket Replacement</t>
  </si>
  <si>
    <t>CM058</t>
  </si>
  <si>
    <t>Refrigeration - ECM Compressor Head Fan Motor</t>
  </si>
  <si>
    <t>CM061</t>
  </si>
  <si>
    <t>Refrigeration - ECM Evaporator Fan Motor</t>
  </si>
  <si>
    <t>CM063</t>
  </si>
  <si>
    <t>Refrigeration - Evaporator Fan Controls</t>
  </si>
  <si>
    <t>CM054</t>
  </si>
  <si>
    <t>Refrigeration - Floating Head Pressure</t>
  </si>
  <si>
    <t>CM055</t>
  </si>
  <si>
    <t>Refrigeration - Strip Curtain</t>
  </si>
  <si>
    <t>CM073</t>
  </si>
  <si>
    <t>Office Equipment - Advanced Power Strips</t>
  </si>
  <si>
    <t>CE039</t>
  </si>
  <si>
    <t>CM027</t>
  </si>
  <si>
    <t>RTU - Advanced Controls</t>
  </si>
  <si>
    <t>CM001</t>
  </si>
  <si>
    <t>Insulation - Ceiling</t>
  </si>
  <si>
    <t>CM004</t>
  </si>
  <si>
    <t>Insulation - Wall Cavity</t>
  </si>
  <si>
    <t>CM006</t>
  </si>
  <si>
    <t>Windows - High Efficiency Glazing</t>
  </si>
  <si>
    <t>CM034</t>
  </si>
  <si>
    <t>Circulation Pump - High Efficiency</t>
  </si>
  <si>
    <t>Efficient Pumps</t>
  </si>
  <si>
    <t>CM008</t>
  </si>
  <si>
    <t>Chiller - Variable Flow Chilled Water Pump</t>
  </si>
  <si>
    <t>CM011</t>
  </si>
  <si>
    <t>Water-Cooled Chiller - Variable Flow Condenser Water Pump</t>
  </si>
  <si>
    <t>On-Demand Overwrappers</t>
  </si>
  <si>
    <t>CM097</t>
  </si>
  <si>
    <t>Commercial Secondary Glazing Systems</t>
  </si>
  <si>
    <t>CM016</t>
  </si>
  <si>
    <t>CM030</t>
  </si>
  <si>
    <t>Thermostat - Connected</t>
  </si>
  <si>
    <t>Engine Block Heater Controls</t>
  </si>
  <si>
    <t>IM054</t>
  </si>
  <si>
    <t>IM033</t>
  </si>
  <si>
    <t>Pumping System - Variable Speed Drive</t>
  </si>
  <si>
    <t>IM050</t>
  </si>
  <si>
    <t>Motors - Green Rewind (&lt;100 HP)</t>
  </si>
  <si>
    <t>IM051</t>
  </si>
  <si>
    <t>Motors - Green Rewind (100 HP+)</t>
  </si>
  <si>
    <t>IM034</t>
  </si>
  <si>
    <t>Fan System - Equipment Upgrade</t>
  </si>
  <si>
    <t>IM056</t>
  </si>
  <si>
    <t>Agriculture - Efficient Stock Watering Tanks</t>
  </si>
  <si>
    <t>IM036</t>
  </si>
  <si>
    <t>Fan System - Variable Speed Drive</t>
  </si>
  <si>
    <t>IM057</t>
  </si>
  <si>
    <t>IM058</t>
  </si>
  <si>
    <t>Agriculture - Thermostatically Controlled Outlets</t>
  </si>
  <si>
    <t>Com-Computers-2021P_V4</t>
  </si>
  <si>
    <t>COM-Computers-7P_V3</t>
  </si>
  <si>
    <t>Laptop</t>
  </si>
  <si>
    <t>Com-DataCenters-7P_V6</t>
  </si>
  <si>
    <t>Com-DCV-7P_V5</t>
  </si>
  <si>
    <t>COM-DCV-KitchenVent-7P_V3</t>
  </si>
  <si>
    <t>COM-DHP-7P_V2</t>
  </si>
  <si>
    <t>COM-ECM-VAV-7P_V4</t>
  </si>
  <si>
    <t>COM-Economizer-7P_v2</t>
  </si>
  <si>
    <t>HVAC - Economizer</t>
  </si>
  <si>
    <t>Com-EM-2021P_V4</t>
  </si>
  <si>
    <t>Com-EM-7P_V5</t>
  </si>
  <si>
    <t>Commissioning</t>
  </si>
  <si>
    <t>Retrocommissioning</t>
  </si>
  <si>
    <t>Strategic Energy Management</t>
  </si>
  <si>
    <t>Com-ExitSign-7P_V3</t>
  </si>
  <si>
    <t>COM-FumeHood-7P_V2</t>
  </si>
  <si>
    <t>COM-PowerStrips-7P_V5</t>
  </si>
  <si>
    <t>Com-Showerheads-2021P_V2</t>
  </si>
  <si>
    <t>COM-VRF-7P_V6</t>
  </si>
  <si>
    <t>Air-Source Heat Pump</t>
  </si>
  <si>
    <t>RTU</t>
  </si>
  <si>
    <t>Clothes Washer</t>
  </si>
  <si>
    <t>Com-WaterCooler-7P_V6</t>
  </si>
  <si>
    <t>Com-Bi-Level Stairwell-7P_V4</t>
  </si>
  <si>
    <t>Com-ExteriorLighting-7P_V14</t>
  </si>
  <si>
    <t>Com-InteriorLightingControls-7P_V10</t>
  </si>
  <si>
    <t>Com-ParkingGarageLighting-7P_v7</t>
  </si>
  <si>
    <t>Material Handling</t>
  </si>
  <si>
    <t>Circulating Engine Block Heater</t>
  </si>
  <si>
    <t>Code</t>
  </si>
  <si>
    <t>End Use</t>
  </si>
  <si>
    <t>Technology</t>
  </si>
  <si>
    <t>Equipment</t>
  </si>
  <si>
    <t>Label</t>
  </si>
  <si>
    <t>Emerging?</t>
  </si>
  <si>
    <t>Baseline</t>
  </si>
  <si>
    <t>Prev. Study Option</t>
  </si>
  <si>
    <t>On Market</t>
  </si>
  <si>
    <t>Off Market</t>
  </si>
  <si>
    <t>Measure Description</t>
  </si>
  <si>
    <t>RTF / 7P Workbook</t>
  </si>
  <si>
    <t>AEO?</t>
  </si>
  <si>
    <t>CA Source?</t>
  </si>
  <si>
    <t>IL TRM</t>
  </si>
  <si>
    <t>XCEL ENERGY</t>
  </si>
  <si>
    <t>Major Measure</t>
  </si>
  <si>
    <t>Weather Sensitive?</t>
  </si>
  <si>
    <t>Comments</t>
  </si>
  <si>
    <t>Federal Standards</t>
  </si>
  <si>
    <t>Updated 2019?</t>
  </si>
  <si>
    <t>FLAG for KK review</t>
  </si>
  <si>
    <t>Status</t>
  </si>
  <si>
    <t>DVB Notes/Identified Sources</t>
  </si>
  <si>
    <t>PC2019 Measure Code - EUL</t>
  </si>
  <si>
    <t>PC2019 Measure Code - Cost</t>
  </si>
  <si>
    <t>PC2019 Measure Code - Savings</t>
  </si>
  <si>
    <t>PC2016 Lifetime Source Code</t>
  </si>
  <si>
    <t>PC2016 Cost Source Code</t>
  </si>
  <si>
    <t>PC2016 Savings Code</t>
  </si>
  <si>
    <t>Odd/Even?</t>
  </si>
  <si>
    <t>CE001</t>
  </si>
  <si>
    <t>Cooling</t>
  </si>
  <si>
    <t>Air-Cooled Chiller</t>
  </si>
  <si>
    <t>E1</t>
  </si>
  <si>
    <t>COP 3.11 (EER 10.6)</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</si>
  <si>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aggregate efficiency value (inclusive of chiller, pumps, and motors), in kW/ton.</t>
  </si>
  <si>
    <t>None</t>
  </si>
  <si>
    <t>x</t>
  </si>
  <si>
    <t>DEER, PGECOHVC120, SCE17HC030</t>
  </si>
  <si>
    <t>Equipment efficiency levels based on reciprocating chiller tiers in AEO 2019</t>
  </si>
  <si>
    <t>http://energy.gov/eere/femp/covered-product-category-air-cooled-electric-chillers</t>
  </si>
  <si>
    <t>Sufficiently Characterized</t>
  </si>
  <si>
    <t>Adjusted some measure labels to coincide with AEO 2018 levels. Updated DEEM with newest AEO 2018 NEMS Input files.
Description now reflects dominance of reciprocating chiller.</t>
  </si>
  <si>
    <t>AEO2018</t>
  </si>
  <si>
    <t>BEST?</t>
  </si>
  <si>
    <t>CHLR_AC-Cooling-AEO15-1</t>
  </si>
  <si>
    <t>AEG-BEST</t>
  </si>
  <si>
    <t>E2</t>
  </si>
  <si>
    <t>COP 4.10 (EER 14.0)</t>
  </si>
  <si>
    <t>CHLR_AC-Cooling-AEO15-3</t>
  </si>
  <si>
    <t>E3</t>
  </si>
  <si>
    <t>COP 4.40 (EER 15.0)</t>
  </si>
  <si>
    <t>E4</t>
  </si>
  <si>
    <t>COP 4.45 (EER 15.2)</t>
  </si>
  <si>
    <t>CHLR_AC-Cooling-AEO15-4</t>
  </si>
  <si>
    <t>Water-Cooled Chiller</t>
  </si>
  <si>
    <t>COP 5.78 (0.61 kW/ton)</t>
  </si>
  <si>
    <t>A central chiller plant creates chilled water for distribution throughout the facility. Water source chillers include heat rejection via a condenser loop and cooling tower. Following the approach used by the Annual Energy Outlook, all Water Cooled chillers are assumed to be Centrifugal chillers. Under this simplified approach, each central system is characterized by an aggregate efficiency value (inclusive of chiller, pumps, motors, and condenser loop equipment).</t>
  </si>
  <si>
    <t>DEER, SCE13HC043</t>
  </si>
  <si>
    <t>Equipment efficiency levels based on centrifugal chiller tiers in AEO 2019</t>
  </si>
  <si>
    <t>http://energy.gov/eere/femp/covered-product-category-water-cooled-electric-chillers</t>
  </si>
  <si>
    <t>Adjusted some measure labels to coincide with AEO 2018 levels. Updated DEEM with newest AEO 2018 NEMS Input files.</t>
  </si>
  <si>
    <t>CHLR_WC-Cooling-AEO15-1</t>
  </si>
  <si>
    <t>COP 7.03 (0.50 kW/ton)</t>
  </si>
  <si>
    <t>CHLR_WC-Cooling-AEO15-2</t>
  </si>
  <si>
    <t>COP 9.77 (0.36 kW/ton)</t>
  </si>
  <si>
    <t>CHLR_WC-Cooling-AEO15-3</t>
  </si>
  <si>
    <t>COP 11.72 (0.30 kW/ton)</t>
  </si>
  <si>
    <t>E5</t>
  </si>
  <si>
    <t>COP 12.13 (0.29 kW/ton)</t>
  </si>
  <si>
    <t>E6</t>
  </si>
  <si>
    <t>COP 13.03 (0.27 kW/ton)</t>
  </si>
  <si>
    <t>E7</t>
  </si>
  <si>
    <t>COP 14.07 (0.25 kW/ton)</t>
  </si>
  <si>
    <t>IEER 12.9 - Federal Standard 2018</t>
  </si>
  <si>
    <t>EER 11.2</t>
  </si>
  <si>
    <t xml:space="preserve">Packaged cooling systems, such as rooftop units (RTUs), are simple to install and maintain, and are commonly used in small and medium-sized commercial buildings.  Applications range from a single supply system with air intake filters, supply fan, and cooling coil, or can become more complex with the addition of a return air duct, return air fan, and various controls to optimize performance. For packaged RTUs, varying Energy Efficiency Ratios (EER) are modeled. A variable refrigerant flow (VRF) system controls the amount of refrigerant flowing to each of the evaporators in the building, enabling the use of many types of evaporators, individualized comfort control, simultaneous heating and cooling in different zones, and heat recovery between zones. </t>
  </si>
  <si>
    <t>PGECOHVC126/128, SCE13HC043, CMUA TRM, WPSDGENRHC0023</t>
  </si>
  <si>
    <t>Equipment efficiency levels based on RTU tiers in EIA Appendix A.</t>
  </si>
  <si>
    <t>https://www1.eere.energy.gov/buildings/appliance_standards/standards.aspx?productid=75 
http://www1.eere.energy.gov/buildings/appliance_standards/standards.aspx?productid=71 (VRF)</t>
  </si>
  <si>
    <t>Updated with newest AEO 2018 NEMS Input file. Deleted EER 11.9 level from AEO 2017; no longer in AEO 2018. Deleted EER 10.6 since 11.2 is standard.</t>
  </si>
  <si>
    <t>RTU-Cooling-AEO15-3</t>
  </si>
  <si>
    <t>IEER 14 - Tier 1 / ENERGY STAR (3.1)</t>
  </si>
  <si>
    <t>EER 11.7</t>
  </si>
  <si>
    <t>RTU-Cooling-AEO15-4</t>
  </si>
  <si>
    <t xml:space="preserve">IEER 14.8 - Federal Standard 2023 </t>
  </si>
  <si>
    <t>Baseline (2023+)</t>
  </si>
  <si>
    <t>EER 12.4</t>
  </si>
  <si>
    <t>IEER 15.4 - Tier 2</t>
  </si>
  <si>
    <t>EER 13.9, VRF</t>
  </si>
  <si>
    <t>IEER 18 - Advanced Tier VRF</t>
  </si>
  <si>
    <t>IEER 21.5 - EIA High Efficiency VRF</t>
  </si>
  <si>
    <t>RTU-Cooling-AEO15-5</t>
  </si>
  <si>
    <t>Packaged Terminal AC</t>
  </si>
  <si>
    <t>EER 10.4 - Federal Standard</t>
  </si>
  <si>
    <t>EER 10.4</t>
  </si>
  <si>
    <t xml:space="preserve">This measure includes efficiency upgrades to other small direct expansion cooling systems in commercial buildings such as packaged terminal air conditioning (PTAC) units, and also is assumed to cover room ACs. The technology is evaluated with increasing EER levels. </t>
  </si>
  <si>
    <t>DEER, PGECOHVC114, SCE17HC007, CMUA TRM</t>
  </si>
  <si>
    <t>https://www1.eere.energy.gov/buildings/appliance_standards/standards.aspx?productid=46</t>
  </si>
  <si>
    <t>Unclear where NVE levels (EER 11, 11.5, 12, 13) were taken and calculated from. Suggested levels based on AEG characterization with AHRI database levels (assumed to be representative of the market) and PG&amp;E/SCE costs/EUL</t>
  </si>
  <si>
    <t>PTAC-Cooling-AEG-v2-1</t>
  </si>
  <si>
    <t>PTAC-Cooling-AEG-v2-2</t>
  </si>
  <si>
    <t>EER 13</t>
  </si>
  <si>
    <t>PTAC-Cooling-AEG-v2-3</t>
  </si>
  <si>
    <t>Cooling / Space Heating</t>
  </si>
  <si>
    <t>Packaged Terminal HP</t>
  </si>
  <si>
    <t>EER 10.4 / COP 3.1 - Federal Standard</t>
  </si>
  <si>
    <t>EER 10.4 / COP 3.1</t>
  </si>
  <si>
    <t>This measure includes efficiency upgrades to other small heat pump systems in commercial buildings such as packaged terminal heat pump (PTHP) units, and is evaluated with increasing EER and COP levels.</t>
  </si>
  <si>
    <t>PTHP-Cooling-AEG-v2-1 + PTHP-Heating-AEG-v2-1</t>
  </si>
  <si>
    <t>EER 11.7 / COP 3.4</t>
  </si>
  <si>
    <t>PTHP-Cooling-AEG-v2-2 + PTHP-Heating-AEG-v2-2</t>
  </si>
  <si>
    <t>EER 13 / COP 3.6</t>
  </si>
  <si>
    <t>PTHP-Cooling-AEG-v2-3 + PTHP-Heating-AEG-v2-3</t>
  </si>
  <si>
    <t>Evaporative Central AC</t>
  </si>
  <si>
    <t>EER 14.0</t>
  </si>
  <si>
    <t>An evaporative cooler (or swamp cooler) cools air through the evaporation of water.  A significant amount of heat energy must be drawn from the air to drive the phase transition of liquid water to water vapor.  Direct evaporative cooling passes supply air directly through a wetted media or area, thereby delivering air to a space that is both cooler and more humid.  This technology tends to be less expensive than conventional air conditioning, but is best suited for hot, dry climates.  Indirect evaporative cooling passes outside air through a wetted media or area, but then uses a closed-loop heat exchanger to deliver a second stream of air that is cooler, but with unaffected humidity.  Evaporative cooling technology must continually consume water to operate.</t>
  </si>
  <si>
    <t>DEER, SCE17HC013
PGECOHVC161</t>
  </si>
  <si>
    <t>http://www1.eere.energy.gov/buildings/appliance_standards/standards.aspx?productid=72</t>
  </si>
  <si>
    <t>Update Recommended</t>
  </si>
  <si>
    <t>Enough data from SCE workpaper with % savings; no need to add in raw savings values (without baseline) from DEER. Ignore New Buildings Institute Study, 2006 unless absolutely necessary.</t>
  </si>
  <si>
    <t>EVAPAC-Cooling-DEER-v2011-1</t>
  </si>
  <si>
    <t>EVAPCAC-Cooling-DEER-4</t>
  </si>
  <si>
    <t>New Buildings Institute Study, 2006</t>
  </si>
  <si>
    <t>EER 15.0</t>
  </si>
  <si>
    <t>EER 16.0</t>
  </si>
  <si>
    <t>IEER 12.2 / COP 3.3 - Federal Standard</t>
  </si>
  <si>
    <t>EER 11.0 / COP 3.30</t>
  </si>
  <si>
    <t xml:space="preserve">A heat pump's refrigeration system consists of a compressor and two heat exchange coils (one indoors and one outside) surrounded by aluminum fins to aid heat transfer. In heating mode, liquid refrigerant in the outside coils extracts heat from the air and evaporates into a gas. The indoor coils release heat from the refrigerant as it condenses back into a liquid. A reversing valve, near the compressor, can change the direction of the refrigerant flow for cooling as well as for defrosting the outdoor coils in winter. Efficiency and performance improvements are derived from: more precise expansion valves, variable speed blowers, improved coil design, improved motor and compressor designs, and improved heat exchange design. A variable refrigerant flow (VRF) system controls the amount of refrigerant flowing to each of the heat exchange coils in the building, enabling the use of many types of coils, individualized comfort control, simultaneous heating and cooling in different zones, and heat recovery between zones. </t>
  </si>
  <si>
    <t xml:space="preserve">PGECOHVC142, SCE13HC036, CMUA TRM, ED VRF Measure Impacts Disposition </t>
  </si>
  <si>
    <t>https://www1.eere.energy.gov/buildings/appliance_standards/standards.aspx?productid=75 
http://www1.eere.energy.gov/buildings/appliance_standards/standards.aspx?productid=71 (VRF)</t>
  </si>
  <si>
    <t xml:space="preserve">Not many changes in AEO 2017; OK to keep as is. Use AEO2018 if it is available. </t>
  </si>
  <si>
    <t>ASHP-Cooling-AEO15-3</t>
  </si>
  <si>
    <t>IEER 12.8 / COP 3.4 - ENERGY STAR (3.1)</t>
  </si>
  <si>
    <t>EER 11.4 / COP 3.35</t>
  </si>
  <si>
    <t>Equipment efficiency levels based on Commercial Rooftop Heat Pump tiers in Appendix A</t>
  </si>
  <si>
    <t>ASHP-Cooling-AEO15-5</t>
  </si>
  <si>
    <t>IEER 14.1 / COP 3.4 - Federal Standard  2023</t>
  </si>
  <si>
    <t>EER 12.0 / COP 3.40</t>
  </si>
  <si>
    <t>IEER 17.4 / COP 3.4, VRF - ENERGY STAR (3.1)</t>
  </si>
  <si>
    <t>EER 12.7 / COP 3.40, VRF</t>
  </si>
  <si>
    <t>IEER 20.3 / COP 3.7 - EIA High Efficiency</t>
  </si>
  <si>
    <t>Geothermal Heat Pump</t>
  </si>
  <si>
    <t>EER 14.1 / COP 3.2 - Federal Standard</t>
  </si>
  <si>
    <t>EER 14.0 / COP 3.50</t>
  </si>
  <si>
    <t>Geothermal heat pumps, sometimes referred to as GeoExchange, earth-coupled, ground-source, or water-source heat pumps, have been in use since the late 1940s. They use the constant temperature of the earth as the exchange medium instead of the outside air temperature. As with any heat pump, geothermal and water-source heat pumps are able to heat, cool, and, if so equipped, supply the house with hot water. Some models of geothermal systems are available with two-speed compressors and variable fans for more comfort and energy savings. Relative to air-source heat pumps, they are quieter, last longer, need little maintenance, and do not depend on the temperature of the outside air. Units with increasing EER and COP levels are evaluated.</t>
  </si>
  <si>
    <t>PGECOHVC162, SCE13HC048</t>
  </si>
  <si>
    <t>Equipment efficiency levels based on ground-source heat pump tiers in AEO 2018</t>
  </si>
  <si>
    <t>http://www1.eere.energy.gov/buildings/appliance_standards/standards.aspx?productid=70</t>
  </si>
  <si>
    <t>Updated with AEO 2018 NEMS, added cost per ton from PGECOHVC162R3.</t>
  </si>
  <si>
    <t>GSHP-Cooling-AEO15-2</t>
  </si>
  <si>
    <t>EER 17.1 / COP 3.6 - ENERGY STAR (3.1)</t>
  </si>
  <si>
    <t>EER 15.5 / COP 3.98</t>
  </si>
  <si>
    <t>GSHP-Cooling-AEO15-7</t>
  </si>
  <si>
    <t>EER 22.4 / COP 4.5</t>
  </si>
  <si>
    <t>EER 22.0 / COP 4.20</t>
  </si>
  <si>
    <t>EER 25 / COP 4.5 EIA High Efficiency</t>
  </si>
  <si>
    <t>EER 24.0 / COP 4.40</t>
  </si>
  <si>
    <t>EER 35.5 / COP 4.76</t>
  </si>
  <si>
    <t>Space Heating</t>
  </si>
  <si>
    <t>Electric Furnace</t>
  </si>
  <si>
    <t>Standard</t>
  </si>
  <si>
    <t>Resistive heating elements are used to convert electricity directly to heat.  The heat is then delivered by a supply fan and duct system to the regions that require heating.</t>
  </si>
  <si>
    <t>AEO</t>
  </si>
  <si>
    <t>EFURN-Heating-AEO15-1</t>
  </si>
  <si>
    <t>Electric Room Heat</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</si>
  <si>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</si>
  <si>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ERHT-Heating-EIA14-2014 Ref. Case-1</t>
  </si>
  <si>
    <t>Ventilation</t>
  </si>
  <si>
    <t>Constant Air Volume, 2-Speed VFD</t>
  </si>
  <si>
    <t>Constant Volume</t>
  </si>
  <si>
    <t>A variable air volume ventilation system modulates the air flow rate as needed based on the interior conditions of the building to reduce fan load, improve dehumidification, and reduce energy usage.</t>
  </si>
  <si>
    <t>N/A - just motors</t>
  </si>
  <si>
    <t>VENT-Ventilation-AEO15-4</t>
  </si>
  <si>
    <t>Variable Air Volume 2015 Typical</t>
  </si>
  <si>
    <t>Variable Air Volume</t>
  </si>
  <si>
    <t>VENT-Ventilation-AEO15-15</t>
  </si>
  <si>
    <t>Water Heating</t>
  </si>
  <si>
    <t>Resistance Heater, Standard Standby Wattage</t>
  </si>
  <si>
    <t>Efficient electric water heaters are characterized by a high recovery or thermal efficiency (percentage of delivered electric energy which is transferred to the water) and low standby losses (the ratio of heat lost per hour to the content of the stored water). Included in the savings associated with high-efficiency electric water heaters are timers that allow temperature setpoints to change with hot water demand patterns. For example, the heating element could be shut off throughout the night, increasing the overall energy factor of the unit. In addition, tank and pipe insulation reduces standby losses and therefore reduces the demands on the water heater. This analysis considers heat pump water heaters as a replacement for conventional electric storage water heaters.</t>
  </si>
  <si>
    <t>ComDHWEfficientTank_v4_4 / COM-WHTanks-7p_v6</t>
  </si>
  <si>
    <t>PGECODHW103, CMUA TRM, WPSCGNRWH120206A</t>
  </si>
  <si>
    <t>https://www1.eere.energy.gov/buildings/appliance_standards/standards.aspx?productid=36</t>
  </si>
  <si>
    <t xml:space="preserve">RTF workbook input complete. RTF and 7th Plan only have one "efficient" option, don't reference heat pumps. </t>
  </si>
  <si>
    <t>DHW_WH-Water Heating-AEO17-1</t>
  </si>
  <si>
    <t>BEST? Used in NVE - should get better source.</t>
  </si>
  <si>
    <t>DHW_WH-Water Heating-RTF-v3.0-5</t>
  </si>
  <si>
    <t>Resistance Heater, Reduced Standby Wattage</t>
  </si>
  <si>
    <t>DHW_WH-Water Heating-AEO17-2</t>
  </si>
  <si>
    <t>DHW_WH-Water Heating-7PLN-v6-18</t>
  </si>
  <si>
    <t>DHW_WH-Water Heating-7PLN-v5-1</t>
  </si>
  <si>
    <t>7th Plan - com-whtanks-7p_v5p.xlsm</t>
  </si>
  <si>
    <t>EF 2.0 - Heat Pump</t>
  </si>
  <si>
    <t>Limit technical applicability</t>
  </si>
  <si>
    <t>DHW_WH-Water Heating-AEO17-3</t>
  </si>
  <si>
    <t>DHW_WHsm-Water Heating-7PLN-v3-1</t>
  </si>
  <si>
    <t>EF 2.45 - Heat Pump</t>
  </si>
  <si>
    <t>EF 3.90 - Heat Pump</t>
  </si>
  <si>
    <t>DHW_WH-Water Heating-AEO17-5</t>
  </si>
  <si>
    <t>DHW_WHsm-Water Heating-7PLN-v3-7</t>
  </si>
  <si>
    <t>Interior Lighting</t>
  </si>
  <si>
    <t>General Service Lighting</t>
  </si>
  <si>
    <t>EISA Compliant (17.4 lm/W)</t>
  </si>
  <si>
    <t xml:space="preserve">General service lighting includes general service incandescent lamps (GSIL), which is a standard incandescent or halogen type lamp that is intended for general service applications; has a medium screw base; has a lumen range of not less than 310 lumens and not more than 2,600 lumens; and is capable of being operated at least partially within 110 and 130 volts. General service lighting does not include any lighting application or bulb shape excluded from the GSIL definition, or any general service fluorescent lamp or incandescent reflector lamp; the exemptions are included as part of the “Linear” and "Exempted” lighting technology types. Infrared halogen lamps, also referred to as advanced incandescent lamps, meet the 2007 Energy Independence and Security Act (EISA) lighting standards (Tier 1). The second tier of EISA compliance, 45 lumens/watt, is phased in as the baseline after 2020. General service lighting includes analogous replacement technologies such as compact fluorescent lamps (CFLs) and light-emitting diode (LED) lamps, which are designed to be a replacement for standard incandescent lamps and use less energy to provide the same lumen output. LED lighting has seen significant penetration and cost reduction in recent years, and continues to improve in efficacy and cost. </t>
  </si>
  <si>
    <t>NonResLightingMidstream_v1.2 / Com-LightingInterior-7P_v41</t>
  </si>
  <si>
    <t>DEER, Various CA Workpapers, CMUA TRM</t>
  </si>
  <si>
    <t>LED efficacy trends consistent with Navigant/DOE 2016</t>
  </si>
  <si>
    <t>https://appliance-standards.org/product/general-service-lamps
https://www1.eere.energy.gov/buildings/appliance_standards/standards.aspx?productid=4</t>
  </si>
  <si>
    <t>RTF midstream workbook input complete, along with  EIA 2016 data and data from Navigant Report 2016</t>
  </si>
  <si>
    <t>CLTG_SCR-Interior Lighting-EIA11-2012 Ref. Case-14</t>
  </si>
  <si>
    <t>CLTG_SCR-Interior Lighting-7PLN-v36-2</t>
  </si>
  <si>
    <t>EISA Compliant (45 lm/W)</t>
  </si>
  <si>
    <t>CA and WA: BL 2020+
UT, WY, and ID: BL 2020+*</t>
  </si>
  <si>
    <t>CLTG_SCR-Interior Lighting-EIA11-2012 Ref. Case-15</t>
  </si>
  <si>
    <t>EISA-2020 Code</t>
  </si>
  <si>
    <t>CFL (64.3 lm/W)</t>
  </si>
  <si>
    <t>CLTG_SCR-Interior Lighting-7PLN-v36-1</t>
  </si>
  <si>
    <t>LED 2019/2020 (97 lm/W)</t>
  </si>
  <si>
    <t>CLTG_SCR-Interior Lighting-7PLN-v36-4</t>
  </si>
  <si>
    <t>Navigant Report 2014</t>
  </si>
  <si>
    <t>LED 2025 (111 lm/W)</t>
  </si>
  <si>
    <t>LED 2030 (123 lm/W)</t>
  </si>
  <si>
    <t>Exempted Lighting</t>
  </si>
  <si>
    <t>Incandescent/Halogen (18 lm/W)</t>
  </si>
  <si>
    <t xml:space="preserve">The exempted lighting technology type covers incandescent, CFL, and LED lamps that do not fit into the general service lighting category and are not covered by federal efficiency standards. These include: appliance bulbs, heavy-duty bulbs, dimmable bulbs, three-way bulbs, G shape (globe) lamps, candelabra base, and others. </t>
  </si>
  <si>
    <t xml:space="preserve">NonResLightingMidstream_v1.2 / Com-LightingInterior-7P_v41 </t>
  </si>
  <si>
    <t>New technology added to reflect lighting types exempted from EISA 2007 legislation</t>
  </si>
  <si>
    <t>http://www.lightingfacts.com/Library/Content/EISA
https://www1.eere.energy.gov/buildings/appliance_standards/standards.aspx?productid=4</t>
  </si>
  <si>
    <t>CFL (45 lm/W)</t>
  </si>
  <si>
    <t>LED 2019/2020 (76 lm/W)</t>
  </si>
  <si>
    <t>LED 2025 (86 lm/W)</t>
  </si>
  <si>
    <t>LED 2030 (94 lm/W)</t>
  </si>
  <si>
    <t>Linear Lighting</t>
  </si>
  <si>
    <t>T8 - F32 Standard (69.0 lm/W system)</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</si>
  <si>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 </t>
  </si>
  <si>
    <t>Com-LightingInterior-7P_v41 / Com-InteriorLightingControls-7P_V10</t>
  </si>
  <si>
    <t>T8 baseline (69 lm/W) from 7th Plan "Com-LightingInterior-7P_v41" Cell V22 in the "DOE  Conventional Tech Specs" sheet, in Mean Delivered lm/W format
LED efficacy trends consistent with Navigant/DOE 2016</t>
  </si>
  <si>
    <t>https://www1.eere.energy.gov/buildings/appliance_standards/standards.aspx?productid=22</t>
  </si>
  <si>
    <t>Added EIA 2016 data and data from Navigant Report 2016</t>
  </si>
  <si>
    <t>CLTG_LF-Interior Lighting-7PLN-v36-2</t>
  </si>
  <si>
    <t>CLTG_LF-Interior Lighting-7PLN-v36-1</t>
  </si>
  <si>
    <t>T8 - F28HE (82.5 lm/W system)</t>
  </si>
  <si>
    <t>7th Plan - com-lightinginterior-7p_v36.xlsx</t>
  </si>
  <si>
    <t>LED 2019/2020 (123 lm/W system)</t>
  </si>
  <si>
    <t>LED 2025 (142 lm/W system)</t>
  </si>
  <si>
    <t>LED 2030 (158 lm/W system)</t>
  </si>
  <si>
    <t>High-Bay Lighting</t>
  </si>
  <si>
    <t>Metal Halide (55.6 lm/W)</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</si>
  <si>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office space,  management could decide to replace all lamps, ballasts, and fixtures with different configurations. This type of decision-making is modeled on a stock turnover basis because of the time between opportunities for upgrades. For High-Bay fixtures, alternatives include metal halides, high pressure sodium, high output linear lighting, and LED fixtures. </t>
  </si>
  <si>
    <t>51.2 lm/W metal halide fixture came off market in 2016 in previous study</t>
  </si>
  <si>
    <t>https://www1.eere.energy.gov/buildings/appliance_standards/standards.aspx?productid=14</t>
  </si>
  <si>
    <t>Removed MH 51.2 lm/W ballast efficiency level since it was off market in 2016. Kept 55.6. 
Added EIA 2016 data and data from Navigant Report 2016</t>
  </si>
  <si>
    <t>CLTG_HBY-Interior Lighting-AEO15-4</t>
  </si>
  <si>
    <t>High Pressure Sodium (56.6 lm/W)</t>
  </si>
  <si>
    <t>CLTG_HBY-Interior Lighting-AEO15-8</t>
  </si>
  <si>
    <t>CLTG_HBY-Interior Lighting-EIA11-2012 Ref. Case-12</t>
  </si>
  <si>
    <t>High Output Linear Lighting (70.3 lm/W)</t>
  </si>
  <si>
    <t>CLTG_HBY-Interior Lighting-AEO15-12</t>
  </si>
  <si>
    <t>LED 2019/2020 (121 lm/W)</t>
  </si>
  <si>
    <t>CLTG_HBY-Interior Lighting-AEO15-16</t>
  </si>
  <si>
    <t>LED 2025 (138 lm/W)</t>
  </si>
  <si>
    <t>CLTG_HBY-Interior Lighting-AEO15-21</t>
  </si>
  <si>
    <t>LED 2030 (152 lm/W)</t>
  </si>
  <si>
    <t>CLTG_HBY-Interior Lighting-AEO15-22</t>
  </si>
  <si>
    <t>Exterior Lighting</t>
  </si>
  <si>
    <t>DEER, Various CA Workpapers</t>
  </si>
  <si>
    <t>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t>
  </si>
  <si>
    <t>T8 - F28 High Efficiency (82.5 lm/W system)</t>
  </si>
  <si>
    <t>Area Lighting</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</si>
  <si>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area lighting fixtures, alternatives include metal halides, high pressure sodium, high output linear lighting, and LED fixtures. </t>
  </si>
  <si>
    <t xml:space="preserve">Added EIA 2016 data and data from Navigant Report 2016
Area lighting fixtures in both PC2016 and NVE were previously using Navigant efficacy projections for Low and High Bay fixtures. Nav/DOE study has separate "Area and Roadway" lighting efficacy that is consistent with parking lot lighting; this is what we should be using. </t>
  </si>
  <si>
    <t>LED 2019/2020 (105 lm/W)</t>
  </si>
  <si>
    <t>CLTG_HBY-Interior Lighting-AEO15-5</t>
  </si>
  <si>
    <t>LED 2025 (120 lm/W)</t>
  </si>
  <si>
    <t>LED 2030 (132 lm/W)</t>
  </si>
  <si>
    <t>Refrigeration</t>
  </si>
  <si>
    <t>Walk-in Refrigerator/Freezer</t>
  </si>
  <si>
    <t>Current Standard</t>
  </si>
  <si>
    <t>Walk-ins are modeled assuming a unit with: 305 square feet, cooling capacity of 37,820 BTU/hr. Energy savings may be realized by implementing high performance controls and upgrades, described in the non-equipment measures list.</t>
  </si>
  <si>
    <t>Refrigeration standard (9/8/2017 rule) for walk-in refrigeration systems effective July 10, 2020</t>
  </si>
  <si>
    <t>https://www1.eere.energy.gov/buildings/appliance_standards/standards.aspx?productid=56</t>
  </si>
  <si>
    <t>Update Required</t>
  </si>
  <si>
    <t>Add EIA 2016 Reference case data</t>
  </si>
  <si>
    <t>EIA2016</t>
  </si>
  <si>
    <t>RFG_WLK-Refrigeration-EIA11-2012 Ref. Case-3</t>
  </si>
  <si>
    <t>Standard 2020</t>
  </si>
  <si>
    <t>Reach-in Refrigerator/Freezer</t>
  </si>
  <si>
    <t>Reach-ins are modeled assuming a unit with: 49 cubic feet, cooling capacity of 3,000 BTU/hr. Energy savings may be realized by implementing high performance controls and upgrades, described in the non-equipment measures list and the ENERGY STAR 4.0 level (effective 3/27/2017).</t>
  </si>
  <si>
    <t>ComRefrigeratorFreezer_v4_2</t>
  </si>
  <si>
    <t>DEER, PGECOFST123, PGECOREF104, PGE3PREF122/128, SCE13CC001, WPSDGENRRN0010</t>
  </si>
  <si>
    <t>Refrigeration standard effective March 27, 2017</t>
  </si>
  <si>
    <t>https://www1.eere.energy.gov/buildings/appliance_standards/standards.aspx?productid=28</t>
  </si>
  <si>
    <t>RFG_RCH-Refrigeration-EIA11-2012 Ref. Case-4</t>
  </si>
  <si>
    <t>ENERGY STAR (4.0)</t>
  </si>
  <si>
    <t>ENERGY STAR</t>
  </si>
  <si>
    <t>RTF workbook input complete</t>
  </si>
  <si>
    <t>RFG_RCH-Refrigeration-EIA11-2012 Ref. Case-5</t>
  </si>
  <si>
    <t>Glass Door Display</t>
  </si>
  <si>
    <t>Glass door display cases are modeled assuming a unit with: Cooling capacity of 20,000 BTU/hr. Energy savings may be realized by implementing high performance controls and upgrades, described in the non-equipment measures list.</t>
  </si>
  <si>
    <t>CA Workpapers (see Reach-in)</t>
  </si>
  <si>
    <t>RFG_GDSPL-Refrigeration-EIA11-2012 Ref. Case-4</t>
  </si>
  <si>
    <t>Open Display Case</t>
  </si>
  <si>
    <t>Open door display cases are modeled assuming a unit with: Cooling capacity of 20,000 BTU/hr. Energy savings may be realized by implementing high performance controls and upgrades, described in the non-equipment measures list.</t>
  </si>
  <si>
    <t>RFG_ODSPL-Refrigeration-EIA11-2012 Ref. Case-3</t>
  </si>
  <si>
    <t>Icemaker</t>
  </si>
  <si>
    <t>Automatic commercial ice makers are used in restaurants, bars, hotels, hospitals and a variety of commercial and industrial facilities for both food and patient care applications. Icemakers can deliver electricity savings with more efficient compressors, insulation, as well as optimized timing of ice production and the type of output to the specific application. ENERGY STAR batch-type ice makers (also called cube-type) are on average 11 percent more energy efficient and 25 percent more water-efficient than standard models, while ENERGY STAR continuous ice machines (including flake and nugget ice makers) are on average 20 percent more energy efficient than standard models.</t>
  </si>
  <si>
    <t>PGECOFST108, SCE13CC007, CMUA TRM, WPSDGENRCC0004</t>
  </si>
  <si>
    <t>Federal standard for commercial icemakers effective January 1, 2018</t>
  </si>
  <si>
    <t>https://www1.eere.energy.gov/buildings/appliance_standards/standards.aspx?productid=53</t>
  </si>
  <si>
    <t>ICEMK-Refrigeration-EIA11-2012 Ref. Case-4</t>
  </si>
  <si>
    <t>ENERGY STAR (3.0)</t>
  </si>
  <si>
    <t>ENERGY STAR 3.0 specification effective January 28, 2018</t>
  </si>
  <si>
    <t>ICEMK-Refrigeration-EIA11-2012 Ref. Case-5</t>
  </si>
  <si>
    <t>ICEMK-Refrigeration-ILTRM-v4.0-5</t>
  </si>
  <si>
    <t>Vending Machine</t>
  </si>
  <si>
    <t>High-efficiency vending machines incorporate more efficient compressors and lighting.</t>
  </si>
  <si>
    <t>https://www1.eere.energy.gov/buildings/appliance_standards/standards.aspx?productid=29</t>
  </si>
  <si>
    <t>VEND-Refrigeration-EIA11-2012 Ref. Case-5</t>
  </si>
  <si>
    <t>ENERGY STAR (3.2)</t>
  </si>
  <si>
    <t>VEND-Refrigeration-EIA11-2012 Ref. Case-6</t>
  </si>
  <si>
    <t>Food Preparation</t>
  </si>
  <si>
    <t>Oven</t>
  </si>
  <si>
    <t xml:space="preserve">This set of measures includes high-efficiency fryers, ovens, dishwashers, hot food containers, griddles, and steamers. Less common equipment, such as broilers, pasta cookers, rotisserie ovens, conveyor ovens, and rack ovens, and assumed to be modeled with the other more common equipment types. </t>
  </si>
  <si>
    <t>ComCookingConvectionOven_v2_3 / ComCookingCombinationOven_v2_3 / COM-Cooking-7P_V5</t>
  </si>
  <si>
    <t>PGECOFST100/101, SCE13CC006, SCE17CC012, CMUA TRM, WPSDGENRCC0005/0006/0011</t>
  </si>
  <si>
    <t>Modeled as a weighted average of convection and combination ovens</t>
  </si>
  <si>
    <t>Modeled with 55% convection and 45% combination? RTF workbook input complete</t>
  </si>
  <si>
    <t>COOK_OVN-Food Preparation-7PLN-v5-1</t>
  </si>
  <si>
    <t>COOK_OVN-Food Preparation-RTF-v2.0-1</t>
  </si>
  <si>
    <t>ENERGY STAR (2.2)</t>
  </si>
  <si>
    <t>Fryer</t>
  </si>
  <si>
    <t xml:space="preserve">This set of measures includes high-efficiency fryers, ovens, dishwashers, hot food containers, griddles and steamers. Less common equipment, such as broilers, pasta cookers, rotisserie ovens, conveyor ovens, and rack ovens, and assumed to be modeled with the other more common equipment types. </t>
  </si>
  <si>
    <t>ComCookingFryer_v2_3 / COM-Cooking-7P_V5</t>
  </si>
  <si>
    <t>PGECOFST102, SCE13CC004, CMUA TRM, WPSDGENRCC0014</t>
  </si>
  <si>
    <t>COOK_FRY-Food Preparation-RTF-v2.3-1</t>
  </si>
  <si>
    <t>COOK_FRY-Food Preparation-7PLN-v5-1</t>
  </si>
  <si>
    <t>COOK_FRY-Food Preparation-RTF-v2.0-1</t>
  </si>
  <si>
    <t>Dishwasher</t>
  </si>
  <si>
    <t>PGECOFSTNEW, PGECOFST126, CMUA TRM</t>
  </si>
  <si>
    <t>Fine to use IL TRM and CMUA</t>
  </si>
  <si>
    <t>DW-Food Preparation-ILTRM-v4.0-2</t>
  </si>
  <si>
    <t>Hot Food Container</t>
  </si>
  <si>
    <t>ComCookingHotFoodCabinet_v2_3 / COM-Cooking-7P_V5</t>
  </si>
  <si>
    <t>PGECOFST105, SCE13CC003, CMUA TRM</t>
  </si>
  <si>
    <t>N/A - state only</t>
  </si>
  <si>
    <t>COOK_HFCNT-Food Preparation-RTF-v2.3-2</t>
  </si>
  <si>
    <t>COOK_HFCNT-Food Preparation-7PLN-v5-1</t>
  </si>
  <si>
    <t>COOK_HFCNT-Food Preparation-RTF-v2.0-2</t>
  </si>
  <si>
    <t>ENERGY STAR (2.0)</t>
  </si>
  <si>
    <t>Steamer</t>
  </si>
  <si>
    <t>ComCookingSteamer_v2_4 / COM-Cooking-7P_V5</t>
  </si>
  <si>
    <t>PGECOFST104, SCE13CC002, CMUA TRM, WPSDGENRCC0001</t>
  </si>
  <si>
    <t>COOK_STM-Food Preparation-7PLN-v5-1</t>
  </si>
  <si>
    <t>COOK_STM-Food Preparation-RTF-v2.0-4</t>
  </si>
  <si>
    <t>ENERGY STAR (1.2)</t>
  </si>
  <si>
    <t>Griddle</t>
  </si>
  <si>
    <t>Office Equipment</t>
  </si>
  <si>
    <t>Desktop Computer</t>
  </si>
  <si>
    <t>ENERGY STAR labeled computers automatically power down to 15 watts or less when not in use and may actually last longer than conventional products because they spend a large portion of time in a low-power sleep mode.  ENERGY STAR labeled computers also generate less heat than conventional models.</t>
  </si>
  <si>
    <t>Need to document baseline cost estimate in DEEM so it can be referenced.</t>
  </si>
  <si>
    <t>CEL_PCDT-Office Equipment-7PLN-v2-1</t>
  </si>
  <si>
    <t>AEG Estimate</t>
  </si>
  <si>
    <t>ENERGY STAR (8.0)</t>
  </si>
  <si>
    <t>ENERGY STAR labeled computers automatically power down to 15 watts or less when not in use.  ENERGY STAR labeled computers also generate less heat than conventional models.</t>
  </si>
  <si>
    <t>CEL_PCLT-Office Equipment-7PLN-v2-1</t>
  </si>
  <si>
    <t>Monitor</t>
  </si>
  <si>
    <t>ENERGY STAR labeled monitors automatically power down to 15 watts or less when not in use.</t>
  </si>
  <si>
    <t>CEL_MN-Office Equipment-7PLN-v2-1</t>
  </si>
  <si>
    <t>ENERGY STAR (7.1)</t>
  </si>
  <si>
    <t>Server</t>
  </si>
  <si>
    <t>In addition to the "sleep" mode a reductions, servers have additional energy-saving opportunities through "virtualization" and other architecture solutions that involve optimal matching of computation tasks to hardware requirements</t>
  </si>
  <si>
    <t>CEL_SRV-Office Equipment-RSRCH-1</t>
  </si>
  <si>
    <t>Printer/Copier/Fax</t>
  </si>
  <si>
    <t>ENERGY STAR labeled office equipment saves energy by powering down and "going to sleep" when not in use.  ENERGY STAR labeled copiers are equipped with a feature that allows them to automatically turn off after a period of inactivity.</t>
  </si>
  <si>
    <t>CEL_SCF-Office Equipment-ESTAR-ESTAR v1.1-3</t>
  </si>
  <si>
    <t>POS Terminal</t>
  </si>
  <si>
    <t>Point-of-sale terminals in retail and supermarket facilities are always on. Efficient models  incorporate a high-efficiency power supply to reduce energy use.</t>
  </si>
  <si>
    <t>Miscellaneous</t>
  </si>
  <si>
    <t>Non-HVAC Motors</t>
  </si>
  <si>
    <t>Standard (NEMA Premium)</t>
  </si>
  <si>
    <t>NEMA Premium has become the standard for motors, eliminating the potential formerly claimed on this end use.</t>
  </si>
  <si>
    <t>https://www1.eere.energy.gov/buildings/appliance_standards/standards.aspx?productid=6</t>
  </si>
  <si>
    <t>Pool Pump</t>
  </si>
  <si>
    <t xml:space="preserve">High-efficiency motors and two-speed pumps provide improved energy efficiency for this load. </t>
  </si>
  <si>
    <t>EfficientPoolPumps_v2_1 (Post-QC)</t>
  </si>
  <si>
    <t>DEER, SCE17WP008</t>
  </si>
  <si>
    <t>http://www1.eere.energy.gov/buildings/appliance_standards/standards.aspx?productid=67</t>
  </si>
  <si>
    <t>PLPUMP-Miscellaneous-DEER-1</t>
  </si>
  <si>
    <t>PLPMP-Miscellaneous-SCE-Rev 0-1</t>
  </si>
  <si>
    <t>Two-Speed ENERGY STAR (2.0)</t>
  </si>
  <si>
    <t>Two-Speed</t>
  </si>
  <si>
    <t>PLPUMP-Miscellaneous-DEER-2</t>
  </si>
  <si>
    <t>Variable Speed ENERGY STAR (2.0)</t>
  </si>
  <si>
    <t>Variable Speed</t>
  </si>
  <si>
    <t>PLPUMP-Miscellaneous-DEER-4</t>
  </si>
  <si>
    <t>PLPMP-Miscellaneous-SCE-Rev 0-2</t>
  </si>
  <si>
    <t>Pool Heater</t>
  </si>
  <si>
    <t>Electric Resistance</t>
  </si>
  <si>
    <t>Efficient pool heaters can make use of heat pump technology to achieve significantly higher coefficients of performance in the COP=5.0 range.</t>
  </si>
  <si>
    <t>N/A - gas only</t>
  </si>
  <si>
    <t>PLHT-Miscellaneous-AEG-8</t>
  </si>
  <si>
    <t>Heat Pump</t>
  </si>
  <si>
    <t>Electric Vehicle Supply Equipment</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</si>
  <si>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</si>
  <si>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ResEVChargers_v1_1 / Res-EVSE-2021P_v1</t>
  </si>
  <si>
    <t>https://energy.gov/eere/electricvehicles/vehicle-charging</t>
  </si>
  <si>
    <t>Fine to use 7P values for PacifiCorp, but check costs with ESTAR source. Recommending</t>
  </si>
  <si>
    <t>EVSE-Transportation-7PLN-v2-1</t>
  </si>
  <si>
    <t>ENERGY STAR (1.0)</t>
  </si>
  <si>
    <t>Connected - ENERGY STAR (1.0)</t>
  </si>
  <si>
    <t>Appliances</t>
  </si>
  <si>
    <t xml:space="preserve">High efficiency clothes washers use superior designs that require less energy and water. Commercial-style clothes washers have a new federal standard minimum Modified Energy Factor (MEF J2, in cu.ft./kWh/cycle) of 2.0 starting January 1, 2018. The ENERGY STAR option is modeled as a non-equipment measure to more accurately reflect its impact on three end use technologies (water heater, clothes washer, and clothes dryer). </t>
  </si>
  <si>
    <t>ComClothesWashers_v5_1 / COM-Washer-7P_V1</t>
  </si>
  <si>
    <t>https://www1.eere.energy.gov/buildings/appliance_standards/standards.aspx?productid=9</t>
  </si>
  <si>
    <t>Clothes Dryer</t>
  </si>
  <si>
    <t>An energy-efficient clothes dryer has a moisture-sensing device to terminate the drying cycle rather than using a timer, and an energy-efficient motor is used for spinning the dryer tub. Application of a heat pump cycle to more efficiently extract the moisture from clothes leads to additional energy savings.</t>
  </si>
  <si>
    <r>
      <t xml:space="preserve">Residential only: </t>
    </r>
    <r>
      <rPr>
        <u/>
        <sz val="10"/>
        <color rgb="FF0070C0"/>
        <rFont val="Calibri"/>
        <family val="2"/>
        <scheme val="minor"/>
      </rPr>
      <t>https://www1.eere.energy.gov/buildings/appliance_standards/standards.aspx?productid=50</t>
    </r>
  </si>
  <si>
    <t>Added based on NVE measure list; use residential size dryers for large MF and other segments. Not sure of large electric dryer prevalence in laundromat/hotels.</t>
  </si>
  <si>
    <t>ENERGY STAR (1.1)</t>
  </si>
  <si>
    <t>A catchall category for miscellaneous electric uses. Includes equipment such as battery chargers and backup generators.</t>
  </si>
  <si>
    <t>Measure</t>
  </si>
  <si>
    <t>Description</t>
  </si>
  <si>
    <t>RTF / Power Plan Workbook</t>
  </si>
  <si>
    <t>Status for DEEM</t>
  </si>
  <si>
    <t>PC2019 EUL Measure Code</t>
  </si>
  <si>
    <t>PC2019 Cost Measure Code</t>
  </si>
  <si>
    <t>PC2019 Savings Measure Code</t>
  </si>
  <si>
    <t>odd even</t>
  </si>
  <si>
    <t>All</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</si>
  <si>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fiberglass batts and rolls, rigid polystyrene foam boards, structural insulated panels (SIPs), and sprayed foam.</t>
  </si>
  <si>
    <t>ComWeatherizationSchool_v2_3</t>
  </si>
  <si>
    <t>DEER</t>
  </si>
  <si>
    <r>
      <t>New RTF workbook is 7th Plan format update.</t>
    </r>
    <r>
      <rPr>
        <sz val="10"/>
        <color rgb="FFFF0000"/>
        <rFont val="Calibri"/>
        <family val="2"/>
        <scheme val="minor"/>
      </rPr>
      <t xml:space="preserve"> </t>
    </r>
    <r>
      <rPr>
        <sz val="10"/>
        <color theme="1"/>
        <rFont val="Calibri"/>
        <family val="2"/>
        <scheme val="minor"/>
      </rPr>
      <t>Only RTF data is for schools.</t>
    </r>
  </si>
  <si>
    <t>INS_CLG-Heating-BPA-v2.5-1</t>
  </si>
  <si>
    <t>Building Energy Simulation Tool</t>
  </si>
  <si>
    <t>Insulation - Ducting</t>
  </si>
  <si>
    <t xml:space="preserve">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 </t>
  </si>
  <si>
    <t>Check costs with CPUC 2018 PG MICS Database</t>
  </si>
  <si>
    <t>INS_DCT-All-DEER-1</t>
  </si>
  <si>
    <t>Building Shell - Cool Roofs</t>
  </si>
  <si>
    <t xml:space="preserve">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 Living roofs also reduce stormwater runoff. </t>
  </si>
  <si>
    <r>
      <t xml:space="preserve">Check costs with CPUC 2018 PG MICS Database. </t>
    </r>
    <r>
      <rPr>
        <sz val="10"/>
        <color rgb="FFFF0000"/>
        <rFont val="Calibri"/>
        <family val="2"/>
        <scheme val="minor"/>
      </rPr>
      <t xml:space="preserve">Residential measure list has radiant barrier, this list has cool roofs. Suggest removing inconsistency. </t>
    </r>
  </si>
  <si>
    <t>RF_COOL-Cooling-DEER-1</t>
  </si>
  <si>
    <t>PGECOBLD106</t>
  </si>
  <si>
    <t>INS_WC-Heating-BPA-v2.5-1</t>
  </si>
  <si>
    <t>HVAC - Duct Repair and Sealing</t>
  </si>
  <si>
    <t xml:space="preserve">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  Each has a relatively short shelf life, and no documented research has identified the aging characteristics of sealant applications.  </t>
  </si>
  <si>
    <t>Data is ONLY for cooling from 6th Plan</t>
  </si>
  <si>
    <t>DCT_RPR-All-DEER-1</t>
  </si>
  <si>
    <t>DCT_RPR-Cooling-RTF-1</t>
  </si>
  <si>
    <t>High-efficiency windows, such as those labeled under the ENERGY STAR Program, are designed to reduce a building's energy bill while increasing comfort for the occupants at the same time.  High-efficiency windows have reducing properties that reduce the amount of heat transfer through the glazing surface.  For example, some windows have a low-E coating, which is a thin film of metallic oxide coating on the glass surface that allows passage of short-wave solar energy through glass and prevents long-wave energy from escaping.  Another example is double-pane and even triple-pane glass that reduces conductive and convective heat transfer.  There are also double-pane glasses that are gas-filled (usually argon) to further increase the insulating properties of the window.</t>
  </si>
  <si>
    <t>ComWeatherizationSchool_v2_3 / Com-WindowSGS-7P_V5</t>
  </si>
  <si>
    <t>DEER, PGECOBLD108, SCE13HC002</t>
  </si>
  <si>
    <t>WND_FLM-Cooling-7PLN-v3-2</t>
  </si>
  <si>
    <t>com-windowsgs-7p_v3p</t>
  </si>
  <si>
    <t>WND_FLM-Heating-7PLN-v3-2</t>
  </si>
  <si>
    <t>WND_FLM-Ventilation-7PLN-v3-2</t>
  </si>
  <si>
    <t>Chiller - Chilled Water Reset</t>
  </si>
  <si>
    <t>Chilled water reset controls save energy by improving chiller performance through increasing the supply chilled water temperature, which allows increased suction pressure during low load periods.  Raising the chilled water temperature also reduces chilled water piping losses.  However, the primary savings from the chilled water reset measure results from chiller efficiency improvement.  This is due partly to the smaller temperature difference between chilled water and ambient air, and partly due to the sensitivity of chiller performance to suction temperature.</t>
  </si>
  <si>
    <t>More or less sufficiently characterized.</t>
  </si>
  <si>
    <t>CHLR_WC_CHWRST-Cooling-DEER-1</t>
  </si>
  <si>
    <t>BEST</t>
  </si>
  <si>
    <t>An adjustable or variable speed drive (VSD) is a device that controls the rotational speed of motor-driven equipment. Variable frequency drives (VFDs), the most common type of VSD, are solid-state controllers that enable an AC motor to operate over a wide speed range by adjusting the frequency and voltage of power supplied to the motor. This measure equips a constant speed chilled water pump(s) with variable speed controller(s) (along with corresponding sensors). The regulation of pump speed with varying demand conditions enhances the part-load performance of the chilled water loop and the chiller system.</t>
  </si>
  <si>
    <t>ComIndAgPumps_1_1</t>
  </si>
  <si>
    <t>DEER, SCE17HC039</t>
  </si>
  <si>
    <t>Previously "Chiller - Chilled Water Variable-Flow System"</t>
  </si>
  <si>
    <t>SCE17HC039 workpaper has both CHW and CW pump VFD costs and savings. Baseline for SCE workpaper is constant speed, but code may be two-speed; should be OK to use since it is CA workpaper.</t>
  </si>
  <si>
    <t>CHLR_AC_VSCHW-Cooling-DEER-1</t>
  </si>
  <si>
    <t>Chiller - Variable Speed Fans</t>
  </si>
  <si>
    <t>This measure equips condenser fans for air-cooled units and cooling tower fans for water-cooled units with variable speed controllers. The regulation of fan speed and rotation with varying demand conditions enhances the part-load performance of the fans and the overall system.</t>
  </si>
  <si>
    <t>DEER, SCE17HC039, PGECOHVC106</t>
  </si>
  <si>
    <t>CHLR_WC_VSCTFAN-Cooling-DEER-1</t>
  </si>
  <si>
    <t>CHLR_WC_VSCTFAN-Cooling-NJTRM-31</t>
  </si>
  <si>
    <t>RTU - Maintenance</t>
  </si>
  <si>
    <t>Regular cleaning and maintenance enables a roof top unit to function effectively and efficiently throughout its years of service. Neglecting necessary maintenance leads to a steady decline in performance while energy use increases.  Maintenance measures such as condenser and evaporator coil cleaning, refrigerant charge adjustment, and air filter replacement can increase the efficiency of poorly performing equipment by as much as 10%.</t>
  </si>
  <si>
    <t xml:space="preserve">PGE3PHVC156/158/160, SCE13HC037, WPSDGENRHC1010/20/30/40 </t>
  </si>
  <si>
    <t>Sufficient characterization from PG&amp;E; SCE and SDG&amp;E data can also be added if necessary.</t>
  </si>
  <si>
    <t>RTU_MNT-Cooling-ILTRM-v4.0-1</t>
  </si>
  <si>
    <t>AEG-Engr. Assumption</t>
  </si>
  <si>
    <t>This measure equips constant speed condenser water pump(s) with variable speed controller(s). The regulation of pump speed with varying demand conditions enhances the part-load performance of the condenser water loop and the chiller system.</t>
  </si>
  <si>
    <t>New measure added</t>
  </si>
  <si>
    <t>SCE17HC039 workpaper has both CHW and CW pump VFD costs and savings. This was added.</t>
  </si>
  <si>
    <t>Water-Cooled Chiller - Condenser Water Temperature Reset</t>
  </si>
  <si>
    <t>In systems where the condensing temperature is set at too high of a constant value, or during times when the outdoor wet-bulb temperature decreases, reducing the condenser water set-point improves chiller efficiency and can save energy. A 5 °C reduction could save 5-10% of chiller energy use. It has the added advantage of a reduced tendency to cause scaling. However, lowering the condensing water temperature may come at the expense of increasing the cooling tower fan energy. There is a balance point where the efficiency of the whole system is optimized.</t>
  </si>
  <si>
    <t xml:space="preserve">Previously listed as "Water-Cooled Chiller - Chilled Water Reset" </t>
  </si>
  <si>
    <r>
      <t xml:space="preserve">Added cost and EUL data from CA and savings data for PNNL. 
</t>
    </r>
    <r>
      <rPr>
        <i/>
        <sz val="10"/>
        <rFont val="Calibri"/>
        <family val="2"/>
        <scheme val="minor"/>
      </rPr>
      <t>DVB: This measure has no data, but CHW reset costs used for CW reset and then modeled in BEST? How good are those savings? Custom measure savings vary widely and strongly depend on site-specific chiller plant design/operating parameters. Some RCx programs may report per-project averages for RCx measures like this, but this estimate would be no better than throwing this measure into the Custom Measures bucket at the end.</t>
    </r>
  </si>
  <si>
    <t>CHLR_WC_ECWTRST-Cooling-AEG-1</t>
  </si>
  <si>
    <t>CHLR_WC_ECWTRST-Cooling-CASE-1</t>
  </si>
  <si>
    <t>PNNL</t>
  </si>
  <si>
    <t>Economizers allow outside air (when it is cool and dry enough) to be brought into the building space to meet cooling loads instead of using mechanically cooled interior air.  A dual enthalpy economizer consists of indoor and outdoor temperature and humidity sensors, dampers, motors, and motor controls.  Economizers are most applicable to temperate climates and savings will be smaller in extremely hot or humid areas.</t>
  </si>
  <si>
    <t xml:space="preserve">DEER, SCE13HC046, PGE3PHVC152, WPSDGENRHC0028 </t>
  </si>
  <si>
    <t>Make sure to benchmark savings with SCE workpaper</t>
  </si>
  <si>
    <t>HVAC_ECON-Cooling-DEER-2</t>
  </si>
  <si>
    <t>Ventilation - Nighttime Air Purge</t>
  </si>
  <si>
    <t>A system that uses an air-side economizer to automatically ventilate a building at night to cool the building's thermal mass and reduce the need for compressor-based cooling the following day.</t>
  </si>
  <si>
    <t>Data input from E3T, but would like to have more. Not much more data could be found. http://e3tnw.org/ItemDetail.aspx?id=102</t>
  </si>
  <si>
    <t>Space Heating - Heat Recovery Ventilator</t>
  </si>
  <si>
    <t>Heat recovery ventilation uses a counter-flow, air-to-air heat exchanger between inbound and outbound air flow to selectively transfer heat and reduce space heating loads.</t>
  </si>
  <si>
    <t>DEER, CPUC ED Disposition on VRF Measure Impacts</t>
  </si>
  <si>
    <t>Added electric HRV measures from E3T. No other electric heat measures were found. Added UEC values for HRV VRF measure from CPUC VRF disposition. Most HRV measures from midwestern states</t>
  </si>
  <si>
    <t>HRV-Heating-DEER-1</t>
  </si>
  <si>
    <t>RES_HRV-Cooling-7PLN-v1-2</t>
  </si>
  <si>
    <t>Secondary Glazing Systems (SGS) are window attachments with insulating high-performance glazing in anodized or painted aluminum frames with low-e coating on double-lite (IGU) glass. They are installed from the interior side without replacing the existing glass, window frames, or altering the exterior appearance of the building. They are considered when it is desired to save energy, reduce carbon footprint, and significantly increase occupant comfort thermally, visually, and acoustically in existing commercial buildings with existing clear single pane low-performance windows.</t>
  </si>
  <si>
    <t>Building Shell - Air Sealing (Infiltration Control)</t>
  </si>
  <si>
    <t>Cooling / Heating</t>
  </si>
  <si>
    <t>Lowering the air infiltration rate by caulking small leaks and weather-stripping around window frames, doorframes, power outlets, plumbing, and wall corners can provide significant energy savings. Weather-stripping doors and windows will create a tight seal and further reduce air infiltration. This measure also covers the installation of door sweeps.</t>
  </si>
  <si>
    <t>Industrial Air Curtains</t>
  </si>
  <si>
    <t>This measure applies to buildings with exterior entryways that utilize overhead doors. All other air curtain applications, such as through sliding door entryways or conventional foot-traffic entryways, require custom analysis as air curtain designs must often accommodate other factors that may change their effectiveness.</t>
  </si>
  <si>
    <t>Server Room Temperature Set back</t>
  </si>
  <si>
    <t>This measure involves adjusting existing thermostats or building automation systems for reduced cooling energy consumption and fan energy consumption in server room and/or data center spaces. Existing set points should be documented through an audit or retro-commissioning study. A maximum temperature adjustment of 95°F will limit significant increase in server fan power consumption</t>
  </si>
  <si>
    <t>Ventilation - ECM on VAV Boxes</t>
  </si>
  <si>
    <t>ECM motors are well suited to the variable flow rates of VAV boxes. ECMs are a higher efficiency option for the air blowers and maintain efficiency better over a wide range of loads.</t>
  </si>
  <si>
    <t>VENT_ECM-Ventilation-7PLN-v3-3</t>
  </si>
  <si>
    <t>Ventilation - Permanent Magnet Synchronous Fan Motor</t>
  </si>
  <si>
    <t>X</t>
  </si>
  <si>
    <t xml:space="preserve">The Q-Sync technology uses a permanent magnet synchronous motor topology and a simple, patented, low-cost switching method to achieve a higher efficiency than any other commercial refrigeration fan motor currently on the market. Q-Sync is nearly three times more efficient than shaded pole (19% to 75% improvement), and inherently more efficient than other induction, PSC or ECM/BLDC state-of-the-art motor offerings. Q-Sync also has a 50%+ power factor advantage over ECM designs and can be offered at the same cost as ECMs.
Q-Sync motors are permanent magnet synchronous motors that directly utilize utility-supplied AC current. By contrast, EC motors require that the AC current be rectified to DC before it is applied to the motor windings, and rectifying electrical current produces some parasitic losses. Therefore, Q-sync motor savings over EC motors is due to the lack of AC to DC conversion losses, and this improved efficiency is additive to the efficiency advantage offered by EC motors compared with shaded pole motors. </t>
  </si>
  <si>
    <t>Ventilation - Fan Drive Improvements</t>
  </si>
  <si>
    <t xml:space="preserve">Clean air ventilation fan systems such as air handling units and CUACs typically use indirect drives, which are less efficient than direct drives due to frictional losses in the belts or gears. Losses increase if the pulleys are not aligned or if the system is otherwise not properly designed. This measure considers two improvements to existing belt drives: replacement with an improved indirect drive (which may include the addition of synchronous belts) or replacement with a direct drive. </t>
  </si>
  <si>
    <t>Developed costs for direct drive HVAC fans.</t>
  </si>
  <si>
    <t>Ventilation - Variable Speed Control</t>
  </si>
  <si>
    <t>This measure equips ventilation fans (like those in an air handler unit) with variable speed controllers. The regulation of fan speed and rotation with varying demand conditions enhances the part-load performance of the fans and the overall system.</t>
  </si>
  <si>
    <t xml:space="preserve">ComRTUControllers_v1_1 </t>
  </si>
  <si>
    <t>DEER, PGECOHVC125, PGECOHVC106, SCE13HC031, SCE13HC050</t>
  </si>
  <si>
    <t>This is "Fan System - Variable Speed Drive" measure in DEEM. Recommend adding CA workpaper on variable speed air handler motors</t>
  </si>
  <si>
    <t>FAN_VSD-Ventilation codes from DEER, Mid-Atl, IL TRM</t>
  </si>
  <si>
    <t>VENT_VSD-Ventilation-DEER-1</t>
  </si>
  <si>
    <t>Ventilation - Demand Controlled</t>
  </si>
  <si>
    <t>Also known as Demand Controlled Ventilation, this measure uses carbon dioxide (CO2) levels to indicate the level of occupancy (and therefore the level of demand) in a space. Sensors monitor CO2 levels so that air handling controls can adjust the amount of outside air the system needs to intake. Ventilation rates are thereby controlled based on occupancy, rather than a fixed rate, thus saving HVAC energy use.</t>
  </si>
  <si>
    <t>PGECOHVC168, SCE13HC061, SCE13CS004</t>
  </si>
  <si>
    <t>VENT_DCV-Ventilation-7PLN-v3-16</t>
  </si>
  <si>
    <t>VENT_DCV-Ventilation-7PLN-v3-5</t>
  </si>
  <si>
    <t>HVAC - Dedicated Outdoor Air System (DOAS)</t>
  </si>
  <si>
    <t>An outside air ventilation system that is separate from the central air handling and distribution system, enabling the central system to not have to handle (and condition/dehumidify) outside air.</t>
  </si>
  <si>
    <t>Sufficiently characterized by 7th Plan</t>
  </si>
  <si>
    <t>Destratification Fans (HVLS)</t>
  </si>
  <si>
    <t>High volume low-speed (HVLS) ceiling fans are large (8-ft. to 20-ft. in diameter). They will effectively mix and circulate air within a given space to equalize temperature between ceiling and floor levels.</t>
  </si>
  <si>
    <t>HVLS-Cooling-AEG-1</t>
  </si>
  <si>
    <t>HVLS-Heating-AEG-1</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</si>
  <si>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the supply fan, condenser fan, compressor, and outdoor air damper/economizer. </t>
  </si>
  <si>
    <t>ComRTUControllers_v1_1 / Com-RooftopController-7P_V6</t>
  </si>
  <si>
    <t>PGECOHVC143, SCE13HC045</t>
  </si>
  <si>
    <t>RTU_CTRL-Ventilation-7PLN-v5-18</t>
  </si>
  <si>
    <t>RTU_CTRL-Ventilation-7PLN-v5-1</t>
  </si>
  <si>
    <t>RTU - Evaporative Precooler</t>
  </si>
  <si>
    <t xml:space="preserve">Evaporative precooling can improve the performance of air conditioning systems, most commonly RTUs. These systems typically use indirect evaporative cooling as a first stage to pre-cool outside air. If the evaporative system cannot meet the full cooling load, the air steam is further cooled with a conventional direct expansion air conditioning loop.   </t>
  </si>
  <si>
    <t>DEER or Xcel cost, Xcel Energy data</t>
  </si>
  <si>
    <t>RTU_PREC-Cooling-DEER-1</t>
  </si>
  <si>
    <t>Ductless Mini Split Heat Pump</t>
  </si>
  <si>
    <t>Room AC</t>
  </si>
  <si>
    <t xml:space="preserve">This high efficiency, wall-mounted zonal heat pump typically supplements an existing heating and cooling system to improve the operating efficiency of the system. </t>
  </si>
  <si>
    <t>Using 7th plan data</t>
  </si>
  <si>
    <t>DHP-Heating-7PLN-v4-2</t>
  </si>
  <si>
    <t xml:space="preserve">This measure is the replacement of an existing manual or programmable thermostat with a Wi-Fi Enabled (often referred to as "Smart") Thermostat. This device controls heating, ventilation, and air-conditioning (HVAC) equipment to regulate the temperature of zone in which it is installed, has the ability to make automated adjustments to the set point of the HVAC system to drive energy savings (electric and gas), and has the ability to communicate with sources external to the HVAC system. For connection, the thermostat may rely on a local area network (e.g. Wi-Fi) and an internet connection that is independent of the thermostat. </t>
  </si>
  <si>
    <t>ComConnectedThermostats_v1_1 / COM-WEPT-7P_V2</t>
  </si>
  <si>
    <t>WPSDGENRHC0026</t>
  </si>
  <si>
    <t>Description was previously for programmable tstat. Use 7th Plan measure</t>
  </si>
  <si>
    <t>STAT_WIFI-All-7PLN-v1-1</t>
  </si>
  <si>
    <t>Water Heater - Faucet Aerators/Low Flow Nozzles</t>
  </si>
  <si>
    <t>A faucet aerator or low flow nozzle reduces the flowrate of water coming out of a faucet while adding air and spreading the stream over a larger area. The reduced flowrate (in gallons per minute or GPM) results in water conservation and energy savings from reduced hot water use.</t>
  </si>
  <si>
    <t>DEER, WPSCGNRWH161222A (Gas)</t>
  </si>
  <si>
    <t>DEER/IL TRM</t>
  </si>
  <si>
    <t>DHW_AER-Water Heating-DEER-1</t>
  </si>
  <si>
    <t>DHW_AER-Water Heating-ILTRM-v4.0-1</t>
  </si>
  <si>
    <t xml:space="preserve">Similar to faucet aerators, low-flow showerheads reduce the consumption of hot water, which in turn decreases water heating energy use.  </t>
  </si>
  <si>
    <t>Showerheads_v3.1 / COM-Showerhead-7P_v5</t>
  </si>
  <si>
    <t>DHW_SHW-Water Heating-7PLN-v3-1</t>
  </si>
  <si>
    <t>Unit installed on showerhead to passively monitor water temperature and automatically shut off once setpoint is reached. Reduces wasteful energy when shower is left to warm up for too long. Applicable to shower only and not shower/tub combinations.</t>
  </si>
  <si>
    <t>ThermostaticShowerRestrictionValve_v1_3</t>
  </si>
  <si>
    <t>Added measure to reflect RTF's application of TSR valves to health care and assisted living. Note applicability considerations with low-flow showerheads.</t>
  </si>
  <si>
    <t>Circulating pumps are often used for open loop water heating systems to circulate domestic hot water (DHW) so that faucets will provide hot water instantly or in a short time after a user's “on demand” request and can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 High efficiency circulation pumps use electronically commutated motor (ECM) to improve motor efficiency over a larger range of partial loads and allow for improved low RPM performance with greater torque and smaller pump dimensions.</t>
  </si>
  <si>
    <t>ComResCirculatorPumps_1_2</t>
  </si>
  <si>
    <t>CalTF</t>
  </si>
  <si>
    <t xml:space="preserve">Previously "Water Heater - High Efficiency Circulation Pump", now applied to pumps for both water heating and hydronic space heating. </t>
  </si>
  <si>
    <t>PMP_HEMTR-Cooling/Heating-HITRM-PY11 Redlined-1</t>
  </si>
  <si>
    <t>Water Heater - Pipe Insulation</t>
  </si>
  <si>
    <t xml:space="preserve">Insulating hot water pipes decreases the amount of energy lost during distribution of hot water throughout the building. Insulating pipes will result in quicker delivery of hot water and allows lowering the water heating set point. There are several different types of insulation, the most common being polyethylene and neoprene.      </t>
  </si>
  <si>
    <t>WPSCGREWH161128A, WPSDGENRWH1200/1203</t>
  </si>
  <si>
    <r>
      <t xml:space="preserve">Fine to use IL TRM; should add CA workpapers, but this is predominantly gas and not electric. </t>
    </r>
    <r>
      <rPr>
        <b/>
        <sz val="10"/>
        <color theme="1"/>
        <rFont val="Calibri"/>
        <family val="2"/>
        <scheme val="minor"/>
      </rPr>
      <t xml:space="preserve">Costs added from SCG (DEER 2008) per linear foot. </t>
    </r>
  </si>
  <si>
    <t>DHW_PINS-Water Heating-SCG-R3-1</t>
  </si>
  <si>
    <t>DHW_PINS-Water Heating-ILTRM-v4.0-1</t>
  </si>
  <si>
    <t xml:space="preserve">Pre-rinse valves use a spray of water to remove food waste from dishes prior to cleaning in a dishwasher.  More efficient spray valves use less water thereby reducing water consumption, water heating cost, and waste water (sewer) charges.  Pre-rinse spray valves include a nozzle, squeeze lever, and dish guard bumper.  The primary impacts of this measure are water savings.  Reduced hot water consumption saves either natural gas or electricity, depending on the type of energy the hot water heater uses. </t>
  </si>
  <si>
    <t>ComCookingPreRinseSprayValve_v2_4 / COM-PreRinseSpray-7P_V3</t>
  </si>
  <si>
    <t>PGECOFST125, WPSDGENRWH0012, WPSCGNRWH121113A</t>
  </si>
  <si>
    <t>DHW_SPR-Water Heating-7PLN-v3-1</t>
  </si>
  <si>
    <t>Water Heater - Temperature Setback</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</si>
  <si>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</si>
  <si>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No commercial data available for this, only residential. The impact does not seem to be distinct from the residential measure unless this is applied to larger systems/boilers, at which point it becomes a different measure.</t>
  </si>
  <si>
    <t>IL TRM Residential</t>
  </si>
  <si>
    <t>DHW_STBK-Water Heating-ILTRM-v4.0-4</t>
  </si>
  <si>
    <t>Water Heater - Solar System</t>
  </si>
  <si>
    <t>Installation of solar system on top of existing water heater. Provides water heating during sunlit hours and stores hot water for future use.</t>
  </si>
  <si>
    <t>Recommend to update with AEO 2018 in case costs (2015$) are actually updated.</t>
  </si>
  <si>
    <t>DHW_WH-Water Heating-AEO15-9</t>
  </si>
  <si>
    <t>Commercial Laundry - Ozone Treatment</t>
  </si>
  <si>
    <t>Ozone is a powerful oxidant and disinfectant. It enhances the laundry process by reducing energy, water, and chemicals. It is created when air is exposed to either ultraviolet light or high voltage electric arcs. During the process, some of the oxygen molecules (O2) are split into two oxygen atoms (O). These atoms combine with oxygen molecules producing ozone (O3). Ozone cleans fabrics by chemically reacting with soils in the laundry, removes the soils’ electrons, and uses cold water to break them into smaller molecules. The use of an ozone injection system saves energy by reducing the amount of hot water currently used to safely eliminate bacterial contamination in the items washed.</t>
  </si>
  <si>
    <t xml:space="preserve">PGECOAPP123, WPSDGENRWH0021 </t>
  </si>
  <si>
    <t xml:space="preserve">No electric, just gas impacts. PG&amp;E workpaper input, SDG&amp;E is not. </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</si>
  <si>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While clothes washers can have front- or top-loading configurations, most high-efficiency commercial washers are front-loading with a horizontal-axis design. This measure reflects current ENERGY STAR specifications with a minimum Modified Energy Factor (MEF J2, in cu.ft./kWh/cycle) of 2.2.</t>
  </si>
  <si>
    <t xml:space="preserve">This equipment replacement measure was added as a non-equipment measure to more accurately reflect its impact on three end use technologies (water heater, clothes washer, and clothes dryer). RTF workbook provides savings for MEF 2.0 to 2.19 ( &gt; Federal Standard) and MEF &gt; 2.2 ( &gt; ENERGY STAR) levels. The measure reflects the ENERGY STAR-qualified models. </t>
  </si>
  <si>
    <t>Commercial Laundry - Alternative Dry-Cleaning Methods</t>
  </si>
  <si>
    <t xml:space="preserve">This measure describes dry-cleaning methods alternative to processes using perchloroethylene (PCE or PERC), which is a toxic solvent and is being phased out in California by 2023. Four (4) alternative dry-cleaning methods have been identified: (1) liquid CO2 cleaning, which uses pressurized CO2 as a solvent to dissolve dirt and is then recovered and reused for following cycles; (2) hydrocarbon petroleum-based solvents that are a widely used alternative and require solvent-recovering pollution control devices similar to those found on PERC dry-cleaning machines; (3) silicone (SIL) solvent has become increasingly popular as a less-toxic alternative, but is highly flammable along with hydrocarbon solvents; and (4) professional wet cleaning, which is a water-based process that uses computer-controlled washers and dryers, specially designed biodegradable detergents for delicate garments, and specialized tensioning finishing equipment to restore shape and form. While professional wet cleaning requires more employee training and specialized tensioning equipment for finishing, it also tends to save the most energy and costs the least amount of money among the alternatives. </t>
  </si>
  <si>
    <t>Added data from E3TNW, DOE, SCE and City of LA studies. . Perchloroethylene dry cleaning is being phased out of CA by 2023. Best source = SCE study. Likely better to use Professional Wet Cleaning rather than Liquid CO2.</t>
  </si>
  <si>
    <t>Interior Lighting - Embedded Fixture Controls</t>
  </si>
  <si>
    <t>Embedded fixture controls include occupancy sensors, timeclocks/timers, task lighting, and daylighting controls that are embedded with the newly-installed fixtures. These controls allow for a reduction in lighting energy consumption by reducing the hours of use and/or reducing the power draw of the lighting fixture.</t>
  </si>
  <si>
    <t>DEER, Various workpapers for individual measures</t>
  </si>
  <si>
    <t>Keeping embedded fixture controls as NEM to reflect both 7P measures; in NVE we placed embedded controls as equipment options</t>
  </si>
  <si>
    <t>CLTG_CTRL_NET-Interior Lighting-7PLN-v6-1</t>
  </si>
  <si>
    <t>Interior Lighting - Networked Fixture Controls</t>
  </si>
  <si>
    <t>A networked lighting control system consists of an intelligent network of individually addressable luminaires and control devices, allowing for application of multiple control strategies, programmability, building- or enterprise-level control, zoning and rezoning using software, and measuring and monitoring.</t>
  </si>
  <si>
    <t>High-Bay Fixtures</t>
  </si>
  <si>
    <t>Interior Lighting - LEC Exit Lighting</t>
  </si>
  <si>
    <t xml:space="preserve">The lamps inside exit signs represent a significant energy end-use, since they usually operate 24 hours per day.  The LED can be replaced with Light Emitting Capacitor (LEC) lamps that are specially designed for this specific purpose.  </t>
  </si>
  <si>
    <t>7th Plan</t>
  </si>
  <si>
    <t>CLTG_EXITLEC-Interior Lighting-7PLN-v2-3</t>
  </si>
  <si>
    <t>Interior Lighting - Photoluminescent Exit Lighting</t>
  </si>
  <si>
    <t>Photoluminescent exit signs have been around for many years, and their chemical make-up and useful life expectancies have evolved during this time.  The federal government encourages their use for federal facilities through the Federal Energy Management Program.  These signs depend on light to make them glow (full charge from exposure to 60 minutes of 54 lux light) and draw no power when luminescing in the dark. Unlike tritium signs, modern photoluminescent films emit no radioactive radiation and are used for egress path marking in buildings and transportation sectors.</t>
  </si>
  <si>
    <t>Characterized costs and used 7th Plan data. Make sure to split the applicability's</t>
  </si>
  <si>
    <t>CLTG_EXITPHOTOLUM-Interior Lighting-AEG-1 And CLTG_EXITPHOTOLUM-Interior Lighting-AEG-2
CBSA saturation of 29% for single sided, 71% for double sided</t>
  </si>
  <si>
    <t>Interior Lighting - Skylights</t>
  </si>
  <si>
    <t>Skylights allow for light to fall into spaces on the interior of a building's footprint during the day and reduce the need for artificial lighting. Coupled with daylighting controls, skylights can be an effective way of managing daytime lighting demand.</t>
  </si>
  <si>
    <t>CLTG_SKY-Interior Lighting-RSRCH-11</t>
  </si>
  <si>
    <t>Interior Fluorescent - Delamp and Install Reflectors</t>
  </si>
  <si>
    <t>While sometimes included in lighting retrofit projects, delamping is often performed as a separate energy efficiency measure in which a lighting engineer analyzes the lighting provided by current systems compared to the requirements of building occupants. This often leads to the removal of unnecessary lamps corresponding to an overall reduction in energy usage. In addition, installing a reflector in each fixture can improve light distribution from the remaining lamps.</t>
  </si>
  <si>
    <t>SCE13LG095, WPSDGENRLG0022, CMUA TRM</t>
  </si>
  <si>
    <t>Could add CA workpapers, but these are from 2012. IL TRM OK.</t>
  </si>
  <si>
    <t>CLTG_DLMPa-Interior Lighting-ILTRM-v4.0-1</t>
  </si>
  <si>
    <t>Interior Fluorescent - Bi-Level Stairwell Fixture</t>
  </si>
  <si>
    <t>Bi-level fixtures are very useful for spaces that need to be left illuminated for safety reasons but are often unoccupied. In stairwells, these bi-level fixtures are controlled by occupancy/motion sensors; as soon as the stairway is occupied, the lighting is turned up to the highest level.</t>
  </si>
  <si>
    <t xml:space="preserve">PGECOLTG101, SCE17LG089, WPSDGENRLG0025 </t>
  </si>
  <si>
    <t>Previously "Interior Fluorescent - Bi-Level Fixture"</t>
  </si>
  <si>
    <t>CLTG_BILVL-Interior Lighting-7PLN-v3-3</t>
  </si>
  <si>
    <t>CLTG_BILVL-Interior Lighting-7PLN-v3-1</t>
  </si>
  <si>
    <t>Exterior Lighting - Bi-Level Parking Garage Fixture</t>
  </si>
  <si>
    <t>Bi-level fixtures are very useful for spaces that need to be left illuminated for safety reasons but are often unoccupied. In a garage, these bi-level fixtures are controlled by occupancy/motion sensors; as soon as the garage area is occupied, the lighting can be turned up to the highest level.</t>
  </si>
  <si>
    <t>Previously "Exterior Lighting - Bi-Level Fixture"</t>
  </si>
  <si>
    <t>Overlap with enhanced controls</t>
  </si>
  <si>
    <t>CLTG_EXT_BILVL-Exterior Lighting-MEMD-v. 2014-1</t>
  </si>
  <si>
    <t>CLTG_EXT_BILVL-Exterior Lighting-7PLN-v6-3</t>
  </si>
  <si>
    <t>Exterior Lighting - Enhanced Controls</t>
  </si>
  <si>
    <t>Enhanced exterior lighting controls may use a time clock, photosensor to detect ambient light, motion sensors, and other technology to adjust or turn off exterior lighting fixtures accordingly.</t>
  </si>
  <si>
    <t>PGECOLTG129</t>
  </si>
  <si>
    <t>Only photosensor measure; Exterior Lighting - Daylighting Controls</t>
  </si>
  <si>
    <t>CLTG_EXT_DAY-Exterior Lighting-PGE-R3-1</t>
  </si>
  <si>
    <t>Exterior Lighting - Photovoltaic Installation</t>
  </si>
  <si>
    <t xml:space="preserve">Solar photovoltaic generation may be used to charge a battery and power the exterior lighting fixture, thus offsetting all or part of the fixture's electrical energy use. </t>
  </si>
  <si>
    <t>CLTG_EXT_PV-Exterior Lighting-AEG-1</t>
  </si>
  <si>
    <t>CLTG_EXT_PV-Exterior Lighting-AEG-2</t>
  </si>
  <si>
    <t>Anti-sweat heaters are used in virtually all low-temperature display cases and many medium-temperature cases to control humidity and prevent the condensation of water vapor on the sides and doors and on the products contained in the cases.  Typically, these heaters stay on all the time, even though they only need to be on about half the time. Anti-sweat heater controls reduce the runtime and can come in the form of humidity sensors or time clocks.</t>
  </si>
  <si>
    <t>ComGroceryAntiSweatHeaterControls_v3.1 / Com-Grocery-7P_V7</t>
  </si>
  <si>
    <t>DEER, PGECOREF108, SCE17RN009, CMUA TRM, WPSDGENRRN0009</t>
  </si>
  <si>
    <t>Previously "Refrigeration - Anti-Sweat Heater"</t>
  </si>
  <si>
    <t>RTF workbook input complete. Added "Controls" back into the measure name. This measure is ASH controls, not ASH.</t>
  </si>
  <si>
    <t>RFG_ASH-Refrigeration-7PLN-v6-1</t>
  </si>
  <si>
    <t>This measure involves replacing aging door gaskets that no longer adequately seal reach-in refrigerators or glass door display cases.</t>
  </si>
  <si>
    <t>ComGroceryDoorGasketReplacement_v1_5</t>
  </si>
  <si>
    <t>New RTF workbook is 7th Plan format update. Gaskets for reach-in and glass door fridge will have same savings.</t>
  </si>
  <si>
    <t>RFG_GSKT-Refrigeration-DEER-1</t>
  </si>
  <si>
    <t>RFG_GSKT-Refrigeration-MEMD-v. 2014-1</t>
  </si>
  <si>
    <t>Floating head pressure control allows the pressure in the condenser to "float" with ambient temperatures. This method reduces refrigeration compression ratios, improves system efficiency and extends the compressor life. The greatest savings with a floating head pressure approach occurs when the ambient temperatures are low, such as in the winter season.  Floating head pressure control is most practical for new installations. However, retrofits installation can be completed with some existing refrigeration systems. Installing floating head pressure control increases the capacity of the compressor when temperatures are low, which may lead to short cycling.</t>
  </si>
  <si>
    <t>ComGroceryFHPCSingleCompressor_v1_6.xlsm / Com-Grocery-7P_V7</t>
  </si>
  <si>
    <t>DEER, 
PGE3PREF120/129, SCE17RN023</t>
  </si>
  <si>
    <t>RTF measure only applies to single compressor systems.</t>
  </si>
  <si>
    <t>New RTF workbook is 7th Plan format update.</t>
  </si>
  <si>
    <t>RFG_FHPC-Refrigeration-7PLN-v6-1</t>
  </si>
  <si>
    <t xml:space="preserve">Strip curtains at the entrances to large walk-in coolers or freezers, such as those used in supermarkets, reduce air transfer between the refrigerated space and the surrounding space. </t>
  </si>
  <si>
    <t>ComGroceryStripCurtain_v1_7 / Com-Grocery-7P_V7</t>
  </si>
  <si>
    <t>DEER, CMUA TRM</t>
  </si>
  <si>
    <t>RFG_STR-Refrigeration-7PLN-v6-1</t>
  </si>
  <si>
    <t>Refrigeration - High Efficiency Compressor</t>
  </si>
  <si>
    <t>Standard compressors typically operate at approximately 65% efficiency. High-efficiency models are available that can improve compressor efficiency by 15%.</t>
  </si>
  <si>
    <t>No significant changes in AEO 2018 (just dollar year multiplier). Recommend update with EIA 2016.</t>
  </si>
  <si>
    <t>RFG_HECOMP-Refrigeration-AEO15-3</t>
  </si>
  <si>
    <t>RFG_HECOMP-Refrigeration-AEO15-4</t>
  </si>
  <si>
    <t>Refrigeration - Variable Speed Compressor</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</si>
  <si>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</si>
  <si>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Characterized as a higher level of the High Efficiency Compressor. Recommend using 2020 or 2030-40 High from AEO17</t>
  </si>
  <si>
    <t>RFG_VSCOMP-Refrigeration-DEER-v2011-1</t>
  </si>
  <si>
    <t>Low suction pressures in some low-temperature compressors create high compression ratios and high temperatures in the compressor head, requiring additional cooling by head fans to prevent overheating of the discharge valves and pistons. The replacement of existing 35-55W shaded pole compressor head fan motors with &lt; 20W variable speed ECM motors in low temperature reciprocating compressor systems allows for more efficient cooling of air-cooled compressors.</t>
  </si>
  <si>
    <t>ComGroceryCompressorECM_v2_3</t>
  </si>
  <si>
    <t>Refrigeration - Evaporative Condenser</t>
  </si>
  <si>
    <t>The use of evaporative condensers causes the water temperature to approach the air’s wet bulb temperature which is significantly lower than the dry bulb temperature. As a result of a lower heat sink temperature, the systems head pressure can be lowered, increasing efficiency, or the condenser size can be decreased, lowering system costs.</t>
  </si>
  <si>
    <t>PGE3PREF118</t>
  </si>
  <si>
    <t>PG&amp;E workpaper added</t>
  </si>
  <si>
    <t>Refrigeration - Replace Single-Compressor with Subcooled Multiplex</t>
  </si>
  <si>
    <t>A multiplex-compressor system consists of multiple compressors drawing from a common suction header (suction-group), and serving any number of display fixtures. The suction group is controlled to satisfy the lowest temperature required by any of the attached display fixtures. For this reason the display fixtures served by a given suction group usually have similar temperature requirements; separate suction-groups are typically used for low temperature and medium-temperature demands. The base case is a single air-cooled compressor system. </t>
  </si>
  <si>
    <t>PGE3PREF117</t>
  </si>
  <si>
    <t>Replacement of shaded-pole evaporator fan motors with ECM motors in display cases and walk-in refrigeration systems allows for variable refrigeration loads to be handled. Reductions come from increased motor efficiency and the reduction of heating load.</t>
  </si>
  <si>
    <t>ComGroceryDisplayCaseECMs_v3_3 / Com-Grocery-7P_V7</t>
  </si>
  <si>
    <t>DEER, PGECOREF109, PGE3PREF123/124, SCE13RN011, CMUA TRM</t>
  </si>
  <si>
    <t>Previously "Grocery - ECMs for Display Cases"</t>
  </si>
  <si>
    <t>RFG_EFAN_CTRL-Refrigeration-7PLN-v6-1</t>
  </si>
  <si>
    <t>ComGroceryWalkinECM_v2_3</t>
  </si>
  <si>
    <t>New Option for Walk-in Refrigeration Systems</t>
  </si>
  <si>
    <t>Refrigeration - Permanent Magnet Synchronous Fan Motor</t>
  </si>
  <si>
    <t>Upgrading evaporator fan motors to permanent magnet synchronous motors (PMSM) offers a significant energy savings opportunity for commercial fans. The upgrade opportunity is to use PMSMs in place of commonly used shaded pole or ECM motors for evaporator fan applications in commercial refrigeration.</t>
  </si>
  <si>
    <t>Emerging tech characterization complete</t>
  </si>
  <si>
    <t>RFG_PMSM-Refrigeration-CALTF-v1.12-1</t>
  </si>
  <si>
    <t>Evaporator fan motor controls allow for part load use or demand scheduling based on variable refrigeration load requirements, reducing energy consumption.</t>
  </si>
  <si>
    <t>ComGroceryWalkinEvapFanECMController_v2_3.xlsm / Com-Grocery-7P_V7</t>
  </si>
  <si>
    <t>DEER, PGECOREF106, SCE13RN025, CMUA TRM, WPSDGENRRN0011</t>
  </si>
  <si>
    <t>New RTF workbook is 7th Plan format update. RTF workbook is only for Walk-in; apply % savings on reach-in evaporator fan UEC from above measures.</t>
  </si>
  <si>
    <t>Refrigeration - Demand Defrost</t>
  </si>
  <si>
    <t>Units can be designed to perform at higher efficiency with a sensing and control system that runs defrost cycles based on demand/only when necessary.</t>
  </si>
  <si>
    <t>Would be nice to get better source, but VT and MA TRM are the only sources we have found thus far.</t>
  </si>
  <si>
    <t>RFG_DDEF-Refrigeration-VTTRM-1</t>
  </si>
  <si>
    <t>Refrigeration - Automatic Door Closer</t>
  </si>
  <si>
    <t>Automatic door closers at the entrances to large walk-in coolers or freezers, such as those used in supermarkets, reduce air transfer between the refrigerated space and the surrounding space by reducing the time that a door remains open.</t>
  </si>
  <si>
    <t>DEER, PGECOREF110, SCE17RN024, CMUA TRM, WPSDGENRRN0110</t>
  </si>
  <si>
    <t>Refrigeration - Low-Heat/No-Heat Doors</t>
  </si>
  <si>
    <t>Installation of highly insulated doors/windows in refrigerated systems.</t>
  </si>
  <si>
    <t>PGECOREF123, SCE13RN018</t>
  </si>
  <si>
    <t xml:space="preserve">High-efficiency LED display case lighting not only reduces direct lighting energy use, but also reduce internal heat gains to the case from lights that must be removed by the refrigeration system. </t>
  </si>
  <si>
    <t>ComGroceryDisplayCaseLEDs_v1_1 / Com-Grocery-7P_V7</t>
  </si>
  <si>
    <t>PGE3PLTG171, PGECOLTG174, SCE17LG098, CMUA TRM, WPSDGENRLG0027/0081/0082</t>
  </si>
  <si>
    <t>Latest version in DEEM</t>
  </si>
  <si>
    <t>RFG_LED-Refrigeration-RTF-v1.1-1</t>
  </si>
  <si>
    <t>RFG_LED-Refrigeration-7PLN-v6-1</t>
  </si>
  <si>
    <t>RFG_LED-Refrigeration-RTF-v1.1-9</t>
  </si>
  <si>
    <t>Motion sensors reduce lighting load when area around display case is unoccupied to save energy on lighting.</t>
  </si>
  <si>
    <t>ComGroceryDisplayCaseMotionSensors_v3_3 / Com-Grocery-7P_V7</t>
  </si>
  <si>
    <t>SCE13CS003, WPSDGENRLG0027/0082</t>
  </si>
  <si>
    <t>RFG_SENS-Refrigeration-7PLN-v6-1</t>
  </si>
  <si>
    <t>Grocery - Open Display Case - Night Covers</t>
  </si>
  <si>
    <t xml:space="preserve">Night covers can be used on open refrigeration cases when a facility is closed or few customers are in the store. </t>
  </si>
  <si>
    <t>DEER, SCE13RN005, PGECOREF101, WPSDGENRRN0005</t>
  </si>
  <si>
    <t>Recommend updating SCE (R2) and adding PG&amp;E workpaper; current SCE source is R0 from 2012.</t>
  </si>
  <si>
    <t>RFG_ODSP_COV-Refrigeration-DEER-1</t>
  </si>
  <si>
    <t>RFG_ODSP_COV-Refrigeration-ILTRM-v4.0-1</t>
  </si>
  <si>
    <t>Vending Machine - Occupancy Sensor</t>
  </si>
  <si>
    <t xml:space="preserve">Cold beverage vending machines usually operate 24 hours a day regardless of whether the surrounding area is occupied or not.  The result is that the vending machine consumes energy unnecessarily, because it will operate all night to keep the beverage cold even when there would be no customers until the next morning.  A vending machine controller can reduce energy consumption without compromising the temperature of the vended product. The controller uses an infrared sensor to monitor the surrounding area's occupancy and will power down the vending machine when the area is unoccupied.  It will also monitor the room's temperature and will re-power the machine at one to three hour intervals independent of occupancy to ensure that the product stays cold.  </t>
  </si>
  <si>
    <t>SCE17CS005, PGECOREF111  WPSDGENRCS0001, 
PGE3PLTG168, CMUA TRM</t>
  </si>
  <si>
    <t>Vending Machine - Controller. Added updated SCE Workpaper workpaper instead of IL TRM data.</t>
  </si>
  <si>
    <t>Vending Machine - Controller measure from SCE</t>
  </si>
  <si>
    <t>VEND_CTRL-Refrigeration-ILTRM-v4.0-1</t>
  </si>
  <si>
    <t>Cooking - Exhaust Hoods with Sensor Control</t>
  </si>
  <si>
    <t>Improved exhaust hoods involve installing variable-speed controls on commercial kitchen hoods. These controls provide ventilation based on actual cooking loads. When grills, broilers, stoves, fryers or other kitchen appliances are not being used, the controls automatically sense the reduced load and decrease the fan speed accordingly. This results in lower energy consumption because the system is only running as needed rather than at 100% capacity at all times.</t>
  </si>
  <si>
    <t>PGECOFST116, SCE13CC008, WPSDGENRCC0019, CMUA TRM</t>
  </si>
  <si>
    <t>Sufficiently characterized for the Pacificorp study by the 7th Plan</t>
  </si>
  <si>
    <t>COOK_EXHD-Ventilation-7PLN-v2-10</t>
  </si>
  <si>
    <t>Lodging - Guest Room Controls</t>
  </si>
  <si>
    <t>Zonal Systems</t>
  </si>
  <si>
    <t>Hotel guestrooms can be fitted with occupancy controls that turn off energy-using equipment when the guest is not using the room.  The occupancy controls come in several forms, but this analysis assumes the simplest kind, which is a simple switch near the room’s entry where the guest can deposit their room key or card. If the key or card is present, then lights, TV, and air conditioning can receive power and operate. When the guest leaves and takes the key, all equipment shuts off.</t>
  </si>
  <si>
    <t>PGE3PHVC149, WPSDGENRHC1051</t>
  </si>
  <si>
    <r>
      <t xml:space="preserve">Added impacts from PG&amp;E workbook rather than IL TRM. </t>
    </r>
    <r>
      <rPr>
        <sz val="10"/>
        <color rgb="FF00B050"/>
        <rFont val="Calibri"/>
        <family val="2"/>
        <scheme val="minor"/>
      </rPr>
      <t>Applied to zonal systems to reflect all non-ducted systems</t>
    </r>
  </si>
  <si>
    <t>GSTRM_CTRL-Cooling/Heating-ILTRM-v4.0-1</t>
  </si>
  <si>
    <t>This measure involves the installation of an advanced power strip which turns off power to controlled office equipment when that equipment is not in use. The control mechanism may be any of these: load sensor (controlled outlets power down when idle power level detected in master outlet), motion sensor (controlled outlets powered down when no motion has been detected in the area for a set period of time), or timer (controlled outlets powered down for user-programmed periods of the day).</t>
  </si>
  <si>
    <t xml:space="preserve"> PGECOALL101, SCE13CS002, CMUA TRM</t>
  </si>
  <si>
    <t>Previously "Electronics - Smart Power Strips"</t>
  </si>
  <si>
    <t>SMARTSTRIP-Electronics-7PLN-v4-1</t>
  </si>
  <si>
    <t>Office Equipment - Power Management</t>
  </si>
  <si>
    <t>Currently Energy Star performance criteria for most IT and office equipment have focused primarily on having equipment enter low-power modes after a period of inactivity as well as capping power draw values for different equipment types in low-power mode. Increasing PM-enable rates can be facilitated by network software which provides a means to centralized power management across a range of equipment interconnected via a network. Energy savings approaches for office equipment are highest impact if focused on power saving features for printers, servers and copiers, which constitute the majority of energy consumed in office equipment.</t>
  </si>
  <si>
    <t>NonResNetCompPwrMgt_v4_0 (Deactivated)</t>
  </si>
  <si>
    <t>PGECOCOM105, SCE17OE001, WPSDGENROE0001</t>
  </si>
  <si>
    <t>DEEM / RTF Networked Computer Power Management - recommend adding CA workpapers</t>
  </si>
  <si>
    <t>Data Center - Best Practice Measures</t>
  </si>
  <si>
    <t>Suite of data center measures, utilizing industry best practice standards. This includes decommissioning of unused servers, server virtualization, server power management, and efficient data storage management.</t>
  </si>
  <si>
    <t>com-datacenters-7p_v5p.xlsx</t>
  </si>
  <si>
    <t>Data Center - Commercially Available Measures</t>
  </si>
  <si>
    <t>Suite of data center measures, utilizing commercially available technology. Includes energy efficient servers, massive array of idle disks (MAID), efficient network topology, energy efficient transformers, energy efficient power supplies (UPS), energy efficient lighting, hot or cold aisle configuration, hot or cold aisle configuration plus containment (e.g., strip curtains or rigid enclosures), variable speed drives on pumps/fans, premium efficiency motors, air-side economizer, in-row cooling, water-side economizer, and install misters, foggers, or ultrasonic humidifiers.</t>
  </si>
  <si>
    <t>Data Center - Cutting Edge Measures</t>
  </si>
  <si>
    <t>Suite of data center measures, utilizing cutting edge technology. Includes solid state storage, efficient network topology, direct current (as opposed to AC) to the racks, and direct liquid cooling of chips.</t>
  </si>
  <si>
    <t>Optimized Variable Volume Lab Hood Design</t>
  </si>
  <si>
    <t>This measure involves converting the ventilation system in laboratory fume hoods to variable volume and optimizing flow conditions to minimize pressure losses and save energy while maintaining safe ventilation levels.</t>
  </si>
  <si>
    <t>VVLABHD-HVAC - Ventilation-7PLN-v2-1</t>
  </si>
  <si>
    <t>ENERGY STAR Ultra-Low Temperature Freezer</t>
  </si>
  <si>
    <t>Ultra-low temperature (ULT) freezers are primarily used in labs at universities, biotech companies, biopharmaceutical companies, hospitals and medical testing centers to store samples at temperatures between -70 °C and -80 °C (-94 °F and -112 °F). These freezers traditionally  use a cascade system with two individual refrigeration circuits for achieving such low temperatures. High efficiency and ENERGY STAR ULT freezers utilize technologies such as a Stirling cooling engine, variable speed compressor and condenser fans, optimized components, vacuum-insulated panels, and polyurethane insulation.</t>
  </si>
  <si>
    <t>PGECOREF130, SCE17RN029</t>
  </si>
  <si>
    <t>New measure applicable to hospitals and university segments</t>
  </si>
  <si>
    <t>Added PG&amp;E workpaper</t>
  </si>
  <si>
    <t>Pool Pump - Timer</t>
  </si>
  <si>
    <t xml:space="preserve">A pool pump timer allows the pump to turn off automatically, eliminating the wasted energy associated with unnecessary pumping.  </t>
  </si>
  <si>
    <t>No commercial data. Should use IESO residential entry</t>
  </si>
  <si>
    <t>TRM - IESO residential</t>
  </si>
  <si>
    <t>PLPMP_TIM-Miscellaneous-OPATRM-v1-2</t>
  </si>
  <si>
    <t>Pool Heater - Night Covers</t>
  </si>
  <si>
    <t>The main source of energy loss in pools is through evaporation. This is particularly true of outdoor pools where wind plays a larger role. The point of installing pool covers is threefold. First, it will reduce convective losses due to the wind by shielding the water surface. Second, it will insulate the water from the colder surrounding air. And third, it will reduce radiative losses to the night sky. In doing so, evaporative losses will also be minimized and the pool heater will not need to work as hard in replenishing the pool with hot water to keep the desired temperature.</t>
  </si>
  <si>
    <t>PGE3PPRO109, WPSCGNRWH150309A</t>
  </si>
  <si>
    <t>Limited applicability - gas impact measure. However, we have electric pool heat as a technology so this measure was added</t>
  </si>
  <si>
    <t>ENERGY STAR (2.0) Water Coolers</t>
  </si>
  <si>
    <t>Water coolers provide cold (and sometimes hot) water and are installed in businesses around the country. ENERGY STAR certified water coolers use about 30 percent less energy than conventional models.</t>
  </si>
  <si>
    <t>ESTAR_WC-Miscellaneous-7PLN-v4-1</t>
  </si>
  <si>
    <t>Miscellaneous - Improved Vertical Lift Technology</t>
  </si>
  <si>
    <t>Upgrading existing elevators and escalator to most efficient vertical-lift technology including (1) variable voltage, variable frequency drives and gearless permanent-magnet motors are more efficient than typical AC induction motors or DC shunt field motors, (2) Regenerative drives can recover excess braking energy from the elevator and feed it to the building’s power grid, (3) Use of efficient lighting and controls for fans, lights, and signaling lights can provide additional savings, and (4) Controls to turn off or slow down the escalator when inactive are employed in many escalators. Modern building codes such as ASHRAE 90.1 specifications also require the use of such controls in compliant buildings.</t>
  </si>
  <si>
    <t>Added data, minimal cost information available. Cost only for low-rise buildings not high rise</t>
  </si>
  <si>
    <t>CMSC_LIFT-Miscellaneous-AEG-2</t>
  </si>
  <si>
    <t>CMSC_LIFT-Miscellaneous-E3T-2</t>
  </si>
  <si>
    <t>CMSC_LIFT-Miscellaneous-DOE-RD&amp;D2015-2</t>
  </si>
  <si>
    <t>Advanced New Construction Designs</t>
  </si>
  <si>
    <t>Advanced new construction designs use an integrated approach to the design of new buildings to account for the interaction of building systems. Typically, architects and engineers work closely to specify the building orientation, building shell, building mechanical systems, and controls strategies with the goal of optimizing building energy efficiency and comfort. Options that may be evaluated and incorporated include passive solar strategies, increased thermal mass, daylighting strategies, and shading strategies, This measure was modeled for new construction only.</t>
  </si>
  <si>
    <t>Highly dependent on code in region of interest. Costs are quite old and should be updated.</t>
  </si>
  <si>
    <t>ADVNC-All-RSRCH-1</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</si>
  <si>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</si>
  <si>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2018 CPUC Potential &amp; Goals Study - BROs Model</t>
  </si>
  <si>
    <t>Enough data in 7th Plan, but recommend updating estimates.</t>
  </si>
  <si>
    <t>COM_SEM-HVAC-AEG-1</t>
  </si>
  <si>
    <t>COM_SEM-Water Heating-AEG-1</t>
  </si>
  <si>
    <t>COM_SEM-Lighting-AEG-1</t>
  </si>
  <si>
    <t>COM_SEM-Refrigeration-AEG-1</t>
  </si>
  <si>
    <t>COM_SEM-Office Equipment-AEG-1</t>
  </si>
  <si>
    <t>For new construction and major renovations, commissioning ensures that building systems are properly designed, specified, and installed to meet the design intent and provide high-efficiency performance. Commissioning begins during the design process.</t>
  </si>
  <si>
    <t xml:space="preserve">Enough data in 7th Plan, but recommend updating estimates. </t>
  </si>
  <si>
    <t>COM_CX-HVAC-AEG-1</t>
  </si>
  <si>
    <t>COM_CX-Water Heating-AEG-1</t>
  </si>
  <si>
    <t>COM_CX-Lighting-AEG-1</t>
  </si>
  <si>
    <t>COM_CX-Refrigeration-AEG-1</t>
  </si>
  <si>
    <t>In existing buildings, the retrocommissioning process identifies low-cost or no cost measures, including controls adjustments, to improve building performance and reduce operating costs. Retrocommissioning addresses HVAC, lighting, DHW, and other major building systems.</t>
  </si>
  <si>
    <t>PGECOALL102 (non-Res Energy Audits), 2018 CPUC Potential &amp; Goals Study - BROs Model</t>
  </si>
  <si>
    <t>COM_RCX-HVAC-AEG-1</t>
  </si>
  <si>
    <t>COM_RCX-Water Heating-AEG-1</t>
  </si>
  <si>
    <t>COM_RCX-Lighting-AEG-1</t>
  </si>
  <si>
    <t>COM_RCX-Refrigeration-AEG-1</t>
  </si>
  <si>
    <t>Controlled Atmosphere  - Lighting Controls</t>
  </si>
  <si>
    <t xml:space="preserve">Improving lighting control through the addition of occupancy sensors, daylight sensors, bi-level lighting controls, and other control schema reduces the operating hours of the lighting equipment and also reduces the waste heat generated by the lighting system, resulting in both lighting and refrigeration savings. </t>
  </si>
  <si>
    <t>Industrial_tool_7thPlan v09</t>
  </si>
  <si>
    <t>Previously ''Fruit Storage - Lighting Controls''</t>
  </si>
  <si>
    <t>This is food processing/refrigerated warehouse segment in industrial sector, no? 2016 PC study used Controlled Atmosphere Measure Inputs.xlsx file for these measures; not publicly available and cannot add to DEEM</t>
  </si>
  <si>
    <t>Controlled Atmosphere Measure Inputs.xlsx</t>
  </si>
  <si>
    <t>Controlled Atmosphere  - Refrigeration Retrofit</t>
  </si>
  <si>
    <t>The initial cooling, processing, and cold storage of fresh fruit and vegetables is among the most energy intensive segments of the food industry. Many options such as system and component design exist to improve the performance of industrial refrigeration systems. New system designs include the use of adsorption heat pumps, gas engine driven adsorption cooling, new working fluids (e.g. ammonia, CO2) and alternative approaches (e.g. thermal storage), and other more typical measures like variable speed drives and process control systems are included here as well.</t>
  </si>
  <si>
    <t>Previously ''Fruit Storage Refrigeration Retrofit''</t>
  </si>
  <si>
    <t>Description based on ETO Resource Assessment (2011). 2016 PC study used Controlled Atmosphere Measure Inputs.xlsx file for these measures; not publicly available and cannot add to DEEM</t>
  </si>
  <si>
    <t>Controlled Atmosphere  - Refrigeration Tuneup</t>
  </si>
  <si>
    <t>Although the processing of and refrigeration of food tends to be seasonal, the product is stored throughout the year in refrigerated warehouses. This application is a large consumer of energy within the food segment. Simple O&amp;M practices have been identified as providing savings. Such measures include tune-up and cleaning of compressor systems and control sensors.</t>
  </si>
  <si>
    <t>Previously ''Fruit Storage Refrigeration Tuneup''</t>
  </si>
  <si>
    <t>Description from ETO Resource Assessment (2011). 2016 PC study used Controlled Atmosphere Measure Inputs.xlsx file for these measures; not publicly available and cannot add to DEEM</t>
  </si>
  <si>
    <t>Controlled Atmosphere  - CO2 Scrubber Retrofit</t>
  </si>
  <si>
    <t xml:space="preserve">Control of temperature, oxygen and carbon dioxide in controlled atmosphere refrigerated warehouses yields high edibility, visible fruit quality, and long storage life.  Even under controlled conditions, CO2 is released due to fruit respiration which must then be removed to protect fruit quality. Activated carbon CO2 scrubbers are a more energy-efficient method for CO2 control than molecular sieve absorber (MSA) units. Typically, MSA units require an average input power of 21 kW. One CO2 scrubber may replace two MSA units while requiring only 5 kW.  Advanced scrubber on-demand controls provide additional savings as they cycle scrubbers off when CO2 concentrations are within acceptable levels. This measure is the "CA Retrofit -- CO2 Scrub" measure from the NWPCC Seventh Plan. </t>
  </si>
  <si>
    <t>Previously ''Fruit Storage Retrofit - CO2 Scrub''</t>
  </si>
  <si>
    <t>Description from E3TNW. 2016 PC study used Controlled Atmosphere Measure Inputs.xlsx file for these measures; not publicly available and cannot add to DEEM</t>
  </si>
  <si>
    <t>Controlled Atmosphere  - Nitrogen Membrane Retrofit</t>
  </si>
  <si>
    <t>The initial cooling, processing, and cold storage of fresh fruit and vegetables is among the most energy intensive segments of the food industry. This measure involves a nitrogen membrane retrofit for controlled atmosphere (CA) storage to control carbon dioxide levels.</t>
  </si>
  <si>
    <t>Previously ''Fruit Storage Retrofit - Membrane''</t>
  </si>
  <si>
    <t>2016 PC study used Controlled Atmosphere Measure Inputs.xlsx file for these measures; not publicly available and cannot add to DEEM</t>
  </si>
  <si>
    <t>`</t>
  </si>
  <si>
    <t>LED Signage</t>
  </si>
  <si>
    <t>This measure involves replacing the neon or incandescent lighting in channel letter signs (internally illuminated letters/graphics) or neon OPEN signs with efficient LED lighting.</t>
  </si>
  <si>
    <t xml:space="preserve">PGE3PLTG167, SCE13LG052/070, WPSDGENRLG0021 </t>
  </si>
  <si>
    <t>New measure added.</t>
  </si>
  <si>
    <t>Mix of Channel Letter from SCE and Open Sign from PG&amp;E</t>
  </si>
  <si>
    <t>ENERGY STAR Dishwasher (2.0)</t>
  </si>
  <si>
    <t>Dishwashers</t>
  </si>
  <si>
    <t>Vehicles in colder climates, particularly diesel vehicles, utilize engine block heaters to provide a number of benefits, including quicker start-ups, fewer pollutants, and less engine wear and tear. Conventional engine block heaters draw a constant amount of power, typically between 0.5 and 1.5 kW, whenever the vehicle is plugged in. Engine block heater controls allow the heaters to be turned on less frequently with the use of temperature sensors and timers, leading to significant energy savings potential.</t>
  </si>
  <si>
    <t>EngineBlockHeaterControls_v1_1</t>
  </si>
  <si>
    <t>Previously "Agriculture - Engine Block Timer"</t>
  </si>
  <si>
    <t>AGR_ENGBLTIM-Miscellaneous-VTTRM-1</t>
  </si>
  <si>
    <t>Circulating engine block heaters are an integrated assembly consisting of a heater and an electric pump that circulates coolant throughout the engine block of a backup diesel generator, ensuring that there is a minimal temperature difference between the supply and return temperatures. The base case equipment is a thermosiphon heater, which relies on changes in fluid density to circulate the heated coolant and often leads to non-uniform temperature distribution and wasted heat. As a result of using a recirculation pump, a smaller electric resistance heater can be used to heat the coolant. Replacing the electric resistance heater with a heat pump can provide additional savings.</t>
  </si>
  <si>
    <t>CalTF, SCE13HC055</t>
  </si>
  <si>
    <t xml:space="preserve"> </t>
  </si>
  <si>
    <t>CalTF in OTHER Sheet</t>
  </si>
  <si>
    <t>Overwrappers are used in grocery stores to wrap and seal fresh food, including meat, produce, deli items, and baked goods. All overwrappers utilize a "sealing plate", which is heated and used to seal the plastic after food is wrapped. With efficient overwrappers, the sealing plate warms up much more quickly (a few seconds). Mechanical or optical sensors are used to detect the presence of food, allowing the sealing plate to be turned on only when needed (or "on demand"). In addition, efficient overwrappers disseminate heat from the sealing plate only in the direction it is needed.</t>
  </si>
  <si>
    <t>Heating</t>
  </si>
  <si>
    <t>High Efficiency Transformer</t>
  </si>
  <si>
    <t>Distribution transformers are used in commercial and industrial applications to step down power from distribution voltage to be used in HVAC or process loads (220V or 480V) or to serve plug loads (120V). Distribution transformers that are more efficient than the required minimum federal standard efficiency qualify for this measure. If there is no specific standard efficiency requirement, the transformer does not qualify (because we cannot define a reasonable baseline). For example, although the federal standards increased the minimum required efficiency in 2016, most transformers with a NEMA premium or CEE Tier 2 rating will still achieve energy conservation. Standards are defined for low-voltage dry-type distribution transformers (up to 333kVA single-phase and 1000kVA 3-phase), liquid-immersed distribution transformers (up to 833kVA single-phase and 2500kVA 3-phase), and medium-voltage dry-type distribution transformers (up to 833kVA single-phase and 2500kVA 3-phase).</t>
  </si>
  <si>
    <t>High Frequency Battery Chargers</t>
  </si>
  <si>
    <t xml:space="preserve">This measure applies to industrial high frequency battery chargers, used for industrial equipment such as fork lifts, replacing existing SCR (silicon controlled rectifier) or ferroresonant charging technology. High frequency battery chargers have a greater system efficiency.
</t>
  </si>
  <si>
    <t>Energy Management Systems</t>
  </si>
  <si>
    <t>The Energy Management Systems (EMS) product offers customers consultation and rebates for
installing systems that control and reduce a building’s energy usage both on- and off-peak.
Electric and natural gas customers are eligible for participation in this product</t>
  </si>
  <si>
    <t>Insulate Masonry Walls</t>
  </si>
  <si>
    <t xml:space="preserve">AEG will add 2021 Plan measures if documentation is available by April 1 2020. If not, these will be excluded. </t>
  </si>
  <si>
    <t>Triple Pane Thin Glass Windows</t>
  </si>
  <si>
    <t>AC Heat Recovery for Water Heating</t>
  </si>
  <si>
    <t>Eliminate Terminal Reheat</t>
  </si>
  <si>
    <t>Evaporative Assist</t>
  </si>
  <si>
    <t>Low Pressure Distribution System</t>
  </si>
  <si>
    <t>Vertical AC</t>
  </si>
  <si>
    <t>Grocery - Display Case - Door Retrofit</t>
  </si>
  <si>
    <t>Drain Heat Recovery</t>
  </si>
  <si>
    <t>Demand Controlled Circulation System</t>
  </si>
  <si>
    <t>Laminar Flow Restrictor</t>
  </si>
  <si>
    <t>RTF/2021P Filenames</t>
  </si>
  <si>
    <t xml:space="preserve">Air-Cooled Chiller </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</si>
  <si>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aggregate efficiency value (inclusive of chiller, pumps, and motors).</t>
  </si>
  <si>
    <t/>
  </si>
  <si>
    <t>CE002</t>
  </si>
  <si>
    <t xml:space="preserve">Water-Cooled Chiller </t>
  </si>
  <si>
    <t>CE003</t>
  </si>
  <si>
    <t xml:space="preserve">RTU </t>
  </si>
  <si>
    <t>CE004</t>
  </si>
  <si>
    <t xml:space="preserve">Packaged Terminal AC </t>
  </si>
  <si>
    <t>CE005</t>
  </si>
  <si>
    <t xml:space="preserve">Packaged Terminal HP </t>
  </si>
  <si>
    <t>CE006</t>
  </si>
  <si>
    <t xml:space="preserve">Air-Source Heat Pump </t>
  </si>
  <si>
    <t xml:space="preserve">IEER 12.8 / COP 3.3 - Federal Standard </t>
  </si>
  <si>
    <t>CE007</t>
  </si>
  <si>
    <t xml:space="preserve">Geothermal Heat Pump </t>
  </si>
  <si>
    <t>CE008</t>
  </si>
  <si>
    <t xml:space="preserve">Electric Furnace </t>
  </si>
  <si>
    <t>CE009</t>
  </si>
  <si>
    <t xml:space="preserve">Electric Room Heat </t>
  </si>
  <si>
    <t>CE010</t>
  </si>
  <si>
    <t xml:space="preserve">Ventilation </t>
  </si>
  <si>
    <t>Constant Air Volume</t>
  </si>
  <si>
    <t>CE011</t>
  </si>
  <si>
    <t xml:space="preserve">Water Heater </t>
  </si>
  <si>
    <t>UEF 2.0 - Heat Pump</t>
  </si>
  <si>
    <t>ComHPWH_v1_3</t>
  </si>
  <si>
    <t>UEF 2.45 - Heat Pump</t>
  </si>
  <si>
    <t>UEF 3.90 - Heat Pump</t>
  </si>
  <si>
    <t>NonResLightingMidstream_v4_1</t>
  </si>
  <si>
    <t>EISA Compliant (45.0 lm/W)</t>
  </si>
  <si>
    <t>CFL (70.6 lm/W)</t>
  </si>
  <si>
    <t>LED 2020 (105 lm/W)</t>
  </si>
  <si>
    <t>LED 2020 (97 lm/W)</t>
  </si>
  <si>
    <t>LED 2025 (122 lm/W)</t>
  </si>
  <si>
    <t>LED 2030 (136 lm/W)</t>
  </si>
  <si>
    <t>CE013</t>
  </si>
  <si>
    <t>CFL (47.4 lm/W)</t>
  </si>
  <si>
    <t>LED 2020 (95 lm/W)</t>
  </si>
  <si>
    <t>LED 2020 (76 lm/W)</t>
  </si>
  <si>
    <t>LED 2025 (112 lm/W)</t>
  </si>
  <si>
    <t>LED 2030 (125 lm/W)</t>
  </si>
  <si>
    <t>CE014</t>
  </si>
  <si>
    <t>T8 - F32 (80.0 lm/W system)</t>
  </si>
  <si>
    <t>T8 - F28HE (85.0 lm/W system)</t>
  </si>
  <si>
    <t>LED 2020 (109 lm/W system)</t>
  </si>
  <si>
    <t>LED 2025 (126 lm/W system)</t>
  </si>
  <si>
    <t>LED 2030 (140 lm/W system)</t>
  </si>
  <si>
    <t>CE015</t>
  </si>
  <si>
    <t>High Output T5 (75.5 lm/W)</t>
  </si>
  <si>
    <t>CE016</t>
  </si>
  <si>
    <t>CFL (65.0 lm/W)</t>
  </si>
  <si>
    <t>LED 2020 (110 lm/W)</t>
  </si>
  <si>
    <t>LED 2025 (132 lm/W)</t>
  </si>
  <si>
    <t>LED 2030 (150 lm/W)</t>
  </si>
  <si>
    <t>CE017</t>
  </si>
  <si>
    <t>CE018</t>
  </si>
  <si>
    <t>LED 2020 (120 lm/W)</t>
  </si>
  <si>
    <t>CE019</t>
  </si>
  <si>
    <t>ComRefrigeratorFreezer_v4_3</t>
  </si>
  <si>
    <t>CE020</t>
  </si>
  <si>
    <t>ENERGY STAR solid door reach-in refrigerators are modeled assuming a unit that is an average of 22.5 cubic feet in volume.  Energy savings may be realized by implementing high performance controls and upgrades, described in the non-equipment measures list and the ENERGY STAR 4.0 level (effective 3/27/2017).</t>
  </si>
  <si>
    <t>CE022</t>
  </si>
  <si>
    <t>CE023</t>
  </si>
  <si>
    <t>CommercialESIceMakers_v1_2</t>
  </si>
  <si>
    <t>CommercialESVendingMachines_v1_2</t>
  </si>
  <si>
    <t xml:space="preserve">This set of measures includes high-efficiency fryers, ovens, dishwashers, hot food containers, griddles, and steamers. Less common equipment, such as broilers, pasta cookers, rotisserie ovens, conveyor ovens, and rack ovens, are assumed to be modeled with the other more common equipment types. </t>
  </si>
  <si>
    <t>ComCookingCombinationOven_v3_1</t>
  </si>
  <si>
    <t>ComCookingFryer_v3_3</t>
  </si>
  <si>
    <t>CE028</t>
  </si>
  <si>
    <t>ComCookingHotFoodCabinet_v3_2</t>
  </si>
  <si>
    <t>ComCookingSteamer_v3_1</t>
  </si>
  <si>
    <t>CE030</t>
  </si>
  <si>
    <t>CE032</t>
  </si>
  <si>
    <t>CE033</t>
  </si>
  <si>
    <t>CE034</t>
  </si>
  <si>
    <t>In addition to the "sleep" mode reductions, servers have additional energy-saving opportunities through "virtualization" and other architecture solutions that involve optimal matching of computation tasks to hardware requirements.</t>
  </si>
  <si>
    <t>CE035</t>
  </si>
  <si>
    <t>CE036</t>
  </si>
  <si>
    <t>Point-of-sale terminals in retail and supermarket facilities are always on. Efficient models incorporate a high-efficiency power supply to reduce energy use.</t>
  </si>
  <si>
    <t>CE037</t>
  </si>
  <si>
    <t>CE038</t>
  </si>
  <si>
    <t>Single Speed</t>
  </si>
  <si>
    <t>EfficientPoolPumps_v2_1</t>
  </si>
  <si>
    <t>Two Speed</t>
  </si>
  <si>
    <t>Variable Speed 2021 Standard</t>
  </si>
  <si>
    <t>Variable Speed ENERGY STAR (3.1)</t>
  </si>
  <si>
    <t>CE040</t>
  </si>
  <si>
    <t>Connected ENERGY STAR (1.0)</t>
  </si>
  <si>
    <t>CE041</t>
  </si>
  <si>
    <t>Clothes Washers</t>
  </si>
  <si>
    <t>ComClothesWashers_v5_1</t>
  </si>
  <si>
    <t>CEF 5.1 - Hybrid Heat Pump</t>
  </si>
  <si>
    <t>CEF 8.0 - Heat Pump</t>
  </si>
  <si>
    <t>CE043</t>
  </si>
  <si>
    <t>Miscellaneous - Standard</t>
  </si>
  <si>
    <t>A catch-all category for miscellaneous electric uses that are not significant enough to necessitate or allow disaggregation in the market profile.</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</si>
  <si>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fiberglass batts and rolls, rigid polystyrene foam boards, structural insulated panels (SIPs), and sprayed foam.</t>
  </si>
  <si>
    <t>CM002</t>
  </si>
  <si>
    <t xml:space="preserve">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 </t>
  </si>
  <si>
    <t>CM003</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</si>
  <si>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A wide variety of sealing methods and products exist to seal ducts.</t>
  </si>
  <si>
    <t>CM005</t>
  </si>
  <si>
    <t>Reflective films applied to the window interior help reduce solar gain into the space and thus lower cooling energy use. This low-emissivity (low-E) window film allows passage of short-wave solar energy through glass and prevents long-wave energy from escaping. Spectrally selective low-e coatings are preferred because they block some portions of the sunlight spectrum to reduce unwanted solar heat gain while allowing other portions of the spectrum to pass through the window, which maintains visibility. Films typically have three layers: an adhesive layer that sits against the glass, a polyester film layer, and a scratch-resistant coating.</t>
  </si>
  <si>
    <t>Windows - Secondary Glazing Systems</t>
  </si>
  <si>
    <t>CM007</t>
  </si>
  <si>
    <t>Chilled water reset controls save energy by improving chiller performance through increasing the supply chilled water temperature, which allows increased suction pressure during low load periods. Raising the chilled water temperature also reduces chilled water piping losses. However, the primary savings from the chilled water reset measure results from chiller efficiency improvement. This is due partly to the smaller temperature difference between chilled water and ambient air, and partly due to the sensitivity of chiller performance to suction temperature.</t>
  </si>
  <si>
    <t>ComAgIndPumps_v2_1</t>
  </si>
  <si>
    <t>CM009</t>
  </si>
  <si>
    <t>CM010</t>
  </si>
  <si>
    <t>CM012</t>
  </si>
  <si>
    <t>CM013</t>
  </si>
  <si>
    <t>High Efficiency Computer Room AC</t>
  </si>
  <si>
    <t>CM014</t>
  </si>
  <si>
    <t>CM015</t>
  </si>
  <si>
    <t>CM017</t>
  </si>
  <si>
    <t>CM018</t>
  </si>
  <si>
    <t>CM019</t>
  </si>
  <si>
    <t>CM020</t>
  </si>
  <si>
    <t>CM021</t>
  </si>
  <si>
    <t>CM022</t>
  </si>
  <si>
    <t>CM023</t>
  </si>
  <si>
    <t>CM024</t>
  </si>
  <si>
    <t>CM025</t>
  </si>
  <si>
    <t>All
All</t>
  </si>
  <si>
    <t>CM026</t>
  </si>
  <si>
    <t>ComRTUControllers_v1_1</t>
  </si>
  <si>
    <t>HVAC - Maintenance</t>
  </si>
  <si>
    <t>Filters, coils, and fins require regular cleaning and maintenance for the heat pump or roof top unit to function effectively and efficiently throughout its years of service. Neglecting necessary maintenance leads to a steady decline in performance while energy use increases. Maintenance measures such as condenser and evaporator coil cleaning, refrigerant charge adjustment, and air filter replacement can increase the efficiency of poorly performing equipment by as much as 10%.</t>
  </si>
  <si>
    <t>CM028</t>
  </si>
  <si>
    <t>CM029</t>
  </si>
  <si>
    <t>CM031</t>
  </si>
  <si>
    <t xml:space="preserve">Pre-rinse valves use a spray of water to remove food waste from dishes prior to cleaning in a dishwasher. More efficient spray valves use less water thereby reducing water consumption, water heating cost, and waste water (sewer) charges. Pre-rinse spray valves include a nozzle, squeeze lever, and dish guard bumper. The primary impacts of this measure are water savings. Reduced hot water consumption saves either natural gas or electricity, depending on the type of energy the hot water heater uses. </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</si>
  <si>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</si>
  <si>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Water Heater - Circulation Pump Controls</t>
  </si>
  <si>
    <t>The measure is a demand control recirculation pump for a multi-family central gas, electric, or heat pump water heater. The controls only activate the hot water circulation pump when temperature and flow sensors indicate the need for the pump to run in order to maintain delivered hot water temperature. This saves both pumping and water heating energy.</t>
  </si>
  <si>
    <t xml:space="preserve">Insulating hot water pipes decreases the amount of energy lost during distribution of hot water throughout the building. Insulating pipes will result in quicker delivery of hot water and allows lowering the water heating set point. There are several different types of insulation, the most common being polyethylene and neoprene.   </t>
  </si>
  <si>
    <t>CM035</t>
  </si>
  <si>
    <t>Circulation Pump - High Efficiency Motor</t>
  </si>
  <si>
    <t>CM037</t>
  </si>
  <si>
    <t>CM038</t>
  </si>
  <si>
    <t>Food Preparation
Water Heating</t>
  </si>
  <si>
    <t>CM039</t>
  </si>
  <si>
    <t>Water Heating
Appliances</t>
  </si>
  <si>
    <t>Water Heater
Clothes Dryer</t>
  </si>
  <si>
    <t>Luminaire level lighting controls (LLLC) include an occupancy and/or photocell sensor embedded within or installed on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t>
  </si>
  <si>
    <t>CM041</t>
  </si>
  <si>
    <t xml:space="preserve">A networked lighting control (NLC) system consists of an intelligent network of individually addressable luminaires and control devices, allowing for application of multiple control strategies, programmability, building- or enterprise-level control, zoning and rezoning using software, and measuring and monitoring. This measure is incremental to the LLLC measure above. </t>
  </si>
  <si>
    <t>CM042</t>
  </si>
  <si>
    <t>CM043</t>
  </si>
  <si>
    <t>Photoluminescent exit signs have been around for many years, and their chemical make-up and useful life expectancies have evolved during this time. The federal government encourages their use for federal facilities through the Federal Energy Management Program. These signs depend on light to make them glow (full charge from exposure to 60 minutes of 54 lux light) and draw no power when luminescing in the dark. Unlike tritium signs, modern photoluminescent films emit no radioactive radiation and are used for egress path marking in buildings and transportation sectors.</t>
  </si>
  <si>
    <t>CM044</t>
  </si>
  <si>
    <t>CM045</t>
  </si>
  <si>
    <t>LED - Exterior Signage</t>
  </si>
  <si>
    <t>One Letter of LED Signage, &lt; 2ft in Height</t>
  </si>
  <si>
    <t>CM046</t>
  </si>
  <si>
    <t>CM047</t>
  </si>
  <si>
    <t>CM048</t>
  </si>
  <si>
    <t>Anti-sweat heaters are used in virtually all low-temperature display cases and many medium-temperature cases to control humidity and prevent the condensation of water vapor on the sides and doors and on the products contained in the cases. Typically, these heaters stay on all the time, even though they only need to be on about half the time. Anti-sweat heater controls reduce the runtime and can come in the form of humidity sensors or time clocks.</t>
  </si>
  <si>
    <t>ComGroceryAntiSweatHeaterControls_v4_3</t>
  </si>
  <si>
    <t>CM049</t>
  </si>
  <si>
    <t>CM050</t>
  </si>
  <si>
    <t>ComGroceryStripCurtain_v2_1</t>
  </si>
  <si>
    <t>CM051</t>
  </si>
  <si>
    <t xml:space="preserve">Standard compressors typically operate at approximately 65% efficiency. High-efficiency models are available that can improve compressor efficiency by 15%. This measure evaluates the replacement of a compressor at its end of life. </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</si>
  <si>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This measure evaluates a retrofit of an existing compressor with variable speed controls. </t>
  </si>
  <si>
    <t>CM056</t>
  </si>
  <si>
    <t>CM057</t>
  </si>
  <si>
    <t>Refrigeration - Automatic High Speed Doors</t>
  </si>
  <si>
    <t>High speed doors save energy by lowering infiltration by reducing the time that rooms are exposed to each other. They also provide better insulation between divided spaces. Savings are achieved by improving the seal of the doorway, increasing the door speed and reducing the amount of time the door simply stands open. The methodology for estimating energy savings for this measure is well documented (2014 ASHRAE Refrigeration Handbook, Refrigeration Load, Chapter 24).</t>
  </si>
  <si>
    <t>CM059</t>
  </si>
  <si>
    <t>CM060</t>
  </si>
  <si>
    <t>Refrigeration - High Efficiency Condenser Coil</t>
  </si>
  <si>
    <t>This measure covers the replacement of a typical air-cooled condenser coil (tube and fin or spiny fin coils) in a commercial refrigeration system with a more efficient one featuring a microchannel condenser coil. The microchannel coil design is based on technology from the automotive industry and is constructed of parallel flow aluminum tubes combined with enhanced aluminum fins, resulting in better heat transfer and a smaller, lighter, corrosion resistant coil. An efficiency improvement of 18% is assumed by the NWPCC 2021 Plan.</t>
  </si>
  <si>
    <t>Refrigeration - Mechanical Subcooling</t>
  </si>
  <si>
    <t>Mechanical subcooling utilizes an additional mechanical vapor-compression cycle solely to provide dedicated subcooling of the refrigerant leaving the condenser; this is then coupled to the main refrigeration cycle. Thus, the subcooling load is shifted to another system operating at a higher evaporator temperature, resulting in significant overall capacity and efficiency gains.</t>
  </si>
  <si>
    <t>CM062</t>
  </si>
  <si>
    <t>Refrigeration - Liquid-Suction Heat Exchange</t>
  </si>
  <si>
    <t>A liquid-suction heat exchanger subcools the liquid refrigerant entering a refrigeration circuit load (either a walk-in evaporator coil or display case lineup) using the relatively cold suction gas exiting the case or walk-in, increasing the capacity of the liquid refrigerant to perform useful refrigeration. Since most systems have a substantial amount of non-productive parasitic heat gain (i.e. superheat) between the load and the compressor, the LSHX essentially recovers capacity that would otherwise be lost. The subcooling provided by the LSHXs also helps maintain system stability by minimizing flash gas at the expansion valve.</t>
  </si>
  <si>
    <t>Refrigeration - Heat Recovery</t>
  </si>
  <si>
    <t>Heat recovery from refrigeration involves the installation of heat exchange equipment and controls to utilize the rejected heat from the refrigeration system to preheat air for space heating. While many configurations exist, a typical one would be an indirect heat exchange loop, with water-cooled heat-recovery condensers (piped in series with the main condensers) and a water loop to convey the heat to the air handler(s), rooftop units or unit heaters used to heat the building (most typically a supermarket/grocery store).</t>
  </si>
  <si>
    <t>CM064</t>
  </si>
  <si>
    <t>Refrigeration - Floating Suction Pressure</t>
  </si>
  <si>
    <t>With fixed suction control, the suction group setpoint is maintained constantly at the lowest pressure required to meet maximum fixture cooling loads (during peak temperature, humidity and shopper traffic) or to meet the peak walk-in loads, which are generally infrequent. With floating suction pressure, the setpoint is automatically adjusted based on walk-in or case temperature requirements, such that the pressure is no lower than necessary to meet the most demanding fixture or walk-in load. Energy savings result from operating at higher saturated suction temperatures on average, reducing lift and compressor power.</t>
  </si>
  <si>
    <t>CM065</t>
  </si>
  <si>
    <t>Refrigeration - High Efficiency Evaporator Fan Motors</t>
  </si>
  <si>
    <t>Replacement of shaded-pole or permanent split capacitor evaporator fan motors with ECM motors in display cases and walk-in refrigeration systems allows for variable refrigeration loads to be handled. Reductions come from increased motor efficiency and the reduction of heating load.</t>
  </si>
  <si>
    <t>CM066</t>
  </si>
  <si>
    <t>Refrigeration - Suction Line Insulation</t>
  </si>
  <si>
    <t>Insulate refrigerant suction lines for walk-in display refrigerator units (such as those displaying cooled beverages in convenience and grocery stores) that have damaged or missing insulation. Bare or under-insulated refrigerant suction lines cause a rise in coolant temperature at the evaporator coil, thereby lowering the efficiency of the refrigeration unit.</t>
  </si>
  <si>
    <t>ComGroceryFHPCSingleCompressor_v2_1</t>
  </si>
  <si>
    <t>CM069</t>
  </si>
  <si>
    <t>Refrigeration - Walk-in - Air Curtain</t>
  </si>
  <si>
    <t>CM070</t>
  </si>
  <si>
    <t>Grocery - Display Case - Anti-Fogging Film</t>
  </si>
  <si>
    <t>CM071</t>
  </si>
  <si>
    <t xml:space="preserve">High-efficiency LED display case lighting not only reduces direct lighting energy use, but also reduces internal heat gains to the case from lights that must be removed by the refrigeration system. </t>
  </si>
  <si>
    <t>ComGroceryDisplayCaseLighting_v1_2</t>
  </si>
  <si>
    <t>CM072</t>
  </si>
  <si>
    <t>ComGroceryDisplayCaseMotionSensors_v1_2</t>
  </si>
  <si>
    <t>CM074</t>
  </si>
  <si>
    <t>Grocery - On-Demand Overwrappers</t>
  </si>
  <si>
    <t>On-Demand_Overwrappers_v1_1</t>
  </si>
  <si>
    <t>CM075</t>
  </si>
  <si>
    <t>This measure is the installation of glass door cases on open display case refrigerators. The installation of doors reduces the loss of cooled air and therefore saves energy.</t>
  </si>
  <si>
    <t>CM076</t>
  </si>
  <si>
    <t xml:space="preserve">Cold beverage vending machines usually operate 24 hours a day regardless of whether the surrounding area is occupied or not. The result is that the vending machine consumes energy unnecessarily, because it will operate all night to keep the beverage cold even when there would be no customers until the next morning. A vending machine controller can reduce energy consumption without compromising the temperature of the vended product. The controller uses an infrared sensor to monitor the surrounding area's occupancy and will power down the vending machine when the area is unoccupied. It will also monitor the room's temperature and will re-power the machine at one to three hour intervals independent of occupancy to ensure that the product stays cold. </t>
  </si>
  <si>
    <t>CM077</t>
  </si>
  <si>
    <t>CM078</t>
  </si>
  <si>
    <t>Hotel guestrooms can be fitted with occupancy controls that turn off energy-using equipment when the guest is not using the room. The occupancy controls come in several forms, but this analysis assumes the simplest kind, which is a simple switch near the room’s entry where the guest can deposit their room key or card. If the key or card is present, then lights, TV, and air conditioning can receive power and operate. When the guest leaves and takes the key, all equipment shuts off.</t>
  </si>
  <si>
    <t>CM079</t>
  </si>
  <si>
    <t>CM080</t>
  </si>
  <si>
    <t>CM081</t>
  </si>
  <si>
    <t>CM082</t>
  </si>
  <si>
    <t>CM083</t>
  </si>
  <si>
    <t>Ultra-low temperature (ULT) freezers are primarily used in labs at universities, biotech companies, biopharmaceutical companies, hospitals and medical testing centers to store samples at temperatures between -70 °C and -80 °C (-94 °F and -112 °F). These freezers traditionally use a cascade system with two individual refrigeration circuits for achieving such low temperatures. High efficiency and ENERGY STAR ULT freezers utilize technologies such as a Stirling cooling engine, variable speed compressor and condenser fans, optimized components, vacuum-insulated panels, and polyurethane insulation.</t>
  </si>
  <si>
    <t>CM084</t>
  </si>
  <si>
    <t xml:space="preserve">A pool pump timer allows the pump to turn off automatically, eliminating the wasted energy associated with unnecessary pumping. </t>
  </si>
  <si>
    <t>CM085</t>
  </si>
  <si>
    <t>CM086</t>
  </si>
  <si>
    <t>Upgrading existing elevators and escalators to most efficient vertical-lift technology including (1) variable voltage, variable frequency drives and gearless permanent-magnet motors are more efficient than typical AC induction motors or DC shunt field motors, (2) Regenerative drives can recover excess braking energy from the elevator and feed it to the building’s power grid, (3) Use of efficient lighting and controls for fans, lights, and signaling lights can provide additional savings, and (4) Controls to turn off or slow down the escalator when inactive are employed in many escalators. Modern building codes such as ASHRAE 90.1 specifications also require the use of such controls in compliant buildings.</t>
  </si>
  <si>
    <t>CM087</t>
  </si>
  <si>
    <t>CM088</t>
  </si>
  <si>
    <t>CM089</t>
  </si>
  <si>
    <t>CM090</t>
  </si>
  <si>
    <t>CM091</t>
  </si>
  <si>
    <t>CM092</t>
  </si>
  <si>
    <t>CM093</t>
  </si>
  <si>
    <t>This measure applies to high frequency battery chargers, used for equipment such as fork lifts, replacing existing SCR (silicon controlled rectifier) or ferroresonant charging technology. High frequency battery chargers have a greater system efficiency.</t>
  </si>
  <si>
    <t>CM094</t>
  </si>
  <si>
    <t>CM095</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</si>
  <si>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</si>
  <si>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CM096</t>
  </si>
  <si>
    <t>Recommendations for Label Adjustment and Addition - April/May 2020</t>
  </si>
  <si>
    <t>Ready to be worked on</t>
  </si>
  <si>
    <t>Total Measures:</t>
  </si>
  <si>
    <t>Flagged for possible deletion</t>
  </si>
  <si>
    <t>Work on now</t>
  </si>
  <si>
    <t>DEEM Measure Mapping</t>
  </si>
  <si>
    <t>Total Entries:</t>
  </si>
  <si>
    <t>Commercial Measures</t>
  </si>
  <si>
    <t>Major/WS Measure</t>
  </si>
  <si>
    <t>Equipment Measures</t>
  </si>
  <si>
    <t>Weather Dependent Hierarchy</t>
  </si>
  <si>
    <t>DEEM Lite Status</t>
  </si>
  <si>
    <t>Lacks any sources</t>
  </si>
  <si>
    <t>Primary Source</t>
  </si>
  <si>
    <t>M/W</t>
  </si>
  <si>
    <t>Measure Status</t>
  </si>
  <si>
    <t>All Measures</t>
  </si>
  <si>
    <t>Region-Specific Data?</t>
  </si>
  <si>
    <t>Applicable Technology</t>
  </si>
  <si>
    <t>CA eTRM</t>
  </si>
  <si>
    <t>CMUA TRM</t>
  </si>
  <si>
    <t>XCEL ENERGY 2019</t>
  </si>
  <si>
    <t>CA Check</t>
  </si>
  <si>
    <t>UT/WY Check</t>
  </si>
  <si>
    <t>ID/WA Check</t>
  </si>
  <si>
    <t>CA Status</t>
  </si>
  <si>
    <t>UT/WY (RMP) Status</t>
  </si>
  <si>
    <t xml:space="preserve">ID/WA (PAC) Status </t>
  </si>
  <si>
    <t>Highest Priority Source Available</t>
  </si>
  <si>
    <t>Notes</t>
  </si>
  <si>
    <t>PAC States</t>
  </si>
  <si>
    <t>RMP States</t>
  </si>
  <si>
    <t>CA</t>
  </si>
  <si>
    <t>Back-up Source</t>
  </si>
  <si>
    <t>Primary Source All States</t>
  </si>
  <si>
    <t>Maj/Weather</t>
  </si>
  <si>
    <t>Analyst Comments</t>
  </si>
  <si>
    <t>Approve?</t>
  </si>
  <si>
    <t>DVB Responses</t>
  </si>
  <si>
    <t>KK Notes</t>
  </si>
  <si>
    <t>MM Notes</t>
  </si>
  <si>
    <t>Yes</t>
  </si>
  <si>
    <t>Partial</t>
  </si>
  <si>
    <t>No</t>
  </si>
  <si>
    <t>Xcel/Idaho Power TRM</t>
  </si>
  <si>
    <t>RMP/Idaho/Xcel</t>
  </si>
  <si>
    <t>DL-CA eTRM</t>
  </si>
  <si>
    <t>DL-AEO</t>
  </si>
  <si>
    <t>Xcel</t>
  </si>
  <si>
    <t>Use approach laid out for water-cooled chiller to benchmark market profile UECs. Interpolation will be used to fill in the UECS on the blank sources.</t>
  </si>
  <si>
    <t>DL - XCEL</t>
  </si>
  <si>
    <t>DL20_CHLR_AC-Cool-CAeTRM-1-1</t>
  </si>
  <si>
    <t>DL20_CHLR_AC-Cool-AEO20-14 and ILTRM</t>
  </si>
  <si>
    <t>Market Profile/2021P Chiller workbook EUIs/Chiller EFLH Table from Nexant</t>
  </si>
  <si>
    <t>MM</t>
  </si>
  <si>
    <t>use DVB approach</t>
  </si>
  <si>
    <t>DL-2021PP</t>
  </si>
  <si>
    <t>DL20_CHLR_AC-Cool-2021PLN-v3-17</t>
  </si>
  <si>
    <t>DL20_CHLR_AC-Cool-AEO20-15 and IL TRM</t>
  </si>
  <si>
    <t>Review Recommended</t>
  </si>
  <si>
    <t>DL20_CHLR_AC-Cool-2021PLN-v3-26</t>
  </si>
  <si>
    <t>DL20_CHLR_AC-Cool-AEO20-30</t>
  </si>
  <si>
    <t>DL20_CHLR_AC-Cool-2021PLN-v3-27</t>
  </si>
  <si>
    <t>DL20_CHLR_AC-Cool-AEO20-17</t>
  </si>
  <si>
    <t>Recommend Deletion</t>
  </si>
  <si>
    <t>RMP/Idaho/Xcel or 2021PP?</t>
  </si>
  <si>
    <t xml:space="preserve">Approach recommended by DVB:
Best bet for these measures is to use EFLH from Nexant PacifiCorp Chiller calculator tool (provided as part of RMP work), create consumption table for all kW/ton values in all states. Use ratio of part load to full load efficiencies in IECC code to develop part load IPLV efficiencies for each of these Equipment levels. 
From there, can triangulate with 2021 Plan EUIs from Chiller workbook for WA/ID states as well as market profile UECs. Will be done during C&amp;I equipment generator development.
MM will email KK/KW about market profile, DVB to email Nexant about  EFLH. </t>
  </si>
  <si>
    <t>XCEL</t>
  </si>
  <si>
    <t>DL - CA TRM</t>
  </si>
  <si>
    <t>DL20_CHLR_WC-Cool-AEO20-1 and IL TRM</t>
  </si>
  <si>
    <t>Total</t>
  </si>
  <si>
    <t>DL20_CHLR_WC-Cool-AEO20-2 and IL TRM</t>
  </si>
  <si>
    <t>DL20_CHLR_WC-Cool-AEO20-4</t>
  </si>
  <si>
    <t>DL20_CHLR_WC-Cool-AEO20-8</t>
  </si>
  <si>
    <t>DL20_CHLR_WC-Cool-AEO20-9</t>
  </si>
  <si>
    <t>DL20_CHLR_WC-Cool-AEO20-11</t>
  </si>
  <si>
    <t>DL20_CHLR_WC-Cool-AEO20-12</t>
  </si>
  <si>
    <t>2021PP</t>
  </si>
  <si>
    <t>No source for RTU in RMP states. How should we develop a baseline UEC for RMP? 
MM will email KK/KW about market profile, DVB to email Nexant about  EFLH. 
DVB approach: Use EFLh from Nexant HVAC calculator to create consumption table. Triangulate with 2021 Plan EUIs from RTU workbook for WA/ID states and market profile UECs.</t>
  </si>
  <si>
    <t>DL20_RTU-Cool-2021PLN-V2-1</t>
  </si>
  <si>
    <t>DL20_RTU-Cool-AEO20-1</t>
  </si>
  <si>
    <t>Use baseline from market profile and use % savings</t>
  </si>
  <si>
    <t>DL-CMUA</t>
  </si>
  <si>
    <t>DL20_RTU-Cool-2021PLN-V2-2</t>
  </si>
  <si>
    <t>DL20_RTU-Cool-CMUATRM-1</t>
  </si>
  <si>
    <t>DL20_RTU-Cool-AEO20-2</t>
  </si>
  <si>
    <t>DL20_RTU-Cool-2021PLN-V2-3</t>
  </si>
  <si>
    <t>DL20_RTU-Cool-CMUATRM-2</t>
  </si>
  <si>
    <t>DL20_RTU-Cool-AEO20-3 and EIA Appendix A</t>
  </si>
  <si>
    <t>EIA Appendix A</t>
  </si>
  <si>
    <t>CMUA</t>
  </si>
  <si>
    <t>Interpolation will be used to fill in the UECS on the blank sources.</t>
  </si>
  <si>
    <t>DL - 2021 plan</t>
  </si>
  <si>
    <t>PTAC-Cooling-XCELCO-2017-18-1</t>
  </si>
  <si>
    <t>PTAC-Cooling-XCELCO-2017-18-2</t>
  </si>
  <si>
    <t>DL20_PTAC-Cool-CMUATRM-1</t>
  </si>
  <si>
    <t>PTAC-Cooling-XCELCO-2017-18-3</t>
  </si>
  <si>
    <t>IL/CA Sources</t>
  </si>
  <si>
    <t>CA Sources</t>
  </si>
  <si>
    <t>Interpolation will be used to fill in the UECS on the blank sources. Will adjust IL TRM Cooling and Heating FLH for RMP.</t>
  </si>
  <si>
    <t>DL - 2021 Plan</t>
  </si>
  <si>
    <t>DL20_PTAC-Cool-CMUATRM-3</t>
  </si>
  <si>
    <t>PTHP-Cooling-AEG-v2-1</t>
  </si>
  <si>
    <t>PTHP-Cooling-AEG-v2-2</t>
  </si>
  <si>
    <t>PTHP-Cooling-AEG-v2-3</t>
  </si>
  <si>
    <t>Other</t>
  </si>
  <si>
    <t>No PAC or RMP sources. SCE source has savings % that can be applied to other states. Unclear how to develop baseline UECs for any state. Do NOT apply to WA</t>
  </si>
  <si>
    <t>EVAPCAC-Cooling-SCE-R3-3</t>
  </si>
  <si>
    <t>EVAPCAC-Cooling-SCE-R3-4</t>
  </si>
  <si>
    <t>EVAPCAC-Cooling-SCE-R3-5</t>
  </si>
  <si>
    <t>RTF w/ Adjustment Data</t>
  </si>
  <si>
    <t>RTF/2021PP</t>
  </si>
  <si>
    <t xml:space="preserve">How should we develop a baseline UEC for RMP?
DVB approach: Use EFLh from Nexant HVAC calculator to create consumption table. Triangulate with 2021 Plan EUIs from RTU workbook for WA/ID states and market profile UECs.
MM will email KK/KW about market profile, DVB to email Nexant about  EFLH. </t>
  </si>
  <si>
    <t>DL20_ASHP-ClHt-2021PLN-V4-1</t>
  </si>
  <si>
    <t>DL20_ASHP-Heat-AEO20-1</t>
  </si>
  <si>
    <t>DL20_ASHP-ClHt-2021PLN-V4-2</t>
  </si>
  <si>
    <t>DL20_ASHP-Cool-CMUATRM-2</t>
  </si>
  <si>
    <t>DL20_ASHP-Heat-AEO20-3</t>
  </si>
  <si>
    <t>DL20_ASHP-Heat-AEO20-4</t>
  </si>
  <si>
    <t>DL20_ASHP-Heat-AEO20-5</t>
  </si>
  <si>
    <t>DL20_ASHP-Heat-AEO20-6 and EIA Appedix A</t>
  </si>
  <si>
    <t>Geothermal heat pumps, sometimes referred to as Exchange, earth-coupled, ground-source, or water-source heat pumps, have been in use since the late 1940s. They use the constant temperature of the earth as the exchange medium instead of the outside air temperature. As with any heat pump, geothermal and water-source heat pumps are able to heat, cool, and, if so equipped, supply the house with hot water. Some models of geothermal systems are available with two-speed compressors and variable fans for more comfort and energy savings. Relative to air-source heat pumps, they are quieter, last longer, need little maintenance, and do not depend on the temperature of the outside air. Units with increasing EER and COP levels are evaluated.</t>
  </si>
  <si>
    <t>IL or Other</t>
  </si>
  <si>
    <t>How should we develop a baseline UEC for PAC and CA?</t>
  </si>
  <si>
    <t>GSHP-Cooling-XCELCO-2017-18-1</t>
  </si>
  <si>
    <t>DL20_GSHP-Heat-AEO20-2</t>
  </si>
  <si>
    <t>GSHP-Cooling-XCELCO-2017-18-3</t>
  </si>
  <si>
    <t>DL20_GSHP-Heat-AEO20-3</t>
  </si>
  <si>
    <t>DL-AEO (Cost Only)</t>
  </si>
  <si>
    <t>DL20_EFURN-Heat-AEO20-1</t>
  </si>
  <si>
    <t>MP UEC</t>
  </si>
  <si>
    <t>AEO/BEST/Market Profiles</t>
  </si>
  <si>
    <t>DL20_ERHT-Heat-EIA18-2018 Ref Case-1 | BEST</t>
  </si>
  <si>
    <t>Only have AEO costs and old EIA source for UECs. Previously UECs were calculated from BEST, how should we proceed?</t>
  </si>
  <si>
    <t>DL20_VENT-Vent-AEO20-1</t>
  </si>
  <si>
    <t>DL20_VENT-Vent-AEO20-11</t>
  </si>
  <si>
    <t>RTF or IL</t>
  </si>
  <si>
    <t>No California-specific data, how should we develop a Baseline UEC? Hopefully market profile questions</t>
  </si>
  <si>
    <t>DHW_WH-Water Heating-RTF-v4.4-3</t>
  </si>
  <si>
    <t>D-7th Plan</t>
  </si>
  <si>
    <t>RTF - COMHPWH</t>
  </si>
  <si>
    <t>DHW_WH-Water Heating-AEO17-4</t>
  </si>
  <si>
    <t>XCEL or AEO</t>
  </si>
  <si>
    <t>2021 Plan</t>
  </si>
  <si>
    <t>AEG Lighting Model</t>
  </si>
  <si>
    <t>Note that we will need to update our lighting model with 2021P inputs where possible.</t>
  </si>
  <si>
    <t>XCEL or RTF/2021PP or AEO</t>
  </si>
  <si>
    <t>AEO/EIA 16</t>
  </si>
  <si>
    <t>EIA</t>
  </si>
  <si>
    <t>what is the review needed?</t>
  </si>
  <si>
    <t xml:space="preserve">Actually not sure. Don't really need to review anything. Can use EIA data. </t>
  </si>
  <si>
    <t>Use EIA</t>
  </si>
  <si>
    <t>RFG_RCH_RFG-Refrigeration-RTF-v4.2-1 / DL20_RFG_RCH-Refrig-2021PLN-V11-1</t>
  </si>
  <si>
    <t>RTF or 2021PP?</t>
  </si>
  <si>
    <t>Qced by DVB</t>
  </si>
  <si>
    <t>RFG_RCH_RFG-Refrigeration-RTF-v4.2-1</t>
  </si>
  <si>
    <t>RTF</t>
  </si>
  <si>
    <t>RFG_GDSPL_RFG-Refrigeration-RTF-v4.2-1</t>
  </si>
  <si>
    <t>RTF/Market Profile UEC</t>
  </si>
  <si>
    <t>RFG_ODSPL-Refrigeration-AEO17-1</t>
  </si>
  <si>
    <t>AEO/Market Profile UEC</t>
  </si>
  <si>
    <t>ICEMK-Refrigeration-AEO17-1</t>
  </si>
  <si>
    <t>AEG-RMP Measure CharX</t>
  </si>
  <si>
    <t>DL20_ICEMK-Refrig-2021PLN-V1-1</t>
  </si>
  <si>
    <t>DL20_ICEMK-Proc-CMUATRM-1</t>
  </si>
  <si>
    <t>VEND-Refrigeration-AEO17-1</t>
  </si>
  <si>
    <t>DL20_VEND-Refrig-2021PLN-V1-1</t>
  </si>
  <si>
    <t>DL20_VEND_CTRL-Refrig-CMUATRM-1</t>
  </si>
  <si>
    <t>COOK_OVN-FoodPrep-RTF-v3.1-1</t>
  </si>
  <si>
    <t>XCEL or CA eTRM</t>
  </si>
  <si>
    <t>AEG - RMP CharX (need to input) ||RMP Update - NR Food Service -  02-05-2020</t>
  </si>
  <si>
    <t>AEG RMP CharX</t>
  </si>
  <si>
    <t>COOK_HFCNT-Food Preparation-RTF-v2.3-1</t>
  </si>
  <si>
    <t>CA eTRM or RTF/2021PP</t>
  </si>
  <si>
    <t>COOK_STM-Food Preparation-RTF-v2.4-1</t>
  </si>
  <si>
    <t>CA eTRM or RTF</t>
  </si>
  <si>
    <t>AEG adapted 2021 Plan analysis for Commercial</t>
  </si>
  <si>
    <t>DL20_CEL_PCDT-OffEq-AEG-2021PV3-2</t>
  </si>
  <si>
    <t>AEG adjustments to 2021PP</t>
  </si>
  <si>
    <t>DL20_CEL_PCLT-OffEq-AEG-2021PV3-2</t>
  </si>
  <si>
    <t>RTF/2021PP or IL</t>
  </si>
  <si>
    <t>DL20_CEL_MN-OffEq-AEG-2021PV3-2</t>
  </si>
  <si>
    <t>Back-calculated into standard</t>
  </si>
  <si>
    <t>DL20_CEL_SRV-OffEq-2021PLN-V8-3</t>
  </si>
  <si>
    <t>Latest ENERGY STAR Calculator has updated impacts</t>
  </si>
  <si>
    <t>DL20_CEL_PRN-OffEq-ESTAR-ESTAR v2.0-1</t>
  </si>
  <si>
    <t>followup</t>
  </si>
  <si>
    <t>so need to input new ES calculator?</t>
  </si>
  <si>
    <t>Correct. Need to add new ES calculator</t>
  </si>
  <si>
    <t>ESTAR calculator v2.0</t>
  </si>
  <si>
    <t>This measure has been here for years and has never had a POS-specific characterization. Desktop Computers have always been used as a proxy. It is also not specifically called out in ENERGY STAR and therefore has no ESTAR specs. What is the point of having this measure?</t>
  </si>
  <si>
    <t>DL20_CEL_PCDT-OffEq-2021PLN-V3-1</t>
  </si>
  <si>
    <t>I don’t know</t>
  </si>
  <si>
    <t>Will continue to use desktops to characterize this measure, but really need to stop indulging this measure if we don't have anything specific to put here. Would be interesting to show difference between traditional terminal vs. the new ipad type terminals however. Doesn't seem to ever be a high enough priority to properly look into/spend time characterizing, and no TRM has this measure so it would be a primary characterization.</t>
  </si>
  <si>
    <t>We can discuss during the next round of studies. Do not want to update the list and add complexity when we can just copy desktop savings for now</t>
  </si>
  <si>
    <t>Calculated from market profile</t>
  </si>
  <si>
    <t>Market Profile UEC</t>
  </si>
  <si>
    <t>RTF/2021PP or Other?</t>
  </si>
  <si>
    <t>CPLPUMP-Miscellaneous-RTF-v2.1-10</t>
  </si>
  <si>
    <t>CPLPUMP-Miscellaneous-RTF-v2.1-14</t>
  </si>
  <si>
    <t xml:space="preserve">We have never been able to characterize this measure even when we tried, and 2019 input gen states "TBD"). Low priority and likely no data - most pool heaters are gas. Data available from CA eTRM for gas. </t>
  </si>
  <si>
    <t>Data available from CAeTRM, but all gas</t>
  </si>
  <si>
    <t>so what did we do in 2019? Include or no?</t>
  </si>
  <si>
    <t xml:space="preserve">Not sure. Input gen says "TBD", don’t know if this was decided or not. </t>
  </si>
  <si>
    <t>Use residential assumptions, this should apply to small pools only.</t>
  </si>
  <si>
    <t xml:space="preserve">Confirm with JC/KK: Use RTF UES workbook to adapt to com with work charging data available in the UES wb. Can also get BEV/PHEV split for UT to cater to RMP territory. Why is this measure identified as major ? </t>
  </si>
  <si>
    <t>letsdiscuss - no idea why it is major, it shouldn’t be</t>
  </si>
  <si>
    <t>This will barely save any energy bc we are only providing savings for standby reduction.Have enough data to adjust RTF analysis to commercial charging, but need go ahead from KK/JC. Max knows how to do this and can do this during input gen analysis.</t>
  </si>
  <si>
    <t>Major due to interest, not savings. Approve this approach</t>
  </si>
  <si>
    <t>CW-Miscellaneous-RTF-v5.1-1</t>
  </si>
  <si>
    <t>Utilized residential style clothes dryers.</t>
  </si>
  <si>
    <t>CDR-Appliances-RTF-v3.1-1</t>
  </si>
  <si>
    <t>Followup</t>
  </si>
  <si>
    <t>This isnt meant to be commercial grade clothes washers is it?</t>
  </si>
  <si>
    <t>Do not have commercial-size (hotel type) efficient dryer data. I know I tried to look for it for 2019 CPA, but came up empty.</t>
  </si>
  <si>
    <t>Should be res-style, small washers. Larger will be gas.</t>
  </si>
  <si>
    <t>CDR-Appliances-RTF-v3.1-3</t>
  </si>
  <si>
    <t>CE044</t>
  </si>
  <si>
    <t>Non-Equipment Measures</t>
  </si>
  <si>
    <t>Measure Label</t>
  </si>
  <si>
    <t>Emerging</t>
  </si>
  <si>
    <t>Revisions from Previous Study (if Applicable)</t>
  </si>
  <si>
    <t>UT/WY Status</t>
  </si>
  <si>
    <t>ID/WA Status</t>
  </si>
  <si>
    <t>Should IL TRM approach with modified values be used in RMP and CA or should RTF be used? Used BEST last study.</t>
  </si>
  <si>
    <t>INS_CLG-Heating-RTF-v2.1-1</t>
  </si>
  <si>
    <t xml:space="preserve"> RTF with HDD/CDD adjustments</t>
  </si>
  <si>
    <t>Other?</t>
  </si>
  <si>
    <t>None of current sources have energy savings. What should the plan off attack be? Could utilize the IL TRM residential approach to calculate % savings. Should BEST be used? DEER (Elec/NG), TRM - AR,CT, MA Available. Used BEST in 2019.</t>
  </si>
  <si>
    <t>BEST, IL TRM</t>
  </si>
  <si>
    <t>I need to understand what you mean by BEST was used before..can we do so again?</t>
  </si>
  <si>
    <t>We used BEST for the 2019 CPA and can use it again; have not identified any better sources at this time.But have been trying to keep BEST as last resort.</t>
  </si>
  <si>
    <t>That is fine. BEST is an old DOE2.2 sim that was custom-developed for AEG a long time ago. Very, very easy to prototype, but it's DOE2 so…</t>
  </si>
  <si>
    <t>Using BEST % savings from last study.</t>
  </si>
  <si>
    <t>Update with ORNL data.</t>
  </si>
  <si>
    <t>https://web.ornl.gov/sci/buildings/tools/cool-roof/</t>
  </si>
  <si>
    <t>RTF with hdd/cdd adjustments</t>
  </si>
  <si>
    <t xml:space="preserve">This measure is not available in RTF… could perhaps adapt Connecticut TRM approach but I doubt they actually have something useful. Identified ORNL source to help characterize this measure. </t>
  </si>
  <si>
    <t>Please use the most appropriate approach. Adapting an algorithm from any of those should be fine.</t>
  </si>
  <si>
    <t>Utilizing Cool - Roof DL Characterizations.</t>
  </si>
  <si>
    <t>No savings values for CA. Used BEST last study. Ok to use RTF for all states?</t>
  </si>
  <si>
    <t>INS_WC-Heating-RTF-v2.1-1</t>
  </si>
  <si>
    <t>DVB</t>
  </si>
  <si>
    <t xml:space="preserve">x </t>
  </si>
  <si>
    <t>Ok to use deemed % savings from 7th Plan/RTF measures? 10% Savings across the board.</t>
  </si>
  <si>
    <t>yes</t>
  </si>
  <si>
    <t>Only available from RTF data for school weatherization. This measure is meant to be window replacements. Check CM016 for additional discussion on SGS.</t>
  </si>
  <si>
    <t>WND_HE-Heating-RTF-v2.1-1</t>
  </si>
  <si>
    <t>CA Costs - WND_HE-All-DEER-1</t>
  </si>
  <si>
    <t>should not change to window film, lets discuss</t>
  </si>
  <si>
    <t>Correct. This is high efficiency window replacements.</t>
  </si>
  <si>
    <t>Utilized RTF and HZs for measure savings.</t>
  </si>
  <si>
    <t>Can use PNNL data to determine % savings</t>
  </si>
  <si>
    <t>DL20_CHLR_UPG-Cool-2021PLN-v3-1/CHLR_CHWRESET-Cooling-PNNL-21569-20</t>
  </si>
  <si>
    <t>CHLR_CHWRESET-Cooling-PNNL-21569-24 // PNNL Data</t>
  </si>
  <si>
    <t>CHLR_CHWRESET-Cooling-PNNL-21569-16 / PNNL Data</t>
  </si>
  <si>
    <t>CHLR_VSPMP-Cooling-SCE-17_R0-1</t>
  </si>
  <si>
    <t>SCE</t>
  </si>
  <si>
    <t>IL or Other?</t>
  </si>
  <si>
    <t>CHLR_WC_VSCTFAN-Cooling-ILTRM-v5.0-1</t>
  </si>
  <si>
    <t>CHLR_WC_VSCTFAN-Cooling-NMTRM-2016-1</t>
  </si>
  <si>
    <t>CHLR_VSFAN-Cooling-SCE-17_R0-1</t>
  </si>
  <si>
    <t>TRM-NJ</t>
  </si>
  <si>
    <t>RTU_MNT-Cooling-SCE-R4-1</t>
  </si>
  <si>
    <t>RTU_MNT-Cooling-PGE-R2-1</t>
  </si>
  <si>
    <t>Not characterized differently than CM008 in DEEM, so the same sources were used; AEG-BEST linked in NEM Input Generator</t>
  </si>
  <si>
    <t>EUL = CHLR_WC_ECWTRST-Cooling-AEG-1
Cost = CHLR_WC_ECWTRST-Cooling-CASE-1
Savings = PNNL Data in DEEM</t>
  </si>
  <si>
    <t>AEG Research/CASE/PNNL</t>
  </si>
  <si>
    <t>HVAC - Economizer Maintenance and Repair</t>
  </si>
  <si>
    <t>D-SCE - RTU Only</t>
  </si>
  <si>
    <t>SCE - RTU Only</t>
  </si>
  <si>
    <t xml:space="preserve">Are we changing this to economizer maintenance/repair? Otherwise, use SCE data Please confirm. </t>
  </si>
  <si>
    <t>DL20_HVAC_ECONMNT-Cool-CAeTRM-1</t>
  </si>
  <si>
    <t>sure change to maintenaince and repair</t>
  </si>
  <si>
    <t>CM0014</t>
  </si>
  <si>
    <t>CM0015</t>
  </si>
  <si>
    <t>D-E3T</t>
  </si>
  <si>
    <t>E3T for now, look in other sources later</t>
  </si>
  <si>
    <t>CVENT_NIGHTPURGE-Cooling-E3T-102-1</t>
  </si>
  <si>
    <t>E3T</t>
  </si>
  <si>
    <t>Got the savings for this by subtracting VRF-DOAS from VHE-DOAS measures in 2021PP</t>
  </si>
  <si>
    <t>DL20_VENT-Vent-2021PLN-145</t>
  </si>
  <si>
    <t>Only available from RTF data. This is only SGS. Other treatment systems like window film are not included in this measure list. CMUA has non-res window film impacts, but RTF/RMP does not</t>
  </si>
  <si>
    <t>WND_FLM-Heating-RTF-v1.1-1</t>
  </si>
  <si>
    <t>I don’t understand the comment, doesnt seem like a window film measure to me, isnt that a separate measure?</t>
  </si>
  <si>
    <t>Correct, this is not a window film measure. The measure code makes it look like it is, but that's just bc where SGS was thrown in DEEM. Really there should be three categories: high efficiency windows (replacements or NC), window film, and secondary glazing systems. All three function very differently in regards to implementation.</t>
  </si>
  <si>
    <t>Just use SGS as-is for now. We can discuss adding more in the future, however some are hard to characterize.</t>
  </si>
  <si>
    <t>Very minimal information for this - AR and TX data doesn't really apply. Won't get much better from anywhere else though - will have to apply residential % savings (multifamily?) to commercial HVAC UEC.</t>
  </si>
  <si>
    <t>INF_CTRL-HVAC-ARTRM-v6.0-1</t>
  </si>
  <si>
    <t>INF_CTRL-DRSWP-Cool-TXTRM-v6-1</t>
  </si>
  <si>
    <t>I don’t understant how we got RTF as the soruce to the left before this…</t>
  </si>
  <si>
    <t>Prior user error. The columns to the left should be hidden and no longer reflect reality. They were helpful to guide us to the right spot in measure mapping, but are often erroneous.</t>
  </si>
  <si>
    <t>Recommend using the same source for each state since we're going outside the Pacific and Mountain regions.</t>
  </si>
  <si>
    <t>Used IL TRM.</t>
  </si>
  <si>
    <t>No other source for industrial hvac air curtains except for IL TRM. Need to adapt to PAC weather using IL TRM calculator and likely CDD60.</t>
  </si>
  <si>
    <t>HVAC_AIRCURT-Cooling-AEG-v5.0-11</t>
  </si>
  <si>
    <t>use that approach</t>
  </si>
  <si>
    <t>No longer in 2021 Plan</t>
  </si>
  <si>
    <t>VENT_ECM-Ventilation-7PLN-v4-1</t>
  </si>
  <si>
    <t>D-AEG</t>
  </si>
  <si>
    <t>Characterized for PAC in 2019.</t>
  </si>
  <si>
    <t>VENT_PMSM-Ventilation-AEG-2016-1</t>
  </si>
  <si>
    <t>AEG</t>
  </si>
  <si>
    <t>Hard measure to characterize.</t>
  </si>
  <si>
    <t>DL20_FAN_HEMTR-Vent-2021PLN-V7-1</t>
  </si>
  <si>
    <t>DOE</t>
  </si>
  <si>
    <t>DL20_CFAN_VSD-Vent-2021PLN-V7-3</t>
  </si>
  <si>
    <t>VENT_DCV-Ventilation-7PLN-v5-1</t>
  </si>
  <si>
    <t>VENT_DCV-Ventilation-ILTRM-v5.0-1</t>
  </si>
  <si>
    <t>DL20_VENT_DCV-Vent-CAeTRM-1-1</t>
  </si>
  <si>
    <t>DL20_VENT-Vent-2021PLN-V2-73</t>
  </si>
  <si>
    <t>HVAC_DOAS-Ventilation-7PLN-v5-1</t>
  </si>
  <si>
    <t>what did we use last time?</t>
  </si>
  <si>
    <t>We used 7th Plan last time, which is why it was likely included here. Keeping 7PP as backup in case 2021P doesn't work out.</t>
  </si>
  <si>
    <t>Sounds good</t>
  </si>
  <si>
    <t>Used 2021 Plan.</t>
  </si>
  <si>
    <t>CM0026</t>
  </si>
  <si>
    <t>CM0027</t>
  </si>
  <si>
    <t>2021 Plan is only for dairy, not commercial HVAC. Use IL TRM</t>
  </si>
  <si>
    <t>DL20_IHVLS-Ag-2021PLN-v2-8</t>
  </si>
  <si>
    <t>DL20_RTU_CTRL-Vent-2021PLN-V4-1</t>
  </si>
  <si>
    <t>RTU_CTRL-Ventilation-RTF-1.1-1</t>
  </si>
  <si>
    <t>DL20_RTU_CTRL-ClHt-CAeTRM-1-1</t>
  </si>
  <si>
    <t>CA eTRM data input complete</t>
  </si>
  <si>
    <t>DL20_RTU_PREC-Cool-CAeTRM-1-1</t>
  </si>
  <si>
    <t>DL20_RTU_PREC-Cool-CAeTRM-1-1 / XCEL 2020</t>
  </si>
  <si>
    <t>I don’t understand the commet</t>
  </si>
  <si>
    <t>Still needs QC/measure code finalization. Some UOM issues for this particular measure, so kept open for now (5/8/2020)</t>
  </si>
  <si>
    <t>How long does this normally take?</t>
  </si>
  <si>
    <t>California source not available, used XCEL for RMP/CA, could use 7th Plan</t>
  </si>
  <si>
    <t>DL20_DHP-ClHt-2021PLN-V3-1</t>
  </si>
  <si>
    <t>DHP-Cooling/Heating-XCELCO-2017-18-1</t>
  </si>
  <si>
    <t xml:space="preserve">DL20_DHP-ClHt-2021PLN-V3-1 </t>
  </si>
  <si>
    <t>use 2021 plan for CA</t>
  </si>
  <si>
    <t>CM0030</t>
  </si>
  <si>
    <t>AEG RMP Analysis</t>
  </si>
  <si>
    <t>D-AEG Analysis for RMP</t>
  </si>
  <si>
    <t>DL20_CSTAT_SMRT-Heat-2021PLN-V2-1</t>
  </si>
  <si>
    <t>STAT_SMRT-Heating-AEG-RMP2019-1</t>
  </si>
  <si>
    <t>STAT-Cooling/Heating-PGE-1</t>
  </si>
  <si>
    <t>CM0031</t>
  </si>
  <si>
    <t>CM0032</t>
  </si>
  <si>
    <t>CA eTRM, XCEL</t>
  </si>
  <si>
    <t>CDHW_SHW-WtrHeat-RTF-v4.2-1</t>
  </si>
  <si>
    <t>CDHW_TSRVLV-WtrHeat-RTF-v3.1-1</t>
  </si>
  <si>
    <t>Use 2021 Plan work since they were able to consolidate</t>
  </si>
  <si>
    <t>DL20_CCIRCPMP_UPG-Heat-2021PLN-V4-1</t>
  </si>
  <si>
    <t>Most entries in DEEM are Natural Gas. Enter CA eTRM data, Use IL TRM as backup if that doesn't work out -- CA eTRM was gas also, input IL TRM from DEEM</t>
  </si>
  <si>
    <t>is review recommended here still?</t>
  </si>
  <si>
    <t>IL TRM can be used. Consider suff. Characterized</t>
  </si>
  <si>
    <t>OK with IL</t>
  </si>
  <si>
    <t>Used IL TRM for lifetime and costs, but utilized BEST for savings.</t>
  </si>
  <si>
    <t>Just use RTF</t>
  </si>
  <si>
    <t>DHW_SPR-Food Preparation-RTF-v2.5-1</t>
  </si>
  <si>
    <t>DHW_SPR-Water Heating-XCELCO-2017-18-1</t>
  </si>
  <si>
    <t>Agreed use RTF for all</t>
  </si>
  <si>
    <t xml:space="preserve">No data available. Possible % savings from Residential behavioral measure. </t>
  </si>
  <si>
    <t>RES_BEHAV-Water Heating-7PLN-v2-1 or 2021 Behavioral Measure</t>
  </si>
  <si>
    <t>I think we used somethinig from the Manitoba study, which we really need to eradicate at this point.</t>
  </si>
  <si>
    <t>Look at residential for % savings and $/kWh costs. Not behavioral as we don't agree with their analysis</t>
  </si>
  <si>
    <t>DHW_WH-Water Heating-AEO17-6</t>
  </si>
  <si>
    <t>CW_OZON-Water Heating-AEG-R4-1</t>
  </si>
  <si>
    <t>DL20_CW_OZON-WtrHt-CMUATRM-1</t>
  </si>
  <si>
    <t>CM0041</t>
  </si>
  <si>
    <t>CM0042</t>
  </si>
  <si>
    <t>CW_ALTDRYCLN-Miscellaneous-LACity-7 // CW_ALTDRYCLN-Miscellaneous-SCE-ET05.01-6</t>
  </si>
  <si>
    <t>CA Case Studies</t>
  </si>
  <si>
    <t>DL-AEG Analysis for RMP</t>
  </si>
  <si>
    <t>No California-specific data</t>
  </si>
  <si>
    <t>DL20_CLTG_CTRL_UNIT-LgtInt-2021PLN-20-19</t>
  </si>
  <si>
    <t>RMP CharX: DL20_CLTG_CTRL_UNIT-LgtInt-AEG-2018-19</t>
  </si>
  <si>
    <t>2021PP for PAC States, AEG RMP for RMP States</t>
  </si>
  <si>
    <t>CM0043</t>
  </si>
  <si>
    <t>DL20_CLTG_CTRL_NET-LgtInt-2021PLN-20-38</t>
  </si>
  <si>
    <t>RMP CharX: DL20_CLTG_CTRL_NET-LgtInt-AEG-2018-38</t>
  </si>
  <si>
    <t>CM0044</t>
  </si>
  <si>
    <t>DL20_CLTG_EXITLEC-LgtInt-2021PLN-V4-3</t>
  </si>
  <si>
    <t>CLTG_EXITPHOTOLUM-Interior Lighting-AEG-2</t>
  </si>
  <si>
    <t>CLTG_SKY-Interior Lighting-RSRCH-2</t>
  </si>
  <si>
    <t>Case Study - Cadmus</t>
  </si>
  <si>
    <t>Use IL TRM for this measure. Should not have a high applicability</t>
  </si>
  <si>
    <t xml:space="preserve">Leave in study but zero out. 
No longer in Power Plan. 2021 Plan measure is a retrofit to LED, not bi-level linear fluorescent. LEDs stairwell replacement in 2021P costs 1/3 of the price of the bi-level measure in 7th Plan. This measure should really be removed  given prevalence of dimmable LEDs. </t>
  </si>
  <si>
    <t>I always thought this was a control measure, not a fulle retrofit of a fixture</t>
  </si>
  <si>
    <t xml:space="preserve">Right… but you have to mess with the electronics and install a new ballast I believe. So as long as you're going in there you might as well retrofit to an LED at this point. As I mentioned, LEDs stairwell replacement in 2021P (with controls!) costs 1/3 of the price of the bi-level measure in 7th Plan. </t>
  </si>
  <si>
    <t>Leave in study but zero out</t>
  </si>
  <si>
    <t>Zeroed Out.</t>
  </si>
  <si>
    <t>CLTG_EXT_BILVL-Exterior Lighting-7PLN-v7-3 / CLTG_EXT_BILVL-Exterior Lighting-MEMD-v. 2014-1</t>
  </si>
  <si>
    <t xml:space="preserve">See above. LEDs stairwell replacement in 2021P (with controls!) costs 1/3 of the price of the bi-level measure in 7th Plan. </t>
  </si>
  <si>
    <t>Embedded Ext. Controls: DL20_CLTG_CTRL_UNIText-LgtExt-AEG-2018-1
Daylighting Controls: CLTG_EXT_DAY-Exterior Lighting-PGE-R3-1</t>
  </si>
  <si>
    <t>PG&amp;E</t>
  </si>
  <si>
    <t>AEG CharX</t>
  </si>
  <si>
    <t>DL20_RFG_ASH-Refrig-2021PLN-V11-10</t>
  </si>
  <si>
    <t>DL20_RFG_RCH_FRZ-Refrig-CMUATRM-4</t>
  </si>
  <si>
    <t>RFG_GSKT-Refrigeration-RTF-v1.3-1</t>
  </si>
  <si>
    <t>CM0054</t>
  </si>
  <si>
    <t>CM0055</t>
  </si>
  <si>
    <t>DL20_RFG_FHPC-Refrig-2021PLN-V11-12 // RFG_FHPC-Refrigeration-RTF-v1.4-1</t>
  </si>
  <si>
    <t xml:space="preserve">DL20_RFG_FHPC-Refrig-2021PLN-V11-12 </t>
  </si>
  <si>
    <t>DL20_RFG_FHPC-Refrig-CAeTRM-1-1</t>
  </si>
  <si>
    <t>RFG_STR-Refrigeration-RTF-v2.1-1</t>
  </si>
  <si>
    <t>DL20_RFG_STR-Refrig-CMUATRM-4</t>
  </si>
  <si>
    <t xml:space="preserve">Is Variable Speed Compressor also covered under High Efficiency Compressor in AEO? Typically, yes. </t>
  </si>
  <si>
    <t>DL20_RFG_HECOMP-Refrig-AEO20-5</t>
  </si>
  <si>
    <t>TRM - ME</t>
  </si>
  <si>
    <t>sure consolidate - why is this just being brought up now?</t>
  </si>
  <si>
    <t>In 2019 CPA, we basically treated this pair as an E2/E3 , with the highest efficiency compressor in AEO being the variable speedcompressor. At this point, I would expect that most high eff. Compressors should have some kind of speed modulation/vs control .</t>
  </si>
  <si>
    <t>Too late to change this now, make note for next round of CPAs</t>
  </si>
  <si>
    <t>Included both but Sats and Apps need review to illiminate double counting.</t>
  </si>
  <si>
    <t xml:space="preserve">Recommend consolidating high efficiency and VS compressor, since most high eff. Compressors will have variable speed capabilities for higher efficiency during part load. </t>
  </si>
  <si>
    <t>DL20_RFG_VSCOMP-Refrig-2021PLN-V11-8</t>
  </si>
  <si>
    <t>DL20_RFG_HECOMP-Refrig-AEO20-10</t>
  </si>
  <si>
    <t>See above</t>
  </si>
  <si>
    <t>DL20_RFG_COMP_FANMTR-Refrig-2021PLN-V11-1</t>
  </si>
  <si>
    <t>2021PP/RTF</t>
  </si>
  <si>
    <t>Only applicable in certain states - do NOT apply in WA</t>
  </si>
  <si>
    <t>RFG_EVAPCOND-Refrigeration-PGE-R2-1</t>
  </si>
  <si>
    <t>why not in WA?</t>
  </si>
  <si>
    <t>Follow-up added, why not WA? This isn't evaporative cooling.</t>
  </si>
  <si>
    <t>Included all states.</t>
  </si>
  <si>
    <t>DL20_RFG_MLTPLXa-Refrig-2021PLN-V11-7</t>
  </si>
  <si>
    <t>RFG_EFAN_MTR-Refrigeration-RTF-v3.1-1 // DL20_RFG_EFAN_MTR-Refrig-2021PLN-V11-3</t>
  </si>
  <si>
    <t>DL20_RFG_EFAN_MTR-Refrig-CMUATRM-1</t>
  </si>
  <si>
    <t>CM0062</t>
  </si>
  <si>
    <t>CM0063</t>
  </si>
  <si>
    <t>RTF (completed after AEG's RMP characterization, so just use RTF)</t>
  </si>
  <si>
    <t>CM0064</t>
  </si>
  <si>
    <t>DL20_RFG_EFAN_CTRL-Refrig-2021PLN-V11-4</t>
  </si>
  <si>
    <t>DL20_RFG_DDEF-Refrig-2021PLN-V11-12</t>
  </si>
  <si>
    <t>CM0065</t>
  </si>
  <si>
    <t>Use 2021 Plan for all states</t>
  </si>
  <si>
    <t>DL20_RFG_ADC-Refrig-2021PLN-V11-2</t>
  </si>
  <si>
    <t>DL20_RFG_WLK_RFG-Refrig-CMUATRM-4</t>
  </si>
  <si>
    <t>agreed 2021 Plan for all</t>
  </si>
  <si>
    <t>Refrigeration - Low-Heat and No-Heat Doors</t>
  </si>
  <si>
    <t>CA eTRM or XCEL</t>
  </si>
  <si>
    <t>RFG_ZERO-EDOOR-Refrigeration-SCE-R2-1</t>
  </si>
  <si>
    <t>Use 2021PP for all states</t>
  </si>
  <si>
    <t>DL20_RFG_LED-Refrig-2021PLN-V11-1</t>
  </si>
  <si>
    <t>DL20_RFG_LED-Refrig-CMUATRM-1</t>
  </si>
  <si>
    <t>agreed 2021 plan for all states</t>
  </si>
  <si>
    <t>CM0068</t>
  </si>
  <si>
    <t>Use RTF for all states</t>
  </si>
  <si>
    <t>DL20_RFG_SENS-Refrig-2021PLN-V11-11</t>
  </si>
  <si>
    <t>agree rtf for all states</t>
  </si>
  <si>
    <t>CM0069</t>
  </si>
  <si>
    <t>DL20_RFG_ODSP_COV-Refrig-2021PLN-V11-1</t>
  </si>
  <si>
    <t>While the measure code references a nursing home, the savings are median of all presented measures in SCE workpaper.</t>
  </si>
  <si>
    <t>VEND_CTRL-Miscellaneous-SCE-17R0-40</t>
  </si>
  <si>
    <t xml:space="preserve">No longer in 2021 Plan. Keep for now - plenty of other sources still have this measure. </t>
  </si>
  <si>
    <t>COOK_EXHD-Food Preparation-7PLN-v3-1</t>
  </si>
  <si>
    <t>XCEL - "Demand Controlled Ventilation CO - 5 to less than 7.5 HP" 2020 Measure</t>
  </si>
  <si>
    <t>Use PG&amp;E workpaper savings for all. IL TRM not relevant to PAC territory.</t>
  </si>
  <si>
    <t>GSTRM_CTRL-Cooling/Heating-PGE-R2-18</t>
  </si>
  <si>
    <t>CM0073</t>
  </si>
  <si>
    <t>SMARTSTRIP-Elec-RTF-v4.1-1</t>
  </si>
  <si>
    <t>IL TRM or 7th Plan</t>
  </si>
  <si>
    <t xml:space="preserve">RTF deactivated this measure in 2016 due to evidence of market transformation. Should definitely consider removal next time around.. </t>
  </si>
  <si>
    <t>Might as well use all 7th Plan measures - XCEL measures don't map as cleanly.</t>
  </si>
  <si>
    <t>DATA_BEST-Office Equipment-7PLN-v6-1</t>
  </si>
  <si>
    <t>DATA_BEST-Office Equipment-XCELCO-2017-18-1</t>
  </si>
  <si>
    <t>DATA_COMTECH-Office Equipment-7PLN-v6-1</t>
  </si>
  <si>
    <t>DATA_COMTECH-Office Equipment-XCELCO-2017-18-1</t>
  </si>
  <si>
    <t>CM0077</t>
  </si>
  <si>
    <t>CM0078</t>
  </si>
  <si>
    <t>DATA_EDGE-Office Equipment-7PLN-v6-1</t>
  </si>
  <si>
    <t xml:space="preserve">No longer in 2021 Plan. Keep for now. </t>
  </si>
  <si>
    <t>DL20_RFG_ULTFRZ_ESTAR-Refrig-CAeTRM-1-2</t>
  </si>
  <si>
    <t>RFG_ULTFRZ_ESTAR-Refrigeration-PGE-R0-1</t>
  </si>
  <si>
    <t>I don’t understand the comment</t>
  </si>
  <si>
    <t>Nate added this measure after I flagged it for update.Now it is ready to go in DEEM Lite but needs my review. Fixed now, codes added.</t>
  </si>
  <si>
    <t>Thanks</t>
  </si>
  <si>
    <t>Added</t>
  </si>
  <si>
    <t xml:space="preserve">This is a datapoint from manitoba hydro - should NOT use this source if we can help it. Low priority measure, but should recharacterize (have tried before, with no success). Recommended approach: use pool pump data from RTF to get baseline consumption and research a % reduction in operating hours from using a timer. </t>
  </si>
  <si>
    <t>PLPMP_TIM-Miscellaneous-AEG-1</t>
  </si>
  <si>
    <t>go with dimitrys approach</t>
  </si>
  <si>
    <t>All of the DEEM impacts for this measure are Natural Gas. All pool heating in C&amp;I tends to be gas, not electric. Why have this measure in electric study?</t>
  </si>
  <si>
    <t>PL_COV-Water Heating-SCG-R0-62</t>
  </si>
  <si>
    <t>SCG</t>
  </si>
  <si>
    <t>Use IL TRM</t>
  </si>
  <si>
    <t>Used % Savings from Gas measure.</t>
  </si>
  <si>
    <t>ESTAR_WC-Miscellaneous-ESTAR-1</t>
  </si>
  <si>
    <t>2021 Plan - DL20_ESTAR_WC-Misc-2021PLN-V8-8</t>
  </si>
  <si>
    <t>DL20_CMSC_LIFT-Misc-2021PLN-V1-2</t>
  </si>
  <si>
    <t>Is this Net-Zero Ready buildings or just Advanced NC Designs? Need to characterize, but no good sources have been identified to date.</t>
  </si>
  <si>
    <t>XCEL - "Average EEB Project - 2020" measure</t>
  </si>
  <si>
    <t>meant to cover all I think.</t>
  </si>
  <si>
    <t>Probably needs to be added to research plan</t>
  </si>
  <si>
    <t>Utilized DL CX.</t>
  </si>
  <si>
    <t>CM0085</t>
  </si>
  <si>
    <t>CM0086</t>
  </si>
  <si>
    <t>CM0087</t>
  </si>
  <si>
    <t>CM0088</t>
  </si>
  <si>
    <t>CM0089</t>
  </si>
  <si>
    <t>Do not have a proper RMP source, but 2021 Plan can be applied across both.</t>
  </si>
  <si>
    <t>DL20_COM_SEM-Misc-2021PLN-V4-1</t>
  </si>
  <si>
    <t>BEHAV_SEM-All-CPUC-2018_PG-1 from CPUC P&amp;G study - check 2019 version for updates.</t>
  </si>
  <si>
    <t>QCed by DVB</t>
  </si>
  <si>
    <t>CM0090</t>
  </si>
  <si>
    <t>CM0091</t>
  </si>
  <si>
    <t>CM0092</t>
  </si>
  <si>
    <t>Can use some data from the SEM measure in 2021 Plan due to significant overlap.</t>
  </si>
  <si>
    <t>DL20_COM_SEM-Misc-2021PLN-V4-19</t>
  </si>
  <si>
    <t>2013 AEG Characterization</t>
  </si>
  <si>
    <t>are we going to be double counting with SEM?</t>
  </si>
  <si>
    <t>This should really be addressed to KK… but not if the applicabilities and percentages line up. I think we can take a page out of the CPUC P&amp;G study BROS section here.</t>
  </si>
  <si>
    <r>
      <t xml:space="preserve">Please compare with the study we did for PAC before finalizing. </t>
    </r>
    <r>
      <rPr>
        <b/>
        <sz val="11"/>
        <color theme="1"/>
        <rFont val="Calibri"/>
        <family val="2"/>
        <scheme val="minor"/>
      </rPr>
      <t>Jack, we should ask Don if we should continue to use this as the vintage is old.</t>
    </r>
  </si>
  <si>
    <t>Using 2013 Charcterization.</t>
  </si>
  <si>
    <t>DL20_COM_CX-Refrig-2021PLN-V11-3</t>
  </si>
  <si>
    <t>COM_RCX-All-XCELCO-2017-18-1 gives 1% savings. These measures are no longer in the 2019-20 Xcel DSM Plan.</t>
  </si>
  <si>
    <t>COM_RCX-All-CPUC-2018_PG-1</t>
  </si>
  <si>
    <t>Same as above</t>
  </si>
  <si>
    <t>CM0093</t>
  </si>
  <si>
    <t>DL20_COM_RCX-Refrig-2021PLN-V11-2</t>
  </si>
  <si>
    <t xml:space="preserve">2019 CPA referenced "Controlled Atmosphere Measure Inputs" analysis file. Adding embedded control measure from commercial CharX here. </t>
  </si>
  <si>
    <t>Available in 2021 Plan.</t>
  </si>
  <si>
    <t>DL20_CA_REFRETRO-Refrig-2021PLN-v08-1</t>
  </si>
  <si>
    <t>why is 2021 plan not listed for CA?</t>
  </si>
  <si>
    <t>Because it is not a CA source but it is a major/ws measure. Not going to find a CA-specific source, so by default the blank implied that 2021PP would be used.</t>
  </si>
  <si>
    <t>This is Washington Only. Zero out everywhere else</t>
  </si>
  <si>
    <t>Only Applied to Washington</t>
  </si>
  <si>
    <t xml:space="preserve">Available in 2021 Plan. </t>
  </si>
  <si>
    <t>DL20_CA_REFTUNE-Refrig-2021PLN-v08-2</t>
  </si>
  <si>
    <t>No longer in 2021 plan; only from 7th Plan and "Controlled Atmosphere Measure Inputs" analysis file. Keep measure? It is still in RMP programs.</t>
  </si>
  <si>
    <t>CA_CO2SCR-All-7PLN-v9-1</t>
  </si>
  <si>
    <t>keep - use 7th plan</t>
  </si>
  <si>
    <t>Used Controlled Atmosphere workbook</t>
  </si>
  <si>
    <t xml:space="preserve">No longer in 2021 plan; only from 7th Plan and "Controlled Atmosphere Measure Inputs" analysis file. Keep measure? </t>
  </si>
  <si>
    <t>CA_MEMB-All-7PLN-v9-1</t>
  </si>
  <si>
    <t>CLTG_LEDSIGN-Interior Lighting-SCE-R1-1</t>
  </si>
  <si>
    <t>CMUA/XCEL</t>
  </si>
  <si>
    <t>CM0095</t>
  </si>
  <si>
    <t>DL20_AGR_ENGBLCTRL-Misc-2021PLN-V3-1 // AGR_ENGBLCTRL-Miscellaneous-RTF-v1.1-##</t>
  </si>
  <si>
    <t xml:space="preserve">RTF UT impact for PAC, MT impact for RMP states. </t>
  </si>
  <si>
    <t>DL20_ENGBLOCKHEAT_CIRC-Ag-2021PLN-v3-4</t>
  </si>
  <si>
    <t>DL20_ENGBLOCKHEAT_CIRC-Ag-2021PLN-v3-2</t>
  </si>
  <si>
    <t>DL20_ENGBLOCKHEAT_CIRC-Misc-CAeTRM-1-4</t>
  </si>
  <si>
    <t xml:space="preserve">The 2021PP has entries by different states, merely highlighting that I recommended using specific states for this analysis. Can also do our own analysis and adjust to RMP weather. </t>
  </si>
  <si>
    <t>This seems okay</t>
  </si>
  <si>
    <t>HANDWRAP_ONDMD-Misc-RTF-v1.1-1</t>
  </si>
  <si>
    <t>CM0098</t>
  </si>
  <si>
    <t>CM0099</t>
  </si>
  <si>
    <t>CM098</t>
  </si>
  <si>
    <t>Transformer - High Efficiency</t>
  </si>
  <si>
    <t>Recommend using the 2021 Plan measure; DVB added to DEEM Lite. This analysis is appropriate - line drop compensation controls with variable voltage optimization. Jack &amp; Nate had previously removed this 2021PP file from consideration, but DVB recommends adding back in. Council staff also mapped this to the transformer efficiency measure</t>
  </si>
  <si>
    <t>DL20_TRANS_HE-All-2021PLN-v7-5</t>
  </si>
  <si>
    <t>7th Plan (Data Center) and IL TRM</t>
  </si>
  <si>
    <t>Use 2021PP. Not sure why 7PP was in the RMP/CA data</t>
  </si>
  <si>
    <t>Agreed. Fixed to 2021P</t>
  </si>
  <si>
    <t>Okay</t>
  </si>
  <si>
    <t>CM099</t>
  </si>
  <si>
    <t>High Efficiency Battery Chargers</t>
  </si>
  <si>
    <t>This measure is for industrial chargers for equipment such as forklifts. It is included in Industrial already as High Efficiency Battery Chargers; may include it in Com for use in warehouse. IL TRM only applies to industrial. Use 2021P or IL.</t>
  </si>
  <si>
    <t>DL20_HF_BATTCHARGE-Misc-2021PLN-v08-1</t>
  </si>
  <si>
    <t xml:space="preserve">maybe applicable to warehouse? </t>
  </si>
  <si>
    <t>Fixed and back to sufficiently characterized</t>
  </si>
  <si>
    <t>CM100</t>
  </si>
  <si>
    <t>The Energy Management Systems (EMS) product offers customers consultation and rebates for installing systems that control and reduce a building’s energy usage both on- and off-peak. Electric and natural gas customers are eligible for participation in this product</t>
  </si>
  <si>
    <t>No PNW source available. IL TRM does actually not include this measure, so I'm not sure how it was added. Measure was not included in 2019 CPA since the addition of an EMS does not actually result in savings. Only the controls that an EMS enables result in savings. Therefore, this measure overlaps with pretty much every end use control measure along with all energy management and commissioning measures.</t>
  </si>
  <si>
    <t>XCEL - "New Energy Management System - 2020"</t>
  </si>
  <si>
    <t>n/a</t>
  </si>
  <si>
    <t>recomment removal</t>
  </si>
  <si>
    <t>CM101</t>
  </si>
  <si>
    <t>Can remove. Was not explicitly added to the 2021 Power Plan.</t>
  </si>
  <si>
    <t>Originally added to ML due to possible inclusion in 2021P. Not in 2021P, can remove.</t>
  </si>
  <si>
    <t>remove</t>
  </si>
  <si>
    <t>CM102</t>
  </si>
  <si>
    <t>CM103</t>
  </si>
  <si>
    <t>CM104</t>
  </si>
  <si>
    <t>CM105</t>
  </si>
  <si>
    <t>CM106</t>
  </si>
  <si>
    <t>CM107</t>
  </si>
  <si>
    <t>Single-Package Vertical AC</t>
  </si>
  <si>
    <t>This is Single Packaged Vertical AC and is a small saver equipment measure. Don't think it is included in 2021PP</t>
  </si>
  <si>
    <t>CM108</t>
  </si>
  <si>
    <t>This measure was included in the 2021 Plan workbooks posted on April 20, 2020.</t>
  </si>
  <si>
    <t>DL20_RFG_DOORADD-Refrig-2021PLN-V11-5</t>
  </si>
  <si>
    <t>dvb</t>
  </si>
  <si>
    <t>CM109</t>
  </si>
  <si>
    <t>Water Heater - Drainwater Heat Recovery</t>
  </si>
  <si>
    <t>Likely remove. Not in 2021P.</t>
  </si>
  <si>
    <t>CM110</t>
  </si>
  <si>
    <t>Remove. This is covered by "Ventilation - Demand Controlled" and is not in 2021P</t>
  </si>
  <si>
    <t>CM111</t>
  </si>
  <si>
    <t>Water Heater - Laminar Flow Restrictor</t>
  </si>
  <si>
    <t>Likely overlapping with TSV, not explicitly called out in the 2021 Power Plan and not included for commercial. Recommend Removal.</t>
  </si>
  <si>
    <t>CM112</t>
  </si>
  <si>
    <t>DL20_RFG_AIRCURT-Refrig-2021PLN-V11-1 /2</t>
  </si>
  <si>
    <t>CM113</t>
  </si>
  <si>
    <t>DL20_RFG_INS_SCTLINE-Refrig-2021PLN-V11-3</t>
  </si>
  <si>
    <t>CM114</t>
  </si>
  <si>
    <t>DL20_RFG_AFDOOR-Refrig-2021PLN-V11-7</t>
  </si>
  <si>
    <t>CM115</t>
  </si>
  <si>
    <t>DL20_RFG_HECOND-Refrig-2021PLN-V11-4</t>
  </si>
  <si>
    <t>CM116</t>
  </si>
  <si>
    <t>DL20_RFG_SUBCOOL-Refrig-2021PLN-V11-6</t>
  </si>
  <si>
    <t>CM117</t>
  </si>
  <si>
    <t>DL20_RFG_LSHX-Refrig-2021PLN-V11-5</t>
  </si>
  <si>
    <t>DL20_RFG_LSHX-Refrig-2021PLN-V11-8</t>
  </si>
  <si>
    <t>CM118</t>
  </si>
  <si>
    <t>DL20_RFG_HTRECOV-Refrig-2021PLN-V11-10</t>
  </si>
  <si>
    <t>CM119</t>
  </si>
  <si>
    <t>DL20_RFG_FSPC-Refrig-2021PLN-V11-16</t>
  </si>
  <si>
    <t>2019 TRM Source</t>
  </si>
  <si>
    <t>2021 TRM Source</t>
  </si>
  <si>
    <t>Vintage</t>
  </si>
  <si>
    <t>Heating Fuel</t>
  </si>
  <si>
    <t>Measure No.</t>
  </si>
  <si>
    <t>Efficiency</t>
  </si>
  <si>
    <t>Measure Name (Qualitative Screen)</t>
  </si>
  <si>
    <t>AEG Standard</t>
  </si>
  <si>
    <t>AEG Emerging</t>
  </si>
  <si>
    <t>GPC
2019 TRM</t>
  </si>
  <si>
    <t>Measure Description (not updated)</t>
  </si>
  <si>
    <t>Treatment in 2019 TRM</t>
  </si>
  <si>
    <t>Treatment Notes</t>
  </si>
  <si>
    <t>AEG Recommendation</t>
  </si>
  <si>
    <t>Lifetime</t>
  </si>
  <si>
    <t>Costs</t>
  </si>
  <si>
    <t>Savings</t>
  </si>
  <si>
    <t>AMIL
IL TRM Ref</t>
  </si>
  <si>
    <t>IL TRM Used</t>
  </si>
  <si>
    <t>IL TRM New</t>
  </si>
  <si>
    <t>IL TRM CODE</t>
  </si>
  <si>
    <t>PAC Primary Source</t>
  </si>
  <si>
    <t>Next Steps</t>
  </si>
  <si>
    <t>Alternative Source?</t>
  </si>
  <si>
    <t>Internal Notes</t>
  </si>
  <si>
    <t>Buildings</t>
  </si>
  <si>
    <t>Existing</t>
  </si>
  <si>
    <t>New</t>
  </si>
  <si>
    <t>Electric</t>
  </si>
  <si>
    <t>Gas</t>
  </si>
  <si>
    <t>PAC Primary Source (Reference)</t>
  </si>
  <si>
    <t>Cost Source Missing</t>
  </si>
  <si>
    <t>Legend</t>
  </si>
  <si>
    <t>Stats</t>
  </si>
  <si>
    <t>Equipment EE Measures (Included in LoadMAP Baseline Module)</t>
  </si>
  <si>
    <t>Color</t>
  </si>
  <si>
    <t>Count</t>
  </si>
  <si>
    <t>Percentage</t>
  </si>
  <si>
    <t>E0</t>
  </si>
  <si>
    <t>Air-Cooled Chiller - Installed base</t>
  </si>
  <si>
    <t>Hourly Simulation Modeling</t>
  </si>
  <si>
    <t>New Measure</t>
  </si>
  <si>
    <t>As Appropriate</t>
  </si>
  <si>
    <t>Measure Assumption Ready for Use (DEEM, DEEM Lite, Other AEG Study)</t>
  </si>
  <si>
    <t>Air-Cooled Chiller - COP 3.11 (EER 10.6)</t>
  </si>
  <si>
    <t>DL20_CHLR_AC-Cool-AEO20-27</t>
  </si>
  <si>
    <t>Previously characterized, but new version available (e.g., TRM v5 -&gt; v8)</t>
  </si>
  <si>
    <t>C001</t>
  </si>
  <si>
    <t>Air-Cooled Chiller - COP 4.10 (EER 14.0)</t>
  </si>
  <si>
    <t>Weather-Sensitive Measure</t>
  </si>
  <si>
    <t>IL TRM - 4.4.6</t>
  </si>
  <si>
    <t>AVAIL: 2020
CODE: CI-HVC-CHIL-V07-200101</t>
  </si>
  <si>
    <t>PA TRM - 3.2.2</t>
  </si>
  <si>
    <t>DL20_CHLR_AC-Cool-AEO20-28</t>
  </si>
  <si>
    <t>Simulation</t>
  </si>
  <si>
    <t>PA TRM - 3.2.2
Benchmark w/ AEO EUL = 20</t>
  </si>
  <si>
    <t>EUL = PA TRM
Costs = AEO
Savings = Sim</t>
  </si>
  <si>
    <t>PA TRM uses an algorithmic approach which should account for all of the equipment levels for this measure.
AMIL mapped IL - TRM 4.4.6 here, which has costs for an efficient case of up to EER 10.7. Is this applicable?</t>
  </si>
  <si>
    <t>Characterization Needed</t>
  </si>
  <si>
    <t>Source identified, but not ready for use (e.g., source in TX TRM but not previously used)</t>
  </si>
  <si>
    <t>C002</t>
  </si>
  <si>
    <t>Air-Cooled Chiller - COP 4.40 (EER 15.0)</t>
  </si>
  <si>
    <t>Algorithm</t>
  </si>
  <si>
    <t>Simulation + Interpolation</t>
  </si>
  <si>
    <t>PA TRM uses an algorithmic approach which should account for all of the equipment levels for this measure.</t>
  </si>
  <si>
    <t>Source Needed</t>
  </si>
  <si>
    <t>AEG research needed to be done to find source for characterization</t>
  </si>
  <si>
    <t>C003</t>
  </si>
  <si>
    <t>Air-Cooled Chiller - COP 4.45 (EER 15.2)</t>
  </si>
  <si>
    <t>DL20_CHLR_AC-Cool-AEO20-31</t>
  </si>
  <si>
    <t>Source Needed - Cost</t>
  </si>
  <si>
    <t>AEG research needs to be done to find a source for cost</t>
  </si>
  <si>
    <t>Water-Cooled Chiller - Installed Base</t>
  </si>
  <si>
    <t>Water-Cooled Chiller - COP 5.78 (0.61 kW/ton)</t>
  </si>
  <si>
    <t>C004</t>
  </si>
  <si>
    <t>Water-Cooled Chiller - COP 7.03 (0.50 kW/ton)</t>
  </si>
  <si>
    <t xml:space="preserve">Algorithm Variables: (Variable 1 Source: EnerSim Model) </t>
  </si>
  <si>
    <t>Interpolation</t>
  </si>
  <si>
    <t>PAC: DL20_CHLR_WC-Cool-CAeTRM-1-1
PA TRM - 3.2.2</t>
  </si>
  <si>
    <t>PA TRM uses an algorithmic approach which should account for all of the equipment levels for this measure.
AMIL mapped IL - TRM 4.4.6 here, which has costs for an efficient case of down to 0.6 kW/ton. Is this applicable?</t>
  </si>
  <si>
    <t>Algorithm*</t>
  </si>
  <si>
    <t>C005</t>
  </si>
  <si>
    <t>Water-Cooled Chiller - COP 9.77 (0.36 kW/ton)</t>
  </si>
  <si>
    <t>0.5 to 0.36 is a big jump, might make sense to model</t>
  </si>
  <si>
    <t>PA TRM uses an algorithmic approach which should account for all of the equipment levels for this measure.
DEEM Lite has AEO sources available which provide reasonable costs that perfectly align with our equipment levels.</t>
  </si>
  <si>
    <t>Hourly Simulation Modeling*</t>
  </si>
  <si>
    <t>C006</t>
  </si>
  <si>
    <t>Water-Cooled Chiller - COP 11.72 (0.30 kW/ton)</t>
  </si>
  <si>
    <t>Evaluation</t>
  </si>
  <si>
    <t>C007</t>
  </si>
  <si>
    <t>Water-Cooled Chiller - COP 12.13 (0.29 kW/ton)</t>
  </si>
  <si>
    <t>Screened</t>
  </si>
  <si>
    <t>C008</t>
  </si>
  <si>
    <t>Water-Cooled Chiller - COP 13.03 (0.27 kW/ton)</t>
  </si>
  <si>
    <t>C009</t>
  </si>
  <si>
    <t>Water-Cooled Chiller - COP 14.07 (0.25 kW/ton)</t>
  </si>
  <si>
    <t>RTU - Installed Base</t>
  </si>
  <si>
    <t>RTU - IEER 12.9 - Federal Standard 2018</t>
  </si>
  <si>
    <t>EIA 2018 Appendix A</t>
  </si>
  <si>
    <t>C011</t>
  </si>
  <si>
    <t>RTU - IEER 14 - Tier 1 / ENERGY STAR (3.1)</t>
  </si>
  <si>
    <t>CPUC DEER Database; EUL/RUL values, updated October 2008</t>
  </si>
  <si>
    <t>RSMeans cost calculator</t>
  </si>
  <si>
    <t>IL TRM - 4.4.15</t>
  </si>
  <si>
    <t>AVAIL: 2020
CODE: CI-HVC-SPUA-V07-200101</t>
  </si>
  <si>
    <t>PA TRM - 3.2.1</t>
  </si>
  <si>
    <t>PA TRM uses an algorithmic approach which should account for all of the equipment levels for this measure.
This algorithm DOES allow for use of IEER in the calculation.</t>
  </si>
  <si>
    <t>C012</t>
  </si>
  <si>
    <t xml:space="preserve">RTU - IEER 14.8 - Federal Standard 2023 </t>
  </si>
  <si>
    <t>AEG Research</t>
  </si>
  <si>
    <t>PA TRM uses an algorithmic approach which should account for all of the equipment levels for this measure.
This algorithm DOES allow for use of IEER in the calculation.
IL TRM specifies costs for "Up to CEE Tier 1" and "CEE Tier 2 and above", could extrapolate to get cost for this Equipment Level.</t>
  </si>
  <si>
    <t>C013</t>
  </si>
  <si>
    <t>RTU - IEER 15.4 - Tier 2</t>
  </si>
  <si>
    <t>C014</t>
  </si>
  <si>
    <t>RTU - IEER 18 - Advanced Tier VRF</t>
  </si>
  <si>
    <t>C015</t>
  </si>
  <si>
    <t>RTU - IEER 21.5 - EIA High Efficiency VRF</t>
  </si>
  <si>
    <t>Packaged Terminal AC - Installed Base</t>
  </si>
  <si>
    <t>Packaged Terminal AC - EER 10.4 - Federal Standard</t>
  </si>
  <si>
    <t>C016</t>
  </si>
  <si>
    <t>Packaged Terminal AC - EER 11.7</t>
  </si>
  <si>
    <t>Pennsylvania Statewide TRM</t>
  </si>
  <si>
    <t>Nexant market research, 2017</t>
  </si>
  <si>
    <t>IL TRM - 4.4.13</t>
  </si>
  <si>
    <t>AVAIL: 2020
CODE: CI-HVC-PTAC-V10-200101</t>
  </si>
  <si>
    <t>C017</t>
  </si>
  <si>
    <t>Packaged Terminal AC - EER 13</t>
  </si>
  <si>
    <t>Packaged Terminal HP - Installed Base</t>
  </si>
  <si>
    <t>Packaged Terminal HP - EER 10.4 / COP 3.1 - Federal Standard</t>
  </si>
  <si>
    <t>C018</t>
  </si>
  <si>
    <t>Packaged Terminal HP - EER 11.7 / COP 3.4</t>
  </si>
  <si>
    <t>C019</t>
  </si>
  <si>
    <t>Packaged Terminal HP - EER 13 / COP 3.6</t>
  </si>
  <si>
    <t>Air-Source Heat Pump - Installed Base</t>
  </si>
  <si>
    <t xml:space="preserve">Air-Source Heat Pump - IEER 12.8 / COP 3.3 - Federal Standard </t>
  </si>
  <si>
    <t>PAC IG: DL20_ASHP-Heat-AEO20-2</t>
  </si>
  <si>
    <t>C022</t>
  </si>
  <si>
    <t>Air-Source Heat Pump - IEER 12.8 / COP 3.4 - ENERGY STAR (3.1)</t>
  </si>
  <si>
    <t>AVAIL: 2020
CODE: CI-HVC-HPSY-V07-200101</t>
  </si>
  <si>
    <t>PAC IG: DL20_ASHP-Cool-AEO20-4</t>
  </si>
  <si>
    <t>PA TRM uses an algorithmic approach which should account for all of the equipment levels for this measure.
This algorithm DOES allow for use of IEER in the calculation.
IL TRM specifies costs "for air-cooled units", so should be applicable across all equipment levels for this measure.</t>
  </si>
  <si>
    <t>C023</t>
  </si>
  <si>
    <t>Air-Source Heat Pump - IEER 14.1 / COP 3.4 - Federal Standard  2023</t>
  </si>
  <si>
    <t>PAC IG: DL20_ASHP-Cool-AEO20-6</t>
  </si>
  <si>
    <t>C024</t>
  </si>
  <si>
    <t>Air-Source Heat Pump - IEER 17.4 / COP 3.4, VRF - ENERGY STAR (3.1)</t>
  </si>
  <si>
    <t>PAC IG: DL20_ASHP-Cool-AEO20-7</t>
  </si>
  <si>
    <t>C025</t>
  </si>
  <si>
    <t>Air-Source Heat Pump - IEER 20.3 / COP 3.7 - EIA High Efficiency</t>
  </si>
  <si>
    <t>PAC IG: DL20_ASHP-Cool-AEO20-5</t>
  </si>
  <si>
    <t>Geothermal Heat Pump - Installed Base</t>
  </si>
  <si>
    <t>Geothermal Heat Pump - EER 14.1 / COP 3.2 - Federal Standard</t>
  </si>
  <si>
    <t>C026</t>
  </si>
  <si>
    <t>Geothermal Heat Pump - EER 17.1 / COP 3.6 - ENERGY STAR (3.1)</t>
  </si>
  <si>
    <t>http://www.geothermal-heat-pump-resource.org/</t>
  </si>
  <si>
    <t>IL TRM - 4.4.9</t>
  </si>
  <si>
    <t>EIA 2018 Tech Forecast</t>
  </si>
  <si>
    <t>PA TRM - 3.2.3</t>
  </si>
  <si>
    <t>PA TRM uses an algorithmic approach which should account for all of the equipment levels for this measure.
IL TRM specifies costs "for air-cooled units", so should be applicable across all equipment levels for this measure.</t>
  </si>
  <si>
    <t>C027</t>
  </si>
  <si>
    <t>Geothermal Heat Pump - EER 22.4 / COP 4.5</t>
  </si>
  <si>
    <t>C028</t>
  </si>
  <si>
    <t>Geothermal Heat Pump - EER 25 / COP 4.5 EIA High Efficiency</t>
  </si>
  <si>
    <t>EFURN-Heating-AEO13-1</t>
  </si>
  <si>
    <t>AEG BEST</t>
  </si>
  <si>
    <t>Are these the same sheet in the IG?</t>
  </si>
  <si>
    <t>Ventilation - Constant Air Volume, 2-Speed VFD</t>
  </si>
  <si>
    <t>C029</t>
  </si>
  <si>
    <t>Ventilation - Variable Air Volume 2015 Typical</t>
  </si>
  <si>
    <t>PAC: DL20_VENT-Vent-AEO20-11</t>
  </si>
  <si>
    <t>Water Heater - Installed Base</t>
  </si>
  <si>
    <t>*Use simulation modeling to develop hourly load shapes for resistance and heat pump units
E0 and E1 are likely the same, only need to model E0 and E4</t>
  </si>
  <si>
    <t>Water Heater - Resistance Heater, Standard</t>
  </si>
  <si>
    <t>C031</t>
  </si>
  <si>
    <t>High Efficiency Small Instantaneous Water Heaters (25% above the minimum)</t>
  </si>
  <si>
    <t>Non-Weather Sensitive, Standard Measure</t>
  </si>
  <si>
    <t xml:space="preserve">Algorithm Variables: (Variable 1 Source: IECC 2012) (Variable 2 Source: Pennsylvania Statewide TRM, June 2016, Errata Update February 2017, Section 3.4.1, Table 3-71) (Variable 3 Source: Pennsylvania Statewide TRM, June 2016, Errata Update February 2017, Section 3.4.1, Table 3-71) (Variable 4 Source: Engineering Assumption) (Variable 5 Source: Engineering Assumption) (Variable 6 Source: Based on 30-year historical average Georgia climate data (http://www.ncdc.noaa.gov/cag/), average temperature in Georgia is 63.9 F.) </t>
  </si>
  <si>
    <t>AVAIL: 2021
CODE: CI-HWE-STWH-V06-210101</t>
  </si>
  <si>
    <t>IL TRM - 4.3.1</t>
  </si>
  <si>
    <t>Substantial changes were made for this measure in IL TRM v9 (versus v8) so the v9 measure should be characterized.</t>
  </si>
  <si>
    <t>C032</t>
  </si>
  <si>
    <t>Water Heater - Resistance Heater, Reduced Standby Wattage</t>
  </si>
  <si>
    <t>C033</t>
  </si>
  <si>
    <t>Heat Pump Water Heater</t>
  </si>
  <si>
    <t>Secondary Weather Impacts</t>
  </si>
  <si>
    <t>PAC IG: DHW_WH-Water Heating-AEO17-5</t>
  </si>
  <si>
    <t xml:space="preserve">Algorithm Variables: (Variable 1 Source: IECC 2012) (Variable 2 Source: Pennsylvania Statewide TRM, June 2016, Errata Update February 2017, Section 2.3.2, Table 2-50) (Variable 3 Source: Pennsylvania Statewide TRM, June 2016, Errata Update February 2017, Section 3.4.1, Table 3-71) (Variable 4 Source: Engineering Assumption) (Variable 5 Source: Varies by Zone) (Variable 6 Source: Based on 30-year historical average Georgia climate data (http://www.ncdc.noaa.gov/cag/), average temperature in Georgia is 63.9 F.) </t>
  </si>
  <si>
    <t>DEER - Update Req'd</t>
  </si>
  <si>
    <t>RSMeans - Update Req'd</t>
  </si>
  <si>
    <t>PAC: DHW_WH-Water Heating-AEO17-6
PAC IG: AEG-BEST
Which should be used here?</t>
  </si>
  <si>
    <t>Interior Lighting - General Service Lighting - Installed Base</t>
  </si>
  <si>
    <t>*Calculate HVAC interaction factors using one simulation per building type and vintage</t>
  </si>
  <si>
    <t>Interior Lighting - General Service Lighting - EISA Compliant (17.4 lm/W)</t>
  </si>
  <si>
    <t>C042</t>
  </si>
  <si>
    <t>Interior Lighting - General Service Lighting - EISA Compliant (45 lm/W)</t>
  </si>
  <si>
    <t>Lighting Tabs</t>
  </si>
  <si>
    <t>C043</t>
  </si>
  <si>
    <t>Interior Lighting - General Service Lighting - CFL (64.3 lm/W)</t>
  </si>
  <si>
    <t>C044</t>
  </si>
  <si>
    <t>Interior Lighting - General Service Lighting - LED 2020 (97 lm/W)</t>
  </si>
  <si>
    <t>C045</t>
  </si>
  <si>
    <t>Interior Lighting - General Service Lighting - LED 2025 (111 lm/W)</t>
  </si>
  <si>
    <t>C046</t>
  </si>
  <si>
    <t>Interior Lighting - General Service Lighting - LED 2030 (123 lm/W)</t>
  </si>
  <si>
    <t>Interior Lighting - Exempted Lighting - Installed Base</t>
  </si>
  <si>
    <t>C047</t>
  </si>
  <si>
    <t>Interior Lighting - Exempted Lighting - Incandescent/Halogen (18 lm/W)</t>
  </si>
  <si>
    <t>based on expected lamp life of 2000-4000 hours</t>
  </si>
  <si>
    <t>C048</t>
  </si>
  <si>
    <t>Interior Lighting - Exempted Lighting - CFL (45 lm/W)</t>
  </si>
  <si>
    <t>C049</t>
  </si>
  <si>
    <t>Interior Lighting - Exempted Lighting - LED 2020 (76 lm/W)</t>
  </si>
  <si>
    <t>C050</t>
  </si>
  <si>
    <t>Interior Lighting - Exempted Lighting - LED 2025 (86 lm/W)</t>
  </si>
  <si>
    <t>C051</t>
  </si>
  <si>
    <t>Interior Lighting - Exempted Lighting - LED 2030 (94 lm/W)</t>
  </si>
  <si>
    <t>Interior Lighting - Linear Lighting - Installed Base</t>
  </si>
  <si>
    <t>Interior Lighting - Linear Lighting - T8 - F32 Standard (69.0 lm/W system)</t>
  </si>
  <si>
    <t>C052</t>
  </si>
  <si>
    <t>Interior Lighting - Linear Lighting - T8 - F28HE (82.5 lm/W system)</t>
  </si>
  <si>
    <t>C053</t>
  </si>
  <si>
    <t>Interior Lighting - Linear Lighting - LED 2020 (123 lm/W system)</t>
  </si>
  <si>
    <t>Based on similar LED measures</t>
  </si>
  <si>
    <t>C054</t>
  </si>
  <si>
    <t>Interior Lighting - Linear Lighting - LED 2025 (142 lm/W system)</t>
  </si>
  <si>
    <t>C055</t>
  </si>
  <si>
    <t>Interior Lighting - Linear Lighting - LED 2030 (158 lm/W system)</t>
  </si>
  <si>
    <t>Interior Lighting - High-Bay Lighting - Installed Base</t>
  </si>
  <si>
    <t>Interior Lighting - High-Bay Lighting - Metal Halide (55.6 lm/W)</t>
  </si>
  <si>
    <t>C056</t>
  </si>
  <si>
    <t>Interior Lighting - High-Bay Lighting - High Pressure Sodium (56.6 lm/W)</t>
  </si>
  <si>
    <t>C057</t>
  </si>
  <si>
    <t>Interior Lighting - High-Bay Lighting - High Output Linear Lighting (70.3 lm/W)</t>
  </si>
  <si>
    <t>C058</t>
  </si>
  <si>
    <t>Interior Lighting - High-Bay Lighting - LED 2020 (121 lm/W)</t>
  </si>
  <si>
    <t>C059</t>
  </si>
  <si>
    <t>Interior Lighting - High-Bay Lighting - LED 2025 (138 lm/W)</t>
  </si>
  <si>
    <t>C060</t>
  </si>
  <si>
    <t>Interior Lighting - High-Bay Lighting - LED 2030 (152 lm/W)</t>
  </si>
  <si>
    <t>Exterior Lighting - General Service Lighting - Installed Base</t>
  </si>
  <si>
    <t>No HVAC interaction factors for exterior lighting</t>
  </si>
  <si>
    <t>Exterior Lighting - General Service Lighting - EISA Compliant (17.4 lm/W)</t>
  </si>
  <si>
    <t>C062</t>
  </si>
  <si>
    <t>Exterior Lighting - General Service Lighting - EISA Compliant (45 lm/W)</t>
  </si>
  <si>
    <t>C063</t>
  </si>
  <si>
    <t>Exterior Lighting - General Service Lighting - CFL (64.3 lm/W)</t>
  </si>
  <si>
    <t>C064</t>
  </si>
  <si>
    <t>Exterior Lighting - General Service Lighting - LED 2020 (97 lm/W)</t>
  </si>
  <si>
    <t xml:space="preserve">Algorithm Variables: (Variable 1 Source: Assumptions for efficient measures are based upon DLC Qualifying Product Lists, PGE refrigerated case study, and manufacturer specification  sheets.) (Variable 2 Source: Assumptions for efficient measures are based upon DLC Qualifying Product Lists, PGE refrigerated case study, and manufacturer specification  sheets.) (Variable 3 Source: Osram Sylvania 's 2014-2015 Lamp and Ballast Catalog, and Pennsylvania 2016 Statewide TRM, Appendix C.) </t>
  </si>
  <si>
    <t>C065</t>
  </si>
  <si>
    <t>Exterior Lighting - General Service Lighting - LED 2025 (111 lm/W)</t>
  </si>
  <si>
    <t>C066</t>
  </si>
  <si>
    <t>Exterior Lighting - General Service Lighting - LED 2030 (123 lm/W)</t>
  </si>
  <si>
    <t>Exterior Lighting - Linear Lighting - Installed Base</t>
  </si>
  <si>
    <t>Exterior Lighting - Linear Lighting - T8 - F32 Standard (69.0 lm/W system)</t>
  </si>
  <si>
    <t>C067</t>
  </si>
  <si>
    <t>Exterior Lighting - Linear Lighting - T8 - F28 High Efficiency (82.5 lm/W system)</t>
  </si>
  <si>
    <t>C068</t>
  </si>
  <si>
    <t>Exterior Lighting - Linear Lighting - LED 2020 (123 lm/W system)</t>
  </si>
  <si>
    <t>C069</t>
  </si>
  <si>
    <t>Exterior Lighting - Linear Lighting - LED 2025 (142 lm/W system)</t>
  </si>
  <si>
    <t>C070</t>
  </si>
  <si>
    <t>Exterior Lighting - Linear Lighting - LED 2030 (158 lm/W system)</t>
  </si>
  <si>
    <t>Exterior Lighting - Area Lighting - Installed Base</t>
  </si>
  <si>
    <t>Exterior Lighting - Area Lighting - Metal Halide (55.6 lm/W)</t>
  </si>
  <si>
    <t>C071</t>
  </si>
  <si>
    <t>Exterior Lighting - Area Lighting - High Pressure Sodium (56.6 lm/W)</t>
  </si>
  <si>
    <t xml:space="preserve">Algorithm Variables: (Variable 1 Source: 2016 PA TRM Appendix C - Lighting Audit &amp; Design Tool for C&amp;I Projects) (Variable 2 Source: 2016 PA TRM Appendix C - Lighting Audit &amp; Design Tool for C&amp;I Projects) (Variable 3 Source: State of Ohio Energy Efficiency Technical Reference Manual, Vermont Energy Investment Corporation, August 6, 2010) </t>
  </si>
  <si>
    <t>C072</t>
  </si>
  <si>
    <t>Exterior Lighting - Area Lighting - LED 2020 (105 lm/W)</t>
  </si>
  <si>
    <t>C073</t>
  </si>
  <si>
    <t>Exterior Lighting - Area Lighting - LED 2025 (120 lm/W)</t>
  </si>
  <si>
    <t>C074</t>
  </si>
  <si>
    <t>Exterior Lighting - Area Lighting - LED 2030 (132 lm/W)</t>
  </si>
  <si>
    <t>Walk-in Refrigerator/Freezer - Installed Base</t>
  </si>
  <si>
    <t>Walk-in Refrigerator/Freezer - Current Standard</t>
  </si>
  <si>
    <t>PAC IG: RFG_WLK-Refrigeration-EIA11-2012 Ref. Case-2</t>
  </si>
  <si>
    <t>C076</t>
  </si>
  <si>
    <t>Walk-in Refrigerator/Freezer - Standard 2020</t>
  </si>
  <si>
    <t>PAC IG: RFG_WLK_RFG-Refrigeration-AEO17-5</t>
  </si>
  <si>
    <t>PAC Input Generator used 2017 AEO data, could not find any appropriate data in PA/IL TRM or PAC.
TX?</t>
  </si>
  <si>
    <t>Reach-in Refrigerator/Freezer - Installed Base</t>
  </si>
  <si>
    <t>Reach-in Refrigerator/Freezer - Current Standard</t>
  </si>
  <si>
    <t>IL TRM - CI-FSE-CSDO-V02-190101</t>
  </si>
  <si>
    <t>C077</t>
  </si>
  <si>
    <t>Reach-in Refrigerator/Freezer - ENERGY STAR (4.0)</t>
  </si>
  <si>
    <t xml:space="preserve">Algorithm Variables: (Variable 1 Source: Evaluation of Georgia Power Company's 2014 Commercial DSM Programs. Nexant, July 2015.) </t>
  </si>
  <si>
    <t>IL TRM - 4.2.2</t>
  </si>
  <si>
    <t>AVAIL: 2019
CODE: CI-FSE-CSDO-V02-190101</t>
  </si>
  <si>
    <t>PA TRM - 3.5.1</t>
  </si>
  <si>
    <t>Glass Door Display Case - Installed Base</t>
  </si>
  <si>
    <t>Glass Door Display Case - Current Standard</t>
  </si>
  <si>
    <t>Open Display Case - Installed Base</t>
  </si>
  <si>
    <t>Open Display Case - Current Standard</t>
  </si>
  <si>
    <t>AEO source is per kBtu/h, so AMIL's source was used.</t>
  </si>
  <si>
    <t>Icemaker - Installed Base</t>
  </si>
  <si>
    <t>Icemaker - Current Standard</t>
  </si>
  <si>
    <t>C078</t>
  </si>
  <si>
    <t>Icemaker - ENERGY STAR (3.0)</t>
  </si>
  <si>
    <t>Minimal Weather Impacts, Standard Measure</t>
  </si>
  <si>
    <t xml:space="preserve">Algorithm Variables: (Variable 1 Source: Federal energy conservation standard for automatic commercial ice makers. http://www1.eere.energy.gov/buildings/appliance_standards/product.aspx/productid/21) (Variable 2 Source: Commercial                 Ice Maker Key Product                                                                Criteria                 Version                   2.0.
https://www.energystar.gov/index.cfm?c=comm_ice_machines.pr_crit_comm_ice_machines) (Variable 3 Source: Engineering Assumption) (Variable 4 Source: This value from study in Vermont, Wisconsin, and New York. State of OH EE TRM cites a default duty cycle of 40% as a   conservative value. Other studies range as high as 75%.) </t>
  </si>
  <si>
    <t>IL TRM - 4.2.10</t>
  </si>
  <si>
    <t>AVAIL: 2021
CODE: CI-FSE-ESIM-V04-210101</t>
  </si>
  <si>
    <t>PA TRM - 3.7.1</t>
  </si>
  <si>
    <t>PAC: DL20_ICEMK-Refrig-2021PLN-V1-1</t>
  </si>
  <si>
    <t>IL TRM - 4.2.10
TX TRM - 2.4.9 - NR-FS-IM</t>
  </si>
  <si>
    <t>IL TRM does not provide costs.</t>
  </si>
  <si>
    <t>Vending Machine - Installed Base</t>
  </si>
  <si>
    <t>Vending Machine - Current Standard</t>
  </si>
  <si>
    <t>C079</t>
  </si>
  <si>
    <t>Vending Machine - ENERGY STAR (3.2)</t>
  </si>
  <si>
    <t>Pennsylvania Public Utility Commission 2013 Incremental Cost Database</t>
  </si>
  <si>
    <t>IL TRM - 4.6.5</t>
  </si>
  <si>
    <t>AVAIL: 2021
CODE: CI-RFG-ESVE- V04-210101</t>
  </si>
  <si>
    <t>Oven - Installed Base</t>
  </si>
  <si>
    <t>Oven - Current Standard</t>
  </si>
  <si>
    <t>C080</t>
  </si>
  <si>
    <t>Oven - ENERGY STAR (2.2)</t>
  </si>
  <si>
    <t>AVAIL: 2018
CODE: CI-FSE-ESCV-V02-180101</t>
  </si>
  <si>
    <t>PA TRM - 3.7.5</t>
  </si>
  <si>
    <t>PAC IG: COOK_OVN-FoodPrep-RTF-v3.1-1</t>
  </si>
  <si>
    <t>PA TRM - 3.7.6
TX TRM - 2.4.1 - NR-FS-CO
TX TRM - 2.4.2 - NR-FS-CV</t>
  </si>
  <si>
    <t>PA TRM separates out Combination Ovens (3.7.5) and Convection Ovens (3.7.6) but both have good data and algorithms available.
IL TRM - . This TRM also has measures: 4.2.1 - Combination Ovens, 4.2.4 - Conveyor Oven, 4.2.18 - Rack Oven - Double Oven, and 4.2.19 - Energy Star Electric Convection Ovens.</t>
  </si>
  <si>
    <t>Fryer - Installed Base</t>
  </si>
  <si>
    <t>Fryer - Current Standard</t>
  </si>
  <si>
    <t>C081</t>
  </si>
  <si>
    <t>Fryer - ENERGY STAR (3.0)</t>
  </si>
  <si>
    <t>ENERGY STAR Commercial Kitchen Calculator, October 2016</t>
  </si>
  <si>
    <t xml:space="preserve">Algorithm Variables: (Variable 1 Source: Food Service Technology Center 2011 Savings Calculator) (Variable 2 Source: Food Service Technology Center 2011 Savings Calculator) (Variable 3 Source: Food Service Technology Center 2011 Savings Calculator) (Variable 4 Source: Food Service Technology Center 2011 Savings Calculator) (Variable 5 Source: ENERGY STAR) (Variable 6 Source: ENERGY STAR) (Variable 7 Source: ENERGY STAR) (Variable 8 Source: Arkansas TRM, Version 6.1, Section 3.8.6, Table 437) (Variable 9 Source: Arkansas TRM, Version 6.1, Section 3.8.6, Table 437) (Variable 10 Source: Arkansas TRM, Version 6.1, Section 3.8.6, Table 437) (Variable 11 Source: Arkansas TRM, Version 6.1, Section 3.8.6, Table 437) (Variable 12 Source: Arkansas TRM, Version 6.1, Section 3.8.6, Table 437) </t>
  </si>
  <si>
    <t>IL TRM - 4.2.7</t>
  </si>
  <si>
    <t>AVAIL: 2019
CODE: CI-FSE-ESFR-V02-190101</t>
  </si>
  <si>
    <t>CI-FSE-ESFR-V02-190101</t>
  </si>
  <si>
    <t>PA TRM - 3.7.7</t>
  </si>
  <si>
    <t>TX TRM - 2.4.5 - NR-FS-EF</t>
  </si>
  <si>
    <t>Dishwasher - Installed Base</t>
  </si>
  <si>
    <t>Dishwasher - Current Standard</t>
  </si>
  <si>
    <t>Hot Food Container - Installed Base</t>
  </si>
  <si>
    <t>Hot Food Container - Current Standard</t>
  </si>
  <si>
    <t>C082</t>
  </si>
  <si>
    <t>Hot Food Container - ENERGY STAR (2.0)</t>
  </si>
  <si>
    <t xml:space="preserve">Algorithm Variables: (Variable 1 Source: Evaluation of Georgia Power Company's 2017 Commercial DSM Programs. Nexant, Aug 2018.) </t>
  </si>
  <si>
    <t>IL TRM - 4.2.9</t>
  </si>
  <si>
    <t>AVAIL: 2019
CODE: CI-FSE-ESHH-V03-190101</t>
  </si>
  <si>
    <t>CI-FSE-ESHH-V03-190101</t>
  </si>
  <si>
    <t>TX TRM - 2.4.4 - NR-FS-HC</t>
  </si>
  <si>
    <t>Steamer - Installed Base</t>
  </si>
  <si>
    <t>Steamer - Current Standard</t>
  </si>
  <si>
    <t>C083</t>
  </si>
  <si>
    <t>Steamer - ENERGY STAR (1.2)</t>
  </si>
  <si>
    <t xml:space="preserve">Algorithm Variables: (Variable 1 Source: Food Service Technology Center 2011 Savings Calculator, assumed 12 hrs/day of operation) (Variable 2 Source: Food Service Technology Center 2011 Savings Calculator, assumed 12 hrs/day of operation) (Variable 3 Source: Food Service Technology Center 2011 Savings Calculator, assumed 12 hrs/day of operation) (Variable 4 Source: Food Service Technology Center 2011 Savings Calculator, assumed 12 hrs/day of operation) (Variable 5 Source: Food Service Technology Center 2011 Savings Calculator, assumed 12 hrs/day of operation) (Variable 6 Source: Food Service Technology Center 2011 Savings Calculator, assumed 12 hrs/day of operation) (Variable 7 Source: Food Service Technology Center 2011 Savings Calculator, assumed 12 hrs/day of operation) (Variable 8 Source: Food Service Technology Center 2011 Savings Calculator, assumed 12 hrs/day of operation) (Variable 9 Source: ENERGY STAR) (Variable 10 Source: ENERGY STAR) (Variable 11 Source: Food Service Technology Center 2011 Savings Calculator, assumed 12 hrs/day of operation) (Variable 12 Source: ENERGY STAR) </t>
  </si>
  <si>
    <t>IL TRM - 4.2.3</t>
  </si>
  <si>
    <t>AVAIL: 2019
CODE: CI-FSE-STMC-V05-190101</t>
  </si>
  <si>
    <t>TX TRM - 2.4.7 - NR-FS-SC</t>
  </si>
  <si>
    <t>Griddle - Installed Base</t>
  </si>
  <si>
    <t>Griddle - Current Standard</t>
  </si>
  <si>
    <t>C084</t>
  </si>
  <si>
    <t>Griddle - ENERGY STAR (1.2)</t>
  </si>
  <si>
    <t xml:space="preserve">Algorithm Variables: (Variable 1 Source: ENERGY STAR Certified Commercial Kitchen Equipment Calculator, Updated February 2015; assumed one griddle meeting ENERGY STAR 1.2 standards, 70% efficient) (Variable 2 Source: ENERGY STAR Certified Commercial Kitchen Equipment Calculator, Updated February 2015; assumed one conventional griddle with 65% efficiency) (Variable 3 Source: ENERGY STAR Certified Commercial Kitchen Equipment Calculator, Updated February 2015) </t>
  </si>
  <si>
    <t>IL TRM - 4.2.8</t>
  </si>
  <si>
    <t>AVAIL: 2020 
CODE: CI-FSE-ESGR-V04-200101</t>
  </si>
  <si>
    <t>Desktop Computer - Installed Base</t>
  </si>
  <si>
    <t>Desktop Computer - Current Standard</t>
  </si>
  <si>
    <t>C086</t>
  </si>
  <si>
    <t>Desktop Computer - ENERGY STAR (7.1)</t>
  </si>
  <si>
    <t>IL TRM - 4.8.6</t>
  </si>
  <si>
    <t>AVAIL: 2021 
CODE: CI-MSC-COMP-V03-210101</t>
  </si>
  <si>
    <t>PA TRM - 3.9.1</t>
  </si>
  <si>
    <t>PA TRM combines several ENERGY STAR Office Equipment measures into a single measure (3.9.1).
This measure has deemed savings, not algorithmic savings, however many of GPC's algorithmic measures were just deemed savings so perhaps these can still be used.
IL TRM v9 uses Energy Star 8.0, and IL TRM v8 uses Energy Star 7.0, so IL TRM v9 should be characterized.</t>
  </si>
  <si>
    <t>Laptop - Installed Base</t>
  </si>
  <si>
    <t>Laptop - Current Standard</t>
  </si>
  <si>
    <t>C087</t>
  </si>
  <si>
    <t>Laptop - ENERGY STAR (7.1)</t>
  </si>
  <si>
    <t>Pennsylvania Statewide TRM Errata 2017 Appendix A</t>
  </si>
  <si>
    <t>CEL_PCLT-Office Equipment-ESTAR-ESTAR v5.0-1</t>
  </si>
  <si>
    <t>PA TRM combines several ENERGY STAR Office Equipment measures into a single measure (3.9.1).
This measure has deemed savings, not algorithmic savings, however many of GPC's algorithmic measures were just deemed savings so perhaps these can still be used.
Costs were estimated for this measure in the PAC COM EQ Input Generator as well.</t>
  </si>
  <si>
    <t>Monitor - Installed Base</t>
  </si>
  <si>
    <t>Monitor - Current Standard</t>
  </si>
  <si>
    <t>C088</t>
  </si>
  <si>
    <t>Monitor - ENERGY STAR (7.1)</t>
  </si>
  <si>
    <t>PAC: DL20_CEL_MN-OffEq-AEG-2021PV3-2
OR
PAC Alt: DL20_REL_MN-Elec-2021PLN-V3-1</t>
  </si>
  <si>
    <t>PA TRM combines several ENERGY STAR Office Equipment measures into a single measure (3.9.1).
This measure has deemed savings, not algorithmic savings, however many of GPC's algorithmic measures were just deemed savings so perhaps these can still be used.</t>
  </si>
  <si>
    <t>Server - Installed Base</t>
  </si>
  <si>
    <t>Server - Current Standard</t>
  </si>
  <si>
    <t>C089</t>
  </si>
  <si>
    <t>Server - ENERGY STAR (3.0)</t>
  </si>
  <si>
    <t>PA TRM - 3.9.4</t>
  </si>
  <si>
    <t>PAC: DL20_CEL_SRV-OffEq-2021PLN-V8-3</t>
  </si>
  <si>
    <t>Printer/Copier/Fax - Installed Base</t>
  </si>
  <si>
    <t>Printer/Copier/Fax - Current Standard</t>
  </si>
  <si>
    <t>C090</t>
  </si>
  <si>
    <t>Printer/Copier/Fax - ENERGY STAR (3.0)</t>
  </si>
  <si>
    <t xml:space="preserve">Algorithm Variables: (Variable 1 Source: ENERGY STAR Office Equipment Calculator, updated October 2016.  Savings estimate based on average of kWh savings for all devices  assuming 60 images per minute.) </t>
  </si>
  <si>
    <t>Would the ESTAR Calculator v2.0 have costs?
Costs were estimated for this measure in the PAC COM EQ Input Generator as well.</t>
  </si>
  <si>
    <t>POS Terminal - Installed Base</t>
  </si>
  <si>
    <t>POS Terminal - Current Standard</t>
  </si>
  <si>
    <t>C092</t>
  </si>
  <si>
    <t>POS Terminal - ENERGY STAR (7.1)</t>
  </si>
  <si>
    <t>PAC IG: CEL_PCDT-Office Equipment-7PLN-v3-1</t>
  </si>
  <si>
    <t>The PAC Source Measure Code listed under PAC Primary Source appears to be an error, as that Measure Code is not in DEEM Lite. However, in the PacifiCorp COM - EQ Input Generator, we used the source with Measure Code, "CEL_PCDT-Office Equipment-7PLN-v3-1"</t>
  </si>
  <si>
    <t>Non-HVAC Motors - Installed Base</t>
  </si>
  <si>
    <t>Non-HVAC Motors - Current Standard (NEMA Premium)</t>
  </si>
  <si>
    <t>Clothes Washers - Installed Base</t>
  </si>
  <si>
    <t>Clothes Washers - Current Standard</t>
  </si>
  <si>
    <t>Clothes Dryer - Installed Base</t>
  </si>
  <si>
    <t>Clothes Dryer - Current Standard</t>
  </si>
  <si>
    <t>C093</t>
  </si>
  <si>
    <t>Clothes Dryer - CEF 3.93 - ENERGY STAR</t>
  </si>
  <si>
    <t>Understanding is that this isn't straightforward in Open Studio</t>
  </si>
  <si>
    <t>PAC: CDR-Appliances-RTF-v3.1-3</t>
  </si>
  <si>
    <t>C094</t>
  </si>
  <si>
    <t>Clothes Dryer - CEF 5.1 - Hybrid Heat Pump</t>
  </si>
  <si>
    <t>C095</t>
  </si>
  <si>
    <t>Clothes Dryer - CEF 8.0 - Heat Pump</t>
  </si>
  <si>
    <t>Pool Pump - Installed Base</t>
  </si>
  <si>
    <t>Pool Pump - Current Standard</t>
  </si>
  <si>
    <t>C097</t>
  </si>
  <si>
    <t>Pool Pump - Two-Speed ENERGY STAR (2.0)</t>
  </si>
  <si>
    <t>PAC: CPLPUMP-Miscellaneous-RTF-v2.1-14</t>
  </si>
  <si>
    <t>C098</t>
  </si>
  <si>
    <t>Pool Pump - Variable Speed ENERGY STAR (2.0)</t>
  </si>
  <si>
    <t>PG&amp;E "Analysis of Standard Options for Res. Pool Pumps, Motors, and Controls", 2004</t>
  </si>
  <si>
    <t xml:space="preserve">Algorithm Variables: (Variable 1 Source: Arkansas TRM, Version 6.1, Section 3.7.12, Table 399, based on ENERGY STAR Pool Pump Savings Calculator updated December 2013) (Variable 2 Source: Arkansas TRM, Version 6.1, Section 3.7.12, Table 399, based on ENERGY STAR Pool Pump Savings Calculator updated December 2013) (Variable 3 Source: Arkansas TRM, Version 6.1, Section 3.7.12, Table 399, based on ENERGY STAR Pool Pump Savings Calculator updated December 2013) (Variable 4 Source: Arkansas TRM, Version 6.1, Section 3.7.12, Table 399, based on ENERGY STAR Pool Pump Savings Calculator updated December 2013) (Variable 5 Source: Arkansas TRM, Version 6.1, Section 3.7.12, Table 399, based on ENERGY STAR Pool Pump Savings Calculator updated December 2013) (Variable 6 Source: Arkansas TRM, Version 6.1, Section 3.7.12, Table 399, based on ENERGY STAR Pool Pump Savings Calculator updated December 2013) (Variable 7 Source: Arkansas TRM, Version 6.1, Section 3.7.12, Table 399, based on ENERGY STAR Pool Pump Savings Calculator updated December 2013) (Variable 8 Source: Arkansas TRM, Version 6.1, Section 3.7.12, Table 399, based on ENERGY STAR Pool Pump Savings Calculator updated December 2013) (Variable 9 Source: Arkansas TRM, Version 6.1, Section 3.7.12, Table 399, based on ENERGY STAR Pool Pump Savings Calculator updated December 2013) (Variable 10 Source: Arkansas TRM, Version 6.1, Section 3.7.12, Table 399, based on ENERGY STAR Pool Pump Savings Calculator updated December 2013) (Variable 11 Source: Arkansas TRM, Version 6.1, Section 3.7.12, Table 399, based on ENERGY STAR Pool Pump Savings Calculator updated December 2013) </t>
  </si>
  <si>
    <t>PAC: CPLPUMP-Miscellaneous-RTF-v2.1-10</t>
  </si>
  <si>
    <t>C099</t>
  </si>
  <si>
    <t>Pool Pump - Variable Speed ENERGY STAR (3.0)</t>
  </si>
  <si>
    <t>TX TRM - 2.6.4 - NR-MS-PP</t>
  </si>
  <si>
    <t>TX TRM cites ENERGY STAR v3.0, but also says the following under the Energy and Demand Savings Methodology section:
"Savings for this measure are based on methods and input assumptions from the ENERGY STAR® Pool Pump Savings Calculator. ENERGY STAR® has not published updates to the calculator for version 2.0; therefore, the deemed input assumptions that follow are based on certification version 1.0. This measure will be updated when the ENERGY STAR® Pool Pump Savings Calculator is updated to version 2.0."</t>
  </si>
  <si>
    <t>Pool Heater - Installed Base</t>
  </si>
  <si>
    <t>Pool Heater - Current Standard</t>
  </si>
  <si>
    <t>C100</t>
  </si>
  <si>
    <t>Pool Heater - Heat Pump</t>
  </si>
  <si>
    <t>PAC IG: PLHT-Miscellaneous-AEG-1</t>
  </si>
  <si>
    <t>Electric Vehicle Supply Equipment - Installed Base</t>
  </si>
  <si>
    <t>Electric Vehicle Supply Equipment - Current Standard</t>
  </si>
  <si>
    <t>C101</t>
  </si>
  <si>
    <t>Electric Vehicle Supply Equipment - ENERGY STAR (1.0)</t>
  </si>
  <si>
    <t>PAC: REVSE-Miscellaneous-RTF-v1.1-1</t>
  </si>
  <si>
    <t>C102</t>
  </si>
  <si>
    <t>Electric Vehicle Supply Equipment - Connected - ENERGY STAR (1.0)</t>
  </si>
  <si>
    <t>PAC: REVSE-Miscellaneous-RTF-v1.1-2</t>
  </si>
  <si>
    <t>Natural Gas Furnace - Installed Base</t>
  </si>
  <si>
    <t>This measure covers the installation of a high efficiency gas furnace in lieu of a standard efficiency gas furnace. High efficiency gas furnaces achieve savings through the utilization of a sealed, super insulated combustion chamber, more efficient burners, and multiple heat exchangers that remove a significant portion of the waste heat from the flue gasses. Because multiple heat exchangers are used to remove waste heat from the escaping flue gasses, most of the flue gasses condense and must be drained. Furnaces equipped with ECM fan motors can save additional electric energy.</t>
  </si>
  <si>
    <t>Natural Gas Furnace - AFUE 80% - Current Standard</t>
  </si>
  <si>
    <t>C197</t>
  </si>
  <si>
    <t>Natural Gas Furnace - Condensing</t>
  </si>
  <si>
    <t>Interpolate</t>
  </si>
  <si>
    <t>AVAIL: 2021 
CODE: CI-HVC-FRNC-V10-210101</t>
  </si>
  <si>
    <t>IL TRM - 4.4.11</t>
  </si>
  <si>
    <t>PA TRM - 3.2.5</t>
  </si>
  <si>
    <t>PA TRM assumes an efficient case of AFUE 95% or higher, however measure life should still be applicable here.</t>
  </si>
  <si>
    <t>C198</t>
  </si>
  <si>
    <t>Natural Gas Furnace - AFUE 90% - Standard 2023</t>
  </si>
  <si>
    <t>C199</t>
  </si>
  <si>
    <t>Natural Gas Furnace - AFUE 96%</t>
  </si>
  <si>
    <t>PA TRM assumes an efficient case of AFUE 95% or higher, however measure life should still be applicable here, and their algorithmic approach should allow for use of a 96% efficient case as well.</t>
  </si>
  <si>
    <t>Natural Gas Boiler - Installed Base AFUE</t>
  </si>
  <si>
    <t>To qualify for this measure the installed equipment must be replacement of an irreparable existing boiler with a high efficiency, gas-fired steam or hot water boiler. High efficiency boilers achieve gas savings through the utilization of a sealed combustion chamber and multiple heat exchangers that remove a significant portion of the waste heat from flue gasses. Because multiple heat exchangers are used to remove waste heat from the escaping flue gasses, some of the flue gasses condense and must be drained.</t>
  </si>
  <si>
    <t>Natural Gas Boiler - AFUE 80% - Standard</t>
  </si>
  <si>
    <t>C200</t>
  </si>
  <si>
    <t>Natural Gas Boiler - AFUE 85%</t>
  </si>
  <si>
    <t>AVAIL: 2021
CODE: CI-HVC-BOIL-V08-210101</t>
  </si>
  <si>
    <t>IL TRM - 4.4.10</t>
  </si>
  <si>
    <t>PA TRM assumes an efficient case of AFUE 90% or higher, however measure life should still be applicable here, and their algorithmic approach should allow for use of a 85% efficient case as well.</t>
  </si>
  <si>
    <t>C201</t>
  </si>
  <si>
    <t>Natural Gas Boiler - AFUE 97%</t>
  </si>
  <si>
    <t>PA TRM assumes an efficient case of AFUE 90% or higher, however measure life should still be applicable here, and their algorithmic approach should allow for use of a 97% efficient case as well.</t>
  </si>
  <si>
    <t>Unit Heater - Installed Base</t>
  </si>
  <si>
    <t>In order for this characterization to apply, the efficient equipment is assumed to be a condensing unit heater up to 300 MBH with a Thermal Efficiency &gt; 90% and the heater must be vented, and condensate drained per manufacturer specifications. The unit must be replacing existing natural gas equipment. In order for this characterization to apply, the baseline condition is assumed to be a non-condensing natural gas unit heater.</t>
  </si>
  <si>
    <t>Unit Heater - Standard</t>
  </si>
  <si>
    <t>C202</t>
  </si>
  <si>
    <t>Unit Heater - Condensing</t>
  </si>
  <si>
    <t>IL TRM - 4.4.5</t>
  </si>
  <si>
    <t>AVAIL: 2019 
CODE: CI-HVC-CUHT-V01-190101</t>
  </si>
  <si>
    <t>C203</t>
  </si>
  <si>
    <t>Unit Heater - Infrared Radiant</t>
  </si>
  <si>
    <t>IL TRM - 4.4.12</t>
  </si>
  <si>
    <t>AVAIL: 2021
CODE: CI-HVC-IRHT-V02-210101</t>
  </si>
  <si>
    <t>MidAtlantic - CI_HV_TOS_IRHEAT_0420</t>
  </si>
  <si>
    <t>Gas Savings Only:
IL TRM - 4.4.12 
TX TRM - CI_HV_TOS_IRHEAT_0420</t>
  </si>
  <si>
    <t>Natural Gas Water Heater - Installed Base</t>
  </si>
  <si>
    <t>This measure applies to installing a high efficiency gas-fired water heater in a non-residential application that already had a gas fired water heater. Primary applications would include (but not limited to) hotels/motels, small commercial spaces, offices and restaurants. In order for this characterization to apply, the efficient equipment is assumed to be a gas-fired storage water heaters with thermal efficiency rating of 88% or higher, installed in a non-residential application.</t>
  </si>
  <si>
    <t>Natural Gas Water Heater - TE 80% - Federal Standard</t>
  </si>
  <si>
    <t>C204</t>
  </si>
  <si>
    <t>Natural Gas Water Heater - TE 88%</t>
  </si>
  <si>
    <t>C205</t>
  </si>
  <si>
    <t>Natural Gas Water Heater - TE 96%</t>
  </si>
  <si>
    <t>MidAtlantic TRM (v10) provides a measure which requires an efficient case of 94% or higher; 96% can be used in this algorithm to better fit to our measure.</t>
  </si>
  <si>
    <t>Natural Gas Broiler - Installed Base</t>
  </si>
  <si>
    <t>Natural Gas Broiler - Standard</t>
  </si>
  <si>
    <t>C206</t>
  </si>
  <si>
    <t>Natural Gas Broiler - High Efficiency</t>
  </si>
  <si>
    <t>Natural Gas Fryer - Installed Base</t>
  </si>
  <si>
    <t>Natural Gas Fryer - Standard</t>
  </si>
  <si>
    <t>C207</t>
  </si>
  <si>
    <t>Natural Gas Fryer - ENERGY STAR (3.0)</t>
  </si>
  <si>
    <t>Natural Gas Griddle - Installed Base</t>
  </si>
  <si>
    <t>Natural Gas Griddle - Current Standard</t>
  </si>
  <si>
    <t>C208</t>
  </si>
  <si>
    <t>Natural Gas Griddle - ENERGY STAR (1.2)</t>
  </si>
  <si>
    <t>Natural Gas Oven - Installed Base</t>
  </si>
  <si>
    <t>Natural Gas Oven - Current Standard</t>
  </si>
  <si>
    <t>C209</t>
  </si>
  <si>
    <t>Natural Gas Oven - ENERGY STAR (2.2)</t>
  </si>
  <si>
    <t>Natural Gas Range - Installed Base</t>
  </si>
  <si>
    <t>Natural Gas Range - Standard</t>
  </si>
  <si>
    <t>C210</t>
  </si>
  <si>
    <t>Natural Gas Range - High Efficiency</t>
  </si>
  <si>
    <t>Natural Gas Steamer - Installed Base</t>
  </si>
  <si>
    <t>Natural Gas Steamer - Current Standard</t>
  </si>
  <si>
    <t>C211</t>
  </si>
  <si>
    <t>Natural Gas Steamer - ENERGY STAR (1.2)</t>
  </si>
  <si>
    <t>Potential Sources</t>
  </si>
  <si>
    <t>DB Reviewed?</t>
  </si>
  <si>
    <t>Non-Equipment EE Measures</t>
  </si>
  <si>
    <t>C103</t>
  </si>
  <si>
    <r>
      <t xml:space="preserve">This was modeled as a Burnout/NC measure with a code baseline in the 2019  TRM. Does ceiling/roof insulation upgrade trigger code? Suggested insulation levels below:
</t>
    </r>
    <r>
      <rPr>
        <b/>
        <sz val="9"/>
        <rFont val="Calibri"/>
        <family val="2"/>
        <scheme val="minor"/>
      </rPr>
      <t xml:space="preserve">Existing: </t>
    </r>
    <r>
      <rPr>
        <sz val="9"/>
        <rFont val="Calibri"/>
        <family val="2"/>
        <scheme val="minor"/>
      </rPr>
      <t xml:space="preserve">
Baseline = average existing insulation level, max R-30 (attic/other)
Efficient Case Suggestion = R-49 if attic/other, R-35ci if above roof deck 
</t>
    </r>
    <r>
      <rPr>
        <b/>
        <sz val="9"/>
        <rFont val="Calibri"/>
        <family val="2"/>
        <scheme val="minor"/>
      </rPr>
      <t>New Construction:</t>
    </r>
    <r>
      <rPr>
        <sz val="9"/>
        <rFont val="Calibri"/>
        <family val="2"/>
        <scheme val="minor"/>
      </rPr>
      <t xml:space="preserve"> 
Baseline = IECC 2015 (R-38 if attic/other, R-25ci if above roof deck)
Efficient Case Suggestion = R-49 if attic/other, R-35ci if above roof deck </t>
    </r>
  </si>
  <si>
    <t>AVAIL: 2020
CODE: CI-MSC-RINS-V04-200101</t>
  </si>
  <si>
    <t>IL TRM - 4.8.2</t>
  </si>
  <si>
    <t>DEER - Update Req'd
PA TRM - 3.8.1</t>
  </si>
  <si>
    <t>Asking GPC about code triggers</t>
  </si>
  <si>
    <t>C104</t>
  </si>
  <si>
    <r>
      <t xml:space="preserve">IECC 2015 specifies R-6 insulation minimum for unconditioned spaces and R-8 for outside ducts/ducts within building envelope assembly. 
</t>
    </r>
    <r>
      <rPr>
        <b/>
        <sz val="9"/>
        <rFont val="Calibri"/>
        <family val="2"/>
        <scheme val="minor"/>
      </rPr>
      <t>Recommended Baseline</t>
    </r>
    <r>
      <rPr>
        <sz val="9"/>
        <rFont val="Calibri"/>
        <family val="2"/>
        <scheme val="minor"/>
      </rPr>
      <t xml:space="preserve">
Existing: R-2
NC: R-6/R-8 (IECC2015)</t>
    </r>
    <r>
      <rPr>
        <b/>
        <sz val="9"/>
        <rFont val="Calibri"/>
        <family val="2"/>
        <scheme val="minor"/>
      </rPr>
      <t xml:space="preserve">
Efficient Case for Both </t>
    </r>
    <r>
      <rPr>
        <sz val="9"/>
        <rFont val="Calibri"/>
        <family val="2"/>
        <scheme val="minor"/>
      </rPr>
      <t>=  R-12 
AEG Review Note: Looks like it may be possible to change the heat transfer coefficient, though I'm not sure what exact piece is adjustable in the module.</t>
    </r>
  </si>
  <si>
    <t>MEMD - Insulating HVAC Supply Ductwork in Unconditioned Space - MMD8.25.01.FESH23.v01</t>
  </si>
  <si>
    <t>MEMD - Insulating HVAC Supply Ductwork in Unconditioned Space - 8.25.01.FESH23.v01</t>
  </si>
  <si>
    <t>For PAC, we used some modified Residential IL TRM data.
MEMD Costs can be modified to more appropriately match Goergia's prices.</t>
  </si>
  <si>
    <t>C105</t>
  </si>
  <si>
    <t>Based on information from ORNL, an average white latex coating has a reflectance of 56% and emittance of 90%. Can bring reflectance up to 70% for higher quality.
https://web.ornl.gov/sci/buildings/tools/cool-roof/input/</t>
  </si>
  <si>
    <t>DL20_RF_COOL-Cool-EPA-3</t>
  </si>
  <si>
    <t>TX TRM - 2.3.1 - NR-BE-CR</t>
  </si>
  <si>
    <t>DB added costs 9/15</t>
  </si>
  <si>
    <t>C106</t>
  </si>
  <si>
    <t>Green Roof - Vegetated Rooftop</t>
  </si>
  <si>
    <t>Vegetated roof surface on top of standard roof that helps reduce both cooling and heating load.</t>
  </si>
  <si>
    <t>EnergyPlus/OS has an EcoRoof model (Material:RoofVegetation object).</t>
  </si>
  <si>
    <t>Assume 25 years, same as ADVNC-All-RSRCH-1</t>
  </si>
  <si>
    <r>
      <t xml:space="preserve">$15/sf (current year dollars) median estimate from cost research in &lt;Measure Cost Research v1.1 - Sep 2020.xlsx&gt;, mostly from </t>
    </r>
    <r>
      <rPr>
        <i/>
        <sz val="11"/>
        <color theme="1"/>
        <rFont val="Calibri"/>
        <family val="2"/>
        <scheme val="minor"/>
      </rPr>
      <t>The Benefits and Challenges of Green Roofs on Public and Commercial Buildings. U.S. General Service Administration. May 2011.</t>
    </r>
    <r>
      <rPr>
        <sz val="11"/>
        <color theme="1"/>
        <rFont val="Calibri"/>
        <family val="2"/>
        <scheme val="minor"/>
      </rPr>
      <t xml:space="preserve"> https://www.gsa.gov/cdnstatic/The_Benefits_and_Challenges_of_Green_Roofs_on_Public_and_Commercial_Buildings.pdf</t>
    </r>
  </si>
  <si>
    <r>
      <t xml:space="preserve">NOT SIMULATED. </t>
    </r>
    <r>
      <rPr>
        <sz val="11"/>
        <rFont val="Calibri"/>
        <family val="2"/>
        <scheme val="minor"/>
      </rPr>
      <t>Savings tables in &lt;Measure Cost Research v1.1 - Sep 2020.xlsx&gt; can be triangulated with Cool Roofs measure to get similar cooling savings and more heating savings.</t>
    </r>
  </si>
  <si>
    <t>Not likely to get a simulation. Energy consumption estimates (Energy Plus-based) from ASU calculator in the &lt;Measure Cost Research v1.1 - Sep 2020.xlsx&gt; file should be enough to triangulate between the cool roof baseline and efficient case simulation cases to get a reasonable savings estimate.</t>
  </si>
  <si>
    <t>C107</t>
  </si>
  <si>
    <r>
      <rPr>
        <b/>
        <sz val="9"/>
        <rFont val="Calibri"/>
        <family val="2"/>
        <scheme val="minor"/>
      </rPr>
      <t xml:space="preserve">Existing: </t>
    </r>
    <r>
      <rPr>
        <sz val="9"/>
        <rFont val="Calibri"/>
        <family val="2"/>
        <scheme val="minor"/>
      </rPr>
      <t xml:space="preserve">
Baseline = average existing insulation level, not to exceed R-13
Efficient Case Suggestion = R-20+3.8ci
</t>
    </r>
    <r>
      <rPr>
        <b/>
        <sz val="9"/>
        <rFont val="Calibri"/>
        <family val="2"/>
        <scheme val="minor"/>
      </rPr>
      <t xml:space="preserve">New Construction: </t>
    </r>
    <r>
      <rPr>
        <sz val="9"/>
        <rFont val="Calibri"/>
        <family val="2"/>
        <scheme val="minor"/>
      </rPr>
      <t xml:space="preserve">
Baseline = IECC 2015 (R-13+R-3.8ci)
Efficient Case Suggestion = R-20+3.8ci</t>
    </r>
  </si>
  <si>
    <t>PA TRM - 3.8.1</t>
  </si>
  <si>
    <t>PAC: INS_WC-Heating-RTF-v2.1-1</t>
  </si>
  <si>
    <t>PAC Source (RTF) is from 2015 (Dollar Year 2006), could inflate and localize the cost to fit 2020 Georgia values.</t>
  </si>
  <si>
    <t>C108</t>
  </si>
  <si>
    <t xml:space="preserve">If existing DSE or duct leakage rates are available, use that for baseline. Improve by at least 50% through sealing. 
If not available, could use typical duct leakage levels in DOE prototypes for newly commissioned buildings as the efficient case. Estimate a 50% reduction in duct leakage due to repair/sealing. 
AEG Review Note: Are the upstream and downstream leakages in the ZoneHVAC:AirDistributionUnit module  available in commercial? If so then it should be straightforward to change those. </t>
  </si>
  <si>
    <t>PAC: DCT_RPR-Cooling-RTF-1</t>
  </si>
  <si>
    <t>C109</t>
  </si>
  <si>
    <t>Windows - High Efficiency</t>
  </si>
  <si>
    <r>
      <rPr>
        <b/>
        <sz val="9"/>
        <rFont val="Calibri"/>
        <family val="2"/>
        <scheme val="minor"/>
      </rPr>
      <t xml:space="preserve">Recommended Baseline
</t>
    </r>
    <r>
      <rPr>
        <sz val="9"/>
        <rFont val="Calibri"/>
        <family val="2"/>
        <scheme val="minor"/>
      </rPr>
      <t xml:space="preserve">Existing: Average existing window levels, efficiency likely around U-0.7/SHGC-0.5 (IECC 2000)
NC: IECC 2015: U-0.46, SHGC - 0.25
</t>
    </r>
    <r>
      <rPr>
        <b/>
        <sz val="9"/>
        <rFont val="Calibri"/>
        <family val="2"/>
        <scheme val="minor"/>
      </rPr>
      <t>Efficient Case for Both</t>
    </r>
    <r>
      <rPr>
        <sz val="9"/>
        <rFont val="Calibri"/>
        <family val="2"/>
        <scheme val="minor"/>
      </rPr>
      <t>: U-0.3, SHGC 0.20</t>
    </r>
  </si>
  <si>
    <t>$23.64 (2012$) for U-0.8 to U-0.29 from &lt;ComWeatherizationSchool_v3_1.xlsm&gt;. Added to Sources Folder</t>
  </si>
  <si>
    <t>RTF has 45 years</t>
  </si>
  <si>
    <t>C110</t>
  </si>
  <si>
    <r>
      <rPr>
        <b/>
        <sz val="9"/>
        <rFont val="Calibri"/>
        <family val="2"/>
        <scheme val="minor"/>
      </rPr>
      <t>Recommended Baseline:</t>
    </r>
    <r>
      <rPr>
        <sz val="9"/>
        <rFont val="Calibri"/>
        <family val="2"/>
        <scheme val="minor"/>
      </rPr>
      <t xml:space="preserve">
Existing: Average existing window levels, efficiency likely around U-0.7/SHGC-0.5 (IECC 2000)
Not applicable in NC (this is a low-cost retrofit)
</t>
    </r>
    <r>
      <rPr>
        <b/>
        <sz val="9"/>
        <rFont val="Calibri"/>
        <family val="2"/>
        <scheme val="minor"/>
      </rPr>
      <t>Efficient Case</t>
    </r>
    <r>
      <rPr>
        <sz val="9"/>
        <rFont val="Calibri"/>
        <family val="2"/>
        <scheme val="minor"/>
      </rPr>
      <t>: Addition of low-e glazing on window, down to SHGC-0.25 with 0.05 change in U-factor. This is most effectively done by creating a new window construction. https://unmethours.com/question/1636/modelling-window-films-in-openstudio/</t>
    </r>
  </si>
  <si>
    <t>PAC: WND_HE-Heating-RTF-v2.1-1</t>
  </si>
  <si>
    <t>Only for Existing. This is a lower cost retrofit that allows decrease in U-factor and SHGC along with infiltration reduction through addition of interior panel. 
Existing Baseline: Average existing window levels, efficiency likely around U-0.7/SHGC-0.5 (IECC 2000)
Efficient Case: OK with U-0.30, SHGC-0.25</t>
  </si>
  <si>
    <t>C111</t>
  </si>
  <si>
    <t xml:space="preserve">DB: Unclear what GPC/SCS actually did to model this measure in 2019. </t>
  </si>
  <si>
    <t>C112</t>
  </si>
  <si>
    <t>Included In 2014-2016 Program Evaluation</t>
  </si>
  <si>
    <t xml:space="preserve">In the 2019 TRM, the 2014 GPC Evaluation was used to characterize the "ASD" measure for installation of VSDs on pumps in HVAC systems. Does this evaluation cover both chilled water and condenser water pumps? If not, it would be useful to simulate these for the commercial prototypes that have chillers.
AEG Review Note: Let's model only the cooling tower fans . </t>
  </si>
  <si>
    <t>AVAIL: 2021
CODE: CI-HVC-VSDHP-V07-200101</t>
  </si>
  <si>
    <t>CA eTRM: https://www.caetrm.com/measure/SWHC008/01/</t>
  </si>
  <si>
    <t>AMIL uses IL TRM 4.4.17 for Chiller - Variable Flow Chilled Water Pump, and the PAC research plan uses IL TRM 4.4.17 for Chiller - Variable Speed Fans. Both should be appropriate.
The Description says, "This measure is applied to variable speed drives (VSD) which are installed on the following HVAC system applications: chilled water pump, hot water pumps and cooling tower fans."</t>
  </si>
  <si>
    <t>C113</t>
  </si>
  <si>
    <t>IL TRM - 4.4.17</t>
  </si>
  <si>
    <t>C114</t>
  </si>
  <si>
    <t>In the 2019 TRM, the 2014 GPC Evaluation was used to characterize the "ASD" measure for installation of VSDs on pumps in HVAC systems. Does this evaluation cover both chilled water and condenser water pumps? If not, it would be useful to simulate these for the commercial prototypes that have chillers.</t>
  </si>
  <si>
    <t>PAC: CHLR_VSPMP-Cooling-SCE-17_R0-1</t>
  </si>
  <si>
    <t>y</t>
  </si>
  <si>
    <t>PAC Source (SCE) is from 2017 (Dollar Year 2016), could inflate and localize the cost to fit 2020 Georgia values.</t>
  </si>
  <si>
    <t>C115</t>
  </si>
  <si>
    <t>AEG Review Note: A segment like large office where the AC has much more varied loads/diurnal cycles could be generalized more easily.
This measure was applied in Data Centers, Gov't, Hospital, and Office segments in the 2019 TRM. Even in segments with constant 24/7 demand, we would still expect cooling energy use to be reduced during nighttime hours due to decreased OAT. 
If these result in in unintuitive results, one possible solution is to install a dedicated, smaller chiller to freeze water at night, and then take the load off the bigger chillers during the day. More expensive but should still save energy due to lower night OAT.</t>
  </si>
  <si>
    <t>10 years from DEER for CHW reset applied here as well</t>
  </si>
  <si>
    <t>$680 from Nexant RSMeans estimate for CHW temp reset was found to be reasonable by AEG and confirmed by AMERESCO engineers.</t>
  </si>
  <si>
    <t>Additional savings for many climates can  be taken from https://buildingretuning.pnnl.gov/documents/pnnl_21569.pdf</t>
  </si>
  <si>
    <t>DB: Can use % savings if really necessary, but hoping GPC/SCS can model this along with chilled water reset, etc.</t>
  </si>
  <si>
    <t>C116</t>
  </si>
  <si>
    <t>Chiller - Thermal Energy Storage</t>
  </si>
  <si>
    <t>This measure uses energy at off-peak times to create a chilled media, typically cool water or ice, then stores it in an insulated chamber until peak hours.  During peak hours, it uses the cooling energy stored in the media by running the chiller loop through a heat exchanger in the thermal storage chamber, thereby reducing energy and peak demand from the grid.</t>
  </si>
  <si>
    <t>Nexant estimate from 2019 GPC TRM, based on market research</t>
  </si>
  <si>
    <t xml:space="preserve">NOT SIMULATED </t>
  </si>
  <si>
    <t>AEG needs to develop an approach</t>
  </si>
  <si>
    <t>If they can model this, great! Backup = back of the envelope bin analysis based on OAT and time of use.</t>
  </si>
  <si>
    <t>C117</t>
  </si>
  <si>
    <t>MidAtlantic TRM - CI_HV_RF_DEECON_0614</t>
  </si>
  <si>
    <t>PA TRM - 3.2.9
DEER - Update Req'd</t>
  </si>
  <si>
    <t>OK</t>
  </si>
  <si>
    <t>PA TRM - "The baseline condition is an HVAC unit with no economizer installed or with a non-functional/disabled economizer. The efficient condition is an HVAC unit with an economizer and dual enthalpy (differential) control."</t>
  </si>
  <si>
    <t>C118</t>
  </si>
  <si>
    <t>Hydronic Economizer</t>
  </si>
  <si>
    <t>Waterside economizer between CW and CHW loops.</t>
  </si>
  <si>
    <t>AEG Review Note: This measure is replacing inefficient CRACs with high efficiency CRACs, and DX CRACs are really more applicable to smaller server/network rooms or data centers within bigger buildings where there are only a few servers to keep cool. Unlike regular DX equipment for comfort cooling that target both sensible and latent heat, CRACs are specifically designed with high sensible heat ratios. In this case the SCOP is the proper efficiency metric, though it doesn't sound like it can be specified in E+.</t>
  </si>
  <si>
    <t>Either keep Nexant Estimate OR
PNNL Study estimate =  $36,000
https://www.energycodes.gov/sites/default/files/documents/iecc2015_CA-18_analysis13g.pdf</t>
  </si>
  <si>
    <r>
      <t xml:space="preserve">Simulation - PENDING
</t>
    </r>
    <r>
      <rPr>
        <sz val="11"/>
        <rFont val="Calibri"/>
        <family val="2"/>
        <scheme val="minor"/>
      </rPr>
      <t xml:space="preserve">
Use PNNL Study as backup. https://www.energycodes.gov/sites/default/files/documents/iecc2015_CA-18_analysis13g.pdf</t>
    </r>
  </si>
  <si>
    <t>PNNL Study provides savings and cost estimates: https://www.energycodes.gov/sites/default/files/documents/iecc2015_CA-18_analysis13g.pdf</t>
  </si>
  <si>
    <t>Take normal simulation at hourly level, hope that they can report fans, pumps, and chillers separately.
On 9/18, SCS said "There is a measure and a piece of equipment for this, but the results are unintuitive. Will continue to tinker and see if I can get it working. "</t>
  </si>
  <si>
    <t>C119</t>
  </si>
  <si>
    <t>This measure analyzes the space cooling savings potential for the replacement or new commissioning of a computer room air conditioner (CRAC). CRACs are installed to meet cooling requirements for computers, servers, and other electronic components. This measure can only be applied to data centers.</t>
  </si>
  <si>
    <t>PA TRM - 3.2.10</t>
  </si>
  <si>
    <t>MN TRM v3.0 ($750/ton)</t>
  </si>
  <si>
    <t>Use minnesota TRM for cost. Originally from: Franklin Energy Services workpaper FES-H15 for Michigan programs, referencing cost data provided by a local Liebert distributor showing an average incremental cost of $750/ton or $62.50/MBTUH. CRAC costs vary greatly in practice.</t>
  </si>
  <si>
    <t>PA TRM may need further review before being used as a primary source.</t>
  </si>
  <si>
    <t>C121</t>
  </si>
  <si>
    <t xml:space="preserve">If this measure is difficult to model, AEG has vetted secondary sources. </t>
  </si>
  <si>
    <t>AVAIL: 2020
CODE: CI-HVC-ERVE-V04-200101</t>
  </si>
  <si>
    <t>IL TRM - 4.4.27</t>
  </si>
  <si>
    <t>If they can model this, great! If not, apply IL/PA (?) TRM algos.</t>
  </si>
  <si>
    <t>C123</t>
  </si>
  <si>
    <t>AEG Review Note: It is adding an additional window layer, and has the added benefit of infiltration reduction. So the way to do it may just be another window construction.</t>
  </si>
  <si>
    <t>PAC Import: IL TRM - CI-MSC-WTST-V01-200101</t>
  </si>
  <si>
    <t>C124</t>
  </si>
  <si>
    <t>Custom Measure</t>
  </si>
  <si>
    <t>Changed to algorithm, unless GPC/SCS has a strong opinion on this measure. Can apply Illinois TRM's approach and cater to Georgia weather.
AEG Review Note: AEG typically runs commercial air sealing as a 30% reduction in infiltration. We can look into some of the assumptions for our prior studies if you need baseline rates.</t>
  </si>
  <si>
    <t>IL TRM - 4.4.33</t>
  </si>
  <si>
    <t>AVAIL: 2020
CODE: CI-HVC-AIRC-V03-200101</t>
  </si>
  <si>
    <t>C125</t>
  </si>
  <si>
    <t>Greenhouse Heat Curtain</t>
  </si>
  <si>
    <t>Thermal curtain is deployed at night to reduce heat required for freeze protection.</t>
  </si>
  <si>
    <t>Does GPC/SCS have a separate greenhouse model?</t>
  </si>
  <si>
    <t>California eTRM</t>
  </si>
  <si>
    <t>Simulation 
(use CA eTRM as backup)</t>
  </si>
  <si>
    <t>MEMD - Heat Curtains for Greenhouses - 9.51.01.FESA1.v02</t>
  </si>
  <si>
    <t>Simulation will likely not happen. Use CA eTRM (DEER) and climate zone closest to Georgia in HDD</t>
  </si>
  <si>
    <t>DB: Should be small saver given low amount of days that will be required for freeze protection. Do not have algorithmic or other data for this measure.
MEMD Costs can be modified to more appropriately match Goergia's prices. Costs do not include installation cost.</t>
  </si>
  <si>
    <t>C126</t>
  </si>
  <si>
    <t>AEG Review Note: We do not have a source for this, so would recommend screening out or using the prior GPC TRM as the only available source. Before we do so, is this measure: 
a) A typical measure in Georgia - Are there enough cold nights where greenhouse heat curtains would be required and would result in significant enough savings?
b) can it be screened out, or 
c) are you confident in your past model?</t>
  </si>
  <si>
    <t>AVAIL: 2020
CODE: CI-HVC-SRSB-V01-200101</t>
  </si>
  <si>
    <t>PAC IG: IL TRM - 4.4.46</t>
  </si>
  <si>
    <t>DB: IL TRM specifies 4% savings per degree increase. Can assume something like 2 degF increase and call it a day.</t>
  </si>
  <si>
    <t>C127</t>
  </si>
  <si>
    <t xml:space="preserve">Unless GPC/SCS can simulate this in OS, we can apply a percentage savings to the fan consumption UEC from the baseline model. </t>
  </si>
  <si>
    <t>PAC: VENT_ECM-Ventilation-7PLN-v4-1</t>
  </si>
  <si>
    <t>FOE - ECM HVAC Fan Motors - W0054</t>
  </si>
  <si>
    <t>DB: Not sure how we typically get this value, but can apply a percentage to simulation fan consumption
PAC used 7th Plan Data, which has a reasonable EUL and Cost, but savings are provided with no baseline/efficient case usages.
FOE's "ECM HVAC Fan Motor" measure has a savings algorithm which (looks like it) is modifiable to fit Georgia's conditions.</t>
  </si>
  <si>
    <t>C128</t>
  </si>
  <si>
    <t>PAC: VENT_PMSM-Ventilation-AEG-2016-1</t>
  </si>
  <si>
    <t>Cost more realistic from here ($427) than the 2016 NEEP study: https://www.osti.gov/servlets/purl/1420309</t>
  </si>
  <si>
    <t>Competes with ECM on VAV boxes</t>
  </si>
  <si>
    <t>C129</t>
  </si>
  <si>
    <t>IL TRM - 4.4.30</t>
  </si>
  <si>
    <t>AVAIL: 2020
CODE: CI-HVC-NVBE-V05-200101</t>
  </si>
  <si>
    <t>PAC: DL20_FAN_HEMTR-Vent-2021PLN-V7-1
DEER - Update Req'd</t>
  </si>
  <si>
    <t>DB: This was mapped to "ASD HVAC Fan" measure in 2019 TRM, which does come from the 2014/16 evaluation. However, I don't think that indirect to direct drive replacement was included as part of that measure, and both measures are not automatically included within each other. Can we check evaluation to make sure? Otherwise, recommend switching to algorithm.
Is it reasonable to interpret the IL TRM measure, "Notched V Belts for HVAC Systems" here? A Notched V Belt improves indirect drive efficiency over a non-notched belt. NREL claims they run cooler, last longer, and are about 2% more efficient: https://www.nrel.gov/docs/fy13osti/56012.pdf</t>
  </si>
  <si>
    <t>C130</t>
  </si>
  <si>
    <t>AVAIL: 2020
CODE: CI-HVC-VSDF-V05-200101</t>
  </si>
  <si>
    <t>IL TRM - 4.4.26</t>
  </si>
  <si>
    <t>PAC: DL20_CFAN_VSD-Vent-2021PLN-V7-3
DEER - Update Req'd
PA TRM - 3.3.2</t>
  </si>
  <si>
    <t>DB: This is covered by the ASD HVAC Fan measure/evaluated savings.
NP: IL TRM V9 available, but V8 is already characterized and the Life, Costs and Savings algorithms are the same.</t>
  </si>
  <si>
    <t>C131</t>
  </si>
  <si>
    <t>Based on the measure descriptions in the 2019 TRM, this is applicable to both the "Reduction/Optimization of Outside Air Ventilation" (4-159)  and "Demand controlled ventilation" (4-87) measures  in the TRM.</t>
  </si>
  <si>
    <t>AVAIL: 2019
CODE: CI-HVC-DCV-V05-190101</t>
  </si>
  <si>
    <t>IL TRM - 4.4.19</t>
  </si>
  <si>
    <t>DB: This measure, along with several others, were mapped to "High Efficiency Ventilation System Design" (4-135) in the crosswalk. That's not incorrect, but GPC TRM also has "Reduction/Optimization of Outside Air Ventilation" measure (4-159) which directly maps to DCV based on the "Reduce ventilation based on facility demand with CO2 sensors" measure description.</t>
  </si>
  <si>
    <t>C132</t>
  </si>
  <si>
    <t>Ventilation - Parking Garages, Demand Controlled</t>
  </si>
  <si>
    <t>The proposed measure would allow for demand‐controlled ventilation in enclosed parking garages by monitoring CO levels. By modulating airflow based on need rather than running at constant volume, the system will save energy, increase fan belt life, and increase motor life. If the parking garage is also heated, this reduction in airflow will lead to energy savings from a lower heating load. ASHRAE 90.1-2010 requires that enclosed garages have systems that automatically detect contaminant levels and stage fans or modulate fan airflow rates to 50% or less of design capacity, with exceptions (see Methodology and Assumptions).</t>
  </si>
  <si>
    <t>FOE - Parking Garage Ventilation Controls - W0047</t>
  </si>
  <si>
    <t>FOE's "Parking Garage Ventilation Controls", MMID 3016, has an algorithmic savings calculation which should be applicable to Georgia.</t>
  </si>
  <si>
    <t>C133</t>
  </si>
  <si>
    <t>PAC: DL20_VENT-Vent-2021PLN-V2-73</t>
  </si>
  <si>
    <t>C212</t>
  </si>
  <si>
    <t>High-Efficiency Dehumidification System</t>
  </si>
  <si>
    <t>Install a high efficiency dehumidification system in place of a standard system, and reduce load on central cooling coil more efficiently.</t>
  </si>
  <si>
    <t>Reuse 2019 GPC TRM values</t>
  </si>
  <si>
    <t>NOT SIMULATED  - Reuse 2019 GPC TRM values</t>
  </si>
  <si>
    <t>This was EnerSIM measure modeled on large retail, didn't pass TRC, isn't in programs. GPC to check with building folks regarding measure interest. Then we can put lower priority or screen out altogether.
DB: This is an efficiency upgrade for the dehumidification system. How is this different from DOAS (dedicated system that cools/dehumidifies outside air before mixing it with return?) Is this an efficient liquid or regenerative dessicant dehumidification system?</t>
  </si>
  <si>
    <t>C135</t>
  </si>
  <si>
    <t>AEG Review Note: This was a GPC measure originally. Can we screen out or add as a second layer to the DOAS system measure where the dehumidification of OA is done with a solar-regenerative desiccant? That is, where the desiccant regeneration does not require additional heat input.</t>
  </si>
  <si>
    <t>AVAIL: 2020
CODE: CI-HVC-DSFN-V04-200101</t>
  </si>
  <si>
    <t>IL TRM - 4.4.34</t>
  </si>
  <si>
    <t xml:space="preserve">IL TRM - 4.4.34 approach/algorithm applied to Georgia Power weather - see Measure Cost Research file. </t>
  </si>
  <si>
    <t>PAC: DL20_IHVLS-Ag-2021PLN-v2-8
DEER - Update Req'd</t>
  </si>
  <si>
    <t xml:space="preserve">The PAC HVLS analysis is for agricultural facilities/barns, not applicable to commercial buildings and is also based on PNW weather. This measure is more for large atriums in big buildings, or warehouses (check with Max where this is applied - only in segments with 30+ ft ceilings). Let's get together and work on an approach for this using IL TRM algorithm, model descriptors from SCS for size/R-value, and the spliced Atlanta weather file. </t>
  </si>
  <si>
    <t>DVB: If they can model this, great!
NGP: PAC Source can be used for life to replace DEER - Update Req'd.
IL TRM's Savings Algorithm may be difficult to translate to Georgia, will need review.</t>
  </si>
  <si>
    <t>C136</t>
  </si>
  <si>
    <t>Recommend applying a percentage factor from literature to HVAC UEC from baseline models.
AEG Review Note: AEG will develop an algorithmic approach for this measure.</t>
  </si>
  <si>
    <t>IL TRM - 4.4.1</t>
  </si>
  <si>
    <t>AVAIL: 2018
CODE: CI-HVC-ACTU-V05-180101</t>
  </si>
  <si>
    <t>Apply IL TRM - 4.4.1 percentage savings to simulation UEC</t>
  </si>
  <si>
    <t>PA TRM - 3.2.6
DEER - Update Req'd</t>
  </si>
  <si>
    <t>DVB: Changed to algorithm
NGP: PA TRM provides algorithm for Refrigeration Charge Correction specifically, but not an all-around tune-up like this measure describes.
IL TRM v9 REMOVED costs, but changed nothing else, so V8 should be used for this measure.</t>
  </si>
  <si>
    <t>C137</t>
  </si>
  <si>
    <t>AVAIL: 2020
CODE: CI-HVC-ARTC-V02-200101</t>
  </si>
  <si>
    <t>IL TRM - 4.4.41</t>
  </si>
  <si>
    <t>RTU_CTRL-HVAC-BPA-3</t>
  </si>
  <si>
    <t>The only data point we have for GA climate zone is from BPA Proof of Concept Field Test - estimated at 239 kWh/ton savings.</t>
  </si>
  <si>
    <t>Will be difficult to get Georgia-specific data, but we do have lots of research on this measure.</t>
  </si>
  <si>
    <t>C138</t>
  </si>
  <si>
    <t>Ductless Mini Split AC</t>
  </si>
  <si>
    <t xml:space="preserve">This high efficiency, wall-mounted zonal air conditioner typically supplements an existing cooling system to improve the operating efficiency of the system. </t>
  </si>
  <si>
    <t>Reasonable efficiency to model: SEER 21</t>
  </si>
  <si>
    <t>PA TRM - 3.2.4</t>
  </si>
  <si>
    <t>DL20_DHP-ClHt-2021PLN-V3-3 for Existing, 
DL20_DHP-ClHt-2021PLN-V3-21 for New</t>
  </si>
  <si>
    <t>Do not expect cost to differ significantly from DHP. Use 2021P costs for DHP.</t>
  </si>
  <si>
    <t>Will end up being removed. Why install AC when you can install HP?</t>
  </si>
  <si>
    <t>C139</t>
  </si>
  <si>
    <t>Reasonable efficiencies to model: SEER 21/HSPF 10.6
AEG Review Note: Should be more appropriate where we have existing PTAC/zonal electric heat equipment. Mostly applicable to segments such as small office, small retail, restaurants, and possible lodging. Warehouses can be included the small offices in a warehouse facility are modeled.</t>
  </si>
  <si>
    <t>DB added differentiators for existing vs. new</t>
  </si>
  <si>
    <t>C140</t>
  </si>
  <si>
    <t>Set-Back Programmable Thermostat</t>
  </si>
  <si>
    <t>Standard heating and cooling system with programmable thermostat.</t>
  </si>
  <si>
    <t>AEG Review Note: Should be more appropriate where we have existing PTAC/zonal electric heat equipment. Mostly applicable to segments such as small office, small retail, restaurants, and lodging.</t>
  </si>
  <si>
    <t>DEER/PG&amp;E</t>
  </si>
  <si>
    <t>Evaluation? Otherwise use costs from PG&amp;E
STAT-Cooling/Heating-PGE-53</t>
  </si>
  <si>
    <t>EVALUATION or 
STAT-Cooling/Heating-PGE-53</t>
  </si>
  <si>
    <t>C141</t>
  </si>
  <si>
    <t>*Should use third-party evaluations of connected thermostat programs. Will use the simulated consumption for the baseline and apply a % savings value to result in the appropriate impact.</t>
  </si>
  <si>
    <t>AVAIL: 2020
CODE: CI-HVC-THST-V01-200101</t>
  </si>
  <si>
    <t>IL TRM - 4.4.48</t>
  </si>
  <si>
    <t xml:space="preserve">Need to find an evaluation conducted in a similar climate. Heating savings of 7% is reasonable, but IL TRM also claims 17.7% for cooling savings which seems too high.
Check Texas, New Mexico?, </t>
  </si>
  <si>
    <t>IL TRM V9 includes changes to this measure, which have not been finalized yet. The comment provided is:
"Increase of cooling savings over manual thermostats. Ongoing discussion for heating and advanced thermostat baseline."
Unless the IL TRM v9 version of this measure is finalized prior to submission date, we will use IL TRM v8 instead.</t>
  </si>
  <si>
    <t>C142</t>
  </si>
  <si>
    <t>Radiant HVAC - Chilled Beam/Ceiling Panels</t>
  </si>
  <si>
    <t>Chilled-beam radiant cooling uses chilled water in modular ceiling systems for space cooling. Chilled water flows into specialized ceiling panels that use convection and radiative heat transfer to cool a room. Chilled-beam systems do not require air delivery to condition spaces; therefore, eliminating the need for a fan. Chilled water also has a higher heat capacity than air so pumping energy is significantly less than the equivalent energy for air movement.</t>
  </si>
  <si>
    <t>25 years - consistent with  2019 GPC TRM and AEG's EUL for advanced new construction (ADVNC-All-RSRCH-1)</t>
  </si>
  <si>
    <t>Nexant estimate from 2019 GPC TRM, based on market research, was found to be reasonable by AEG and lined up with other estimates found in literature.</t>
  </si>
  <si>
    <t>Design Issues</t>
  </si>
  <si>
    <t>If they can model this, great! Concerns about condensation? Very expensive.
Design Issues: Low cooling output, high cost, separate air system required. BUT construction costs reduced since less ceiling height necessary - some sources claim "Cost Neutrality"</t>
  </si>
  <si>
    <t>C143</t>
  </si>
  <si>
    <t>This was originally screened, but Southface, a stakeholder, wanted it back in and GPC agreed. Here's the Southface comment, 
"We believe this should be retained for further review. We know of at least one building in Atlanta that uses this technology effectively which demonstrates its effectiveness in this climate."
AEG comment: While fears of condensation issues in high humidity environments are often cited against this measure, it has been implemented in such climates before without issue (space already contains dehumidified air). Concerns may remain that this technology is too expensive, and will likely not be implemented past several high-efficiency advanced buildings. Can screen out if GPC prefers.</t>
  </si>
  <si>
    <t>IL TRM - 4.3.2</t>
  </si>
  <si>
    <t>USED: 2016
CODE: CI-HWE-LFFA-V06-160601</t>
  </si>
  <si>
    <t>AVAIL: 2020
CODE: CI-HWE-LFFA-V09-190101</t>
  </si>
  <si>
    <t>DEER - Update Req'd
RSMeans - Update Req'd</t>
  </si>
  <si>
    <t>C144</t>
  </si>
  <si>
    <t>IL TRM - 4.3.3</t>
  </si>
  <si>
    <t>AVAIL: 2020
CODE: CI-HWE-LFSH-V07-200101</t>
  </si>
  <si>
    <t>GPC/Nexant appears to have used PA TRM 2.3.5 here, which is a residential measure. For this measure, they used this source for the variables called:
Recovery Efficiency of Water Heater</t>
  </si>
  <si>
    <t>C145</t>
  </si>
  <si>
    <t>PAC: CDHW_TSRVLV-WtrHeat-RTF-v3.1-1</t>
  </si>
  <si>
    <t>PAC Source (RTF) is from 2019 (Dollar Year 2012), could inflate and localize the cost to fit 2020 Georgia values. DEEM Data provides Savings but no % Savings/Baseline/EE.
If possible, an additional source for Savings is recommended.</t>
  </si>
  <si>
    <t>C148</t>
  </si>
  <si>
    <t>AVAIL: 2020
CODE: CI-FSE-SPRY-V07-200101</t>
  </si>
  <si>
    <t>IL TRM - 4.2.11</t>
  </si>
  <si>
    <t>DEER - Update Req'd
PA TRM - 3.4.2</t>
  </si>
  <si>
    <t>IL TRM V9 has no update, uses the same costs as V8.</t>
  </si>
  <si>
    <t>C149</t>
  </si>
  <si>
    <t>IL TRM (Res) 5.4.6</t>
  </si>
  <si>
    <t>Use IL TRM (Res) 5.4.6 algorithm with 80 gal WH; get % savings and unitize across different segments.</t>
  </si>
  <si>
    <t>C150</t>
  </si>
  <si>
    <t>Water Heater - Tank Blanket/Insulation</t>
  </si>
  <si>
    <t>Insulation levels on hot water heaters can be increased by installing a fiberglass blanket on the outside of the tank. This increase in insulation reduces standby losses and thus saves energy.  Water heater insulation is available either by the blanket or by square foot of fiberglass insulation with R-values ranging from 5 to 14.</t>
  </si>
  <si>
    <t>IL TRM - 4.3.12</t>
  </si>
  <si>
    <t>AVAIL: 2021
CODE: CI-HWE-TKIN-V01-210101</t>
  </si>
  <si>
    <r>
      <rPr>
        <b/>
        <sz val="11"/>
        <color theme="1"/>
        <rFont val="Calibri"/>
        <family val="2"/>
        <scheme val="minor"/>
      </rPr>
      <t xml:space="preserve">GPC algorithm with TRM Inputs 
</t>
    </r>
    <r>
      <rPr>
        <sz val="11"/>
        <color theme="1"/>
        <rFont val="Calibri"/>
        <family val="2"/>
        <scheme val="minor"/>
      </rPr>
      <t>GAS ONLY - IL TRM - 4.3.12</t>
    </r>
  </si>
  <si>
    <t>@Dimitry This one is characterized using GPC's Algorithm so should be fine</t>
  </si>
  <si>
    <t>GPC/Nexant appears to have used PA TRM 2.3.5 here, which is a residential measure. For this measure, they used this source for the variables called:
Surface Area of Unwrapped Water Heater Tank
Heat Transfer Coefficient of Unwrapped Tank
Surface Area of Wrapped Water Heater Tank</t>
  </si>
  <si>
    <t>C151</t>
  </si>
  <si>
    <t>Drainwater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</si>
  <si>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Round to 30 years - Nexant's engineering estimate from market research in the 2019 GPC TRM deemed reasonable.</t>
  </si>
  <si>
    <t xml:space="preserve">Nexant estimate from 2019 GPC TRM, based on RSMeans cost calculator, was found to be reasonable by AEG </t>
  </si>
  <si>
    <t>GPC Algorithm with TRM inputs</t>
  </si>
  <si>
    <t>@Dimitry This one is characterized using GPC's Algorithm so should be fine for SAVINGS</t>
  </si>
  <si>
    <t>C213</t>
  </si>
  <si>
    <t>Screened back in based on Southface feedback</t>
  </si>
  <si>
    <t>AVAIL: 2021
CODE: CI-HVC-PINS-V06-210101</t>
  </si>
  <si>
    <t>IL TRM - 4.4.14</t>
  </si>
  <si>
    <t>IL TRM V9 improves their data collection and calculation quality, so this should be characterized.</t>
  </si>
  <si>
    <t>C146</t>
  </si>
  <si>
    <t>PA TRM - 3.3.5</t>
  </si>
  <si>
    <t>MEMD - ECM DHW Circulator Pump, &lt; 100W - 4.02.14.FESM5.v02</t>
  </si>
  <si>
    <t>MEMD also has 100-500W, and &gt;500W measures available for cost estimation.</t>
  </si>
  <si>
    <t>C147</t>
  </si>
  <si>
    <t>Circulation Pump - Demand Controls</t>
  </si>
  <si>
    <t>IL TRM - 4.3.8</t>
  </si>
  <si>
    <t>AVAIL: 2018
CODE: CI-HWE-CDHW-V02-180101</t>
  </si>
  <si>
    <t>IL TRM - 4.3.8 uses DEEMed Savings, not an algorithm.</t>
  </si>
  <si>
    <t>C152</t>
  </si>
  <si>
    <t>IL TRM - 4.3.6</t>
  </si>
  <si>
    <t>USED: 2015
CODE: CI-HW-OZLD-VO1-140601</t>
  </si>
  <si>
    <t>AVAIL: 2021
CODE: CI-HWE-OZLD-V05-210101</t>
  </si>
  <si>
    <t>AMEREN Characterization has V02
Georgia had V01
IL TRM V8 has V04
IL TRM V9 has V05, which is what should be characterized for this measure.</t>
  </si>
  <si>
    <t>C153</t>
  </si>
  <si>
    <t>PA TRM - 3.6.1</t>
  </si>
  <si>
    <t>PAC: CW-Miscellaneous-RTF-v5.1-3</t>
  </si>
  <si>
    <t>C154</t>
  </si>
  <si>
    <t>IL TRM - 4.2.6</t>
  </si>
  <si>
    <t>USED: 2015
CODE: CI-FSE-ESDW-V02-160601</t>
  </si>
  <si>
    <t>AVAIL: 2019
CODE: CI-FSE-ESDW-V05-190101</t>
  </si>
  <si>
    <t>DEER - Update Req'd
PA TRM - 3.7.9</t>
  </si>
  <si>
    <t>C214</t>
  </si>
  <si>
    <t>Embedded fixture controls include occupancy sensors, timeclocks/timers, task lighting, and daylighting controls that are embedded within old fixtures. These controls allow for a reduction in lighting energy consumption by reducing the hours of use and/or reducing the power draw of the lighting fixture.</t>
  </si>
  <si>
    <t>*Calculate HVAC Interaction Factors for lighting using one simulation run per building type and vintage</t>
  </si>
  <si>
    <t xml:space="preserve">Use RMP Characterization not 2021 Plan; this is segment-specific </t>
  </si>
  <si>
    <t>C215</t>
  </si>
  <si>
    <t>MidAtlantic TRM - CI_LT_NC_NLC_0619</t>
  </si>
  <si>
    <t>C156</t>
  </si>
  <si>
    <t>PAC: DL20_CLTG_EXITLEC-LgtInt-2021PLN-V4-3</t>
  </si>
  <si>
    <t>C157</t>
  </si>
  <si>
    <t>LED Exit Sign, Replacing Incandescent</t>
  </si>
  <si>
    <t>Single-sided LED exit sign</t>
  </si>
  <si>
    <t>Minimal Weather Impacts, Standard Measure Included In 2014-2016 Program Evaluation</t>
  </si>
  <si>
    <t>IL TRM - 4.5.5</t>
  </si>
  <si>
    <t>AVAIL: 2019
CODE: CI-LTG-LEDE-V03-190101</t>
  </si>
  <si>
    <t>DEER - Update Req'd
PA TRM - 3.1.4</t>
  </si>
  <si>
    <t>C158</t>
  </si>
  <si>
    <t>PAC: CLTG_EXITPHOTOLUM-Interior Lighting-AEG-2</t>
  </si>
  <si>
    <t>DEEM Data indicates that % Savings are not usable in LoadMap (100% savings claimed). AEG characterized this measure using 7th Plan Data (2018).</t>
  </si>
  <si>
    <t>C159</t>
  </si>
  <si>
    <t xml:space="preserve">CLTG_SKY-Interior Lighting-RSRCH-1 (Cost Only) or CLTG_SKY-Interior Lighting-RSRCH-6 </t>
  </si>
  <si>
    <t>Recommend looking in DEEM. Use CLTG_SKY-Interior Lighting-RSRCH-6 for 3A climate zone; this already unitizes per 1000 sf floor and provides savings. Keep in mind that this includes daylighting controls and bilevel wiring, and thus take the overlap with embedded controls into account; will be critical for applicability.</t>
  </si>
  <si>
    <t>PAC Source (PNNL) is from 2008 (Dollar Year 2008), could inflate and localize the cost to fit 2020 Georgia values. Savings are present but no % Savings listed.
An additional source for Savings is recommended.</t>
  </si>
  <si>
    <t>C160</t>
  </si>
  <si>
    <t>AVAIL: 2014
CODE: CI-LTG-DLMP-V02-140601</t>
  </si>
  <si>
    <t>IL TRM - 4.5.2</t>
  </si>
  <si>
    <t>C161</t>
  </si>
  <si>
    <t>PAC: CLTG_BILVL-Interior Lighting-7PLN-v3-3</t>
  </si>
  <si>
    <t>XCEL - CLTG_BILVLOS-Interior Lighting-XCELCO-2017-18-1</t>
  </si>
  <si>
    <t>DB: Thought about mentioning lack of interaction factors in stairwells, but then realized GPC might want to test that and I didn't want to open that can of worms.
NGP: PAC Source (RTF 7th Plan) is from 2016 (Dollar Year 2012), could inflate and localize the cost to fit 2020 Georgia values. XCEL also has newer (Dollar Year 2017) Incremental Cost/EUL/Savings values available.</t>
  </si>
  <si>
    <t>C162</t>
  </si>
  <si>
    <t>Interior Lighting - Solar Light Tubes</t>
  </si>
  <si>
    <t>Lighting tube providing sunlight from exterior into interior spaces.</t>
  </si>
  <si>
    <t>AVAIL: 2020
CODE: CI-LTG-STUB-V03-200101</t>
  </si>
  <si>
    <t>IL TRM - 4.5.11</t>
  </si>
  <si>
    <t>C163</t>
  </si>
  <si>
    <t>50,000 rated hours / 4,380</t>
  </si>
  <si>
    <t>FOE - LED Signage Retrofit - W0138</t>
  </si>
  <si>
    <t>PA TRM - Update Req'd - 3.1.5</t>
  </si>
  <si>
    <t>IL TRM - 4.5.15 is LED Open Sign, but does not include a cost.
FOE uses an incremental cost that is based on the number of watts reduced.</t>
  </si>
  <si>
    <t>C164</t>
  </si>
  <si>
    <t>AVAIL: 2019
CODE: CI-LTG-OCBL-V03-190101</t>
  </si>
  <si>
    <t>IL TRM - 4.5.13</t>
  </si>
  <si>
    <t>C165</t>
  </si>
  <si>
    <t>AVAIL: 2019
CODE: CI-LTG-OSLC-V05-190101</t>
  </si>
  <si>
    <t>IL TRM - 4.5.10</t>
  </si>
  <si>
    <t>IL TRM V8 is already characterized, but V9 has:
"Significant improvement in LED per lamp lifetime savings and cost effectiveness, both for v8 (2020) and v9 (2021)."
It may be possible to continue using the Savings data from V8.</t>
  </si>
  <si>
    <t>C166</t>
  </si>
  <si>
    <t>FOE - PhotoLighting Controls, Photocell with Internal Timer or Wireless Schedule, Exterior - W0091</t>
  </si>
  <si>
    <t>PAC: CLTG_EXT_PV-Exterior Lighting-AEG-1</t>
  </si>
  <si>
    <t>May be able to use PAC source for this but will require further review.
FOE provides appropriate EUL/Cost/Savings.</t>
  </si>
  <si>
    <t>C167</t>
  </si>
  <si>
    <t>AVAIL: 2020
CODE: CI-RFG-DHCT-V03-200101</t>
  </si>
  <si>
    <t>IL TRM - 4.6.3</t>
  </si>
  <si>
    <t>DEER - Update Req'd
PA TRM - 3.5.5</t>
  </si>
  <si>
    <t>C168</t>
  </si>
  <si>
    <t>*Calculate HVAC Interaction Factors using one simulation run per building type and vintage</t>
  </si>
  <si>
    <t>PA TRM - 3.5.11</t>
  </si>
  <si>
    <t>PAC: RFG_GSKT-Refrigeration-RTF-v1.3-1</t>
  </si>
  <si>
    <t>C169</t>
  </si>
  <si>
    <t>AEG Review Note: AEG will develop an algorithmic approach for this measure.</t>
  </si>
  <si>
    <t>AVAIL: 2018
CODE: CI-RFG-CRTN-V04-180101</t>
  </si>
  <si>
    <t>PA TRM - Update Req'd - 3.5.8</t>
  </si>
  <si>
    <t>IL TRM - 4.6.7</t>
  </si>
  <si>
    <t>GPC used PA TRM for these, and we wanted to stay as close to their recommendations as we could, however IL TRM is available and already characterized (no changes for v9)</t>
  </si>
  <si>
    <t>C170</t>
  </si>
  <si>
    <t>Infiltration Control - Loading Dock Sealing</t>
  </si>
  <si>
    <t>Loading dock seals, sometimes called shelters, stop unconditioned air from leaking into a building when trucks are loading or being unloaded. Typically, there will be a four to six inch gap between a semi and the dock door opening. Installing seals can remove this potentially large source of infiltration.
Commonly, facilities will also have a built-in pit ramp that elevates to the level of a semi-trailer floor. The pits below these ramps typically remain open, creating year-round infiltration of outside air. Ramp pit seals can be installed to fill these gaps.</t>
  </si>
  <si>
    <t>MEMD - Truck Loading Dock Seals  - 8.10.01.FES-E10.v01</t>
  </si>
  <si>
    <t>MEMD - Truck Loading Dock Seals  - 8.10.01.FES-E10.v01
GAS ONLY</t>
  </si>
  <si>
    <t>MEMD has multiple baselines: No Existing Seals, Existing Ramp Brush Barrier, Existing but Degraded Seals, and No Existing Ramp Brush Barrier</t>
  </si>
  <si>
    <t>DB: No algorithm that we know of, if they can simulate, great!
NP: MEMD has stated Therms savings, but no electric savings listed.</t>
  </si>
  <si>
    <t>C171</t>
  </si>
  <si>
    <t>PAC: DL20_RFG_HECOMP-Refrig-AEO20-5</t>
  </si>
  <si>
    <t>DL20_RFG_HECOMP-Refrig-AEO20-5, 
benchmarked with RFG_HECOMP-Refrigeration-EIA16-AppC-6</t>
  </si>
  <si>
    <t xml:space="preserve">Use the same AEO20 entry in DEEM Lite - DB added % savings. Apply similarly to the way it's done in PAC 2020. Also can check EIA 2016 data in DEEM - this has consumption information. Can line up the efficiency of 2012 Installed Base across EIA 16 and AEO 20. </t>
  </si>
  <si>
    <t>PAC Source (AEO) is from 2020 (Dollar Year 2017), could inflate and localize the cost to fit 2020 Georgia values. This source provides no Savings or % Savings.</t>
  </si>
  <si>
    <t>C172</t>
  </si>
  <si>
    <t>PA TRM - 3.5.7</t>
  </si>
  <si>
    <t>PAC: DL20_RFG_VSCOMP-Refrig-2021PLN-V11-8</t>
  </si>
  <si>
    <t>PAC Alt: DL20_RFG_HECOMP-Refrig-AEO20-10</t>
  </si>
  <si>
    <t>PAC Source (RTF) is from 2020 (Dollar Year 2016), could inflate and localize the cost to fit 2020 Georgia values. This source provides no % Savings.
PAC Alt Source (AEO) does not provide an incremental cost, but an Efficient Case Cost, from 2020 (Dollar Year 2017).This source provides no Savings or % Savings.</t>
  </si>
  <si>
    <t>C173</t>
  </si>
  <si>
    <t>PAC: DL20_RFG_COMP_FANMTR-Refrig-2021PLN-V11-1</t>
  </si>
  <si>
    <t>FOE - ECM Compressor and Condenser/Condensing Unit Fan Motor - W0171
DEER - Update Req'd</t>
  </si>
  <si>
    <t>PAC Source (RTF) is from 2020 (Dollar Year 2016), could inflate and localize the cost to fit 2020 Georgia values. This source provides Savings but no % Savings.
An additional source for Savings is recommended.</t>
  </si>
  <si>
    <t>C174</t>
  </si>
  <si>
    <t>CA eTRM: https://www.caetrm.com/measure/SWCR012/01/permutations/</t>
  </si>
  <si>
    <t>Use CA eTRM</t>
  </si>
  <si>
    <t>DB: No choice but to make it an algorithm, not sure what source to use however.
NGP: PAC Source (RTF) is from 2020 (Dollar Year 2016), could inflate and localize the cost to fit 2020 Georgia values. This source provides EUL, Incremental Cost, and Savings but no % Savings. The Incremental Cost says that it is $4000/1000 sq. ft., but this is believed to be erronous and that the cost for the multiplex unit is $4000.</t>
  </si>
  <si>
    <t>C175</t>
  </si>
  <si>
    <t>AVAIL: 2020
CODE: CI-RFG-QMF-V02-200101</t>
  </si>
  <si>
    <t>IL TRM - 4.6.11</t>
  </si>
  <si>
    <t>PA TRM - 3.5.2</t>
  </si>
  <si>
    <t>C176</t>
  </si>
  <si>
    <t>PAC: DL20_RFG_DDEF-Refrig-2021PLN-V11-12</t>
  </si>
  <si>
    <t>TX TRM - 2.5.3 - NR-RF-DC</t>
  </si>
  <si>
    <t>PAC Source (RTF) is from 2020 (Dollar Year 2016), could inflate and localize the cost to fit 2020 Georgia values. This source provides Savings but no % Savings.
The TX TRM has an algorithm for Savings, which is provided to verify PAC Source integrity.</t>
  </si>
  <si>
    <t>C177</t>
  </si>
  <si>
    <t>AVAIL: 2019
CODE: CI-RFG-ATDC-V02-190101</t>
  </si>
  <si>
    <t>IL TRM - 4.6.1</t>
  </si>
  <si>
    <t>PAC: DL20_RFG_ADC-Refrig-2021PLN-V11-2
DEER - Update Req'd
PA TRM - 3.5.10</t>
  </si>
  <si>
    <t>IL TRM uses Deemed savings values.</t>
  </si>
  <si>
    <t>C178</t>
  </si>
  <si>
    <t>IL TRM - 4.6.10</t>
  </si>
  <si>
    <t>AVAIL: 2019
CODE: CI-RFG-HSRD-V02-190101</t>
  </si>
  <si>
    <t>NP: Columns Q-X of these rows were higlighted yellow but it is unclear why.</t>
  </si>
  <si>
    <t>C179</t>
  </si>
  <si>
    <t>PA TRM - 3.5.12</t>
  </si>
  <si>
    <t>PAC IG: RFG_ZERO-EDOOR-Refrigeration-SCE-R2-1</t>
  </si>
  <si>
    <t>NP: Columns Q-X of these rows were higlighted yellow but it is unclear why.
PAC Input Generator used SCE Cost values from 2016 which is characterized in DEEM.</t>
  </si>
  <si>
    <t>C180</t>
  </si>
  <si>
    <t>Refrigeration - Economizer</t>
  </si>
  <si>
    <t>Use an economizer to constantly monitor exterior air temperature and automatically draw outside air into the cooler/freezer whenever it is cold enough to substitute for compressor-generated cooling.</t>
  </si>
  <si>
    <t>USED: 2016
CODE: CI-RFG-ECON-V05-150601</t>
  </si>
  <si>
    <t>AVAIL: 2020
CODE: CI-RFG-ECON-V06-200101</t>
  </si>
  <si>
    <t>PA TRM - 3.5.18</t>
  </si>
  <si>
    <t>MEMD - Refrigeration Air-Side Economizer - 8.13.02.FESG28.v01</t>
  </si>
  <si>
    <t>NP: IL TRM V9 has no update, uses the same equation as V8. Neither lists costs, and instead recommends, "actual site-specific costs".
NP: MEMD Costs can be modified to more appropriately match Goergia's prices.
DB: How is this minimal weather impacts? It's literally dependent on weather... 
Where are floating head/floating suction pressure type measures? Why were these screened - too hot? If FHP control got screened why did this not get screened? I would assume FHP is more common and implementable over a wider range of temps than directly drawing OA into refrigerated space.</t>
  </si>
  <si>
    <t>C216</t>
  </si>
  <si>
    <t>IL TRM - 4.6.6</t>
  </si>
  <si>
    <t>AVAIL: 2019
CODE: CI-RFG-EVPF-V04-190101</t>
  </si>
  <si>
    <t>FOE - Evaporator Fan Control - W0168
MEMD - Evaporator Fan Motor Controls on S-P motors - 7.08.05.FESG12.v01
PA TRM - 3.5.3</t>
  </si>
  <si>
    <t>C217</t>
  </si>
  <si>
    <t>IL TRM - 4.6.4</t>
  </si>
  <si>
    <t>AVAIL: 2021
CODE: CI-RFG-ECMF-V02-180101</t>
  </si>
  <si>
    <t>IL TRM v9 has no significant changes to the Life/Cost/Savings so the previously characterized data can be used.</t>
  </si>
  <si>
    <t>C181</t>
  </si>
  <si>
    <t xml:space="preserve"> Insulate refrigerant suction lines that for walk-in display refrigerator units (such as those displaying cooled beverages in convenience and grocery stores) that have damaged or missing insulation.  Bare or under-insulated refrigerant suction lines cause a rise in coolant temperature at the evaporator coil, thereby lowering the efficiency of the refrigeration unit.</t>
  </si>
  <si>
    <t>PA TRM - Update Req'd - 3.5.13</t>
  </si>
  <si>
    <t>PAC: DL20_RFG_INS_SCTLINE-Refrig-2021PLN-V11-3</t>
  </si>
  <si>
    <t>PAC Source (RTF) is from 2020 (Dollar Year 2016), could inflate and localize the cost to fit 2020 Georgia values. This source provides Savings but no % Savings.</t>
  </si>
  <si>
    <t>C182</t>
  </si>
  <si>
    <t>Non-Weather Sensitive, Standard Measure Included In 2014-2016 Program Evaluation</t>
  </si>
  <si>
    <t>PAC: DL20_RFG_LED-Refrig-2021PLN-V11-1</t>
  </si>
  <si>
    <t>PAC: DL20_RFG_LED-Refrig-2021PLN-V11-1
AND
MidAtlantic TRM - CI_LT_TOS_LEDRCL_0518</t>
  </si>
  <si>
    <t>MidAtlantic TRM - CI_LT_RF_LEDRCL_0518
DEER - Update Req'd</t>
  </si>
  <si>
    <t>C183</t>
  </si>
  <si>
    <t>PA TRM - 3.5.17</t>
  </si>
  <si>
    <t>PAC: DL20_RFG_SENS-Refrig-2021PLN-V11-11</t>
  </si>
  <si>
    <t>PAC Source (RTF) is from 2020 (Dollar Year 2016), could inflate and localize the cost to fit 2020 Georgia values. This source provides Savings, but no % Savings.</t>
  </si>
  <si>
    <t>C184</t>
  </si>
  <si>
    <t>AVAIL: 2015
CODE: CI-RFG-NCOV-V01-150601</t>
  </si>
  <si>
    <t>PA TRM - Update Req'd - 3.5.9</t>
  </si>
  <si>
    <t>IL TRM - 4.6.9</t>
  </si>
  <si>
    <t>C218</t>
  </si>
  <si>
    <t>PAC: HANDWRAP_ONDMD-Misc-RTF-v1.1-1</t>
  </si>
  <si>
    <t>Why do you need % Savings? It's an appliance. Just use the raw savings from RTF.</t>
  </si>
  <si>
    <t>NP: PAC Source (RTF) is from 2018 (Dollar Year 2012), could inflate and localize the cost to fit 2020 Georgia values. This source also provides Savings and % Savings.
Savings % Usable in LoadMap is marked as NO, so an additional source for Savings is recommended if possible.</t>
  </si>
  <si>
    <t>C185</t>
  </si>
  <si>
    <t>Replace Open Display Cases with Glass Door Cases</t>
  </si>
  <si>
    <t>This measure is the installation of glass door cases on open display case refrigerators. The installation of doors reduces the loss of cooled air and therefor saves energy.</t>
  </si>
  <si>
    <t>AEG Review Note: AEG can develop an algorithmic approach by applying typical % savings from other vetted sources to the end-use UECs for guest room HVAC. 
If GPC/SCS prefers to simulate, it should be as simple as establishing more stringent guest room HVAC schedules.</t>
  </si>
  <si>
    <t>IL TRM - 4.6.13</t>
  </si>
  <si>
    <t>AVAIL: 2021
CODE: CI-RFG-DOOR-V01-210101</t>
  </si>
  <si>
    <t>PA TRM - 3.5.15</t>
  </si>
  <si>
    <t>IL TRM v9 introduces this as a new measure.</t>
  </si>
  <si>
    <t>C186</t>
  </si>
  <si>
    <t>PAC: DL20_RFG_ULTFRZ_ESTAR-Refrig-CAeTRM-1-2</t>
  </si>
  <si>
    <t>Why do you need an additional source? Deemed savings from CA eTRM is perfectly acceptable for this appliance.</t>
  </si>
  <si>
    <t>PAC Source (CA eTRM) is from 2020 (Dollar Year 2017), could inflate and localize the cost to fit 2020 Georgia values. This source provides Savings, but no % Savings.
An additional source for Savings is recommended.</t>
  </si>
  <si>
    <t>C187</t>
  </si>
  <si>
    <t>AVAIL: 2019
CODE: CI-RFG-BEVM-V03-190101</t>
  </si>
  <si>
    <t>IL TRM - 4.6.2</t>
  </si>
  <si>
    <t>DEER - Update Req'd
PA TRM - 3.7.2</t>
  </si>
  <si>
    <t>PA TRM - 3.7.2 addresses Beverage Machine Controls, and PA TRM - 3.7.3 addresses Snack Machine Controls.</t>
  </si>
  <si>
    <t>C188</t>
  </si>
  <si>
    <t>AVAIL: 2021
CODE: CI-FSE-VENT-V04-210601</t>
  </si>
  <si>
    <t>IL TRM - 4.2.16</t>
  </si>
  <si>
    <t>DEER - Update Req'd
RSMeans - Update Req'd
PA TRM - 3.3.4</t>
  </si>
  <si>
    <t>DB: Don't see a need to use hourly simulations for this, not HVAC-related.
IL TRM v9 introduces significant changes and should be characterized.</t>
  </si>
  <si>
    <t>C189</t>
  </si>
  <si>
    <t>AVAIL: 2015
CODE: CI-HVC-GREM-V05-150601</t>
  </si>
  <si>
    <t>IL TRM - 4.4.8</t>
  </si>
  <si>
    <t>RSMeans - Update Req'd
PA TRM - 3.2.8</t>
  </si>
  <si>
    <t>C190</t>
  </si>
  <si>
    <t>AVAIL: 2020
CODE: CI-MSC-APSC-V03-200101</t>
  </si>
  <si>
    <t>IL TRM - 4.8.7</t>
  </si>
  <si>
    <t>PAC: SMARTSTRIP-Elec-RTF-v4.1-1</t>
  </si>
  <si>
    <t>DEER - Update Req'd
PA TRM - 3.9.3</t>
  </si>
  <si>
    <t>IL TRM does not provide costs.
PAC Source (RTF) is from 2019 (Dollar Year 2012), could inflate and localize the cost to fit 2020 Georgia values. This source also provides Savings and % Savings.</t>
  </si>
  <si>
    <t>C191</t>
  </si>
  <si>
    <t>IL TRM - 4.8.3</t>
  </si>
  <si>
    <t>USED: 2016
CODE: CI-MSC-CPMS-V01-150601</t>
  </si>
  <si>
    <t>AVAIL: 2021
CODE: CI-MSC-CPMS-V03-210101</t>
  </si>
  <si>
    <t>PA TRM - 3.9.2</t>
  </si>
  <si>
    <t>IL TRM V9 has a newer version of this measure available which includes newer cost data, so it should be characterized.</t>
  </si>
  <si>
    <t>C219</t>
  </si>
  <si>
    <t>Office Equipment - ENERGY STAR Uninterruptable Power Supply</t>
  </si>
  <si>
    <t>Combination of convertors, switches, and energy storage devices (such as batteries) constituting a power system for maintaining continuity of load power in case of input power failure.</t>
  </si>
  <si>
    <t>No Trms With Algorithm</t>
  </si>
  <si>
    <t>IL TRM 4.8.18</t>
  </si>
  <si>
    <t>AVAIL: 2021
CODE: CI-MSC-UPSR-V01-210101</t>
  </si>
  <si>
    <t>IL TRM v9 is not finalized yet, but has a savings algorithm (and Life and Costs) for this measure.</t>
  </si>
  <si>
    <t>C193</t>
  </si>
  <si>
    <t>PA TRM - 3.9.5</t>
  </si>
  <si>
    <t>PAC: DATA_BEST-Office Equipment-7PLN-v6-1</t>
  </si>
  <si>
    <t>PAC Alt: DATA_BEST-Office Equipment-XCELCO-2017-18-1</t>
  </si>
  <si>
    <t>DB: Not sure how these would be modeled, but it looks like GPC/SCS is modeling a whole data center efficient design measure. There are likely to be best practice, normal measures (like even loading, HVAC system upgrades)
NP: PA TRM provides an algorithmic measure for Server Virtualization but that's all. EUL should be on par though.
PAC Source (RTF 7th Plan) is from 2016 (Dollar Year 2012), could inflate and localize the cost to fit 2020 Georgia values. This source also provides Savings and % Savings. XCEL also has data for this measure.</t>
  </si>
  <si>
    <t>C194</t>
  </si>
  <si>
    <t>PAC: DATA_COMTECH-Office Equipment-7PLN-v6-1</t>
  </si>
  <si>
    <t>PAC Alt: DATA_COMTECH-Office Equipment-XCELCO-2017-18-1</t>
  </si>
  <si>
    <t>DB: Not sure how these would be modeled nor how they modeled these in 2019. This is the 2019 TRM measures of: EE servers, Server/Storage Consolidation, Virtualization. Recommend algorithm and can use the best practice measure sim as a baseline..
PAC Source (RTF 7th Plan) is from 2016 (Dollar Year 2012), could inflate and localize the cost to fit 2020 Georgia values. This source also provides Savings and % Savings. XCEL also has data for this measure.</t>
  </si>
  <si>
    <t>C195</t>
  </si>
  <si>
    <t>PAC: DATA_EDGE-Office Equipment-7PLN-v6-1</t>
  </si>
  <si>
    <t>DB: Not sure how these would be modeled. Recommend algorithm.
NP: PAC Source (RTF 7th Plan) is from 2016 (Dollar Year 2012), could inflate and localize the cost to fit 2020 Georgia values. This source also provides Savings and % Savings.</t>
  </si>
  <si>
    <t>C196</t>
  </si>
  <si>
    <t>PAC: VVLABHD-HVAC - Ventilation-7PLN-v2-1</t>
  </si>
  <si>
    <t>DB: Don't see a need to use hourly simulations for this, nor how they would model in OS.
NP: PAC Source (RTF 7th Plan) is from 2016 (Dollar Year 2006), could inflate and localize the cost to fit 2020 Georgia values. This source provides Savings, but no % Savings.
If possible, an additional source for Savings is recommended.</t>
  </si>
  <si>
    <t>Res Measure: PLPMP_TIM-Miscellaneous-IESOTRM-2015-1</t>
  </si>
  <si>
    <t>AEG Cost Research (see Measure Cost Research v1.1 - Sep 2020.xlsx)</t>
  </si>
  <si>
    <t>% Savings from Res Measure: PLPMP_TIM-Miscellaneous-IESOTRM-2015-1
(see Measure Cost Research v1.1 - Sep 2020.xlsx)</t>
  </si>
  <si>
    <t>DO NOT USE Manitoba data. AEG did cost research and adapted % savings and EUL from 2015 Ontario IESO Prescriptive Measures List. See Measure Cost Research v1.1 - Sep 2020.xlsx</t>
  </si>
  <si>
    <t>DEEM Data is from 2013, but provides an EUL/Cost/Baseline/EE/%Savings and is marked as Usable in Loadmap.</t>
  </si>
  <si>
    <t>AVAIL: 2020
CODE: CI-HWE-PLCV-V03-200101</t>
  </si>
  <si>
    <t>IL TRM - 4.3.4</t>
  </si>
  <si>
    <t>PAC: ESTAR_WC-Miscellaneous-7PLN-v6-1</t>
  </si>
  <si>
    <t>GPC/Nexant appears to have used PA TRM 2.3.5 here, which is a residential measure. For this measure, they used this source for the variables called:
Baseline Water Cooler Energy Consumption
NP: PAC Source (RTF 7th Plan) is from 2016 (Dollar Year 2012), could inflate and localize the cost to fit 2020 Georgia values. This source provides Savings, but no % Savings.
"Savings % Usable in LoadMap" is marked as NO, so an additional source for Savings is recommended.</t>
  </si>
  <si>
    <t>PA TRM - Update Req'd - 3.3.1</t>
  </si>
  <si>
    <t>PAC: DL20_CMSC_LIFT-Misc-2021PLN-V1-2</t>
  </si>
  <si>
    <t>PAC Source (RTF 2021 Plan) is from 2020 (Dollar Year 2016), could inflate and localize the cost to fit 2020 Georgia values.  This source also provides Savings and % Savings (which are NOT usable in LoadMap currently).</t>
  </si>
  <si>
    <t>AEG Review Note: We recommend modeling a LEED Platinum package or the like; otherwise we can use other vetted sources and apply % savings from literature to the baseline model UECs.</t>
  </si>
  <si>
    <t>CALMAC paper</t>
  </si>
  <si>
    <t>%Savings for CZ10 (Riverside) from CALMAC paper (http://www.calmac.org/publications/California_ZNE_Technical_Feasibility_Report_CALMAC_PGE0326.01.pdf)</t>
  </si>
  <si>
    <t>PAC used $4/sf from ADVNC-All-RSRCH-1, but we are looking at using the LEED Platinum estimate of $16/sf. How badly does this mess up cost-effectiveness? If we are doing ZNE then would expect construction to be more expensive than $4/sf.</t>
  </si>
  <si>
    <t>DB: Hourly simulations if possible, but we need to provide them exact specs for this.
NP: Changed to CALMAC since it fits better, worked with Max to modify appropriately ($11/sqft).</t>
  </si>
  <si>
    <t>PAC: DL20_COM_SEM-Misc-2021PLN-V4-1</t>
  </si>
  <si>
    <t xml:space="preserve">Recommend using BEHAV_SEM-All-CPUC-2018_PG-1. Make sure to reference the 2019 California Potential and Goals Study for TRM. Also has applicabilities. </t>
  </si>
  <si>
    <t>PAC Source (RTF 2021 Plan) is from 2020 (Dollar Year 2016), could inflate and localize the cost to fit 2020 Georgia values.  This source also provides Savings and % Savings.</t>
  </si>
  <si>
    <t>Costs and Savings from LBNL meta-analysis. https://www.bcxa.org/wp-content/uploads/2020/09/1-s2.0-S0378778819319553-main.pdf</t>
  </si>
  <si>
    <t xml:space="preserve">Should be OK to use % savings from CA P&amp;G COM_RCX-All-CPUC-2018_PG-1. Make sure to reference the 2019 California Potential and Goals Study for TRM. Also has applicabilities. </t>
  </si>
  <si>
    <t>DB: Sure it's weather sensitive, but how are they really going to model Cx and RCx? Recommend just applying % savings to baseline model and calling it a day. They will counter that the model assumes perfectly commissioned building so GPC/SCS will want to derate.
NP: Looks like PAC source is just Strategic Energy Management, which isn't a good fit here.</t>
  </si>
  <si>
    <t>PAC: COM_RCX-All-XCELCO-2017-18-1</t>
  </si>
  <si>
    <t>PAC Alt: COM_RCX-All-CPUC-2018_PG-1
DEER - Update Req'd</t>
  </si>
  <si>
    <t xml:space="preserve">Recommend using COM_RCX-All-CPUC-2018_PG-1. Make sure to reference the 2019 California Potential and Goals Study for TRM. Also has applicabilities. </t>
  </si>
  <si>
    <t>DB: Sure it's weather sensitive, but how are they really going to model Cx and RCx? Recommend just applying % savings to baseline model and calling it a day. They will counter that the model assumes perfectly commissioned building so GPC/SCS will want to derate. 
NP: Looks like PAC source is just Strategic Energy Management, which isn't a good fit here. XCEL provides EUL/Cost/Savings but data is from 2016 (XCEL 17-18) and Savings is around 1%.</t>
  </si>
  <si>
    <t>AEG Review Note: OK; will set to UEC-based algorithm.</t>
  </si>
  <si>
    <t>AVAIL: 2021
CODE: CI-MSC-TRNS-V02-210101</t>
  </si>
  <si>
    <t>PA TRM - 3.11.1</t>
  </si>
  <si>
    <t>MEMD - NEMA Premium Transformer, single-phase - 4.07.01.FESM10.v01</t>
  </si>
  <si>
    <t>IL TRM - 4.8.8</t>
  </si>
  <si>
    <t>IL TRM does not provide costs.
MEMD costs do not include installation costs, and cite 2012 RSMeans data. MEMD Costs can be modified to more appropriately match Goergia's prices.
MEMD has the following efficient case options:
NEMA Premium Efficiency Transformer, single-phase
Exceeding NEMA Premium Efficiency Transformer, single-phase 
NEMA Premium Efficiency Transformer, three-phase
Exceeding NEMA Premium Efficiency Transformer, three-phase 
High Efficiency Medium Voltage Dry-Type, Single-Phase Transformer
Exceeding High Efficiency Medium Voltage Dry-Type, Single-Phase Transformer
High Efficiency Medium Voltage Dry-Type, Three-Phase Transformer
Exceeding High Efficiency Medium Voltage Dry-Type, Three-Phase Transformer
High Efficiency Liquid Immersed Single-Phase Transformer
Exceeding High Efficiency Liquid Immersed Single-Phase Transformer
High Efficiency Liquid Immersed Three-Phase Transformer
Exceeding High Efficiency Liquid Immersed Three-Phase Transformer</t>
  </si>
  <si>
    <t>IL TRM - 4.8.9</t>
  </si>
  <si>
    <t>AVAIL: 2018
CODE: CI-MSC-BACH-V01-180101</t>
  </si>
  <si>
    <t>FOE - Industrial High Frequency Battery Chargers - W0163
DEER - Update Req'd
PA TRM - 3.11.3</t>
  </si>
  <si>
    <t>Building Energy Management System (BEMS)</t>
  </si>
  <si>
    <t>The Building Energy Management System (BEMS) product offers customers consultation and rebates for installing systems that control and reduce a building’s energy usage both on- and off-peak. Electric and natural gas customers are eligible for participation in this product</t>
  </si>
  <si>
    <t>BEHAV_EIS-All-CPUC-2018_PG-1 through BEHAV_EIS-All-CPUC-2018_PG-20</t>
  </si>
  <si>
    <t xml:space="preserve">Use CA Potential and Goals study. DEEM codes are for 2018 PG study but the 2019 numbers are the same. Make sure to reference the 2019 California Potential and Goals Study for TRM. Also has applicabilities. </t>
  </si>
  <si>
    <t xml:space="preserve">DB: Not sure how they model a BEMS since it just enables all the controls and other measures, and doesn't actually save any energy unless specific controls and settings are programmed into it. Overlaps with other controls measures? Not sure how to suss out savings for here. </t>
  </si>
  <si>
    <t>Business Energy Report</t>
  </si>
  <si>
    <t>Provide Business Energy Report to Business Owner.</t>
  </si>
  <si>
    <t>BEHAV_BER-All-CPUC-2018_PG-2
2 years</t>
  </si>
  <si>
    <t>BEHAV_BER-All-CPUC-2018_PG-2
$0.20/kWh</t>
  </si>
  <si>
    <t>BEHAV_BER-All-CPUC-2018_PG-2
0.32%</t>
  </si>
  <si>
    <t>DB: Should we use UECs and apply evaluation-based % savings for this?</t>
  </si>
  <si>
    <t>LED 2020 (132 lm/W)</t>
  </si>
  <si>
    <t>LED 2025 (152 lm/W)</t>
  </si>
  <si>
    <t>LED 2030 (167 lm/W)</t>
  </si>
  <si>
    <t>Process</t>
  </si>
  <si>
    <t>Process Cooling</t>
  </si>
  <si>
    <t>Industrial process where cooling is applied</t>
  </si>
  <si>
    <t>Process Refrigeration</t>
  </si>
  <si>
    <t>Industrial refrigeration process</t>
  </si>
  <si>
    <t>Process Heating</t>
  </si>
  <si>
    <t>Industrial process where heating is applied</t>
  </si>
  <si>
    <t>Process Electrochemical</t>
  </si>
  <si>
    <t>Electrochemical processes deal with chemical reactions in solution driven by electricity applied at a cathode and anode.</t>
  </si>
  <si>
    <t>Process Other</t>
  </si>
  <si>
    <t>This category is a "catch all" for the many unique process applications in the broader industrial sector.</t>
  </si>
  <si>
    <t>Motors</t>
  </si>
  <si>
    <t>Pumps</t>
  </si>
  <si>
    <t>Standard NEMA Premium</t>
  </si>
  <si>
    <t>Pumping motors</t>
  </si>
  <si>
    <t>Fans &amp; Blowers</t>
  </si>
  <si>
    <t>Fan and blower motors</t>
  </si>
  <si>
    <t>Compressed Air</t>
  </si>
  <si>
    <t>Motors driving compressed air systems</t>
  </si>
  <si>
    <t>Motors driving conveyors and other material moving systems</t>
  </si>
  <si>
    <t>Other Motors</t>
  </si>
  <si>
    <t>Other motors not elsewhere classified</t>
  </si>
  <si>
    <t>IM001</t>
  </si>
  <si>
    <t>IM002</t>
  </si>
  <si>
    <t>IM003</t>
  </si>
  <si>
    <t>IM004</t>
  </si>
  <si>
    <t>IM005</t>
  </si>
  <si>
    <t>IM006</t>
  </si>
  <si>
    <t>IM007</t>
  </si>
  <si>
    <t>IM008</t>
  </si>
  <si>
    <t>High-efficiency cooling fans utilize efficient components and variable frequency drives that improve fan performance by adjusting fan speed and rotation as conditions change. Includes condenser fans for air-cooled units and cooling tower fans for water-cooled units.</t>
  </si>
  <si>
    <t>IM009</t>
  </si>
  <si>
    <t>IM010</t>
  </si>
  <si>
    <t>IM011</t>
  </si>
  <si>
    <t>IM012</t>
  </si>
  <si>
    <t>Also known as Demand Controlled Ventilation, this measure uses carbon dioxide (CO2) levels to indicate the level of occupancy in a space. Sensors monitor CO2 levels so that air handling controls can adjust the amount of outside air the system needs to intake. Ventilation rates are thereby controlled based on occupancy, rather than a fixed rate, thus saving HVAC energy use.</t>
  </si>
  <si>
    <t>IM013</t>
  </si>
  <si>
    <t>IM014</t>
  </si>
  <si>
    <t>IM015</t>
  </si>
  <si>
    <t>IM016</t>
  </si>
  <si>
    <t>IM017</t>
  </si>
  <si>
    <t>IM018</t>
  </si>
  <si>
    <t>IM019</t>
  </si>
  <si>
    <t>IM020</t>
  </si>
  <si>
    <t>IM021</t>
  </si>
  <si>
    <t>IM022</t>
  </si>
  <si>
    <t>IM023</t>
  </si>
  <si>
    <t>IM024</t>
  </si>
  <si>
    <t>IM025</t>
  </si>
  <si>
    <t>Industrial electric vehicle fleets used for material handling, or forklifts, use battery charging systems to convert AC source power into DC power required to charge the vehicle batteries. Traditional charging systems include Ferro resonant (FR) and silicon-controlled rectifier (SCR) charging equipment. This measure is for a single high-frequency battery charger that converts AC to DC power more efficiently than traditional systems due to switch mode operation that reduces heat and power loss throughout the system.</t>
  </si>
  <si>
    <t>IM026</t>
  </si>
  <si>
    <t>Refrigeration - System Optimization</t>
  </si>
  <si>
    <t xml:space="preserve">Refrigeration system optimization is a thorough overhaul of the refrigeration system which involves the resizing, sequencing, and controlling of compressors in order to optimize load. </t>
  </si>
  <si>
    <t>IM027</t>
  </si>
  <si>
    <t>Pumping System - Equipment Upgrade</t>
  </si>
  <si>
    <t xml:space="preserve">This measure involves replacing the existing pump with a more energy efficient unit. </t>
  </si>
  <si>
    <t>IM028</t>
  </si>
  <si>
    <t>Pumping System - System Optimization</t>
  </si>
  <si>
    <t>This measure includes optimizing the operation of the system by using pressure switches to shut down unnecessary pumps and isolating flow paths to non-essential or non-operating equipment.</t>
  </si>
  <si>
    <t>IM029</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</si>
  <si>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</si>
  <si>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IM030</t>
  </si>
  <si>
    <t>This measure includes replacing and right-sizing oversized fans with more efficient types. Improved design of airflow, blades, housing, sizing, etc. to increase productive output per energy input.  Fans are widely used in industry for conveyance, drying and ventilation.  For example, relatively inefficient centrifugal-radial fans, with efficiency as low as 22%, are commonly used in industry. These fans could be replaced with more efficient centrifugal backwardly inclined fans that increase overall fan efficiency by 20% to 30%. The savings potential for premium-efficiency fans is high, and the costs are relatively low. However, premium-efficiency fans are sometimes not chosen for industrial applications because of concerns about reliable operation in dirty environments.</t>
  </si>
  <si>
    <t>IM031</t>
  </si>
  <si>
    <t>Fan System - Flow Optimization</t>
  </si>
  <si>
    <t>This measure involves optimizing the flow of air in the system by isolating flow paths to nonessential or non-operating equipment and correcting poor airflow conditions at fan inlets and outlets.</t>
  </si>
  <si>
    <t>IM032</t>
  </si>
  <si>
    <t>Compressed Air - Equipment Upgrade</t>
  </si>
  <si>
    <t xml:space="preserve">This measure is the replacement of existing air compressor equipment with more efficient and correctly sized compressors and motors in order to improve energy efficiency. </t>
  </si>
  <si>
    <t>IM035</t>
  </si>
  <si>
    <t>Compressed Air - System Controls</t>
  </si>
  <si>
    <t>This control measure primarily consists of installing a sequencer on the compressed air system. Sequencers are control systems that sequentially stage multiple industrial compressor systems and run only the minimum number required based on one pressure signal. This is usually accomplished with one compressor running in part-load mode ("trim") and the rest full loaded or off.</t>
  </si>
  <si>
    <t>Compressed Air - Variable Speed Drive</t>
  </si>
  <si>
    <t>IM037</t>
  </si>
  <si>
    <t>IM038</t>
  </si>
  <si>
    <t>IM039</t>
  </si>
  <si>
    <t>IM040</t>
  </si>
  <si>
    <t>IM041</t>
  </si>
  <si>
    <t>IM042</t>
  </si>
  <si>
    <t>Compressed Air - End Use Optimization</t>
  </si>
  <si>
    <t>This measure includes eliminating inappropriate compressed air uses; improving end use efficiency by shutting off idle equipment; and eliminating artificial demand with pressure optimization/controls/storage. This measure involves a process audit of the facility to determine if the actual application of compressed air can be reduced, reconfigured, consolidated, or otherwise optimized.</t>
  </si>
  <si>
    <t>IM043</t>
  </si>
  <si>
    <t>When a motor burns out or is in need of repair, the owner may elect to either replace the motor or have it rewound. Standard motor rewind practices cost less than a replacement motor, but can result in an efficiency decrease relative to the original efficiency due to degradation of stator core laminations, splayed stator core teeth, increased winding resistance losses, and increased bearing friction losses. An efficient ("Green", as certified by the Green Motors Practices Group) motor rewind, however, attempts to improve the efficiency of the motor by reducing stator losses via tight control of the burn-off process, stator core loss testing and repair, and performance criteria for the windings. Eligible motors are low-, and medium-voltage squirrel cage induction motors between 15 and 5,000 HP with undamaged stator cores and rotors.</t>
  </si>
  <si>
    <t>IM044</t>
  </si>
  <si>
    <t>IM045</t>
  </si>
  <si>
    <t>Advanced Industrial Motors</t>
  </si>
  <si>
    <t xml:space="preserve">This measure broadly covers efficiency improvements and controls for industrial motors used for material processing, material handling, and other industrial uses, and includes variable speed/frequency control. </t>
  </si>
  <si>
    <t>IM046</t>
  </si>
  <si>
    <t>Switch from Belt Drive to Direct Drive</t>
  </si>
  <si>
    <t xml:space="preserve">In belt driven systems, the load is driven by belt(s) that are connected to independent motors. In direct drive systems, the load is connected directly to the motor via a shaft or axle. There is less energy loss in direct drive systems because of less friction between the components, so direct drive systems are more energy efficient. </t>
  </si>
  <si>
    <t>IM047</t>
  </si>
  <si>
    <t>IM048</t>
  </si>
  <si>
    <t>IM049</t>
  </si>
  <si>
    <t>Panel - Hydraulic Press</t>
  </si>
  <si>
    <t>This measure involves the replacement of a hydraulic press in a panel production facility. This is a critical piece of equipment used primarily for foam or injected polyurethane sandwich panel construction, though analogous equipment is also widely used in metal forming operations. Improvements may include control digitization and variable speed control, pressurization and pump efficiency improvements, improved drives, and energy regeneration methods.</t>
  </si>
  <si>
    <t xml:space="preserve">Paper - Efficient Pulp Screen </t>
  </si>
  <si>
    <t>A more efficient rotating airfoil that keeps a screen separating pulp from contaminants at a recycled paper mill from becoming plugged up by using negative pressure pulses to backflush the narrow slots in the screen.</t>
  </si>
  <si>
    <t>IM052</t>
  </si>
  <si>
    <t>Paper - Effluent Treatment System</t>
  </si>
  <si>
    <t>Includes savings from equipment upgrades to the effluent treatment system, which may include variable speed drives, electrostatic precipitators on wet scrubbers, heat recovery from bleach plant and de-inking effluents, and other energy improvements from enhanced system design or practices.</t>
  </si>
  <si>
    <t>IM053</t>
  </si>
  <si>
    <t>Paper - Efficient Agitator</t>
  </si>
  <si>
    <t>Industrial mixers for the paper and pulp industry are used to uniformly mix chemicals and create a more homogeneous slurry. This measure covers the upgrade of a pulp and paper mixing system with an efficient agitator. Efficient pulp stock mixing allows for a vertical mixing process that eliminates poorly mixed zones, allows for shorter processing times, and uses less energy.</t>
  </si>
  <si>
    <t>IM055</t>
  </si>
  <si>
    <t>Paper - Vacuum Upgrades</t>
  </si>
  <si>
    <t>Vacuum pumps and a vacuum system exist on every paper machine and result in significant electrical demand. Inefficiencies within the vacuum system increase the electrical and/or steam energy requirements of water removal, and therefore represent an important energy efficiency improvement opportunity via system modifications, operational changes, and even some vacuum pump removal, where applicable.</t>
  </si>
  <si>
    <t>Mech Pulp - Refiner Optimization</t>
  </si>
  <si>
    <t>Refining is necessary in mechanical pulping processes to optimize the fiber properties, but also leads to higher water retention in the fiber and increased steam consumption in the dryer. Savings are possible by optimizing refiner operation via improved control strategies, improving pulp selection, and changing the refiner type.</t>
  </si>
  <si>
    <t>Mech Pulp - Hydraulic Power Units</t>
  </si>
  <si>
    <t xml:space="preserve">Hydraulic power units are the main driving components of a hydraulic system used in various stages of the mechanical pulping process, most notably debarking. Improving the efficiency of motors (such as permanent magnet and servo motors) or pumps (using variable displacement pumps) increases the efficiency of these units and results in energy savings. </t>
  </si>
  <si>
    <t>Wood - Replace Pneumatic Conveyor</t>
  </si>
  <si>
    <t>This measure replacing a pneumatic transfer conveyors with belt conveyors in a wood processing facility for a significant increase in efficiency. Conveyor systems are broadly defined as a piece of equipment moving material from one place to another, and there are multiple types that account for one of the largest energy uses within these facilities.</t>
  </si>
  <si>
    <t>IM059</t>
  </si>
  <si>
    <t>Wood - Process Optimization</t>
  </si>
  <si>
    <t xml:space="preserve">This measure covers process efficiency improvements in the pulp and paper industry not expressly addressed by other measures in this study. This may include waste heat recovery, recycling of various process streams, and process controls that reduce energy use. </t>
  </si>
  <si>
    <t>IM060</t>
  </si>
  <si>
    <t>Metal - New Arc Furnace</t>
  </si>
  <si>
    <t>While modern electric arc furnaces (EAFs) are generally more energy efficient, many technologies exist to improve energy efficiency in existing furnaces such as process control, efficient transformers, oxy-fuel injection, bottom stirring, post-combustion, eccentric bottom-tapping and scrap preheating. Several new EAF-designs are under development, which combine energy saving features like increased fuel and oxygen injection with scrap preheating. The aim is to produce a semi-continuous process with enhanced productivity through reduced resource use and reduced tap-to-tap times. The production costs are expected to be up to 20% lower per ton of steel produced.</t>
  </si>
  <si>
    <t>IM061</t>
  </si>
  <si>
    <t>Municipal Water Treatment - UV-C LED Disinfection</t>
  </si>
  <si>
    <t>This measure involves an LED-based UV light to effectively and efficiently disinfect water supplies by deactivating micro-organisms, bacteria, spores, molds, and viruses and is more electronically efficient than the typical fluorescent UV solutions.</t>
  </si>
  <si>
    <t>IM062</t>
  </si>
  <si>
    <t>Municipal Sewage Treatment - Optimization</t>
  </si>
  <si>
    <t xml:space="preserve">This measure covers capital improvement and energy management measures that optimize the operation of municipal sewage treatment at a municipal wastewater treatment plant. </t>
  </si>
  <si>
    <t>IM063</t>
  </si>
  <si>
    <t>Municipal Water Supply Treatment - Optimization</t>
  </si>
  <si>
    <t xml:space="preserve">This measure covers capital improvement and energy management measures that optimize the operation of municipal water supply treatment at a municipal water treatment plant. </t>
  </si>
  <si>
    <t>IM064</t>
  </si>
  <si>
    <t>Municipal Water Treatment - Pulsed Air Mixing</t>
  </si>
  <si>
    <t>A method that decouples the mixing from the aeration function using short, powerful pulses of compressed air bubbles and results in energy savings at wastewater treatment plants. Current designs use turbo blowers or rotary-positive displacement blowers with adjustable speed drives to limit air flow turn-down as bubbles mix the aeration basin contents and provide oxygen transfer. By decoupling mixing functions from the fine bubble diffusers and mixing with pulsed air, this technology allows for reduced air flows that maintain dissolved oxygen (DO) levels at optimum concentrations.</t>
  </si>
  <si>
    <t>IM065</t>
  </si>
  <si>
    <t xml:space="preserve">High efficiency transformers incorporate design and material changes to reduce losses, resulting in lower energy use over conventional transformer technology. </t>
  </si>
  <si>
    <t>IM066</t>
  </si>
  <si>
    <t>Indoor Agriculture - LED Lighting</t>
  </si>
  <si>
    <t>LED lamp technology offers reduced energy and maintenance costs when compared with conventional light sources. LED technology has a significantly longer useful life lasting 30,000 hours or more and significantly reduces maintenance costs. Additionally, LED lighting has higher photosynthetic efficiency and spectrum tuning potential than conventional lighting sources. The savings and costs for this measure are evaluated with the replacement of HID grow lights with LED fixtures. LED lamps offer a more robust lighting source, longer lifetime, and greater electrical efficiency than conventional supplemental grow lights.</t>
  </si>
  <si>
    <t>IM067</t>
  </si>
  <si>
    <t>IM068</t>
  </si>
  <si>
    <t>IM069</t>
  </si>
  <si>
    <t>Instructions/Notes</t>
  </si>
  <si>
    <t>This spreadsheet contains the measures/technologies/options for inclusion in our potential study analysis. These "lists" are grouped into the following categories.</t>
  </si>
  <si>
    <t>are efficient energy-consuming pieces of equipment that save energy by providing the same service with a lower energy requirement than a standard unit.</t>
  </si>
  <si>
    <t xml:space="preserve">An example is an ENERGY STAR refrigerator that replaces a standard efficiency refrigerator. </t>
  </si>
  <si>
    <t>An example would be a Wi-Fi-enabled thermostat that is pre-set to run heating and cooling systems only when people are home.</t>
  </si>
  <si>
    <t>We have also included "emerging technologies measures", which are designated as such in a specific column.</t>
  </si>
  <si>
    <t>Emerging Technology</t>
  </si>
  <si>
    <t>The equipment and measures listed here are classified as emerging if they are in the pilot stage with expected near-term commercialization, or if they are commercially available but with low market penetration.</t>
  </si>
  <si>
    <t>Emerging technologies were added from our Emerging Technology Database and selected through a screening process based on applicability and feasibility for Avista.</t>
  </si>
  <si>
    <t>Source Hierarchy</t>
  </si>
  <si>
    <t>Potential Study Measure Source Hierarchy</t>
  </si>
  <si>
    <t xml:space="preserve">Well-Vetted Sources Within Region </t>
  </si>
  <si>
    <t>CA DEER, IL-TRM etc.</t>
  </si>
  <si>
    <t>Idaho and Washington</t>
  </si>
  <si>
    <t>Primary</t>
  </si>
  <si>
    <t>Secondary</t>
  </si>
  <si>
    <t>National Sources,†† Regularly Updated TRMs†††</t>
  </si>
  <si>
    <t>† Adjustments include weather and baselines (replace market with code/standard)
†† Includes national sources like the Annual Energy Outlook, ENERGY STAR® Savings Calculators, etc.
††† Includes Technical Reference Manuals from Illinois, Wisconsin, Pennsylvania, New York, Minnesota, Maine, and others as necessary</t>
  </si>
  <si>
    <t>Clothes Washer and Dishwasher Modeling</t>
  </si>
  <si>
    <t>Treatment of Clothes Washers and Dishwashers in LoadMAP</t>
  </si>
  <si>
    <t>Both Clothes Washers and Dishwashers are modeled as non-equipment measures. Both of these technologies save energy in more than one equipment end use. For example; the savings associated with an efficient clothes washer are not only a result of the clothes washer using less energy, but also a reduction in the amount of hot water used and the energy required to dry the clothes. So to most accurately capture the savings associated with an equipment upgrade they must be modeled differently.</t>
  </si>
  <si>
    <t>EISA Compliant (17.4 lm/W)
EISA Compliant (45 lm/W)</t>
  </si>
  <si>
    <t>Electric Vehicle Chargers</t>
  </si>
  <si>
    <t>New Measure?</t>
  </si>
  <si>
    <t>E8</t>
  </si>
  <si>
    <t>E9</t>
  </si>
  <si>
    <t>LED 2020 (109 lm/W system) w/ Controls</t>
  </si>
  <si>
    <t>LED 2025 (126 lm/W system) w/ Controls</t>
  </si>
  <si>
    <t>LED 2030 (140 lm/W system) w/ Controls</t>
  </si>
  <si>
    <t>IE0010</t>
  </si>
  <si>
    <t>LED 2020 (132 lm/W) w/ Controls</t>
  </si>
  <si>
    <t>LED 2025 (152 lm/W) w/ Controls</t>
  </si>
  <si>
    <t>LED 2030 (167 lm/W) w/ Controls</t>
  </si>
  <si>
    <t>IE0011</t>
  </si>
  <si>
    <t>IE0013</t>
  </si>
  <si>
    <t>LED 2020 (120 lm/W) w/ Controls</t>
  </si>
  <si>
    <t>LED 2025 (138 lm/W) w/ Controls</t>
  </si>
  <si>
    <t>LED 2030 (152 lm/W) w/ Controls</t>
  </si>
  <si>
    <t>IE0014</t>
  </si>
  <si>
    <t>Insulation - Ceiling Installation</t>
  </si>
  <si>
    <t>Insulation - Ceiling Upgrade</t>
  </si>
  <si>
    <t>Furnace Fan</t>
  </si>
  <si>
    <t>Insulation - Radiant Barrier</t>
  </si>
  <si>
    <t>Insulation - Wall Cavity Installation</t>
  </si>
  <si>
    <t>Insulation - Wall Cavity Upgrade</t>
  </si>
  <si>
    <t>Insulation - Wall Sheathing</t>
  </si>
  <si>
    <t>Insulation - External Wall Sheathing - Insulated Vinyl Siding</t>
  </si>
  <si>
    <t>Insulation - Floor Installation</t>
  </si>
  <si>
    <t>Insulation - Floor Upgrade</t>
  </si>
  <si>
    <t>Insulation - Basement Sidewall</t>
  </si>
  <si>
    <t>Insulation - Foundation</t>
  </si>
  <si>
    <t>Ducting - Repair and Sealing</t>
  </si>
  <si>
    <t>Ducting - Repair and Sealing - Aerosol</t>
  </si>
  <si>
    <t>Building Shell - Liquid-Applied Weather-Resistive Barrier</t>
  </si>
  <si>
    <t>Building Shell - Whole-Home Aerosol Sealing</t>
  </si>
  <si>
    <t>Building Shell - High Reflectivity Roofs</t>
  </si>
  <si>
    <t>Windows - High Efficiency (Class 30)</t>
  </si>
  <si>
    <t>Windows - High Efficiency (Class 22)</t>
  </si>
  <si>
    <t>Windows - Low-e Storm Addition</t>
  </si>
  <si>
    <t>Windows - Install Reflective Film</t>
  </si>
  <si>
    <t>Windows - Cellular Shades</t>
  </si>
  <si>
    <t>Ductless Mini Split Heat Pump (Zonal)</t>
  </si>
  <si>
    <t>Supplement Central System with Ductless Mini Split Heat Pump</t>
  </si>
  <si>
    <t>Conversion to Ductless Mini Split Heat Pump</t>
  </si>
  <si>
    <t>HVAC - Maintenance and Tune-Up</t>
  </si>
  <si>
    <t>HVAC - Conversion to Ground-Source Heat Pump</t>
  </si>
  <si>
    <t>Combination Heat Pump Water Heater/Space Heating</t>
  </si>
  <si>
    <t>Furnace - Conversion to Air-Source Heat Pump</t>
  </si>
  <si>
    <t>Central Heat Pump - Controls and Commissioning</t>
  </si>
  <si>
    <t>HVAC - Energy Recovery Ventilator</t>
  </si>
  <si>
    <t>Whole-House Fan - Installation</t>
  </si>
  <si>
    <t>Room AC - Recycling</t>
  </si>
  <si>
    <t>Connected Thermostat - ENERGY STAR (1.0)</t>
  </si>
  <si>
    <t>Connected Thermostat - Line-Voltage</t>
  </si>
  <si>
    <t>Home Energy Management System (HEMS)</t>
  </si>
  <si>
    <t>Ceiling Fan - ENERGY STAR</t>
  </si>
  <si>
    <t>Water Heater - Drain Water Heat Recovery</t>
  </si>
  <si>
    <t>Water Heater - Faucet Aerators</t>
  </si>
  <si>
    <t>Water Heater - Shower Timer</t>
  </si>
  <si>
    <t>Water Heater - Desuperheater</t>
  </si>
  <si>
    <t>Water Heater - Timer</t>
  </si>
  <si>
    <t>Circulation Pump - Timer</t>
  </si>
  <si>
    <t>Interior Lighting - Occupancy Sensors</t>
  </si>
  <si>
    <t>Interior Lighting - ENERGY STAR Skylights</t>
  </si>
  <si>
    <t>Exterior Lighting - Timeclock Installation</t>
  </si>
  <si>
    <t>Exterior Lighting - Photosensor Control</t>
  </si>
  <si>
    <t>Refrigerator - Decommissioning and Recycling</t>
  </si>
  <si>
    <t>Freezer - Decommissioning and Recycling</t>
  </si>
  <si>
    <t>Refrigerator - Efficient Refrigerator O&amp;M</t>
  </si>
  <si>
    <t>Clothes Washer - ENERGY STAR (8.0)</t>
  </si>
  <si>
    <t>Dishwasher ENERGY STAR (6.0)</t>
  </si>
  <si>
    <t>Stove - Smart Heating Coils</t>
  </si>
  <si>
    <t>Dehumidifier Recycling</t>
  </si>
  <si>
    <t>ENERGY STAR (3.0) Home Audio</t>
  </si>
  <si>
    <t>Advanced Power Strips - Load or Occupancy</t>
  </si>
  <si>
    <t>Advanced Power Strips - IR Sensing</t>
  </si>
  <si>
    <t>Pool Heater - Solar System</t>
  </si>
  <si>
    <t>Pool Covers</t>
  </si>
  <si>
    <t>Pool Cleaner - Robotic</t>
  </si>
  <si>
    <t>LED Pool and Spa Lighting</t>
  </si>
  <si>
    <t>ENERGY STAR Home Design</t>
  </si>
  <si>
    <t>Central AC</t>
  </si>
  <si>
    <t>Advanced New Construction Design - Zero Net Energy</t>
  </si>
  <si>
    <t>Behavioral Programs</t>
  </si>
  <si>
    <t>Manufactured Home Replacement</t>
  </si>
  <si>
    <t>Market</t>
  </si>
  <si>
    <t>Electronics</t>
  </si>
  <si>
    <t>Second Refrigerator</t>
  </si>
  <si>
    <t>Freezer</t>
  </si>
  <si>
    <t>Refrigerator</t>
  </si>
  <si>
    <t>Stove/Oven</t>
  </si>
  <si>
    <t>Dehumidifier</t>
  </si>
  <si>
    <t>Devices and Gadgets</t>
  </si>
  <si>
    <t>Chillers</t>
  </si>
  <si>
    <t>Zonal</t>
  </si>
  <si>
    <t>Water Heater - Motion Control Faucet</t>
  </si>
  <si>
    <t>Water Heater - Efficient Dishwasher</t>
  </si>
  <si>
    <t>Interior Lighting - Retrofit - Luminaire Level Lighting Controls</t>
  </si>
  <si>
    <t>Interior Lighting - Retrofit - Networked Lighting Controls</t>
  </si>
  <si>
    <t>Interior Lighting - LED/LEC Exit Lighting</t>
  </si>
  <si>
    <t>Exterior Lighting - Retrofit - Enhanced Controls</t>
  </si>
  <si>
    <t>Gaskets</t>
  </si>
  <si>
    <t>Walk-in Reach-in</t>
  </si>
  <si>
    <t>Refrigeration - Air Curtain</t>
  </si>
  <si>
    <t>Grocery - Display Case - Anti-Sweat Heater Controls</t>
  </si>
  <si>
    <t>Grocery - Display Case - Low-Heat/No-Heat Doors</t>
  </si>
  <si>
    <t>Display Cases</t>
  </si>
  <si>
    <t>Grocery - Display Case - Motion Sensors</t>
  </si>
  <si>
    <t>Advanced Kitchen Ventilation Controls</t>
  </si>
  <si>
    <t>Water Cooler - Timer</t>
  </si>
  <si>
    <t>Improved Vertical Lift Technology</t>
  </si>
  <si>
    <t>Cooling
Space Heating
Ventilation</t>
  </si>
  <si>
    <t>Cooling
Space Heating</t>
  </si>
  <si>
    <t>Water Heating
Miscellaneous</t>
  </si>
  <si>
    <t>Cooling
Space Heating
Miscellaneous</t>
  </si>
  <si>
    <t>Space Heating
Ventilation</t>
  </si>
  <si>
    <t>Cooling
Ventilation
Office Equipment</t>
  </si>
  <si>
    <t>Cooling
Space Heating
Ventilation
Water Heating
Interior Lighting
Exterior Lighting</t>
  </si>
  <si>
    <t>Cooling
Space Heating
Ventilation
Water Heating
Interior Lighting
Exterior Lighting
Refrigeration
Office Equipment</t>
  </si>
  <si>
    <t>Cooling
Space Heating
Ventilation
Water Heating
Interior Lighting
Exterior Lighting
Refrigeration</t>
  </si>
  <si>
    <t>All
All
Ventilation</t>
  </si>
  <si>
    <t>Central Systems
Central Systems
Ventilation</t>
  </si>
  <si>
    <t>Zonal
Zonal</t>
  </si>
  <si>
    <t>Water Heater
Laundry</t>
  </si>
  <si>
    <t>Dishwasher
Water Heater</t>
  </si>
  <si>
    <t>All
All
Miscellaneous</t>
  </si>
  <si>
    <t>All
Ventilation</t>
  </si>
  <si>
    <t>All
Ventilation
Server</t>
  </si>
  <si>
    <t>All
All
Ventilation
All
Market
Market</t>
  </si>
  <si>
    <t>All
All
Ventilation
All
Market
Market
Market
Market</t>
  </si>
  <si>
    <t>All
All
Ventilation
All
Market
Market
Market</t>
  </si>
  <si>
    <t>A motion control sensor on a faucet.</t>
  </si>
  <si>
    <t>Solar water heating systems can be used in residential buildings that have an appropriate near-south-facing roof or nearby unshaded grounds for installing a collector. Although system types vary, in general these systems use a solar absorber surface within a solar collector or an actual storage tank. Either a heat-transfer fluid or the actual potable water flows through tubes attached to the absorber and transfers heat from it. (Systems with a separate heat-transfer-fluid loop include a heat exchanger that then heats the potable water.) The heated water is stored in a separate preheat tank or a conventional water heater tank.  If additional heat is needed, it is provided by a conventional water-heating system.</t>
  </si>
  <si>
    <t>The lamps inside exit signs represent a significant energy end-use, since they usually operate 24 hours per day. Replacing an old sign with an LED or Light Emitting Capacitor (LEC) can lead to savings.</t>
  </si>
  <si>
    <t>A plug-in wall timer that turns off a water cooler during specified hours to prevent unnecessary energy use. This saves energy by reducing standby losses from water cooler cycling to keep cold or hot water ready to dispense.</t>
  </si>
  <si>
    <t>ComWeatherizationSchool_v3_2</t>
  </si>
  <si>
    <t>Com-VHE-DOAS-2021P_V2</t>
  </si>
  <si>
    <t>ComDHP_v1_1</t>
  </si>
  <si>
    <t>ThermostaticShowerRestrictionValve_v4_2</t>
  </si>
  <si>
    <t>Com-ExitSign-2021P_V4</t>
  </si>
  <si>
    <t>ComGroceryCompressorECM_v4_2</t>
  </si>
  <si>
    <t>ComGroceryDisplayCaseEvapFanMotorRetrofit_v5_1
ComGroceryWalkinECM_v4_3</t>
  </si>
  <si>
    <t>ComGroceryWalkinEvapFanECMController_v4_2</t>
  </si>
  <si>
    <t>WalkInAirCurtain_v1_1</t>
  </si>
  <si>
    <t>RefCaseDoorRetrofit_v1_0</t>
  </si>
  <si>
    <t>Com-IceAndVending-2021P_V1</t>
  </si>
  <si>
    <t>ComWaterCoolerTimer_v1_0</t>
  </si>
  <si>
    <t>EngineBlockHeaterControls_1_2</t>
  </si>
  <si>
    <t>Com-Elevator-2021P_V1</t>
  </si>
  <si>
    <t>Process - Tank Insulation</t>
  </si>
  <si>
    <t>Refrigeration - System Maintenance</t>
  </si>
  <si>
    <t>Pumping System - Controls</t>
  </si>
  <si>
    <t>Material Handling - Variable Speed Drive</t>
  </si>
  <si>
    <t>Fan System - Controls</t>
  </si>
  <si>
    <t>Paper - Process Efficiency</t>
  </si>
  <si>
    <t>Mech Pulp - Refiner Plate Improvement</t>
  </si>
  <si>
    <t>Elec Chip Fab - Solidstate Chiller</t>
  </si>
  <si>
    <t>Elec Chip Fab - Exhaust Injection</t>
  </si>
  <si>
    <t>Dairy - Milk Precoolers</t>
  </si>
  <si>
    <t>Dairy - Heat Recovery from Refrigeration</t>
  </si>
  <si>
    <t>Dairy - Variable Speed Milk Vacuum Pump</t>
  </si>
  <si>
    <t>Dairy - Automatic Milker Takeoffs</t>
  </si>
  <si>
    <t>Dairy - Scroll Compressor for Dairy Refrigeration</t>
  </si>
  <si>
    <t>Agriculture - Stock Tank De-Icer</t>
  </si>
  <si>
    <t>Agriculture - Efficient Circulation Fan</t>
  </si>
  <si>
    <t>NWPCC 2021 Power Plan: Ag_Dairy_2021P_v2</t>
  </si>
  <si>
    <t>NWPCC 2021 Power Plan: Industrial_Tool_2021P_v08</t>
  </si>
  <si>
    <t>NWPCC 2021 Power Plan: COM-Fans-2021P_V7</t>
  </si>
  <si>
    <t>NWPCC 2021 Power Plan: Com_AirComp_2021P_V7</t>
  </si>
  <si>
    <t>Ind_and_Ag_GreenMotorRewind_3_1</t>
  </si>
  <si>
    <t>AgStockWateringTank_3_2</t>
  </si>
  <si>
    <t>AgStockTankDe-Icer_1_1</t>
  </si>
  <si>
    <t>AgThermostaticallyControlledOutlet_1_1</t>
  </si>
  <si>
    <t>Central Systems
Central Systems
Central Systems</t>
  </si>
  <si>
    <t>Process Heating
Miscellaneous</t>
  </si>
  <si>
    <t>All
All
Ventilation
Market
Market
All
All
All</t>
  </si>
  <si>
    <t>Process
Miscellaneous</t>
  </si>
  <si>
    <t>Cooling
Space Heating
Ventilation
Interior Lighting
Exterior Lighting
Motors
Process
Miscellaneous</t>
  </si>
  <si>
    <t>Cooling
Space Heating
Ventilation
Interior Lighting
Exterior Lighting
Process
Motors
Miscellaneous</t>
  </si>
  <si>
    <t>Measures are Separated into Two Categories on Different Tabs for each Sector</t>
  </si>
  <si>
    <t>Avista TRM, RTF, NWPCC 2021 Power Plan</t>
  </si>
  <si>
    <t>ComWeatherizationSchool_v3_2, Com-Windows-2021P_V17</t>
  </si>
  <si>
    <t>ComSecondaryGlazingSystems_v1_1, Com-Windows-2021P_V17</t>
  </si>
  <si>
    <t>Commercial_Connected_Thermostats_v1_1, Com-ConnectedThermostats-2021P_V2</t>
  </si>
  <si>
    <t>ComCookingPreRinseSprayValve_v2_5, COM-PreRinseSpray-2021P_V2</t>
  </si>
  <si>
    <t>ComResCirculatorPumps_v2_3, COM-CircPumps-2021P_V4</t>
  </si>
  <si>
    <t>ComClothesWashers_v6_2, Com-Washer-2021P_V2</t>
  </si>
  <si>
    <t>ComAdvancedPowerStrips_v4_1, Com-PowerStrips_2021P_V2</t>
  </si>
  <si>
    <t>ComStandbyGeneratorBlockHeaters_1_2, COM-CircPumps-2021P_V4</t>
  </si>
  <si>
    <t>IE001</t>
  </si>
  <si>
    <t>IE002</t>
  </si>
  <si>
    <t>IE003</t>
  </si>
  <si>
    <t>IE004</t>
  </si>
  <si>
    <t>IE005</t>
  </si>
  <si>
    <t>IE006</t>
  </si>
  <si>
    <t>IE007</t>
  </si>
  <si>
    <t>IE008</t>
  </si>
  <si>
    <t>IE009</t>
  </si>
  <si>
    <t>IE0012</t>
  </si>
  <si>
    <t>IE0015</t>
  </si>
  <si>
    <t>IE0016</t>
  </si>
  <si>
    <t>IE0017</t>
  </si>
  <si>
    <t>IE0018</t>
  </si>
  <si>
    <t>IE0019</t>
  </si>
  <si>
    <t>IE0020</t>
  </si>
  <si>
    <t>IE0021</t>
  </si>
  <si>
    <t>IE0022</t>
  </si>
  <si>
    <t>IE0023</t>
  </si>
  <si>
    <t>IE0024</t>
  </si>
  <si>
    <t>IE0025</t>
  </si>
  <si>
    <t>NWPCC 2021 Power Plan: Com-Chiller-2021P_V3</t>
  </si>
  <si>
    <t>NWPCC 2021 Power Plan: Com-PTHP-2021P_V2</t>
  </si>
  <si>
    <t>NWPCC 2021 Power Plan: Com-HeatPumps-2021P_V4</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</si>
  <si>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 loose-fill (blown) cellulose; loose-fill (blown) fiberglass; and rigid polystyrene.</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</si>
  <si>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 the supply fan, condenser fan, compressor, and outdoor air damper/economizer. </t>
  </si>
  <si>
    <t>ComRTUControllers_v1_1, NWPCC 2021 Power Plan: Industrial_Tool_2021P_v08</t>
  </si>
  <si>
    <t>Insulation for Pellet Tank and Duct</t>
  </si>
  <si>
    <t>Maintaining and enhancing equipment responsible for providing cooling to each facility type</t>
  </si>
  <si>
    <t>Upgrades (such as variable speed drives) as well as energy improvements from enhanced monitoring, data collection, and load matching for each system</t>
  </si>
  <si>
    <t>Includes savings from equipment upgrades (such as variable speed drives) as well as energy improvements from enhanced monitoring, data collection, and load matching for each system</t>
  </si>
  <si>
    <t>ComStandbyGeneratorBlockHeaters_1_2, NWPCC 2021 Power Plan: Ag_CircBlockHtr_2021P_v3</t>
  </si>
  <si>
    <t xml:space="preserve">This measure covers process efficiency improvements in the pulp and paper industry not expressly addressed by other measures in this study. This may include waste heat recovery, recycling of various process streams, advanced dryer controls, water removal optimization, blow through steam and air loss reduction, and other optimization measures. </t>
  </si>
  <si>
    <t>Assesses the potential for changes to rotational speed or plate roughness and pattern</t>
  </si>
  <si>
    <t>Typical trim chillers are large, inefficient, and lack effective feedback controls. These can be replaced by a smaller thermoelectric system that incorporates more effective feedback, does a better job of controlling temperature and increases throughput with electricity savings up to 90%. The thermoelectric system also saves a significant amount on decreased maintenance; the smaller unit also has a much smaller footprint. The thermoelectric system permits more usable wafers per batch; better feedback controls decrease the risk of process flaws.</t>
  </si>
  <si>
    <t>Etch tools use a point of use (POU) exhaust system to pre-treat the etch effluent before it enters the house exhaust system. The POU exhaust system consumes process gases and cleaned makeup air. It requires resistance heating and needs periodic maintenance. The alternative system uses a jet of nitrogen gas to flush (or inject) the exhaust from the etch tool into the house exhaust header. An exhaust injector can save 100% of the resistance heat as well as a significant amount of process gases.</t>
  </si>
  <si>
    <t>By pre-cooling milk utilizing a non-refrigerate source such as groundwater, compressor energy may be conserved.</t>
  </si>
  <si>
    <t>IM070</t>
  </si>
  <si>
    <t>Compressor heat recovery (CHR) units are  add-on components to a milk refrigeration system that save energy by preheating water using heat from the hot vapor exiting the milk cooling system’s compressor. These devices are insulated storage tanks with heat exchangers that use the heat extracted from the milk through the hot gas refrigerant line from the refrigeration system’s compressors, to pre-heat the water to approximately 110 °F before it enters the conventional water heaters. The heated water is used for cow udder cleaning and final milk system cleaning.</t>
  </si>
  <si>
    <t>IM071</t>
  </si>
  <si>
    <t>A vacuum is needed to attach a milking unit to a cow’s udder and to help draw out the cow’s milk.  When milking units are attached to cows’ udders, less vacuum is needed than when the milking units are off the cows.  A milking vacuum pump variable speed drive (VSD) unit controls the speed of the vacuum pump motor, slowing it down when milking units are attached to udders, thus reducing the demand and energy being used.</t>
  </si>
  <si>
    <t>IM072</t>
  </si>
  <si>
    <t>Automatic milker takeoffs are installed on dairy milking vacuum pump systems and replace manual takeoffs. These devices shut off suction on the vacuum pump after a minimum flow rate is achieved. The vacuum pump must be equipped with a variable speed drive for this device to function properly.</t>
  </si>
  <si>
    <t>IM073</t>
  </si>
  <si>
    <t>IM074</t>
  </si>
  <si>
    <t xml:space="preserve">This measure addresses the potential energy savings from energy-free stock water tanks. These are super-insulated livestock watering tanks that do no require freeze protection using an outside fuel. The baseline for this measure is a system that uses thermostatically controlled electric resistance element freeze protection.  </t>
  </si>
  <si>
    <t>IM075</t>
  </si>
  <si>
    <t>In colder climates, deicers are commonly used to keep animal stock tanks from freezing. Styles of deicers vary, but include floating units, submersible units, and units that fit into existing drain plugs. The vast majority of known deicers are thermostatically controlled, turning on only when temperatures approach freezing. However, in the event that a de-ice is not thermostatically controlled (which is likely rare), there are substantial energy savings to be had. This measure requires that a thermostatically-controlled de-ice replaces a functioning, non-thermostatically controlled de-cider. This early retirement case is the only case assumed to have energy savings, since all known deicers currently on the market are thermostatically-controlled.</t>
  </si>
  <si>
    <t>IM076</t>
  </si>
  <si>
    <t>In colder climates, resistance heaters are commonly used in pump houses and utility rooms to prevent pumps from freezing. While some of these pump houses use heaters specific for the application, others use more conventional home heaters that either do not have thermostat controls (including simple heat lamps) or have thermostat controls that are not specifically designed for freeze protection. There are now products on the market, generally called thermostatically controlled outlets, that can be used in conjunction with non-controlled or sub-optimally-controlled heaters to turn the heaters on and off at more optimal temperatures for freeze protection. The ability of the thermostatically controlled outlets to turn heaters on at a lower set-point temperature (around 35 degrees, vs. 40-50 degrees which is common for more conventional heaters) provides the potential for energy savings during the colder months of the year.</t>
  </si>
  <si>
    <t>IM077</t>
  </si>
  <si>
    <t>This measure addresses the potential energy savings from increasing the efficiency of the circulation fan commonly used in agricultural settings.</t>
  </si>
  <si>
    <t>IM078</t>
  </si>
  <si>
    <t>IM079</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</si>
  <si>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</si>
  <si>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IM080</t>
  </si>
  <si>
    <t>RTF/2021P Filename</t>
  </si>
  <si>
    <t>RE001</t>
  </si>
  <si>
    <t>SEER 13.0</t>
  </si>
  <si>
    <t xml:space="preserve">Central air conditioners consist of a refrigeration system using a direct expansion cycle. The components of a central AC system include a compressor, an air-cooled condenser (located outdoors), an expansion valve, and an evaporator coil. A supply fan near the evaporator coil distributes supply air through air ducts to the building. Cooling efficiencies vary based on materials used, equipment size, condenser type, and system configuration. CACs may be unitary (all components housed in a factory-built assembly) or split system (an outdoor condenser section and an indoor evaporator section connected by refrigerant lines and with the compressor either indoors or outdoors). The relative energy efficiency for units &lt; 65,000 Btu/h is rated using the Seasonal Energy Efficiency Ratio (SEER), in Btu/Wh. Ductless systems with Variable Refrigerant Flow further improve the operating efficiency. </t>
  </si>
  <si>
    <t>ResEfficientCentralAC_v1_1</t>
  </si>
  <si>
    <t>SEER 14.0</t>
  </si>
  <si>
    <t>SEER 15.0 ENERGY STAR (5.0)</t>
  </si>
  <si>
    <t>SEER 16.0</t>
  </si>
  <si>
    <t>SEER 18.0</t>
  </si>
  <si>
    <t>SEER 21.0</t>
  </si>
  <si>
    <t>SEER 24.0 VRF</t>
  </si>
  <si>
    <t>RE002</t>
  </si>
  <si>
    <t>CEER 10.9</t>
  </si>
  <si>
    <t>Room air conditioners are designed to cool a single room or space. They incorporate a complete air-cooled refrigeration and air-handling system in an individual package. Room air conditioners come in several forms, including window, through-the-wall, and Mini Split systems. Packaged terminal units are also included in this category for the residential sector. As of June 1, 2014, energy efficiency is rated according to the size and product class of the unit using the Combined Energy Efficiency Ratio (CEER).</t>
  </si>
  <si>
    <t>CEER 11.2</t>
  </si>
  <si>
    <t>CEER 12.0 ENERGY STAR (4.1)</t>
  </si>
  <si>
    <t>CEER 13.0</t>
  </si>
  <si>
    <t>Dual Invertor CEER 14.7</t>
  </si>
  <si>
    <t>Evaporative Room AC</t>
  </si>
  <si>
    <t>RE003</t>
  </si>
  <si>
    <t>SEER 14.0 / HSPF 8.2</t>
  </si>
  <si>
    <t>A central heat pump consists of components similar to a CAC system, but is usually designed to function both as a heat pump and an air conditioner. It consists of a refrigeration system using a direct expansion (DX) cycle. Equipment includes a compressor, an air-cooled condenser (located outdoors), an expansion valve, and an evaporator coil (located in the supply air duct near the supply fan) and a reversing valve to change the DX cycle from cooling to heating when required. The cooling and heating efficiencies vary based on the materials used, equipment size, condenser type, and system configuration. Heat pumps may be unitary (all components housed in a factory-built assembly) or a split system (an outdoor condenser section and an indoor evaporator section connected by refrigerant lines).</t>
  </si>
  <si>
    <t>ResSF&amp;MHExistingHVAC_v5_1 and ResMHExistingHVAC_v5</t>
  </si>
  <si>
    <t>SEER 15.0 / HSPF 8.8 ENERGY STAR (5.0)</t>
  </si>
  <si>
    <t>SEER 19.0 / HSPF 9.0</t>
  </si>
  <si>
    <t>SEER 21.0 / HSPF 9.1 Variable Capacity (CEE)</t>
  </si>
  <si>
    <t>SEER 24.0 / HSPF 10.9 EIA 2030 Projection</t>
  </si>
  <si>
    <t>RE004</t>
  </si>
  <si>
    <t>EER 14.1 / COP 3.2</t>
  </si>
  <si>
    <t xml:space="preserve">Geothermal heat pumps are similar to air-source heat pumps, but use the ground or groundwater instead of outside air to provide a heat source/sink. A geothermal heat pump system generally consists of three major subsystems or parts a geothermal heat pump to move heat between the building and the fluid in the earth connection, an earth connection for transferring heat between the fluid and the earth, and a distribution subsystem for delivering heating or cooling to the building. The system may also have a desuperheater to supplement the building's water heater, or a full-demand water heater to meet all of the building's hot water needs. </t>
  </si>
  <si>
    <t>ResGSHP_v2_7</t>
  </si>
  <si>
    <t>EER 28 / COP 4.5</t>
  </si>
  <si>
    <t>EER 42 / COP 5.2</t>
  </si>
  <si>
    <t>RE004.5</t>
  </si>
  <si>
    <t>Ductless Mini Split heat pumps (DMSHP)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</si>
  <si>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 xml:space="preserve">ResDHPonFAF_v3_1 </t>
  </si>
  <si>
    <t>SEER 18 / HSPF 9.8</t>
  </si>
  <si>
    <t>SEER 24.0 / HSPF 10.9</t>
  </si>
  <si>
    <t>RE005</t>
  </si>
  <si>
    <t>Resistive heating elements are used to convert electricity directly to heat. The heat is then delivered by a supply fan and duct system to the regions that require heating.</t>
  </si>
  <si>
    <t>RE006</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</si>
  <si>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</si>
  <si>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RE007</t>
  </si>
  <si>
    <t>Water Heater (&lt;= 55 Gal)</t>
  </si>
  <si>
    <t>Federal Standard EF 0.95</t>
  </si>
  <si>
    <t>For electric hot water heating, the most common type is a storage heater, which incorporates an electric heating element, storage tank, outer jacket, insulation, and controls in a single unit. Efficient units are characterized by a high recovery or thermal efficiency and low standby losses (the ratio of heat lost per hour to the content of the stored water). A further efficiency gain is available through a heat pump water heater (HPWH), which uses a vapor-compression thermodynamic cycle similar to that found in an air-conditioner or refrigerator to extract heat from an available source (e.g., air) and reject that heat to a higher temperature sink, in this case, the water in the water heater. Electric instantaneous water heaters are available, but are excluded from this study due to potentially high instantaneous demand concerns.</t>
  </si>
  <si>
    <t>ResHPWH_v5_3</t>
  </si>
  <si>
    <t>NEEA Tier 1  Heat Pump (UEF 2.0)</t>
  </si>
  <si>
    <t>NEEA Tier 2  Heat Pump (UEF 2.3)</t>
  </si>
  <si>
    <t>NEEA Tier 3 Heat Pump (UEF 2.6)</t>
  </si>
  <si>
    <t>NEEA Tier 3 Heat Pump (UEF 3.0)</t>
  </si>
  <si>
    <t>NEEA Tier 4 Heat Pump (UEF 3.0)</t>
  </si>
  <si>
    <t>RE008</t>
  </si>
  <si>
    <t>Water Heater (&gt; 55 Gal)</t>
  </si>
  <si>
    <t>UEF 2.0 - Federal Standard (NEEA Tier 1)</t>
  </si>
  <si>
    <t>RE009</t>
  </si>
  <si>
    <t>EISA Compliant (18.6 lm/W)
EISA Compliant (45 lm/W)</t>
  </si>
  <si>
    <t>ResLighting_v9_4</t>
  </si>
  <si>
    <t>LED 2019/2020 (100 lm/W)</t>
  </si>
  <si>
    <t>RE010</t>
  </si>
  <si>
    <t>T8 - F32 (80.0 lm/W lm/W system)</t>
  </si>
  <si>
    <t xml:space="preserve">A linear fluorescent lamp is a mercury-vapor gas-discharge lamp that utilizes electric current to excite the low pressure gas contained to produce fluorescent light. Luminous efficacy is generally high in fluorescent lamps, thus making it the preferred type in offices and warehouses where consistent, prolonged operation is required. LED fixtures and retrofit kits offer an energy efficient alternative to T8 linear fluorescent fixtures. The LED integrated fixtures offer similar light output with a reduction of energy consumption. Integrated LED fixtures also offer controllability beyond the capabilities of linear fluorescent technology and integration with many complex control systems. Linear LED replacement lamps are not considered due to concerns about ballast compatibility, additional power losses, and persistence (plug-and-play UL Type A); as well as possible shock and fire hazards and significant rewiring requirements (direct wired UL Type B). </t>
  </si>
  <si>
    <t>RE011</t>
  </si>
  <si>
    <t>Incandescent (9.8 lm/W)</t>
  </si>
  <si>
    <t xml:space="preserve">The exempted lighting technology type covers incandescent, CFL, and LED lamps that do not fit into the general service lighting category and are not covered by federal efficiency standards. These include appliance bulbs, heavy-duty bulbs, dimmable bulbs, three-way bulbs, G shape (globe) lamps, candelabra base, and others. </t>
  </si>
  <si>
    <t>Halogen (16.7 lm/W)</t>
  </si>
  <si>
    <t>LED 2019/2020 (89 lm/W)</t>
  </si>
  <si>
    <t>LED 2025 (108 lm/W)</t>
  </si>
  <si>
    <t>LED 2030 (122 lm/W)</t>
  </si>
  <si>
    <t>RE012</t>
  </si>
  <si>
    <t>EISA Compliant (19.8 lm/W)
EISA Compliant (45 lm/W)</t>
  </si>
  <si>
    <t>LED 2025 (104 lm/W)</t>
  </si>
  <si>
    <t>LED 2030 (117 lm/W)</t>
  </si>
  <si>
    <t>RE013</t>
  </si>
  <si>
    <t>Standard 2014</t>
  </si>
  <si>
    <t>Energy-efficient refrigerators/freezers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</si>
  <si>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ResRefrigeratorsAndFreezers_v5_1</t>
  </si>
  <si>
    <t>ENERGY STAR (5.0) - Tier 1 (10-15% above standard)</t>
  </si>
  <si>
    <t>CEE Tier 1 (10% above standard)</t>
  </si>
  <si>
    <t>CEE Tier 2 (15% above standard)</t>
  </si>
  <si>
    <t>CEE Tier 3 (20% above standard)</t>
  </si>
  <si>
    <t>RE014</t>
  </si>
  <si>
    <t>RE015</t>
  </si>
  <si>
    <t>Energy-efficient 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</si>
  <si>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ENERGY STAR (5.0)</t>
  </si>
  <si>
    <t>ENERGY STAR v5.0</t>
  </si>
  <si>
    <t>ENERGY STAR - Tier 2 (15-20% above standard)</t>
  </si>
  <si>
    <t>RE016</t>
  </si>
  <si>
    <t>2018 Standard Front Load (IMEF 1.84 / IWF 4.7)</t>
  </si>
  <si>
    <t>High efficiency clothes washers use superior designs that require less motor energy, less hot water, and less dryer energy.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 .</t>
  </si>
  <si>
    <t>ResClothesWashers_v7_1</t>
  </si>
  <si>
    <t>RE017</t>
  </si>
  <si>
    <t>UCEF 2.29 - RTF Conventional Baseline</t>
  </si>
  <si>
    <t>An energy-efficient clothes dryer has a moisture-sensing device to terminate the drying cycle rather than using a timer, and an energy-efficient motor is used for spinning the dryer tub. Application of a heat pump cycle for extracting the moisture from clothes leads to additional energy savings.</t>
  </si>
  <si>
    <t>ResClothesDryers_v4_2</t>
  </si>
  <si>
    <t>UCEF 2.62 - ENERGY STAR</t>
  </si>
  <si>
    <t>UCEF 3.4 - Heat Pump</t>
  </si>
  <si>
    <t>UCEF 3.3 - Heat Pump</t>
  </si>
  <si>
    <t>UCEF 4.2 - Heat Pump</t>
  </si>
  <si>
    <t>UCEF 4.0 - Heat Pump</t>
  </si>
  <si>
    <t>UCEF 6.1 - Heat Pump</t>
  </si>
  <si>
    <t>UCEF 6.65 - Heat Pump</t>
  </si>
  <si>
    <t>UCEF 8.0 - Heat Pump</t>
  </si>
  <si>
    <t>RE018</t>
  </si>
  <si>
    <t>Standard 2013 (180-307 kWh)</t>
  </si>
  <si>
    <t xml:space="preserve">High efficiency dishwashers save by using improved technology for the primary wash cycle and by using less hot water. Construction includes more effective washing action, energy-efficient motors, and other advanced technology such as sensors that determine the length of the wash cycle and the temperature of the water necessary to clean the dishes. </t>
  </si>
  <si>
    <t>RE019</t>
  </si>
  <si>
    <t>These products have additional insulation in the oven compartment and tighter-fitting oven door gaskets and hinges to save energy. Conventional ovens must first heat up about 35 pounds of steel and a large amount of air before they heat up the food. Higher efficiency options include convection ovens, induction cooktops, and halogen burners.</t>
  </si>
  <si>
    <t>High Efficiency</t>
  </si>
  <si>
    <t>Induction</t>
  </si>
  <si>
    <t>RE020</t>
  </si>
  <si>
    <t>Microwave</t>
  </si>
  <si>
    <t>2016 Code</t>
  </si>
  <si>
    <t>Appliance that heats food with microwave radiation. Manufacturers have been required to comply with the U.S. DOE energy conservation standards for microwave ovens since 2016.</t>
  </si>
  <si>
    <t>2016 Efficient (Level 4)</t>
  </si>
  <si>
    <t>RE021</t>
  </si>
  <si>
    <t>Standard (1.68L/kWh)</t>
  </si>
  <si>
    <t>This measure involves the installation of a new ENERGY STAR-certified dehumidifier or replacement of an old dehumidifier with an ENERGY STAR unit. The ENERGY STAR key efficiency criteria (v5.0) require that dehumidifiers have an Energy Factor ≥ 3.30 L/kWh for units that process more than 50 pints/day, an Energy Factor ≥ 1.8 L/kWh for units that process between 50 and 25 pints/day, and an Energy Factor ≥ 1.57 L/kWh for units that process less than 25 pints/day.</t>
  </si>
  <si>
    <t>ENERGY STAR (5.0) (2.0L/kWh)</t>
  </si>
  <si>
    <t>RE022</t>
  </si>
  <si>
    <t>Air Purifier</t>
  </si>
  <si>
    <t>Room air purifiers - sometimes referred to as "room air cleaners" - are portable, electric appliances that remove fine particles, such as dust and pollen, from indoor air. A standard room air purifier, operating continuously, uses approximately 550 kWh per year in electricity. The ENERGY STAR specification for room air purifiers measures energy efficiency by using a Clean Air Delivery Rate-to-Watt ratio. Clean Air Delivery Rate (CADR) is a measure of the amount of contaminant-free air delivered by the room air purifier. The ENERGY STAR model must have a CADR of 2 or less.</t>
  </si>
  <si>
    <t>Residential Air Purifiers_v1_1</t>
  </si>
  <si>
    <t>ENERGY STAR (1.2) (2.0 CADR/W)</t>
  </si>
  <si>
    <t>RE023</t>
  </si>
  <si>
    <t>Personal Computers</t>
  </si>
  <si>
    <t>Improved power management can significantly reduce the annual energy consumption of PCs and monitors in both standby and normal operation. ENERGY STAR and Climate Savers labeled products provide increasing level of energy efficiency.</t>
  </si>
  <si>
    <t>RE024</t>
  </si>
  <si>
    <t>RE025</t>
  </si>
  <si>
    <t>Laptops</t>
  </si>
  <si>
    <t>RE026</t>
  </si>
  <si>
    <t>Printer/Fax/Copier</t>
  </si>
  <si>
    <t>High efficiency electronics use efficient components and employ sleep/power saving modes.</t>
  </si>
  <si>
    <t>RE027</t>
  </si>
  <si>
    <t>TVs</t>
  </si>
  <si>
    <t xml:space="preserve">In the average home, electronic products consumed significant energy, even when they are turn off, to maintain features like clocks, remote control, and channel/station memory. ENERGY STAR labeled consumer electronics can drastically reduce consumption during standby mode, in addition to saving energy through advanced power management during normal use. </t>
  </si>
  <si>
    <t>ENERGY STAR (7.0) / ENERGY STAR (8.0)</t>
  </si>
  <si>
    <t>RE028</t>
  </si>
  <si>
    <t>Set-top Boxes/DVRs</t>
  </si>
  <si>
    <t>2017 Agreement</t>
  </si>
  <si>
    <t xml:space="preserve">In the average home, electronic products consumed significant energy, even when they are turned off, to maintain features like clocks, remote control, and channel/station memory. ENERGY STAR labeled consumer electronics can drastically reduce consumption during standby mode, in addition to saving energy through advanced power management during normal use. </t>
  </si>
  <si>
    <t>ENERGY STAR (5.1)</t>
  </si>
  <si>
    <t>RE029</t>
  </si>
  <si>
    <t>A catch-all category for other household consumer electronics, such as home theater systems, small network equipment, and mobile gadget chargers. As these are unspecified uses, no efficiency options are modeled.</t>
  </si>
  <si>
    <t>RE030</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</si>
  <si>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</si>
  <si>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Level2EVChargers_v2_3</t>
  </si>
  <si>
    <t>RE031</t>
  </si>
  <si>
    <t>RE032</t>
  </si>
  <si>
    <t>High-efficiency motors, two-speed, and variable speed pumps provide improved energy efficiency for this load.</t>
  </si>
  <si>
    <t>RE033</t>
  </si>
  <si>
    <t>Hot Tub/Spa</t>
  </si>
  <si>
    <t>Variable Speed Pump</t>
  </si>
  <si>
    <t>Improved Controls and Pumps</t>
  </si>
  <si>
    <t>RE034</t>
  </si>
  <si>
    <t xml:space="preserve">In homes heated by a furnace, there is still substantial energy use by the fan responsible for moving the hot air throughout the ductwork. The replacement of the standard furnace fan motor with an electronically commutating motor (ECM) ensures that motor speed matches the heating requirements of the system and saves energy, allowing for low cost operation and long life. </t>
  </si>
  <si>
    <t>ECM</t>
  </si>
  <si>
    <t>RE035</t>
  </si>
  <si>
    <t>Bathroom Exhaust Fan</t>
  </si>
  <si>
    <t>Standard - 2.2 CFM/Watts</t>
  </si>
  <si>
    <t>This market opportunity measure is split in to the purchase of a new bathroom fan for typical usage, and to meet the need for continuous mechanical ventilation due to reduced air-infiltration from a tighter building shell. In retrofit projects, existing fans may be too loud, or insufficient in other ways, to be operated as required for proper ventilation. This measure assumes fan capacities between 10 and 200 CFM rated at a sound level of less than 2.0 sones at 0.1 inches of water column static pressure, or 50 CFM if used for continuous ventilation. All eligible installations shall be sized to provide the mechanical ventilation rate indicated by ASHRAE 62.2.</t>
  </si>
  <si>
    <t>ENERGY STAR - 5.3 CFM/Watts</t>
  </si>
  <si>
    <t>ENERGY STAR Most Efficient - 12.9 CFM/Watts</t>
  </si>
  <si>
    <t>RE036</t>
  </si>
  <si>
    <t>Well Pump</t>
  </si>
  <si>
    <t>Standard (40% EF)</t>
  </si>
  <si>
    <t>Existing well pumps can achieve efficiency improvements by using optimized system components and more efficient motors.</t>
  </si>
  <si>
    <t>High Efficiency (69% EF)</t>
  </si>
  <si>
    <t>High Efficiency (60% EF)</t>
  </si>
  <si>
    <t>RE037</t>
  </si>
  <si>
    <t>A catchall category for miscellaneous electric uses.</t>
  </si>
  <si>
    <t>New for 2022</t>
  </si>
  <si>
    <t>RM001</t>
  </si>
  <si>
    <t>All
All
Furnace Fan</t>
  </si>
  <si>
    <t>Thermal insulation is material or combinations of materials that are used to inhibit the flow of heat energy by conductive, convective, and radiative transfer modes. Thus, thermal insulation above ceilings can conserve energy by reducing the heat loss or gain into attics and/or through roofs. The type of building construction defines insulating possibilities. Typical insulating materials include  loose-fill (blown) cellulose, fiberglass batts and rolls, rigid polystyrene foam boards, structural insulated panels (SIPs), and sprayed foam.</t>
  </si>
  <si>
    <t>ResSFWx_v4_4
ResMFWeatherization_v4_3
ResMHWeatherization_v5_5
Res-SFWx-2021P_v4
Res-MHWx-2021P_v3
Res-MFWx-2021P_v2</t>
  </si>
  <si>
    <t>RM002</t>
  </si>
  <si>
    <t>RM003</t>
  </si>
  <si>
    <t>Radiant barriers are materials installed to reduce the heat gain in buildings. Radiant barriers are made from materials that are highly reflective and have low emissivity like aluminum. The closer the emissivity is to 0 the better they will perform.  Radiant barriers can be placed above the insulation or on the roof rafters and are most effective at preventing downward heat flow.</t>
  </si>
  <si>
    <t>RM004</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</si>
  <si>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loose-fill (blown) cellulose, fiberglass batts and rolls, rigid polystyrene foam boards, structural insulated panels (SIPs), and sprayed foam.</t>
  </si>
  <si>
    <t>RM005</t>
  </si>
  <si>
    <t>RM006</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</si>
  <si>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rigid foam boards and structural insulated panels (SIPs). Wall sheathing is modeled for new construction / major retrofits only.</t>
  </si>
  <si>
    <t>RM007</t>
  </si>
  <si>
    <t>Integrated vinyl siding combines the functionality of siding with the thermal properties of insulation in one assembly.   Residential retrofit projects may include replacement of siding for a variety of reasons ranging from damaged existing siding to a desire to  improve weather resistance, insulation, and air sealing. Insulated vinyl siding has expanded polystyrene (EPS) insulation permanently built into the back of the siding.  Insulated vinyl siding offers the homeowner numerous advantages over traditional vinyl siding including such energy benefits as increased exterior wall R-value, decreased thermal bridging, and increased air tightness.  Non-energy benefits include potential utilization of recycled content; increased sound attenuation; impact resistance; insect resistance; and customizable aesthetic details such as texture and feel of the siding.</t>
  </si>
  <si>
    <t>RM008</t>
  </si>
  <si>
    <t>RM009</t>
  </si>
  <si>
    <t>RM010</t>
  </si>
  <si>
    <t>Insulation is added to a basement or crawl space. Insulation added above ground in conditioned space is modeled the same as wall insulation. Below ground insulation is adjusted with an approximation of the thermal resistance of the ground. Insulation in unconditioned spaces is modeled by reducing the degree days to reflect the smaller but non-zero contribution to heating and cooling load. Cooling savings only consider above grade insulation, as below grade has little temperature difference during the cooling season.</t>
  </si>
  <si>
    <t>RM011</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</si>
  <si>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fiberglass batts and rolls, concrete block insulation, rigid polystyrene foam board, and insulating concrete forms (ICFs). Foundation insulation is modeled for new construction / major retrofits only.</t>
  </si>
  <si>
    <t>RM012</t>
  </si>
  <si>
    <t>Central Systems
Central Systems
Furnace Fan</t>
  </si>
  <si>
    <t>Air distribution ducts can be insulated to reduce heating or cooling losses. Best results can be achieved by covering the entire surface area with insulation. Several types of ducts and duct insulation are available, including flexible duct, pre-insulated duct, duct board, duct wrap, tacked, or glued rigid insulation, and waterproof hard shell materials for exterior ducts.  This analysis assumes that installing duct insulation can reduce the temperature drop/gain in ducts by 50%.</t>
  </si>
  <si>
    <t>Res-SFWx-2021P_v4xlsx</t>
  </si>
  <si>
    <t>RM013</t>
  </si>
  <si>
    <t>ResSFDuctSealing_v5_1
Res-DuctSeal-2021P_v2</t>
  </si>
  <si>
    <t>RM014</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</si>
  <si>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An aerosol sealant is blown through ducts, plugging leaky ducts from inside the duct system without having to locate or access holes. This technology can be applied to both residential and commercial duct systems.</t>
  </si>
  <si>
    <t>RM015</t>
  </si>
  <si>
    <t>RM016</t>
  </si>
  <si>
    <t>Flexible membrane on the outside of a house under the siding that forms a weather barrier, sprayed, rolled, or brushed on as a liquid. Replaces building wraps such as Tyvek. Weather resistive barrier sheathing systems perform three functions they prevent liquid moisture from entering the wall cavity and interior; they resist the passage of unconditioned air through the sheathing system and into the home; and they allow for the passage of water vapor, thus preventing the buildup of moisture within walls.</t>
  </si>
  <si>
    <t>RM017</t>
  </si>
  <si>
    <t xml:space="preserve">The aerosol envelope sealing technology developed by the Western Cooling Efficiency Center at UC Davis uses an automated approach to produce extremely tight envelopes. Air is blown into a unit while an aerosol sealant “fog” is released in the interior. As air escapes the building through leaks in the envelope, the sealant particles are carried to the leaks where they impact and stick to the edges of the leaks, eventually sealing them. A standard house or duct air leakage test fan is used to pressurize the building and provide real-time feedback and a permanent record of the sealing. </t>
  </si>
  <si>
    <t>RM018</t>
  </si>
  <si>
    <t>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t>
  </si>
  <si>
    <t>RM019</t>
  </si>
  <si>
    <t>High-efficiency windows, such as those labeled under the ENERGY STAR Program, are designed to reduce energy use and increase occupant comfort.  High-efficiency windows reduce the amount of heat transfer through the glazing surface. For example, some windows have a low-E coating, a thin film of metallic oxide coating on the glass surface that allows passage of short-wave solar energy through glass and prevents long-wave energy from escaping. Another example is double-pane glass that reduces conductive and convective heat transfer.  Some double-pane windows are gas-filled (usually argon) to further increase the insulating properties of the window.</t>
  </si>
  <si>
    <t>RM020</t>
  </si>
  <si>
    <t>RM021</t>
  </si>
  <si>
    <t>This measure involves the installation of a low-emissivity storm window to augment an existing single or double pane window. These window additions must have glazing with emissivity's ≤ 0.22 and solar transmittance ≥ 0.55, as listed in the International Glazing Database. This coating improves the window's insulation ability and saves energy by reducing the flow of heat across the barrier.</t>
  </si>
  <si>
    <t>RM022</t>
  </si>
  <si>
    <t>Reflective films applied to the window interior help reduce solar gain into the space and thus lower cooling energy use.</t>
  </si>
  <si>
    <t>RM023</t>
  </si>
  <si>
    <t>Window shades that incorporate a honeycombed cross section with air-trapping pockets that add an insulating layer to help save energy, with single or multiple cells.</t>
  </si>
  <si>
    <t>NWPCC 2021 Power Plan: Res-CellularShades-2021P_v2</t>
  </si>
  <si>
    <t>RM024</t>
  </si>
  <si>
    <t>ENERGY STAR Doors - Storm and Thermal</t>
  </si>
  <si>
    <t>Like other components of the shell, doors are subject to several types of heat loss conduction, infiltration, and radiant losses. Similar to a storm window, a storm door creates an insulating air space between the storm and primary doors. A tight fitting storm door can also help reduce air leakage or infiltration.  Thermal doors have exceptional thermal insulation properties and are also provided with weather-stripping on the doorframe to reduce air leakage.</t>
  </si>
  <si>
    <t>ResMFWeatherization_v4_2</t>
  </si>
  <si>
    <t>RM025</t>
  </si>
  <si>
    <t>Room AC
Electric Room Heat</t>
  </si>
  <si>
    <t>This measure is designed to calculate electric savings for the installation of a ductless Mini Split heat pump (DMSHP) replacing a zonal HVAC system. DMSHPs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</si>
  <si>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ResDHPforZonal_v5_1
ResMFExistingDHP_v1_1
ResMHExistingZonalDHP_v5_1
ResMHNewHomesandHVAC_v4_1
ResNewConstructionDuctlessHeatPump_v2_3</t>
  </si>
  <si>
    <t>RM026</t>
  </si>
  <si>
    <t>Central AC
Electric Furnace
Furnace Fan</t>
  </si>
  <si>
    <t>This high efficiency, wall-mounted heat pump typically supplements an existing heating and cooling system to improve the operating efficiency. This measure is for ductless Mini Split heat pumps supplementing a central HVAC system</t>
  </si>
  <si>
    <t>RM027</t>
  </si>
  <si>
    <t>This measure is designed to calculate electric savings for the installation of a ductless Mini Split heat pump (DMSHP) replacing a central HVAC system. DMSHPs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</si>
  <si>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RM028</t>
  </si>
  <si>
    <t>An air conditioner's filters, coils, and fins require regular cleaning and maintenance for the unit to function effectively and efficiently throughout its life. Treatment that either increases or decreases refrigerant charge with or without thermal expansion can be applied to decrease energy consumption.  Neglecting necessary maintenance leads to a steady decline in performance, requiring the AC unit to use more energy for the same cooling load. This measure involves the measurement of refrigerant charge levels and airflow over the central air conditioning or heat pump unit coil, correction of any problems found and post-treatment re-measurement. Measurements must be performed with standard industry tools and the results tracked by the efficiency program.</t>
  </si>
  <si>
    <t>ResMHHeatingCoolingCommissioningControlsSizing_v3_3</t>
  </si>
  <si>
    <t>RM029</t>
  </si>
  <si>
    <t>Central Air-Source
Central Air-Source
Furnace Fan</t>
  </si>
  <si>
    <t>The early removal of functioning either electric or gas space heating and/or cooling systems from service, prior to the natural end of life, and replacement with a new high efficiency Ground Source Heat Pump system.</t>
  </si>
  <si>
    <t>RM030</t>
  </si>
  <si>
    <t>Cooling
Space Heating
Water Heating</t>
  </si>
  <si>
    <t>Central Systems
Central Systems
All</t>
  </si>
  <si>
    <t xml:space="preserve">A heat pump system providing residential heating, cooling and domestic water heating. Heat pump can be central (ducted) or ductless air-source heat pump. </t>
  </si>
  <si>
    <t>RM031</t>
  </si>
  <si>
    <t>Removal of existing ducted forced air furnace and replacement with high efficiency air-source heat pump.</t>
  </si>
  <si>
    <t>ResSF&amp;MHExistingHVAC_v5_1
ResMHExistingHVAC_v5</t>
  </si>
  <si>
    <t>RM032</t>
  </si>
  <si>
    <t>Air-Source Heat Pump
Air-Source Heat Pump</t>
  </si>
  <si>
    <t>This measure provides a specification according to which a new central air-source heat pump should be installed. The specification stipulates the equipment sizing methodology (with a heating balance point of 30°F or lower), auxiliary heat control strategy, lockout settings, and other operational parameters that enable the installed equipment to operate efficiently.</t>
  </si>
  <si>
    <t>ResHeatingCoolingCommissioningControlsSizingSF_v3_6
ResMHHeatingCoolingCommissioningControlsSizing_v3_3</t>
  </si>
  <si>
    <t>RM033</t>
  </si>
  <si>
    <t>Space Heating
Cooling
Miscellaneous</t>
  </si>
  <si>
    <t>All
Central AC
Furnace Fan</t>
  </si>
  <si>
    <t>NWPCC 2021 Power Plan: Res-HRV-2021P_v2</t>
  </si>
  <si>
    <t>RM034</t>
  </si>
  <si>
    <t>Whole-house fans can reduce the need for AC on moderate-weather days or on cool evenings. The fan facilitates a quick air change throughout the entire house. Several windows must be open to achieve the best results. The fan is mounted on the top floor of the house, usually in a hallway ceiling.</t>
  </si>
  <si>
    <t>NWPCC 2021 Power Plan: Res-Whole House Fan-2021P_v3</t>
  </si>
  <si>
    <t>RM035</t>
  </si>
  <si>
    <t>This measure describes the savings resulting from running a drop off service taking existing residential, inefficient Room Air Conditioner units from service, prior to their natural end of life. This measure assumes that though a percentage of these units will be replaced this is not captured in the savings algorithm since it is unlikely that the incentive made someone retire a unit that they weren’t already planning to retire. The savings therefore relate to the unit being taken off the grid as opposed to entering the secondary market.</t>
  </si>
  <si>
    <t>RM036</t>
  </si>
  <si>
    <t>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The thermostat must be ENERGY STAR certified.</t>
  </si>
  <si>
    <t>ResConnectedTstats_v1_3 / Res-Tstats-2021P_v2.xlsx</t>
  </si>
  <si>
    <t>RM037</t>
  </si>
  <si>
    <t xml:space="preserve">Also known as a Line-Voltage Thermostat; this measure can be applied to zonal cooling and heating systems. 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
  </si>
  <si>
    <t>ResElectronicLineVoltageTStats_v4_2</t>
  </si>
  <si>
    <t>RM038</t>
  </si>
  <si>
    <t>Cooling
Space Heating
Water Heating
Interior Lighting
Exterior Lighting
Appliances
Electronics
Miscellaneous</t>
  </si>
  <si>
    <t>Central Systems
Central Systems
All
Market
Market
Market
Market
Market</t>
  </si>
  <si>
    <t>This measure, often called a centralized home energy management system or "Smart" home controls, involves a combination of internet-enabled plugs and sensors, in-home display, connected appliances, controllers like a wi-fi enabled thermostats, and other load monitoring equipment that are tied into a central hub. The home EMS nomenclature is a misnomer since the primary function of connected home devices is not energy management but rather convenience and comfort. This system does enable the flow of home energy information to the customer, allows for remote monitoring and management of energy loads, helps identify savings opportunities, and interacts with an ever-increasing number of connected devices as they are added to the residential environment.</t>
  </si>
  <si>
    <t>RM039</t>
  </si>
  <si>
    <t>All
All
Market</t>
  </si>
  <si>
    <t>Ceiling fans can reduce the need for air conditioning. However, the house occupants must also select a ceiling fan with a high-efficiency motor and either shutoff the AC system or setup the thermostat temperature of the air conditioning system to realize the potential energy savings. Some ceiling fans also come with lamps. In this analysis, it is assumed that there are no lamps, and installing a ceiling fan will allow occupants to increase the thermostat cooling setpoint up by 2°F.</t>
  </si>
  <si>
    <t>RM040</t>
  </si>
  <si>
    <t>Drain 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</si>
  <si>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RM041</t>
  </si>
  <si>
    <t>Water faucet aerators are threaded screens that attach to existing faucets. They reduce the volume of water coming out of faucets while introducing air into the water stream. This measure provides energy saving by reducing hot water use, as well as water conservation for both hot and cold water.</t>
  </si>
  <si>
    <t>Aerators_v1_1
Res-Aerator-2021P_v2</t>
  </si>
  <si>
    <t>RM042</t>
  </si>
  <si>
    <t>Res-Showerhead-2021P_v2.xlsx</t>
  </si>
  <si>
    <t>RM043</t>
  </si>
  <si>
    <t>Shower Timers are designed to make it easy for people to consistently take short showers, resulting in water and energy savings.</t>
  </si>
  <si>
    <t>RM044</t>
  </si>
  <si>
    <t xml:space="preserve">Insulating hot water pipes decreases energy losses from piping that distributes hot water throughout the building. It also results in quicker delivery of hot water and may allow the lowering of the hot water set point, which saves energy. The most common insulation materials for this purpose are polyethylene and neoprene.        </t>
  </si>
  <si>
    <t>Res-PipeInsulation-2021P_v2</t>
  </si>
  <si>
    <t>RM045</t>
  </si>
  <si>
    <t xml:space="preserve">A desuperheater can be added to an existing geothermal heat pump system (typically installed with the primary function of space heating and cooling) in order to draw off a portion of the geothermal heat for water heating purposes.  The system can either supplement the building's water heater, or be a full-demand water heater that meets all of the building's hot water needs. </t>
  </si>
  <si>
    <t>RM046</t>
  </si>
  <si>
    <t>RM047</t>
  </si>
  <si>
    <t>This measure relates to a Tank Wrap or insulation “blanket” that is wrapped around the outside of a hot water tank to reduce stand-by losses. This measure applies only for homes that have an electric water heater that is not already well insulated. Generally this can be determined based upon the appearance of the tank.</t>
  </si>
  <si>
    <t>RM048</t>
  </si>
  <si>
    <t>Thermostatic restriction valves are installed on showerheads to passively monitor water temperature and automatically shut the water off once the setpoint is reached. This reduces energy waste when the shower is left to warm up for too long. This technology is only applicable to showers and not shower/tub combinations.</t>
  </si>
  <si>
    <t>Res_ThermostaticShowerRestrictionValve_v4_2 / Res-TSRV-2021P_v2.xlsx</t>
  </si>
  <si>
    <t>RM049</t>
  </si>
  <si>
    <t>Turns water heater off at night and on in the morning resulting in energy savings.</t>
  </si>
  <si>
    <t>RM050</t>
  </si>
  <si>
    <t>RM051</t>
  </si>
  <si>
    <t>Space Heating
Water Heating</t>
  </si>
  <si>
    <t>Geothermal Heat Pump
All</t>
  </si>
  <si>
    <t>Circulating pumps are often used for open loop water heating systems to circulate domestic hot water (DHW) so that faucets will provide hot water instantly or in a short time after a user's “on demand” request. For larger multifamily buildings, circulator pumps may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t>
  </si>
  <si>
    <t>Res_CirculatorPumps_v2_3
Res-CircPumps-2021P_V5</t>
  </si>
  <si>
    <t>RM052</t>
  </si>
  <si>
    <t>Circulating pumps are often used for open loop water heating systems to circulate domestic hot water (DHW) so that faucets will provide hot water instantly or in a short time after a user's “on demand” request. Controls added to these system can reduce run-time and result in energy savings.</t>
  </si>
  <si>
    <t>RM053</t>
  </si>
  <si>
    <t xml:space="preserve">Occupancy sensors turn lights off when a space is unoccupied. They are appropriate for areas with intermittent use, such as bathrooms or storage areas. </t>
  </si>
  <si>
    <t>RM054</t>
  </si>
  <si>
    <t>Install skylight or tubular skylight that meets current ENERGY STAR specifications.</t>
  </si>
  <si>
    <t>RM055</t>
  </si>
  <si>
    <t>Lighting timers turn exterior lighting on or off based on a preset schedule. Compared with manual operation, this can reduce the operation of exterior lighting during daylight hours.</t>
  </si>
  <si>
    <t>RM056</t>
  </si>
  <si>
    <t xml:space="preserve">Photosensor controls turn exterior lighting on or off based on ambient lighting levels. Compared with manual operation, this can reduce the operation of exterior lighting during daylight hours. </t>
  </si>
  <si>
    <t>RM057</t>
  </si>
  <si>
    <t xml:space="preserve">Solar photovoltaic generation may be used to power exterior lighting and thus eliminate all or part of the electrical energy use. </t>
  </si>
  <si>
    <t>Typical programs prevent the continued use of inefficient refrigerators and freezers by picking up the aging but still functional units and recycling them in an environmentally safe manner. The potential effect of interceding in the market by recycling inefficient refrigerators/freezers is that it encourages people to remove or replace their inefficient units before they become non-operational.  It also takes these inefficient units off the resale market, and therefore reduces the inventory of used units that are for sale. If used units are hard to find, customers will be more likely to choose new units, which are significantly more efficient than older units due to technology improvement and stricter appliance standards.</t>
  </si>
  <si>
    <t>ResFridgeFreezeDecommissioning_v6_1</t>
  </si>
  <si>
    <t>Includes turning off anti-sweat heater, keeping refrigerator between 35-38 F, placement (keep coils away from wall), not having ice-maker, coil cleaning and replacement.</t>
  </si>
  <si>
    <t>All
Laundry</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</si>
  <si>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t>
  </si>
  <si>
    <t>ResClothesWashers_v7_2
Res-ClothesWasher-2021P_v2</t>
  </si>
  <si>
    <t>All
Dishwasher</t>
  </si>
  <si>
    <t>Res-Dishwasher-2021P_v2</t>
  </si>
  <si>
    <t>This measure covers the replacement of old electric resistance stove tops with new energy efficient coils. These coils use less energy and reduce the risk of fires.</t>
  </si>
  <si>
    <t>Remove existing dehumidifier.</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</si>
  <si>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Master/peripheral load sensing strips ("Tier 1") shut off power to selected peripheral devices when the master device enters sleep mode (is turned "off"). Occupancy sensing power strips ("Tier 2") shut off power to controlled devices when no motion is detected for a set period of time regardless of the level of power draw. These two types of advanced power strip are combined for the purposes of this measure.</t>
  </si>
  <si>
    <t>ResAdvancedPowerStrips_v3_1
Res-Adv Powerstrips-2021P_v2</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</si>
  <si>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IR sensing strips ("Tier 2") shut off power to controlled devices when no IR signal is detected for a set period of time, regardless of the level of power draw.</t>
  </si>
  <si>
    <t xml:space="preserve">Installation of solar thermal system on top of existing pool heater. Provides water heating during sunlit hours and reduces the pool heater energy use. </t>
  </si>
  <si>
    <t>Most currently installed swimming pool cleaners are hydraulically powered by the swimming pool filtration pump, or by a separate booster pump connected to the discharge of the filtration pump. There are swimming pool pumping system interactive effects between the pool cleaner and filtration pumping, where maximum efficiency of pool filtration pumping is limited by cleaner operation. A relatively new class of robotic, self-powered cleaners operate through a power cord connected to a low voltage power supply plugged into an electrical outlet. This is independent of the pool pump filtration system, and eliminates the need for booster pumps. This measure, when used with two speed or variable speed pumps, allows for more efficient, lower speed operation of filtration pumps, and offers an energy efficiency and demand reduction opportunity.</t>
  </si>
  <si>
    <t>A Light Emitting Diode (LED) pool lamp is an underwater lighting luminaire used to illuminate swimming pools for safety, security, and aesthetics. The LED replaces the incandescent pool lamp traditionally screwed into an airtight fixture that submerges under water. It comes in two different variations as a fixture replacement and as a screw-in replacement. The fixture replacement requires an entire fixture replacement along with the wiring that runs through an underground conduit, while the screw-in replacement only replaces the incandescent lamp with an LED lamp within the same/existing fixture.</t>
  </si>
  <si>
    <t>All
All
All
Market
Market
Market
Market
Furnace Fan</t>
  </si>
  <si>
    <t>ENERGY STAR home design uses an integrated approach to the design of new buildings to account for the interaction of building systems. Designs may specify the building orientation, building shell, equipment and systems, and controls strategies with the goal of optimizing building energy efficiency and comfort. Options that may be evaluated and incorporated include passive solar strategies, increased thermal mass, natural ventilation, daylighting strategies, and shading strategies; but with specific requirements that adhere to the ENERGY STAR standard and measurement system.  This measure is modeled for new vintage only.</t>
  </si>
  <si>
    <t>ResMFNewConstructionIDMT_v1_4</t>
  </si>
  <si>
    <t>Cooling
Space Heating
Water Heating
Interior Lighting
Exterior Lighting
Appliances</t>
  </si>
  <si>
    <t>All
All
All
Market
Market
Market</t>
  </si>
  <si>
    <t>Zero net energy (ZNE) buildings are ultra-efficient new construction and deep energy retrofit projects that consume only as much energy as they produce from clean, renewable resources.</t>
  </si>
  <si>
    <t>All
All
All
Market
Market
Market
Market
Market</t>
  </si>
  <si>
    <t>This measure will include the impacts from behavioral information-based programs such as Opower, where the evaluations have isolated valid behavioral effects from the technology effects of all the other measures listed here.</t>
  </si>
  <si>
    <t>Res-Behavior-2021P_v2</t>
  </si>
  <si>
    <t xml:space="preserve">This measure outlines the savings from replacing an old electrically heated manufactured home without supplemental wood with a new NEEM or NEEM 2.0 electrically heated manufactured home. </t>
  </si>
  <si>
    <t>ResMHNewHomesandHVAC_v4_2
MHReplacement_SavingsAndCosts_v1_1</t>
  </si>
  <si>
    <t>Residential (Res)</t>
  </si>
  <si>
    <t>Commercial (Com)</t>
  </si>
  <si>
    <t>Industrial (Ind)</t>
  </si>
  <si>
    <t>Avista TRM, RTF, 2021 Power Plan</t>
  </si>
  <si>
    <t>Equipment Measures (EQ)</t>
  </si>
  <si>
    <t>Non-Equipment Measures (NEQ)</t>
  </si>
  <si>
    <t xml:space="preserve">save energy by reducing the need for delivered energy, but do not involve replacement or purchase of major end-use equipment (such as a refrigerator or air conditioner). </t>
  </si>
  <si>
    <t>Since measure installation is not tied to a piece of equipment reaching end of useful life, these are generally categorized as “retrofit” measures.</t>
  </si>
  <si>
    <t xml:space="preserve">This measure prescribes the savings associated with replacing a standard efficiency sound system with an ENERGY STAR certified product. </t>
  </si>
  <si>
    <t>Incandescent/Halogen (16.7 lm/W)</t>
  </si>
  <si>
    <t>RM058</t>
  </si>
  <si>
    <t>RM059</t>
  </si>
  <si>
    <t>RM060</t>
  </si>
  <si>
    <t>RM061</t>
  </si>
  <si>
    <t>RM062</t>
  </si>
  <si>
    <t>RM063</t>
  </si>
  <si>
    <t>RM064</t>
  </si>
  <si>
    <t>RM065</t>
  </si>
  <si>
    <t>RM066</t>
  </si>
  <si>
    <t>RM067</t>
  </si>
  <si>
    <t>RM068</t>
  </si>
  <si>
    <t>RM069</t>
  </si>
  <si>
    <t>RM070</t>
  </si>
  <si>
    <t>RM071</t>
  </si>
  <si>
    <t>RM072</t>
  </si>
  <si>
    <t>RM073</t>
  </si>
  <si>
    <t>RM074</t>
  </si>
  <si>
    <t>RM075</t>
  </si>
  <si>
    <t>RM076</t>
  </si>
  <si>
    <t>Measures found in the RTF or the 2021 Power Plan are designated in a specific column.</t>
  </si>
  <si>
    <t>Measures that were not included in the previous CPA are identified in a column as "New for 2022".</t>
  </si>
  <si>
    <t>AEO 2020/2021, EIA Reference Cases, ENERGY STAR, etc.</t>
  </si>
  <si>
    <t>IL TRM - 4.4.46</t>
  </si>
  <si>
    <t>IL TRM - 4.6.8</t>
  </si>
  <si>
    <t>Engineering estimate from Nexant market research</t>
  </si>
  <si>
    <t>Based on similar HVAC measures</t>
  </si>
  <si>
    <t>Virginia Cooperative Extension Fact sheet: https://pubs.ext.vt.edu/430/430-101/430-101.html</t>
  </si>
  <si>
    <t>2013 California Utilities Statewide Codes and Standard Team: Garage Exhaust, September 2011</t>
  </si>
  <si>
    <t>Nexant market research, 2017 and RSMeans labor estimate</t>
  </si>
  <si>
    <t>Illinois 2015 Statewide TRM, Section 4.3.6</t>
  </si>
  <si>
    <t>Michigan 2016 Statewide Master Measure Database</t>
  </si>
  <si>
    <t>Efficiency Maine 2016 Commercial Technical Reference Manual V2016.1, Appendix E</t>
  </si>
  <si>
    <t>Pennsylvania 2016 Statewide TRM, Appendix A</t>
  </si>
  <si>
    <t>based on similar refrigeration measures</t>
  </si>
  <si>
    <t>based on 5 year product warranty</t>
  </si>
  <si>
    <t>http://www.ohio.edu/sustainability/greenpc/</t>
  </si>
  <si>
    <t>Pennsylvania Public Utility Commission, EE Potential Study Final Report, 2015, Appendix E</t>
  </si>
  <si>
    <t>Based on other Battery measures</t>
  </si>
  <si>
    <t>Industry estimate from Nexant market research</t>
  </si>
  <si>
    <t>FEMP Operations and Maintenance Best Practices Guide, Release 3.0, Chapter 7</t>
  </si>
  <si>
    <t>Standard industry estimate</t>
  </si>
  <si>
    <t xml:space="preserve">Algorithm Variables: (Variable 1 Source: Engineering Assumption) (Variable 2 Source: 2013 California Utilities Statewide Codes and Standard Team: Garage Exhaust, September 2011) </t>
  </si>
  <si>
    <t xml:space="preserve">Algorithm Variables: (Variable 1 Source: DeOreo, B., and P. Mayer. Residential End Uses of Water Study Update. Forthcoming. ©2015 Water Research Foundation. Reprinted With Permission) (Variable 2 Source: Illinois TRM, Version 5.0, Volume 2:  Commercial and Industrial Measures, Final February 11th, 2016; Effective: June 1st,            2016, Section  4.3.2, page 94.) (Variable 3 Source: Illinois TRM, Version 5.0,Volume 2:  Commercial and Industrial Measures, Final February 11th, 2016; Effective: June 1st, 2016, Section  4.3.2, page 95) (Variable 4 Source: Cadmus and Opinion Dynamics Showerhead and Faucet Aerator Meter Study Memorandum dated June 2013, directed to Michigan Evaluation Working Group.) (Variable 5 Source: Based on 30-year historical average Georgia climate data (http://www.ncdc.noaa.gov/cag/), average temperature in Georgia is 63.9 F.) (Variable 6 Source: Electric water heaters have recovery efficiency of 98%: http://www.ahridirectory.org/ahridirectory/pages/home.aspx.) </t>
  </si>
  <si>
    <t xml:space="preserve">Algorithm Variables: (Variable 1 Source: Federal Standard Minimum Showerhead Flow Rate) (Variable 2 Source: Minnesota 2016 Statewide TRM V1.3) (Variable 3 Source: Minnesota 2016 Statewide TRM V1.3) (Variable 4 Source: Engineering Assumption) (Variable 5 Source: Engineering Assumption) (Variable 6 Source: Minnesota 2016 Statewide TRM V1.3) (Variable 7 Source: Based on 30-year historical average Georgia climate data (http://www.ncdc.noaa.gov/cag/), average temperature in Georgia is 63.9 F.) (Variable 8 Source: Pennsylvania Statewide TRM, June 2016, Errata Update February 2017, Section 2.3.8, Table 2-66) </t>
  </si>
  <si>
    <t xml:space="preserve">Algorithm Variables: (Variable 1 Source: The Energy Policy Act (EPAct) of 2005 sets the maximum flow rate for pre-rinse spray valves at 1.6 GPM at 60 pounds per square inch.) (Variable 2 Source: Evaluation Final Report for California Urban Water Conservation Council 2004-5 Pre-Rinse Spray Valve Installation Program     (Phase 2), SBW Consulting, 2007, Table 3-6, p. 24.) (Variable 3 Source: Evaluation Final Report for California Urban Water Conservation Council 2004-5 Pre-Rinse Spray Valve Installation Program     (Phase 2), SBW Consulting, 2007, Table 3-4, p. 23.) (Variable 4 Source: Evaluation Final Report for California Urban Water Conservation Council 2004-5 Pre-Rinse Spray Valve Installation Program     (Phase 2), SBW Consulting, 2007, Table 3-6, p. 24.) (Variable 5 Source: Evaluation Final Report for California Urban Water Conservation Council 2004-5 Pre-Rinse Spray Valve Installation Program     (Phase 2), SBW Consulting, 2007, Table 3-5, p. 23.) (Variable 6 Source: Based on 30-year historical average Georgia climate data (http://www.ncdc.noaa.gov/cag/), average temperature in Georgia is 63.9 F.) (Variable 7 Source: “Energy Conservation Program: Energy Conservation Standards for Residential Water Heaters, Direct Heating Equipment, and Pool Heaters”, US Dept. of Energy.) (Variable 8 Source: The Energy Policy Act (EPAct) of 2005 sets the maximum flow rate for pre-rinse spray valves at 1.6 GPM at 60 pounds per square inch.) (Variable 9 Source: Evaluation Final Report for California Urban Water Conservation Council 2004-5 Pre-Rinse Spray Valve Installation Program     (Phase 2), SBW Consulting, 2007, Table 3-6, p. 24.) (Variable 10 Source: Evaluation Final Report for California Urban Water Conservation Council 2004-5 Pre-Rinse Spray Valve Installation Program     (Phase 2), SBW Consulting, 2007, Table 3-4, p. 23.) (Variable 11 Source: Evaluation Final Report for California Urban Water Conservation Council 2004-5 Pre-Rinse Spray Valve Installation Program     (Phase 2), SBW Consulting, 2007, Table 3-6, p. 24.) (Variable 12 Source: Evaluation Final Report for California Urban Water Conservation Council 2004-5 Pre-Rinse Spray Valve Installation Program     (Phase 2), SBW Consulting, 2007, Table 3-5, p. 23.) </t>
  </si>
  <si>
    <t xml:space="preserve">Algorithm Variables: (Variable 1 Source: Pennsylvania 2015 Statewide TRM, Section 2.3.5, Table 2-63) (Variable 2 Source: Pennsylvania 2015 Statewide TRM, Section 2.3.5, Table 2-63) (Variable 3 Source: Pennsylvania 2015 Statewide TRM, Section 2.3.5, Table 2-63) (Variable 4 Source: Additional insulation (R-6.7) to assumed base tank value of R-8) (Variable 5 Source: Engineering assumption) (Variable 6 Source: Based on 30-year historical average Georgia climate data (http://www.ncdc.noaa.gov/cag/), average temperature in Georgia is 63.9 F.) (Variable 7 Source: IECC2012) (Variable 8 Source: It is assumed that the tank wrap will insulate the tank during all hours of the year.) </t>
  </si>
  <si>
    <t xml:space="preserve">Algorithm Variables: (Variable 1 Source: Engineering Assumption) (Variable 2 Source: Engineering Assumption) (Variable 3 Source: Based on 30-year historical average Georgia climate data (http://www.ncdc.noaa.gov/cag/), average temperature in Georgia is 63.9 F.) (Variable 4 Source: IECC 2012; Assumed 10% less efficient than baseline) (Variable 5 Source: Minnesota 2016 Statewide TRM V1.3, Residential Hot Water - Drainpipe Heat Exchanger with Electric Water Heater) </t>
  </si>
  <si>
    <t xml:space="preserve">Algorithm Variables: (Variable 1 Source: Engineering Assumption) (Variable 2 Source: Engineering Assumption) (Variable 3 Source: California Energy Commission, 2013 Residential ACM Reference Manual: Water Heating Calculation Method, Table RE-4.) (Variable 4 Source: California Energy Commission, 2013 Residential ACM Reference Manual: Water Heating Calculation Method, Table RE-4.) </t>
  </si>
  <si>
    <t xml:space="preserve">Algorithm Variables: (Variable 1 Source: Assumed average horsepower for boilers connected to applicable washer) (Variable 2 Source: Illinois Statewide TRM, 2015.) (Variable 3 Source: Illinois Statewide TRM, 2015.) </t>
  </si>
  <si>
    <t xml:space="preserve">Algorithm Variables: (Variable 1 Source: Pennsylvania Statewide TRM, June 2016: U.S. Department of Energy. Commercial Clothes Washer Supplemental Notice of Proposed Rulemaking, Chapter 6.) (Variable 2 Source: “Energy Conservation Program: Energy Conservation Standards . . .", 75 Federal Register 5 (8 January 2010), pp. 1123) (Variable 3 Source: ENERGY STAR. U.S. EPA and U.S. DoE. “ENERGY STAR Program Requirements Product Specification for Clothes Washers.” V6.1 Clothes Washers Specification (Jan. 2013)) (Variable 4 Source: California Energy Commission (“CEC”) Appliance Efficiency database, http://www.appliances.energy.ca.gov/QuickSearch.aspx) (Variable 5 Source: California Energy Commission (“CEC”) Appliance Efficiency database, http://www.appliances.energy.ca.gov/QuickSearch.aspx) </t>
  </si>
  <si>
    <t xml:space="preserve">Algorithm Variables: (Variable 1 Source: Illinois TRM, Version 5.0,Volume 2:  Commercial and Industrial Measures, Final February 11th, 2016; Effective: June 1st, 2016, Section  4.2.6, page 41 &amp; 42) (Variable 2 Source: Illinois TRM, Version 5.0,Volume 2:  Commercial and Industrial Measures, Final February 11th, 2016; Effective: June 1st, 2016, Section  4.2.6, page 41 &amp; 42) (Variable 3 Source: Illinois TRM, Version 5.0,Volume 2:  Commercial and Industrial Measures, Final February 11th, 2016; Effective: June 1st, 2016, Section  4.2.6, page 41 &amp; 42) (Variable 4 Source: Illinois TRM, Version 5.0,Volume 2:  Commercial and Industrial Measures, Final February 11th, 2016; Effective: June 1st, 2016, Section  4.2.6, page 41 &amp; 42) (Variable 5 Source: Illinois TRM, Version 5.0,Volume 2:  Commercial and Industrial Measures, Final February 11th, 2016; Effective: June 1st, 2016, Section  4.2.6, page 41 &amp; 42) (Variable 6 Source: Illinois TRM, Version 5.0,Volume 2:  Commercial and Industrial Measures, Final February 11th, 2016; Effective: June 1st, 2016, Section  4.2.6, page 41 &amp; 42) (Variable 7 Source: Illinois TRM, Version 5.0,Volume 2:  Commercial and Industrial Measures, Final February 11th, 2016; Effective: June 1st, 2016, Section  4.2.6, page 41 &amp; 42) (Variable 8 Source: Illinois TRM, Version 5.0,Volume 2:  Commercial and Industrial Measures, Final February 11th, 2016; Effective: June 1st, 2016, Section  4.2.6, page 41 &amp; 42) (Variable 9 Source: Illinois TRM, Version 5.0,Volume 2:  Commercial and Industrial Measures, Final February 11th, 2016; Effective: June 1st, 2016, Section  4.2.6, page 41 &amp; 42) (Variable 10 Source: Illinois TRM, Version 5.0,Volume 2:  Commercial and Industrial Measures, Final February 11th, 2016; Effective: June 1st, 2016, Section  4.2.6, page 41 &amp; 42) </t>
  </si>
  <si>
    <t xml:space="preserve">Algorithm Variables: (Variable 1 Source: Evaluation of Georgia Power Company's 2014 Commercial DSM Programs. Nexant, July 2015.) (Variable 2 Source: Evaluation of Georgia Power Company's 2017 Commercial DSM Programs. Nexant, Aug 2018.) </t>
  </si>
  <si>
    <t xml:space="preserve">Algorithm Variables: (Variable 1 Source: Pennsylvania Statewide TRM, June 2016, Errata Update February 2017Section 3.1.6, Table 3-21) (Variable 2 Source: Pennsylvania Statewide TRM, June 2016, Errata Update February 2017Section 3.1.6, Table 3-21) (Variable 3 Source: Pennsylvania Statewide TRM, June 2016, Errata Update February 2017, Section 3.1.1, Table 3-5) </t>
  </si>
  <si>
    <t xml:space="preserve">Algorithm Variables: (Variable 1 Source: Engineering assumption) (Variable 2 Source: Lawrence Berkeley National Laboratory. A Meta-Analysis of Energy Savings from Lighting Controls in Commercial Buildings. Page     &amp; Associates Inc. 2011) (Variable 3 Source: Lawrence Berkeley National Laboratory. A Meta-Analysis of Energy Savings from Lighting Controls in Commercial Buildings. Page     &amp; Associates Inc. 2011) </t>
  </si>
  <si>
    <t xml:space="preserve">Algorithm Variables: (Variable 1 Source: State of Wisconsin, Public Service Commission of Wisconsin, Focus on Energy Evaluation, Business Programs Deemed Savings Manual,  March 22, 2010.) (Variable 2 Source: State of Wisconsin, Public Service Commission of Wisconsin, Focus on Energy Evaluation, Business Programs Deemed Savings Manual,  March 22, 2010.) (Variable 3 Source: State of Wisconsin, Public Service Commission of Wisconsin, Focus on Energy Evaluation, Business Programs Deemed Savings Manual,  March 22, 2010.) (Variable 4 Source: State of Wisconsin, Public Service Commission of Wisconsin, Focus on Energy Evaluation, Business Programs Deemed Savings Manual,  March 22, 2010.) </t>
  </si>
  <si>
    <t xml:space="preserve">Algorithm Variables: (Variable 1 Source: Pennsylvania Statewide TRM, June 2016, Errata Update February 2017, Section 3.5.9, Table 3-107) (Variable 2 Source: PA TRM, June 2016, Errata Update February 2017, Section 3.5.9, Table 3-108, Table 3-109, Table 3-110, &amp; Table 3-111 &amp; CLAMAC, ComFac_Evaluation_V1_Final_Report(2010).) </t>
  </si>
  <si>
    <t xml:space="preserve">Algorithm Variables: (Variable 1 Source: Engineering Assumption) (Variable 2 Source: Engineering Assumption) (Variable 3 Source: “ActOnEnergy; Business Program-Program Year 2, June, 2009 through May, 2010. Technical Reference Manual, No. 2009-01.” Published  12/15/2009.) (Variable 4 Source: “Efficiency Maine; Commercial Technical Reference User Manual No. 2007-1.” Published 3/5/07.) (Variable 5 Source: “Efficiency Maine; Commercial Technical Reference User Manual No. 2007-1.” Published 3/5/07.) (Variable 6 Source: Regional Technical Forum (RTF) as part of the Northwest Power &amp; Conservation Council, Deemed Measures List. Grocery Display Case ECM, FY2010, V2. (RTF website)) (Variable 7 Source: “ActOnEnergy; Business Program-Program Year 2, June, 2009 through May, 2010. Technical Reference Manual, No. 2009-01.” Published  12/15/2009.) (Variable 8 Source: “ActOnEnergy; Business Program-Program Year 2, June, 2009 through May, 2010. Technical Reference Manual, No. 2009-01.” Published  12/15/2009.) </t>
  </si>
  <si>
    <t xml:space="preserve">Algorithm Variables: (Variable 1 Source: Regional Technical Forum, Commercial: Grocery - Door Gasket Replacement V1.3) (Variable 2 Source: Regional Technical Forum, Commercial: Grocery - Door Gasket Replacement V1.3) (Variable 3 Source: Regional Technical Forum, Commercial: Grocery - Door Gasket Replacement V1.3) (Variable 4 Source: Regional Technical Forum, Commercial: Grocery - Autoclosers V1.2) </t>
  </si>
  <si>
    <t xml:space="preserve">Algorithm Variables: (Variable 1 Source: Engineering Assumption) (Variable 2 Source: Illinois TRM, Version 5.0,Volume 2:  Commercial and Industrial Measures, Final February 11th, 2016; Effective: June 1st, 2016, Section  4.6.8, page 459) (Variable 3 Source: Illinois TRM, Version 5.0,Volume 2:  Commercial and Industrial Measures, Final February 11th, 2016; Effective: June 1st, 2016, Section  4.6.8, page 459) (Variable 4 Source: Illinois TRM, Version 5.0,Volume 2:  Commercial and Industrial Measures, Final February 11th, 2016; Effective: June 1st, 2016, Section  4.6.8, page 459) (Variable 5 Source: Illinois TRM, Version 5.0,Volume 2:  Commercial and Industrial Measures, Final February 11th, 2016; Effective: June 1st, 2016, Section  4.6.8, page 459) (Variable 6 Source: Wattage of fan used by Freeaire and Cooltrol. This fan is used to circulate air in the cooler when the evaporator fan is turned off.) (Variable 7 Source: Engineering Assumption) (Variable 8 Source: Average of two manufacturer estimates of 50% and 75%) (Variable 9 Source: Bonus factor (1+ 1/3.5) assumes COP of 3.5, based on the average of standard reciprocating and discus compressor efficiencies.) (Variable 10 Source: Calculated from the average of three manufacturers: Freeaire (186 Watts), Cooltrol (285 Watts), and Natural Cool (218 Watts).) </t>
  </si>
  <si>
    <t xml:space="preserve">Algorithm Variables: (Variable 1 Source: SCE Company, “Insulation of Bare Refrigeration Suction Lines”, Work Paper WPSCNRRN0003; PA TRM, June 2016, Errata Update February 2017, Section 3.5.14, Table 3-120) (Variable 2 Source: Engineering Assumption) </t>
  </si>
  <si>
    <t xml:space="preserve">Algorithm Variables: (Variable 1 Source: Controlled lighting load from Efficiency Vermont No. 2015-90 TRM, based on LED Refrig Lighting ERCO_Talking_Pointsv3, PG&amp;E) (Variable 2 Source: Regional Technical Forum (RTF) Unit Energy Savings (UES) Measures and Supporting Documentation: Grocery – Display Case Motion  Sensors v.3.1) (Variable 3 Source: Assumption for a business operating 18 hours per day) (Variable 4 Source: Regional Technical Forum (RTF) Unit Energy Savings (UES) Measures and Supporting Documentation: Grocery – Display Case Motion  Sensors v.3.1) (Variable 5 Source: Controlled lighting load from Efficiency Vermont No. 2015-90 TRM, based on LED Refrig Lighting ERCO_Talking_Pointsv3, PG&amp;E) </t>
  </si>
  <si>
    <t xml:space="preserve">Algorithm Variables: (Variable 1 Source: Data gathering and engineering assumptions) (Variable 2 Source: PA TRM, June 2016.  TRM Reference: CL&amp;P Program Savings Documentation for 2011 Program Year (2010)&amp; other factors based on Southern California Edison (1997).) (Variable 3 Source: Data gathering and engineering assumptions) </t>
  </si>
  <si>
    <t xml:space="preserve">Algorithm Variables: (Variable 1 Source: ENERGY STAR Program Requirements for Refrigerated Beverage Vending Machines V1.0) (Variable 2 Source: Engineering Assumption) (Variable 3 Source: Regional Technical Forum, Grocery - Vending Machine Controller V1.0) </t>
  </si>
  <si>
    <t xml:space="preserve">Algorithm Variables: (Variable 1 Source: Illinois TRM, Version 5.0,Volume 2:  Commercial and Industrial Measures, Final February 11th, 2016; Effective: June 1st, 2016, Section  4.8.3, page 490) (Variable 2 Source: Engineering Assumption) </t>
  </si>
  <si>
    <t xml:space="preserve">Algorithm Variables: (Variable 1 Source: Pennsylvania Statewide TRM, June 2016, Errata Update February 2017, Section 2.4.9, Table 2-94, Page 165) (Variable 2 Source: ENERGY STAR Certified Water Coolers Qualified Products List, Average of all models, Accessed 1/4/16) </t>
  </si>
  <si>
    <t xml:space="preserve">Algorithm Variables: (Variable 1 Source: Nexant eQuest 2014; PA TRM, June 2016, Errata Update February 2017, Section 3.3.1, Table 3-57; PA TRM, June 2016, Errata Update  February 2017, Section 3.3.1, Table 3-58) (Variable 2 Source: California Public Utility Commission. Database for Energy Efficiency Resources 2005.) (Variable 3 Source: Epact vs. NEMA Premium) (Variable 4 Source: Epact vs. NEMA Premium) (Variable 5 Source: PA TRM, June 2016, Errata Update February 2017, Section 3.3.1, Table 3-59; PA TRM, June 2016, Errata Update February 2017, Section 3.3.1, Table 3-63) </t>
  </si>
  <si>
    <t xml:space="preserve">Algorithm Variables: (Variable 1 Source: Arkansas TRM Version 6.1, Section 3.7.14, Table 405. TRM Reference: Battery Charger California Title 20 CASE, Analysis of Standard  Options for Battery Charger Systems.) (Variable 2 Source: Arkansas TRM Version 6.1, Section 3.7.14, Table 405. TRM Reference: Battery Charger California Title 20 CASE, Analysis of Standard  Options for Battery Charger Systems.) (Variable 3 Source: Arkansas TRM Version 6.1, Section 3.7.14, Table 405. TRM Reference: Battery Charger California Title 20 CASE, Analysis of Standard  Options for Battery Charger Systems.) (Variable 4 Source: Arkansas TRM Version 6.1, Section 3.7.14, Table 405. TRM Reference: Battery Charger California Title 20 CASE, Analysis of Standard  Options for Battery Charger Systems.) (Variable 5 Source: Arkansas TRM Version 6.1, Section 3.7.14, Table 405. TRM Reference: Battery Charger California Title 20 CASE, Analysis of Standard  Options for Battery Charger Systems.) (Variable 6 Source: Arkansas TRM Version 6.1, Section 3.7.14, Table 405. TRM Reference: Battery Charger California Title 20 CASE, Analysis of Standard  Options for Battery Charger Systems.) </t>
  </si>
  <si>
    <t xml:space="preserve">Algorithm Variables: (Variable 1 Source: US Energy Information Administration, 2012 Commercial Buildings Energy Consumption Survey) (Variable 2 Source: End-Use Study) (Variable 3 Source: Duke BER Regulatory Filing) </t>
  </si>
  <si>
    <t>CI-HVC-CHIL-V07-200101</t>
  </si>
  <si>
    <t>CI-HVC-SPUA-V07-200101</t>
  </si>
  <si>
    <t>CI-HVC-PTAC-V10-200101</t>
  </si>
  <si>
    <t>CI-HVC-HPSY-V07-200101</t>
  </si>
  <si>
    <t>CI-HVC-VSDHP-V07-200101</t>
  </si>
  <si>
    <t>CI-HVC-ERVE-V04-200101</t>
  </si>
  <si>
    <t>CI-HVC-AIRC-V03-200101</t>
  </si>
  <si>
    <t>CI-HVC-NVBE-V05-200101</t>
  </si>
  <si>
    <t>CI-HVC-VSDF-V05-200101</t>
  </si>
  <si>
    <t>CI-HVC-DCV-V05-190101</t>
  </si>
  <si>
    <t>CI-HVC-ACTU-V05-180101</t>
  </si>
  <si>
    <t>CI-HVC-ARTC-V02-200101</t>
  </si>
  <si>
    <t>CI-HVC-THST-V01-200101</t>
  </si>
  <si>
    <t>CI-HWE-LFFA-V09-190101</t>
  </si>
  <si>
    <t>CI-HWE-LFSH-V07-200101</t>
  </si>
  <si>
    <t>CI-HWE-CDHW-V02-180101</t>
  </si>
  <si>
    <t>CI-LTG-LEDE-V03-190101</t>
  </si>
  <si>
    <t>CI-LTG-DLMP-V02-140601</t>
  </si>
  <si>
    <t>CI-LTG-OCBL-V03-190101</t>
  </si>
  <si>
    <t>CI-LTG-OSLC-V05-190101</t>
  </si>
  <si>
    <t>CI-RFG-DHCT-V03-200101</t>
  </si>
  <si>
    <t>CI-RFG-CRTN-V04-180101</t>
  </si>
  <si>
    <t>CI-RFG-QMF-V02-200101</t>
  </si>
  <si>
    <t>CI-RFG-ATDC-V02-190101</t>
  </si>
  <si>
    <t>CI-RFG-ECON-V06-200101</t>
  </si>
  <si>
    <t>CI-RFG-EVPF-V04-190101</t>
  </si>
  <si>
    <t>CI-RFG-ECMF-V02-180101</t>
  </si>
  <si>
    <t>CI-RFG-NCOV-V01-150601</t>
  </si>
  <si>
    <t>CI-RFG-BEVM-V03-190101</t>
  </si>
  <si>
    <t>CI-HVC-GREM-V05-150601</t>
  </si>
  <si>
    <t>CI-MSC-APSC-V03-200101</t>
  </si>
  <si>
    <t>CI-HWE-PLCV-V03-200101</t>
  </si>
  <si>
    <t>CI-MSC-BACH-V01-180101</t>
  </si>
  <si>
    <t>PAC:  - RMP: DL - XCEL - CA: DL20_CHLR_AC-Cool-CAeTRM-1-1</t>
  </si>
  <si>
    <t xml:space="preserve">PAC: DL20_CHLR_AC-Cool-2021PLN-v3-17 - RMP:  - CA: </t>
  </si>
  <si>
    <t xml:space="preserve">PAC: DL20_CHLR_AC-Cool-2021PLN-v3-26 - RMP:  - CA: </t>
  </si>
  <si>
    <t xml:space="preserve">PAC: DL20_CHLR_AC-Cool-2021PLN-v3-27 - RMP:  - CA: </t>
  </si>
  <si>
    <t>PAC:  - RMP: XCEL - CA: DL - CA TRM</t>
  </si>
  <si>
    <t xml:space="preserve">PAC:  - RMP:  - CA: </t>
  </si>
  <si>
    <t xml:space="preserve">PAC:  - RMP: XCEL - CA: </t>
  </si>
  <si>
    <t>PAC: DL20_RTU-Cool-2021PLN-V2-1 - RMP:  - CA: DL-CA eTRM</t>
  </si>
  <si>
    <t>PAC: DL20_RTU-Cool-2021PLN-V2-2 - RMP:  - CA: DL20_RTU-Cool-CMUATRM-1</t>
  </si>
  <si>
    <t>PAC: DL20_RTU-Cool-2021PLN-V2-3 - RMP:  - CA: DL20_RTU-Cool-CMUATRM-2</t>
  </si>
  <si>
    <t>PAC:  - RMP:  - CA: DL-CA eTRM</t>
  </si>
  <si>
    <t xml:space="preserve">PAC: DL - 2021 plan - RMP: PTAC-Cooling-XCELCO-2017-18-1 - CA: </t>
  </si>
  <si>
    <t>PAC:  - RMP: PTAC-Cooling-XCELCO-2017-18-2 - CA: DL20_PTAC-Cool-CMUATRM-1</t>
  </si>
  <si>
    <t>PAC: DL - 2021 plan - RMP: PTAC-Cooling-XCELCO-2017-18-3 - CA: DL20_PTAC-Cool-CMUATRM-1</t>
  </si>
  <si>
    <t>PAC: DL - 2021 Plan - RMP: IL TRM - CA: DL20_PTAC-Cool-CMUATRM-3</t>
  </si>
  <si>
    <t>PAC:  - RMP: IL TRM - CA: DL20_PTAC-Cool-CMUATRM-1</t>
  </si>
  <si>
    <t>PAC: DL - 2021 Plan - RMP:  - CA: DL20_PTAC-Cool-CMUATRM-1</t>
  </si>
  <si>
    <t>PAC: DL20_ASHP-ClHt-2021PLN-V4-2 - RMP:  - CA: DL20_ASHP-Cool-CMUATRM-2</t>
  </si>
  <si>
    <t xml:space="preserve">PAC:  - RMP: GSHP-Cooling-XCELCO-2017-18-1 - CA: </t>
  </si>
  <si>
    <t xml:space="preserve">PAC:  - RMP: GSHP-Cooling-XCELCO-2017-18-3 - CA: </t>
  </si>
  <si>
    <t>PAC: DL20_VENT-Vent-AEO20-11 - RMP: DL20_VENT-Vent-AEO20-11 - CA: DL20_VENT-Vent-AEO20-11</t>
  </si>
  <si>
    <t xml:space="preserve">PAC: DHW_WH-Water Heating-RTF-v4.4-3 - RMP: IL TRM - CA: </t>
  </si>
  <si>
    <t>PAC: RFG_RCH_RFG-Refrigeration-RTF-v4.2-1 / DL20_RFG_RCH-Refrig-2021PLN-V11-1 - RMP: RFG_RCH_RFG-Refrigeration-RTF-v4.2-1 / DL20_RFG_RCH-Refrig-2021PLN-V11-1 - CA: RFG_RCH_RFG-Refrigeration-RTF-v4.2-1 / DL20_RFG_RCH-Refrig-2021PLN-V11-1</t>
  </si>
  <si>
    <t>PAC: RFG_RCH_RFG-Refrigeration-RTF-v4.2-1 - RMP: RFG_RCH_RFG-Refrigeration-RTF-v4.2-1 - CA: RFG_RCH_RFG-Refrigeration-RTF-v4.2-1</t>
  </si>
  <si>
    <t>PAC: RFG_ODSPL-Refrigeration-AEO17-1 - RMP: RFG_ODSPL-Refrigeration-AEO17-1 - CA: RFG_ODSPL-Refrigeration-AEO17-1</t>
  </si>
  <si>
    <t xml:space="preserve">PAC: ICEMK-Refrigeration-AEO17-1 - RMP:  - CA: </t>
  </si>
  <si>
    <t>PAC: DL20_ICEMK-Refrig-2021PLN-V1-1 - RMP:  - CA: DL20_ICEMK-Proc-CMUATRM-1</t>
  </si>
  <si>
    <t>PAC: DL20_VEND-Refrig-2021PLN-V1-1 - RMP: DL20_VEND-Refrig-2021PLN-V1-1 - CA: DL20_VEND_CTRL-Refrig-CMUATRM-1</t>
  </si>
  <si>
    <t>PAC: COOK_OVN-FoodPrep-RTF-v3.1-1 - RMP: COOK_OVN-FoodPrep-RTF-v3.1-1 - CA: COOK_OVN-FoodPrep-RTF-v3.1-1</t>
  </si>
  <si>
    <t>PAC: COOK_FRY-Food Preparation-RTF-v2.3-1 - RMP: COOK_FRY-Food Preparation-RTF-v2.3-1 - CA: COOK_FRY-Food Preparation-RTF-v2.3-1</t>
  </si>
  <si>
    <t>PAC: COOK_HFCNT-Food Preparation-RTF-v2.3-1 - RMP: COOK_HFCNT-Food Preparation-RTF-v2.3-1 - CA: COOK_HFCNT-Food Preparation-RTF-v2.3-1</t>
  </si>
  <si>
    <t>PAC: COOK_STM-Food Preparation-RTF-v2.4-1 - RMP: COOK_STM-Food Preparation-RTF-v2.4-1 - CA: COOK_STM-Food Preparation-RTF-v2.4-1</t>
  </si>
  <si>
    <t xml:space="preserve">PAC: AEG - RMP CharX (need to input) ||RMP Update - NR Food Service -  02-05-2020 - RMP:  - CA: </t>
  </si>
  <si>
    <t xml:space="preserve">PAC: DL20_CEL_MN-OffEq-AEG-2021PV3-2 - RMP:  - CA: </t>
  </si>
  <si>
    <t xml:space="preserve">PAC: DL20_CEL_SRV-OffEq-2021PLN-V8-3 - RMP:  - CA: </t>
  </si>
  <si>
    <t xml:space="preserve">PAC: ESTAR calculator v2.0 - RMP:  - CA: </t>
  </si>
  <si>
    <t>PAC: DL20_CEL_PCDT-OffEq-2021PLN-V3-1 - RMP: DL20_CEL_PCDT-OffEq-2021PLN-V3-1 - CA: DL20_CEL_PCDT-OffEq-2021PLN-V3-1</t>
  </si>
  <si>
    <t>PAC: CPLPUMP-Miscellaneous-RTF-v2.1-14 - RMP: CPLPUMP-Miscellaneous-RTF-v2.1-14 - CA: CPLPUMP-Miscellaneous-RTF-v2.1-14</t>
  </si>
  <si>
    <t>PAC: CPLPUMP-Miscellaneous-RTF-v2.1-10 - RMP: CPLPUMP-Miscellaneous-RTF-v2.1-10 - CA: CPLPUMP-Miscellaneous-RTF-v2.1-10</t>
  </si>
  <si>
    <t>PAC: REVSE-Miscellaneous-RTF-v1.1-1 - RMP: REVSE-Miscellaneous-RTF-v1.1-1 - CA: REVSE-Miscellaneous-RTF-v1.1-1</t>
  </si>
  <si>
    <t>PAC: REVSE-Miscellaneous-RTF-v1.1-2 - RMP: REVSE-Miscellaneous-RTF-v1.1-2 - CA: REVSE-Miscellaneous-RTF-v1.1-2</t>
  </si>
  <si>
    <t xml:space="preserve">PAC: INS_CLG-Heating-RTF-v2.1-1 - RMP: IL TRM - CA: </t>
  </si>
  <si>
    <t>PAC:  - RMP:  - CA: IL TRM</t>
  </si>
  <si>
    <t>PAC:  - RMP:  - CA: RF_COOL-Cooling-DEER-1</t>
  </si>
  <si>
    <t xml:space="preserve">PAC: INS_WC-Heating-RTF-v2.1-1 - RMP: INS_WC-Heating-RTF-v2.1-1 - CA: </t>
  </si>
  <si>
    <t>PAC: DCT_RPR-Cooling-RTF-1 - RMP: DCT_RPR-Cooling-RTF-1 - CA: DCT_RPR-Cooling-RTF-1</t>
  </si>
  <si>
    <t>PAC: WND_HE-Heating-RTF-v2.1-1 - RMP:  - CA: CA Costs - WND_HE-All-DEER-1</t>
  </si>
  <si>
    <t xml:space="preserve">PAC: WND_FLM-Heating-RTF-v1.1-1 - RMP: WND_FLM-Heating-RTF-v1.1-1 - CA: </t>
  </si>
  <si>
    <t>PAC: DL20_CHLR_UPG-Cool-2021PLN-v3-1/CHLR_CHWRESET-Cooling-PNNL-21569-20 - RMP: CHLR_CHWRESET-Cooling-PNNL-21569-24 // PNNL Data - CA: CHLR_CHWRESET-Cooling-PNNL-21569-16 / PNNL Data</t>
  </si>
  <si>
    <t>PAC: CHLR_VSPMP-Cooling-SCE-17_R0-1 - RMP: CHLR_VSPMP-Cooling-SCE-17_R0-1 - CA: CHLR_VSPMP-Cooling-SCE-17_R0-1</t>
  </si>
  <si>
    <t>PAC: CHLR_WC_VSCTFAN-Cooling-ILTRM-v5.0-1 - RMP: CHLR_WC_VSCTFAN-Cooling-NMTRM-2016-1 - CA: CHLR_VSFAN-Cooling-SCE-17_R0-1</t>
  </si>
  <si>
    <t xml:space="preserve">PAC: EUL = CHLR_WC_ECWTRST-Cooling-AEG-1
Cost = CHLR_WC_ECWTRST-Cooling-CASE-1
Savings = PNNL Data in DEEM - RMP:  - CA: </t>
  </si>
  <si>
    <t>PAC: DL20_VENT-Vent-2021PLN-145 - RMP: DL20_VENT-Vent-2021PLN-145 - CA: DL20_VENT-Vent-2021PLN-145</t>
  </si>
  <si>
    <t>PAC:  - RMP: INF_CTRL-HVAC-ARTRM-v6.0-1 - CA: INF_CTRL-DRSWP-Cool-TXTRM-v6-1</t>
  </si>
  <si>
    <t>PAC: IL TRM - RMP: IL TRM - CA: IL TRM</t>
  </si>
  <si>
    <t>PAC: VENT_ECM-Ventilation-7PLN-v4-1 - RMP: VENT_ECM-Ventilation-7PLN-v4-1 - CA: VENT_ECM-Ventilation-7PLN-v4-1</t>
  </si>
  <si>
    <t>PAC: VENT_PMSM-Ventilation-AEG-2016-1 - RMP: VENT_PMSM-Ventilation-AEG-2016-1 - CA: VENT_PMSM-Ventilation-AEG-2016-1</t>
  </si>
  <si>
    <t>PAC: DL20_FAN_HEMTR-Vent-2021PLN-V7-1 - RMP: DL20_FAN_HEMTR-Vent-2021PLN-V7-1 - CA: DL20_FAN_HEMTR-Vent-2021PLN-V7-1</t>
  </si>
  <si>
    <t>PAC: DL20_CFAN_VSD-Vent-2021PLN-V7-3 - RMP: DL20_CFAN_VSD-Vent-2021PLN-V7-3 - CA: DL20_CFAN_VSD-Vent-2021PLN-V7-3</t>
  </si>
  <si>
    <t>PAC: VENT_DCV-Ventilation-7PLN-v5-1 - RMP: VENT_DCV-Ventilation-ILTRM-v5.0-1 - CA: DL20_VENT_DCV-Vent-CAeTRM-1-1</t>
  </si>
  <si>
    <t xml:space="preserve">PAC: DL20_VENT-Vent-2021PLN-V2-73 - RMP:  - CA: </t>
  </si>
  <si>
    <t>PAC: DL20_IHVLS-Ag-2021PLN-v2-8 - RMP: DL20_IHVLS-Ag-2021PLN-v2-8 - CA: DL20_IHVLS-Ag-2021PLN-v2-8</t>
  </si>
  <si>
    <t>PAC: DL20_RTU_CTRL-Vent-2021PLN-V4-1 - RMP: RTU_CTRL-Ventilation-RTF-1.1-1 - CA: DL20_RTU_CTRL-ClHt-CAeTRM-1-1</t>
  </si>
  <si>
    <t xml:space="preserve">PAC: DL20_DHP-ClHt-2021PLN-V3-1 - RMP: DHP-Cooling/Heating-XCELCO-2017-18-1 - CA: DL20_DHP-ClHt-2021PLN-V3-1 </t>
  </si>
  <si>
    <t>PAC: DL20_CSTAT_SMRT-Heat-2021PLN-V2-1 - RMP: STAT_SMRT-Heating-AEG-RMP2019-1 - CA: STAT-Cooling/Heating-PGE-1</t>
  </si>
  <si>
    <t>PAC: CDHW_SHW-WtrHeat-RTF-v4.2-1 - RMP: CDHW_SHW-WtrHeat-RTF-v4.2-1 - CA: CDHW_SHW-WtrHeat-RTF-v4.2-1</t>
  </si>
  <si>
    <t>PAC: CDHW_TSRVLV-WtrHeat-RTF-v3.1-1 - RMP: CDHW_TSRVLV-WtrHeat-RTF-v3.1-1 - CA: CDHW_TSRVLV-WtrHeat-RTF-v3.1-1</t>
  </si>
  <si>
    <t>PAC: DHW_SPR-Food Preparation-RTF-v2.5-1 - RMP: DHW_SPR-Water Heating-XCELCO-2017-18-1 - CA: DHW_SPR-Food Preparation-RTF-v2.5-1</t>
  </si>
  <si>
    <t>PAC: DL20_CCIRCPMP_UPG-Heat-2021PLN-V4-1 - RMP: DL20_CCIRCPMP_UPG-Heat-2021PLN-V4-1 - CA: DL20_CCIRCPMP_UPG-Heat-2021PLN-V4-1</t>
  </si>
  <si>
    <t>PAC: IL TRM - RMP: CW_OZON-Water Heating-AEG-R4-1 - CA: DL20_CW_OZON-WtrHt-CMUATRM-1</t>
  </si>
  <si>
    <t>PAC: CW-Miscellaneous-RTF-v5.1-1 - RMP: CW-Miscellaneous-RTF-v5.1-1 - CA: CW-Miscellaneous-RTF-v5.1-1</t>
  </si>
  <si>
    <t>PAC: DL20_CLTG_CTRL_UNIT-LgtInt-2021PLN-20-19 - RMP: RMP CharX: DL20_CLTG_CTRL_UNIT-LgtInt-AEG-2018-19 - CA: RMP CharX: DL20_CLTG_CTRL_UNIT-LgtInt-AEG-2018-19</t>
  </si>
  <si>
    <t>PAC: DL20_CLTG_CTRL_NET-LgtInt-2021PLN-20-38 - RMP: RMP CharX: DL20_CLTG_CTRL_NET-LgtInt-AEG-2018-38 - CA: RMP CharX: DL20_CLTG_CTRL_NET-LgtInt-AEG-2018-38</t>
  </si>
  <si>
    <t>PAC: DL20_CLTG_EXITLEC-LgtInt-2021PLN-V4-3 - RMP: DL20_CLTG_EXITLEC-LgtInt-2021PLN-V4-3 - CA: DL20_CLTG_EXITLEC-LgtInt-2021PLN-V4-3</t>
  </si>
  <si>
    <t>PAC: CLTG_EXITPHOTOLUM-Interior Lighting-AEG-2 - RMP: CLTG_EXITPHOTOLUM-Interior Lighting-AEG-2 - CA: CLTG_EXITPHOTOLUM-Interior Lighting-AEG-2</t>
  </si>
  <si>
    <t>PAC: CLTG_SKY-Interior Lighting-RSRCH-2 - RMP: CLTG_SKY-Interior Lighting-RSRCH-2 - CA: CLTG_SKY-Interior Lighting-RSRCH-2</t>
  </si>
  <si>
    <t>PAC: CLTG_BILVL-Interior Lighting-7PLN-v3-3 - RMP: CLTG_BILVL-Interior Lighting-7PLN-v3-3 - CA: CLTG_BILVL-Interior Lighting-7PLN-v3-3</t>
  </si>
  <si>
    <t>PAC: CLTG_EXT_BILVL-Exterior Lighting-7PLN-v7-3 / CLTG_EXT_BILVL-Exterior Lighting-MEMD-v. 2014-1 - RMP: CLTG_EXT_BILVL-Exterior Lighting-7PLN-v7-3 / CLTG_EXT_BILVL-Exterior Lighting-MEMD-v. 2014-1 - CA: CLTG_EXT_BILVL-Exterior Lighting-7PLN-v7-3 / CLTG_EXT_BILVL-Exterior Lighting-MEMD-v. 2014-1</t>
  </si>
  <si>
    <t xml:space="preserve">PAC: Embedded Ext. Controls: DL20_CLTG_CTRL_UNIText-LgtExt-AEG-2018-1
Daylighting Controls: CLTG_EXT_DAY-Exterior Lighting-PGE-R3-1 - RMP:  - CA: </t>
  </si>
  <si>
    <t>PAC: CLTG_EXT_PV-Exterior Lighting-AEG-1 - RMP: CLTG_EXT_PV-Exterior Lighting-AEG-1 - CA: CLTG_EXT_PV-Exterior Lighting-AEG-1</t>
  </si>
  <si>
    <t>PAC: DL20_RFG_ASH-Refrig-2021PLN-V11-10 - RMP: DL20_RFG_ASH-Refrig-2021PLN-V11-10 - CA: DL20_RFG_RCH_FRZ-Refrig-CMUATRM-4</t>
  </si>
  <si>
    <t>PAC: RFG_GSKT-Refrigeration-RTF-v1.3-1 - RMP: RFG_GSKT-Refrigeration-RTF-v1.3-1 - CA: RFG_GSKT-Refrigeration-RTF-v1.3-1</t>
  </si>
  <si>
    <t>PAC: RFG_STR-Refrigeration-RTF-v2.1-1 - RMP: RFG_STR-Refrigeration-RTF-v2.1-1 - CA: DL20_RFG_STR-Refrig-CMUATRM-4</t>
  </si>
  <si>
    <t>PAC: DL20_RFG_HECOMP-Refrig-AEO20-5 - RMP: DL20_RFG_HECOMP-Refrig-AEO20-5 - CA: DL20_RFG_HECOMP-Refrig-AEO20-5</t>
  </si>
  <si>
    <t>PAC: DL20_RFG_VSCOMP-Refrig-2021PLN-V11-8 - RMP: DL20_RFG_HECOMP-Refrig-AEO20-10 - CA: RFG_VSCOMP-Refrigeration-DEER-v2011-1</t>
  </si>
  <si>
    <t>PAC: DL20_RFG_COMP_FANMTR-Refrig-2021PLN-V11-1 - RMP: DL20_RFG_COMP_FANMTR-Refrig-2021PLN-V11-1 - CA: DL20_RFG_COMP_FANMTR-Refrig-2021PLN-V11-1</t>
  </si>
  <si>
    <t>PAC: DL20_RFG_MLTPLXa-Refrig-2021PLN-V11-7 - RMP: DL20_RFG_MLTPLXa-Refrig-2021PLN-V11-7 - CA: DL20_RFG_MLTPLXa-Refrig-2021PLN-V11-7</t>
  </si>
  <si>
    <t>PAC: RTF - RMP: RTF (completed after AEG's RMP characterization, so just use RTF) - CA: RFG_PMSM-Refrigeration-CALTF-v1.12-1</t>
  </si>
  <si>
    <t>PAC: DL20_RFG_DDEF-Refrig-2021PLN-V11-12 - RMP: DL20_RFG_DDEF-Refrig-2021PLN-V11-12 - CA: DL20_RFG_DDEF-Refrig-2021PLN-V11-12</t>
  </si>
  <si>
    <t>PAC: DL20_RFG_ADC-Refrig-2021PLN-V11-2 - RMP: DL20_RFG_ADC-Refrig-2021PLN-V11-2 - CA: DL20_RFG_WLK_RFG-Refrig-CMUATRM-4</t>
  </si>
  <si>
    <t>PAC: DL20_RFG_EFAN_CTRL-Refrig-2021PLN-V11-4 - RMP: DL20_RFG_EFAN_CTRL-Refrig-2021PLN-V11-4 - CA: DL20_RFG_EFAN_CTRL-Refrig-2021PLN-V11-4</t>
  </si>
  <si>
    <t>PAC: DL20_RFG_INS_SCTLINE-Refrig-2021PLN-V11-3 - RMP: DL20_RFG_INS_SCTLINE-Refrig-2021PLN-V11-3 - CA: DL20_RFG_INS_SCTLINE-Refrig-2021PLN-V11-3</t>
  </si>
  <si>
    <t>PAC: DL20_RFG_LED-Refrig-2021PLN-V11-1 - RMP: DL20_RFG_LED-Refrig-2021PLN-V11-1 - CA: DL20_RFG_LED-Refrig-CMUATRM-1</t>
  </si>
  <si>
    <t>PAC: DL20_RFG_SENS-Refrig-2021PLN-V11-11 - RMP: DL20_RFG_SENS-Refrig-2021PLN-V11-11 - CA: DL20_RFG_SENS-Refrig-2021PLN-V11-11</t>
  </si>
  <si>
    <t>PAC: DL20_RFG_ODSP_COV-Refrig-2021PLN-V11-1 - RMP: DL20_RFG_ODSP_COV-Refrig-2021PLN-V11-1 - CA: DL20_RFG_ODSP_COV-Refrig-2021PLN-V11-1</t>
  </si>
  <si>
    <t>PAC: HANDWRAP_ONDMD-Misc-RTF-v1.1-1 - RMP: HANDWRAP_ONDMD-Misc-RTF-v1.1-1 - CA: HANDWRAP_ONDMD-Misc-RTF-v1.1-1</t>
  </si>
  <si>
    <t>PAC: DL20_RFG_ULTFRZ_ESTAR-Refrig-CAeTRM-1-2 - RMP: DL20_RFG_ULTFRZ_ESTAR-Refrig-CAeTRM-1-2 - CA: DL20_RFG_ULTFRZ_ESTAR-Refrig-CAeTRM-1-2</t>
  </si>
  <si>
    <t>PAC: VEND_CTRL-Miscellaneous-SCE-17R0-40 - RMP: VEND_CTRL-Miscellaneous-SCE-17R0-40 - CA: VEND_CTRL-Miscellaneous-SCE-17R0-40</t>
  </si>
  <si>
    <t>PAC: COOK_EXHD-Food Preparation-7PLN-v3-1 - RMP: XCEL - "Demand Controlled Ventilation CO - 5 to less than 7.5 HP" 2020 Measure - CA: COOK_EXHD-Food Preparation-7PLN-v3-1</t>
  </si>
  <si>
    <t>PAC: GSTRM_CTRL-Cooling/Heating-PGE-R2-18 - RMP: GSTRM_CTRL-Cooling/Heating-PGE-R2-18 - CA: GSTRM_CTRL-Cooling/Heating-PGE-R2-18</t>
  </si>
  <si>
    <t>PAC: SMARTSTRIP-Elec-RTF-v4.1-1 - RMP: SMARTSTRIP-Elec-RTF-v4.1-1 - CA: SMARTSTRIP-Elec-RTF-v4.1-1</t>
  </si>
  <si>
    <t>PAC: DATA_BEST-Office Equipment-7PLN-v6-1 - RMP: DATA_BEST-Office Equipment-XCELCO-2017-18-1 - CA: DATA_BEST-Office Equipment-7PLN-v6-1</t>
  </si>
  <si>
    <t>PAC: DATA_COMTECH-Office Equipment-7PLN-v6-1 - RMP: DATA_COMTECH-Office Equipment-XCELCO-2017-18-1 - CA: DATA_COMTECH-Office Equipment-7PLN-v6-1</t>
  </si>
  <si>
    <t>PAC: DATA_EDGE-Office Equipment-7PLN-v6-1 - RMP: DATA_EDGE-Office Equipment-7PLN-v6-1 - CA: DATA_EDGE-Office Equipment-7PLN-v6-1</t>
  </si>
  <si>
    <t>PAC: VVLABHD-HVAC - Ventilation-7PLN-v2-1 - RMP: VVLABHD-HVAC - Ventilation-7PLN-v2-1 - CA: VVLABHD-HVAC - Ventilation-7PLN-v2-1</t>
  </si>
  <si>
    <t>PAC: IL TRM - RMP: IL TRM - CA: PL_COV-Water Heating-SCG-R0-62</t>
  </si>
  <si>
    <t>PAC: ESTAR_WC-Miscellaneous-ESTAR-1 - RMP: ESTAR_WC-Miscellaneous-ESTAR-1 - CA: ESTAR_WC-Miscellaneous-ESTAR-1</t>
  </si>
  <si>
    <t>PAC: DL20_CMSC_LIFT-Misc-2021PLN-V1-2 - RMP: DL20_CMSC_LIFT-Misc-2021PLN-V1-2 - CA: DL20_CMSC_LIFT-Misc-2021PLN-V1-2</t>
  </si>
  <si>
    <t xml:space="preserve">PAC:  - RMP: XCEL - "Average EEB Project - 2020" measure - CA: </t>
  </si>
  <si>
    <t>PAC: DL20_COM_SEM-Misc-2021PLN-V4-1 - RMP: DL20_COM_SEM-Misc-2021PLN-V4-1 - CA: BEHAV_SEM-All-CPUC-2018_PG-1 from CPUC P&amp;G study - check 2019 version for updates.</t>
  </si>
  <si>
    <t xml:space="preserve">PAC: DL20_COM_SEM-Misc-2021PLN-V4-19 - RMP:  - CA: </t>
  </si>
  <si>
    <t>PAC: DL20_COM_SEM-Misc-2021PLN-V4-1 - RMP: COM_RCX-All-XCELCO-2017-18-1 gives 1% savings. These measures are no longer in the 2019-20 Xcel DSM Plan. - CA: COM_RCX-All-CPUC-2018_PG-1</t>
  </si>
  <si>
    <t>Mind that codes have made it so these are baseline</t>
  </si>
  <si>
    <t>its not clear what the baseline is for these units</t>
  </si>
  <si>
    <t>We don’t have pools to heat here.</t>
  </si>
  <si>
    <t>I don't think we could incent hot tubs</t>
  </si>
  <si>
    <t>These went to code so there is no more opporunity</t>
  </si>
  <si>
    <t>doesn’t mean reliable and feasable</t>
  </si>
  <si>
    <t>Too small to build a program around</t>
  </si>
  <si>
    <t>no pools here</t>
  </si>
  <si>
    <t xml:space="preserve">can we/ should we provide incentives for pv?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</si>
</sst>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theme="1"/>
      <name val="Calibri"/>
      <family val="2"/>
      <scheme val="minor"/>
    </font>
    <font>
      <b/>
      <sz val="10"/>
      <color theme="0"/>
      <name val="Calibri Light"/>
      <family val="2"/>
      <scheme val="major"/>
    </font>
    <font>
      <b/>
      <sz val="10"/>
      <color theme="1"/>
      <name val="Calibri"/>
      <family val="2"/>
      <scheme val="minor"/>
    </font>
    <font>
      <b/>
      <sz val="10"/>
      <color theme="0"/>
      <name val="Calibri"/>
      <family val="2"/>
      <scheme val="minor"/>
    </font>
    <font>
      <b/>
      <sz val="11"/>
      <name val="Calibri"/>
      <family val="2"/>
      <scheme val="minor"/>
    </font>
    <font>
      <sz val="11"/>
      <name val="Calibri"/>
      <family val="2"/>
      <scheme val="minor"/>
    </font>
    <font>
      <sz val="10"/>
      <name val="Calibri"/>
      <family val="2"/>
      <scheme val="minor"/>
    </font>
    <font>
      <sz val="9"/>
      <color rgb="FF000000"/>
      <name val="Calibri Light"/>
      <family val="2"/>
    </font>
    <font>
      <b/>
      <sz val="9"/>
      <color rgb="FF000000"/>
      <name val="Calibri Light"/>
      <family val="2"/>
    </font>
    <font>
      <b/>
      <sz val="9"/>
      <color indexed="81"/>
      <name val="Tahoma"/>
      <family val="2"/>
    </font>
    <font>
      <sz val="9"/>
      <color indexed="81"/>
      <name val="Tahoma"/>
      <family val="2"/>
    </font>
    <font>
      <b/>
      <sz val="12"/>
      <color indexed="81"/>
      <name val="Tahoma"/>
      <family val="2"/>
    </font>
    <font>
      <sz val="12"/>
      <color indexed="81"/>
      <name val="Tahoma"/>
      <family val="2"/>
    </font>
    <font>
      <b/>
      <sz val="11"/>
      <color indexed="81"/>
      <name val="Tahoma"/>
      <family val="2"/>
    </font>
    <font>
      <sz val="11"/>
      <color indexed="81"/>
      <name val="Tahoma"/>
      <family val="2"/>
    </font>
    <font>
      <b/>
      <sz val="10"/>
      <color indexed="81"/>
      <name val="Tahoma"/>
      <family val="2"/>
    </font>
    <font>
      <sz val="10"/>
      <color indexed="81"/>
      <name val="Tahoma"/>
      <family val="2"/>
    </font>
    <font>
      <u/>
      <sz val="10"/>
      <color rgb="FF0070C0"/>
      <name val="Calibri"/>
      <family val="2"/>
      <scheme val="minor"/>
    </font>
    <font>
      <sz val="10"/>
      <color rgb="FF0070C0"/>
      <name val="Calibri"/>
      <family val="2"/>
      <scheme val="minor"/>
    </font>
    <font>
      <sz val="11"/>
      <color rgb="FF0070C0"/>
      <name val="Calibri"/>
      <family val="2"/>
      <scheme val="minor"/>
    </font>
    <font>
      <sz val="10"/>
      <color rgb="FFFF0000"/>
      <name val="Calibri"/>
      <family val="2"/>
      <scheme val="minor"/>
    </font>
    <font>
      <i/>
      <sz val="10"/>
      <name val="Calibri"/>
      <family val="2"/>
      <scheme val="minor"/>
    </font>
    <font>
      <sz val="11"/>
      <color rgb="FF00B050"/>
      <name val="Calibri"/>
      <family val="2"/>
      <scheme val="minor"/>
    </font>
    <font>
      <sz val="10"/>
      <color rgb="FF00B050"/>
      <name val="Calibri"/>
      <family val="2"/>
      <scheme val="minor"/>
    </font>
    <font>
      <sz val="9"/>
      <color theme="1"/>
      <name val="Calibri"/>
      <family val="2"/>
      <scheme val="minor"/>
    </font>
    <font>
      <b/>
      <sz val="11"/>
      <color theme="2" tint="-0.499984740745262"/>
      <name val="Calibri"/>
      <family val="2"/>
      <scheme val="minor"/>
    </font>
    <font>
      <sz val="9"/>
      <name val="Calibri"/>
      <family val="2"/>
      <scheme val="minor"/>
    </font>
    <font>
      <sz val="10"/>
      <name val="MS Sans Serif"/>
      <family val="2"/>
    </font>
    <font>
      <b/>
      <sz val="9"/>
      <color theme="1"/>
      <name val="Calibri"/>
      <family val="2"/>
      <scheme val="minor"/>
    </font>
    <font>
      <b/>
      <sz val="9"/>
      <color theme="0"/>
      <name val="Calibri"/>
      <family val="2"/>
      <scheme val="minor"/>
    </font>
    <font>
      <b/>
      <sz val="9"/>
      <name val="Calibri"/>
      <family val="2"/>
      <scheme val="minor"/>
    </font>
    <font>
      <i/>
      <sz val="11"/>
      <color theme="1"/>
      <name val="Calibri"/>
      <family val="2"/>
      <scheme val="minor"/>
    </font>
    <font>
      <sz val="11"/>
      <color rgb="FFC0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5"/>
      <color theme="3"/>
      <name val="Calibri"/>
      <family val="2"/>
    </font>
    <font>
      <b/>
      <sz val="13"/>
      <color theme="3"/>
      <name val="Calibri"/>
      <family val="2"/>
    </font>
    <font>
      <b/>
      <sz val="11"/>
      <color theme="3"/>
      <name val="Calibri"/>
      <family val="2"/>
    </font>
    <font>
      <b/>
      <sz val="11"/>
      <color rgb="FF000000"/>
      <name val="Calibri"/>
      <family val="2"/>
      <scheme val="minor"/>
    </font>
    <font>
      <sz val="11"/>
      <color rgb="FF0000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CCCC"/>
        <bgColor indexed="64"/>
      </patternFill>
    </fill>
    <fill>
      <patternFill patternType="solid">
        <fgColor rgb="FF1C1D4D"/>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CC66FF"/>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bgColor indexed="64"/>
      </patternFill>
    </fill>
    <fill>
      <patternFill patternType="solid">
        <fgColor rgb="FFF2F2F2"/>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rgb="FF99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rgb="FFFF0000"/>
        <bgColor indexed="64"/>
      </patternFill>
    </fill>
    <fill>
      <patternFill patternType="solid">
        <fgColor rgb="FFC7A1E3"/>
        <bgColor indexed="64"/>
      </patternFill>
    </fill>
    <fill>
      <patternFill patternType="solid">
        <fgColor rgb="FF66FF66"/>
        <bgColor indexed="64"/>
      </patternFill>
    </fill>
    <fill>
      <patternFill patternType="solid">
        <fgColor rgb="FFFFC000"/>
        <bgColor indexed="64"/>
      </patternFill>
    </fill>
    <fill>
      <patternFill patternType="solid">
        <fgColor rgb="FFFFFFCC"/>
        <bgColor indexed="64"/>
      </patternFill>
    </fill>
    <fill>
      <patternFill patternType="solid">
        <fgColor rgb="FFDDEBF7"/>
        <bgColor indexed="64"/>
      </patternFill>
    </fill>
    <fill>
      <patternFill patternType="solid">
        <fgColor rgb="FFFFFFFF"/>
        <bgColor indexed="64"/>
      </patternFill>
    </fill>
  </fills>
  <borders count="38">
    <border>
      <left/>
      <right/>
      <top/>
      <bottom/>
      <diagonal/>
    </border>
    <border>
      <left/>
      <right/>
      <top/>
      <bottom style="thin">
        <color indexed="64"/>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medium">
        <color rgb="FFFF7F00"/>
      </bottom>
      <diagonal/>
    </border>
    <border>
      <left/>
      <right/>
      <top style="medium">
        <color rgb="FFFF7F00"/>
      </top>
      <bottom style="medium">
        <color rgb="FFFF7F00"/>
      </bottom>
      <diagonal/>
    </border>
    <border>
      <left style="thin">
        <color theme="0" tint="-0.14996795556505021"/>
      </left>
      <right/>
      <top style="thin">
        <color theme="0" tint="-0.14996795556505021"/>
      </top>
      <bottom style="thin">
        <color theme="5"/>
      </bottom>
      <diagonal/>
    </border>
    <border>
      <left/>
      <right style="thin">
        <color theme="0" tint="-0.14996795556505021"/>
      </right>
      <top style="thin">
        <color theme="0" tint="-0.14996795556505021"/>
      </top>
      <bottom style="thin">
        <color theme="5"/>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bottom style="medium">
        <color indexed="64"/>
      </bottom>
      <diagonal/>
    </border>
  </borders>
  <cellStyleXfs count="10">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1" fillId="0" borderId="0"/>
    <xf numFmtId="0" fontId="1" fillId="0" borderId="0"/>
    <xf numFmtId="0" fontId="34" fillId="0" borderId="0"/>
    <xf numFmtId="0" fontId="43" fillId="0" borderId="34" applyNumberFormat="0" applyFill="0" applyAlignment="0" applyProtection="0"/>
    <xf numFmtId="0" fontId="44" fillId="0" borderId="35" applyNumberFormat="0" applyFill="0" applyAlignment="0" applyProtection="0"/>
    <xf numFmtId="0" fontId="45" fillId="0" borderId="36" applyNumberFormat="0" applyFill="0" applyAlignment="0" applyProtection="0"/>
    <xf numFmtId="0" fontId="44" fillId="0" borderId="35" applyNumberFormat="0" applyFill="0" applyAlignment="0" applyProtection="0"/>
  </cellStyleXfs>
  <cellXfs count="983">
    <xf numFmtId="0" fontId="0" fillId="0" borderId="0" xfId="0"/>
    <xf numFmtId="0" fontId="0" fillId="2" borderId="0" xfId="0" applyFill="1"/>
    <xf numFmtId="0" fontId="0" fillId="0" borderId="0" xfId="0" applyAlignment="1">
      <alignment horizontal="left" vertical="center" wrapText="1"/>
    </xf>
    <xf numFmtId="0" fontId="0" fillId="0" borderId="0" xfId="0" applyAlignment="1">
      <alignment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0" xfId="0" applyAlignment="1">
      <alignment horizontal="center" vertical="center"/>
    </xf>
    <xf numFmtId="0" fontId="0" fillId="2" borderId="0" xfId="0" applyFill="1" applyAlignment="1">
      <alignment horizontal="center"/>
    </xf>
    <xf numFmtId="0" fontId="0" fillId="4" borderId="0" xfId="0" applyFill="1"/>
    <xf numFmtId="0" fontId="0" fillId="4" borderId="1" xfId="0" applyFill="1" applyBorder="1"/>
    <xf numFmtId="0" fontId="0" fillId="0" borderId="0" xfId="0" applyAlignment="1">
      <alignment vertical="center"/>
    </xf>
    <xf numFmtId="0" fontId="0" fillId="0" borderId="0" xfId="0" applyAlignment="1">
      <alignment horizontal="center"/>
    </xf>
    <xf numFmtId="0" fontId="0" fillId="7" borderId="0" xfId="0" applyFill="1"/>
    <xf numFmtId="0" fontId="0" fillId="0" borderId="0" xfId="0" applyAlignment="1">
      <alignment horizontal="left"/>
    </xf>
    <xf numFmtId="0" fontId="7" fillId="0" borderId="0" xfId="0" applyFont="1" applyAlignment="1">
      <alignment vertical="top"/>
    </xf>
    <xf numFmtId="0" fontId="0" fillId="8" borderId="0" xfId="0" applyFill="1"/>
    <xf numFmtId="0" fontId="0" fillId="9" borderId="0" xfId="0" applyFill="1"/>
    <xf numFmtId="0" fontId="0" fillId="2" borderId="0" xfId="0" applyFill="1" applyAlignment="1">
      <alignment vertical="center"/>
    </xf>
    <xf numFmtId="0" fontId="2" fillId="11" borderId="2" xfId="0" applyFont="1" applyFill="1" applyBorder="1" applyAlignment="1">
      <alignment horizontal="left" vertical="center"/>
    </xf>
    <xf numFmtId="0" fontId="4" fillId="11" borderId="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3" xfId="0" applyFont="1" applyFill="1" applyBorder="1" applyAlignment="1">
      <alignment horizontal="center" vertical="top" wrapText="1"/>
    </xf>
    <xf numFmtId="0" fontId="9" fillId="11" borderId="3" xfId="0" applyFont="1" applyFill="1" applyBorder="1" applyAlignment="1">
      <alignment horizontal="center" vertical="top" wrapText="1"/>
    </xf>
    <xf numFmtId="0" fontId="9" fillId="11" borderId="0" xfId="0" applyFont="1" applyFill="1" applyAlignment="1">
      <alignment horizontal="center" vertical="center" wrapText="1"/>
    </xf>
    <xf numFmtId="0" fontId="0" fillId="13" borderId="0" xfId="0" applyFill="1"/>
    <xf numFmtId="0" fontId="0" fillId="2" borderId="18" xfId="0" applyFill="1" applyBorder="1"/>
    <xf numFmtId="0" fontId="4" fillId="2" borderId="0" xfId="0" applyFont="1" applyFill="1" applyAlignment="1">
      <alignment horizontal="center" vertical="center"/>
    </xf>
    <xf numFmtId="0" fontId="11" fillId="4" borderId="2" xfId="0" applyFont="1" applyFill="1" applyBorder="1" applyAlignment="1">
      <alignment horizontal="left" vertical="center" wrapText="1"/>
    </xf>
    <xf numFmtId="0" fontId="11" fillId="4" borderId="19"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2" fillId="15" borderId="20" xfId="0" applyFont="1" applyFill="1" applyBorder="1" applyAlignment="1">
      <alignment horizontal="center" vertical="center" wrapText="1"/>
    </xf>
    <xf numFmtId="0" fontId="11" fillId="14" borderId="20"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8" borderId="2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20" borderId="19" xfId="0" applyFont="1" applyFill="1" applyBorder="1" applyAlignment="1">
      <alignment horizontal="center" vertical="center" wrapText="1"/>
    </xf>
    <xf numFmtId="0" fontId="12" fillId="2" borderId="7" xfId="0" applyFont="1" applyFill="1" applyBorder="1" applyAlignment="1">
      <alignment vertical="center"/>
    </xf>
    <xf numFmtId="0" fontId="12" fillId="2" borderId="9" xfId="0" applyFont="1" applyFill="1" applyBorder="1" applyAlignment="1">
      <alignment vertical="center"/>
    </xf>
    <xf numFmtId="0" fontId="0" fillId="0" borderId="19" xfId="0" applyBorder="1" applyAlignment="1">
      <alignment horizontal="center" vertical="center"/>
    </xf>
    <xf numFmtId="0" fontId="14" fillId="2" borderId="27" xfId="0" applyFont="1" applyFill="1" applyBorder="1" applyAlignment="1">
      <alignment vertical="center" readingOrder="1"/>
    </xf>
    <xf numFmtId="0" fontId="14" fillId="2" borderId="27" xfId="0" applyFont="1" applyFill="1" applyBorder="1" applyAlignment="1">
      <alignment horizontal="center" vertical="center" readingOrder="1"/>
    </xf>
    <xf numFmtId="0" fontId="12" fillId="2" borderId="5" xfId="0" applyFont="1" applyFill="1" applyBorder="1" applyAlignment="1">
      <alignment vertical="center"/>
    </xf>
    <xf numFmtId="0" fontId="12" fillId="2" borderId="6" xfId="0" applyFont="1" applyFill="1" applyBorder="1" applyAlignment="1">
      <alignment vertical="center"/>
    </xf>
    <xf numFmtId="0" fontId="14" fillId="21" borderId="27" xfId="0" applyFont="1" applyFill="1" applyBorder="1" applyAlignment="1">
      <alignment vertical="center" readingOrder="1"/>
    </xf>
    <xf numFmtId="0" fontId="14" fillId="21" borderId="27" xfId="0" applyFont="1" applyFill="1" applyBorder="1" applyAlignment="1">
      <alignment horizontal="center" vertical="center" readingOrder="1"/>
    </xf>
    <xf numFmtId="0" fontId="14" fillId="2" borderId="28" xfId="0" applyFont="1" applyFill="1" applyBorder="1" applyAlignment="1">
      <alignment vertical="center" readingOrder="1"/>
    </xf>
    <xf numFmtId="0" fontId="14" fillId="2" borderId="28" xfId="0" applyFont="1" applyFill="1" applyBorder="1" applyAlignment="1">
      <alignment horizontal="center" vertical="center" readingOrder="1"/>
    </xf>
    <xf numFmtId="0" fontId="12" fillId="2" borderId="25" xfId="0" applyFont="1" applyFill="1" applyBorder="1" applyAlignment="1">
      <alignment horizontal="center" vertical="center"/>
    </xf>
    <xf numFmtId="0" fontId="12" fillId="4" borderId="7" xfId="0" applyFont="1" applyFill="1" applyBorder="1" applyAlignment="1">
      <alignment vertical="center"/>
    </xf>
    <xf numFmtId="0" fontId="12" fillId="4" borderId="9" xfId="0" applyFont="1" applyFill="1" applyBorder="1" applyAlignment="1">
      <alignment vertical="center"/>
    </xf>
    <xf numFmtId="0" fontId="12" fillId="4" borderId="17" xfId="0" applyFont="1" applyFill="1" applyBorder="1" applyAlignment="1">
      <alignment vertical="center"/>
    </xf>
    <xf numFmtId="0" fontId="12" fillId="4" borderId="19" xfId="0" applyFont="1" applyFill="1" applyBorder="1" applyAlignment="1">
      <alignment horizontal="center" vertical="center"/>
    </xf>
    <xf numFmtId="0" fontId="15" fillId="2" borderId="28" xfId="0" applyFont="1" applyFill="1" applyBorder="1" applyAlignment="1">
      <alignment vertical="center" readingOrder="1"/>
    </xf>
    <xf numFmtId="0" fontId="15" fillId="2" borderId="28" xfId="0" applyFont="1" applyFill="1" applyBorder="1" applyAlignment="1">
      <alignment horizontal="center" vertical="center" readingOrder="1"/>
    </xf>
    <xf numFmtId="0" fontId="12" fillId="2" borderId="17" xfId="0" applyFont="1" applyFill="1" applyBorder="1" applyAlignment="1">
      <alignment vertical="center"/>
    </xf>
    <xf numFmtId="0" fontId="0" fillId="0" borderId="1" xfId="0" applyBorder="1" applyAlignment="1">
      <alignment vertical="center"/>
    </xf>
    <xf numFmtId="0" fontId="12" fillId="2" borderId="10" xfId="0" applyFont="1" applyFill="1" applyBorder="1" applyAlignment="1">
      <alignment vertical="center"/>
    </xf>
    <xf numFmtId="0" fontId="12" fillId="2" borderId="11" xfId="0" applyFont="1" applyFill="1" applyBorder="1" applyAlignment="1">
      <alignment vertical="center"/>
    </xf>
    <xf numFmtId="0" fontId="0" fillId="0" borderId="1" xfId="0" applyBorder="1"/>
    <xf numFmtId="0" fontId="12" fillId="4" borderId="25" xfId="0" applyFont="1" applyFill="1" applyBorder="1" applyAlignment="1">
      <alignment horizontal="center" vertical="center"/>
    </xf>
    <xf numFmtId="0" fontId="12" fillId="2" borderId="19" xfId="0" applyFont="1" applyFill="1" applyBorder="1" applyAlignment="1">
      <alignment horizontal="left" vertical="center"/>
    </xf>
    <xf numFmtId="0" fontId="13" fillId="2" borderId="19" xfId="0" applyFont="1" applyFill="1" applyBorder="1" applyAlignment="1">
      <alignment vertical="top" wrapText="1"/>
    </xf>
    <xf numFmtId="0" fontId="12" fillId="5" borderId="19" xfId="0" applyFont="1" applyFill="1" applyBorder="1" applyAlignment="1">
      <alignment horizontal="center" vertical="center" wrapText="1"/>
    </xf>
    <xf numFmtId="0" fontId="12" fillId="0" borderId="19" xfId="0" applyFont="1" applyBorder="1" applyAlignment="1">
      <alignment horizontal="center" vertical="center" wrapText="1"/>
    </xf>
    <xf numFmtId="0" fontId="13" fillId="4" borderId="19" xfId="0" applyFont="1" applyFill="1" applyBorder="1" applyAlignment="1">
      <alignment vertical="top" wrapText="1"/>
    </xf>
    <xf numFmtId="0" fontId="12" fillId="4" borderId="19" xfId="0" applyFont="1" applyFill="1" applyBorder="1" applyAlignment="1">
      <alignment horizontal="left" vertical="center"/>
    </xf>
    <xf numFmtId="0" fontId="12" fillId="7" borderId="17" xfId="0" applyFont="1" applyFill="1" applyBorder="1" applyAlignment="1">
      <alignment vertical="center"/>
    </xf>
    <xf numFmtId="0" fontId="12" fillId="7" borderId="25" xfId="0" applyFont="1" applyFill="1" applyBorder="1" applyAlignment="1">
      <alignment vertical="center"/>
    </xf>
    <xf numFmtId="0" fontId="0" fillId="7" borderId="19" xfId="0" applyFill="1" applyBorder="1" applyAlignment="1">
      <alignment horizontal="center" vertical="center"/>
    </xf>
    <xf numFmtId="0" fontId="0" fillId="8" borderId="19" xfId="0" applyFill="1" applyBorder="1" applyAlignment="1">
      <alignment horizontal="center" vertical="center"/>
    </xf>
    <xf numFmtId="0" fontId="0" fillId="0" borderId="0" xfId="0" applyAlignment="1">
      <alignment horizontal="left" wrapText="1"/>
    </xf>
    <xf numFmtId="0" fontId="12" fillId="4" borderId="19" xfId="0" applyFont="1" applyFill="1" applyBorder="1" applyAlignment="1">
      <alignment horizontal="left" vertical="center" wrapText="1"/>
    </xf>
    <xf numFmtId="0" fontId="12" fillId="2" borderId="19" xfId="0" applyFont="1" applyFill="1" applyBorder="1" applyAlignment="1">
      <alignment horizontal="center" vertical="center"/>
    </xf>
    <xf numFmtId="0" fontId="0" fillId="2" borderId="19" xfId="0" applyFill="1" applyBorder="1" applyAlignment="1">
      <alignment horizontal="center" vertical="center"/>
    </xf>
    <xf numFmtId="0" fontId="0" fillId="13" borderId="19" xfId="0" applyFill="1" applyBorder="1" applyAlignment="1">
      <alignment horizontal="center" vertical="center"/>
    </xf>
    <xf numFmtId="0" fontId="12" fillId="4" borderId="2" xfId="0" applyFont="1" applyFill="1" applyBorder="1" applyAlignment="1">
      <alignment vertical="center"/>
    </xf>
    <xf numFmtId="0" fontId="12" fillId="4" borderId="4" xfId="0" applyFont="1" applyFill="1" applyBorder="1" applyAlignment="1">
      <alignment vertical="center"/>
    </xf>
    <xf numFmtId="0" fontId="12" fillId="4" borderId="19" xfId="0" applyFont="1" applyFill="1" applyBorder="1" applyAlignment="1">
      <alignment vertical="center"/>
    </xf>
    <xf numFmtId="0" fontId="9" fillId="11" borderId="19" xfId="0" applyFont="1" applyFill="1" applyBorder="1" applyAlignment="1">
      <alignment horizontal="center" vertical="center" wrapText="1"/>
    </xf>
    <xf numFmtId="0" fontId="4" fillId="11" borderId="3" xfId="0" applyFont="1" applyFill="1" applyBorder="1" applyAlignment="1">
      <alignment horizontal="left" vertical="top"/>
    </xf>
    <xf numFmtId="0" fontId="4" fillId="0" borderId="19" xfId="0" applyFont="1" applyBorder="1" applyAlignment="1">
      <alignment horizontal="center" vertical="center" wrapText="1"/>
    </xf>
    <xf numFmtId="0" fontId="0" fillId="2" borderId="0" xfId="0" applyFill="1" applyAlignment="1">
      <alignment wrapText="1"/>
    </xf>
    <xf numFmtId="0" fontId="4" fillId="4" borderId="2"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4" xfId="0" applyFont="1" applyFill="1" applyBorder="1" applyAlignment="1">
      <alignment vertical="center" wrapText="1"/>
    </xf>
    <xf numFmtId="0" fontId="4" fillId="4" borderId="19" xfId="0" applyFont="1" applyFill="1" applyBorder="1" applyAlignment="1">
      <alignment horizontal="center" vertical="center" wrapText="1"/>
    </xf>
    <xf numFmtId="0" fontId="11" fillId="14" borderId="19" xfId="0" applyFont="1" applyFill="1" applyBorder="1" applyAlignment="1">
      <alignment horizontal="center" vertical="center" wrapText="1"/>
    </xf>
    <xf numFmtId="0" fontId="12" fillId="2" borderId="7" xfId="0" applyFont="1" applyFill="1" applyBorder="1" applyAlignment="1">
      <alignment horizontal="left" vertical="top" wrapText="1"/>
    </xf>
    <xf numFmtId="0" fontId="13" fillId="2" borderId="9" xfId="0" applyFont="1" applyFill="1" applyBorder="1" applyAlignment="1">
      <alignment horizontal="left" vertical="top" wrapText="1"/>
    </xf>
    <xf numFmtId="0" fontId="12"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2"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2" fillId="4" borderId="7" xfId="0" applyFont="1" applyFill="1" applyBorder="1" applyAlignment="1">
      <alignment horizontal="left" vertical="top" wrapText="1"/>
    </xf>
    <xf numFmtId="0" fontId="13" fillId="4" borderId="9" xfId="0" applyFont="1" applyFill="1" applyBorder="1" applyAlignment="1">
      <alignment horizontal="left" vertical="top" wrapText="1"/>
    </xf>
    <xf numFmtId="0" fontId="12" fillId="4" borderId="5" xfId="0" applyFont="1" applyFill="1" applyBorder="1" applyAlignment="1">
      <alignment horizontal="left" vertical="top" wrapText="1"/>
    </xf>
    <xf numFmtId="0" fontId="13" fillId="4" borderId="6" xfId="0" applyFont="1" applyFill="1" applyBorder="1" applyAlignment="1">
      <alignment horizontal="left" vertical="top" wrapText="1"/>
    </xf>
    <xf numFmtId="0" fontId="12" fillId="4" borderId="10" xfId="0" applyFont="1" applyFill="1" applyBorder="1" applyAlignment="1">
      <alignment horizontal="left" vertical="top" wrapText="1"/>
    </xf>
    <xf numFmtId="0" fontId="13" fillId="4" borderId="11" xfId="0" applyFont="1" applyFill="1" applyBorder="1" applyAlignment="1">
      <alignment horizontal="left" vertical="top" wrapText="1"/>
    </xf>
    <xf numFmtId="0" fontId="12" fillId="4" borderId="7" xfId="0" applyFont="1" applyFill="1" applyBorder="1" applyAlignment="1">
      <alignment vertical="top" wrapText="1"/>
    </xf>
    <xf numFmtId="0" fontId="13" fillId="4" borderId="9" xfId="0" applyFont="1" applyFill="1" applyBorder="1" applyAlignment="1">
      <alignment vertical="top" wrapText="1"/>
    </xf>
    <xf numFmtId="0" fontId="12" fillId="4" borderId="10" xfId="0" applyFont="1" applyFill="1" applyBorder="1" applyAlignment="1">
      <alignment vertical="top" wrapText="1"/>
    </xf>
    <xf numFmtId="0" fontId="13" fillId="4" borderId="11" xfId="0" applyFont="1" applyFill="1" applyBorder="1" applyAlignment="1">
      <alignment vertical="top" wrapText="1"/>
    </xf>
    <xf numFmtId="0" fontId="13" fillId="4" borderId="4" xfId="0" applyFont="1" applyFill="1" applyBorder="1" applyAlignment="1">
      <alignment horizontal="left" vertical="center" wrapText="1"/>
    </xf>
    <xf numFmtId="0" fontId="12" fillId="2" borderId="4"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pplyAlignment="1">
      <alignment horizontal="left" vertical="top" wrapText="1"/>
    </xf>
    <xf numFmtId="0" fontId="13" fillId="2" borderId="4" xfId="0" applyFont="1" applyFill="1" applyBorder="1" applyAlignment="1">
      <alignment horizontal="left" vertical="top" wrapText="1"/>
    </xf>
    <xf numFmtId="0" fontId="12" fillId="2" borderId="2" xfId="0" applyFont="1" applyFill="1" applyBorder="1" applyAlignment="1">
      <alignment horizontal="left" vertical="center" wrapText="1"/>
    </xf>
    <xf numFmtId="0" fontId="12" fillId="4" borderId="2"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2" borderId="4"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2" fillId="2" borderId="2" xfId="0" applyFont="1" applyFill="1" applyBorder="1" applyAlignment="1">
      <alignment vertical="center" wrapText="1"/>
    </xf>
    <xf numFmtId="0" fontId="13" fillId="2" borderId="4" xfId="0" applyFont="1" applyFill="1" applyBorder="1" applyAlignment="1">
      <alignment vertical="center" wrapText="1"/>
    </xf>
    <xf numFmtId="0" fontId="13" fillId="2" borderId="17" xfId="0" applyFont="1" applyFill="1" applyBorder="1" applyAlignment="1">
      <alignment vertical="center" wrapText="1"/>
    </xf>
    <xf numFmtId="0" fontId="13" fillId="2" borderId="9"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0" xfId="0" applyFont="1" applyAlignment="1">
      <alignment horizontal="center" vertical="center" wrapText="1"/>
    </xf>
    <xf numFmtId="0" fontId="12" fillId="0" borderId="2" xfId="0" applyFont="1" applyBorder="1" applyAlignment="1">
      <alignment horizontal="left" vertical="center"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2" xfId="0" applyFont="1" applyBorder="1" applyAlignment="1">
      <alignment vertical="center"/>
    </xf>
    <xf numFmtId="0" fontId="12" fillId="0" borderId="4" xfId="0" applyFont="1" applyBorder="1" applyAlignment="1">
      <alignment vertical="center"/>
    </xf>
    <xf numFmtId="0" fontId="12" fillId="0" borderId="2" xfId="0" applyFont="1" applyBorder="1" applyAlignment="1">
      <alignment horizontal="left" vertical="top" wrapText="1"/>
    </xf>
    <xf numFmtId="0" fontId="13" fillId="0" borderId="4" xfId="0" applyFont="1" applyBorder="1" applyAlignment="1">
      <alignment horizontal="left" vertical="top" wrapText="1"/>
    </xf>
    <xf numFmtId="0" fontId="12" fillId="9" borderId="19" xfId="0" applyFont="1" applyFill="1" applyBorder="1" applyAlignment="1">
      <alignment horizontal="center" vertical="center" wrapText="1"/>
    </xf>
    <xf numFmtId="0" fontId="0" fillId="9" borderId="19" xfId="0" applyFill="1" applyBorder="1" applyAlignment="1">
      <alignment horizontal="center" vertical="center" wrapText="1"/>
    </xf>
    <xf numFmtId="0" fontId="12" fillId="0" borderId="19" xfId="0" applyFont="1" applyBorder="1" applyAlignment="1">
      <alignment vertical="center" wrapText="1"/>
    </xf>
    <xf numFmtId="0" fontId="12" fillId="0" borderId="19" xfId="0" applyFont="1" applyBorder="1" applyAlignment="1">
      <alignment horizontal="left" vertical="center" wrapText="1"/>
    </xf>
    <xf numFmtId="0" fontId="12" fillId="0" borderId="7" xfId="0" applyFont="1" applyBorder="1" applyAlignment="1">
      <alignment horizontal="left" vertical="center"/>
    </xf>
    <xf numFmtId="0" fontId="12" fillId="0" borderId="9" xfId="0" applyFont="1" applyBorder="1" applyAlignment="1">
      <alignment vertical="center"/>
    </xf>
    <xf numFmtId="0" fontId="13" fillId="0" borderId="4" xfId="0" applyFont="1" applyBorder="1" applyAlignment="1">
      <alignment horizontal="left" vertical="center" wrapText="1"/>
    </xf>
    <xf numFmtId="0" fontId="12" fillId="0" borderId="19" xfId="0" applyFont="1" applyBorder="1" applyAlignment="1">
      <alignment horizontal="left" vertical="top" wrapText="1"/>
    </xf>
    <xf numFmtId="0" fontId="12" fillId="18" borderId="19" xfId="0" applyFont="1" applyFill="1" applyBorder="1" applyAlignment="1">
      <alignment horizontal="center" vertical="center" wrapText="1"/>
    </xf>
    <xf numFmtId="0" fontId="0" fillId="18" borderId="0" xfId="0" applyFill="1"/>
    <xf numFmtId="0" fontId="0" fillId="18" borderId="0" xfId="0" applyFill="1" applyAlignment="1">
      <alignment wrapText="1"/>
    </xf>
    <xf numFmtId="0" fontId="13" fillId="4" borderId="6" xfId="0" applyFont="1" applyFill="1" applyBorder="1" applyAlignment="1">
      <alignment horizontal="center" vertical="center" wrapText="1"/>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0" fillId="18" borderId="0" xfId="0" applyFill="1" applyAlignment="1">
      <alignment horizontal="left"/>
    </xf>
    <xf numFmtId="0" fontId="12" fillId="4" borderId="5" xfId="0" applyFont="1" applyFill="1" applyBorder="1" applyAlignment="1">
      <alignment vertical="center" wrapText="1"/>
    </xf>
    <xf numFmtId="0" fontId="13" fillId="4" borderId="6" xfId="0" applyFont="1" applyFill="1" applyBorder="1" applyAlignment="1">
      <alignment vertical="center" wrapText="1"/>
    </xf>
    <xf numFmtId="0" fontId="12" fillId="4" borderId="10" xfId="0" applyFont="1" applyFill="1" applyBorder="1" applyAlignment="1">
      <alignment vertical="center" wrapText="1"/>
    </xf>
    <xf numFmtId="0" fontId="13" fillId="4" borderId="11" xfId="0" applyFont="1" applyFill="1" applyBorder="1" applyAlignment="1">
      <alignment vertical="center" wrapText="1"/>
    </xf>
    <xf numFmtId="0" fontId="13" fillId="4" borderId="6" xfId="0" applyFont="1" applyFill="1" applyBorder="1" applyAlignment="1">
      <alignment horizontal="left" vertical="center" wrapText="1"/>
    </xf>
    <xf numFmtId="0" fontId="12" fillId="2" borderId="5" xfId="0" applyFont="1" applyFill="1" applyBorder="1" applyAlignment="1">
      <alignment vertical="center" wrapText="1"/>
    </xf>
    <xf numFmtId="0" fontId="13" fillId="2" borderId="6" xfId="0" applyFont="1" applyFill="1" applyBorder="1" applyAlignment="1">
      <alignment vertical="center" wrapText="1"/>
    </xf>
    <xf numFmtId="0" fontId="12" fillId="2" borderId="10" xfId="0" applyFont="1" applyFill="1" applyBorder="1" applyAlignment="1">
      <alignment vertical="center" wrapText="1"/>
    </xf>
    <xf numFmtId="0" fontId="13" fillId="2" borderId="11" xfId="0" applyFont="1" applyFill="1" applyBorder="1" applyAlignment="1">
      <alignment vertical="center" wrapText="1"/>
    </xf>
    <xf numFmtId="0" fontId="0" fillId="2" borderId="4" xfId="0" applyFill="1" applyBorder="1" applyAlignment="1">
      <alignment vertical="center"/>
    </xf>
    <xf numFmtId="0" fontId="0" fillId="2" borderId="2" xfId="0" applyFill="1" applyBorder="1" applyAlignment="1">
      <alignment vertical="center"/>
    </xf>
    <xf numFmtId="0" fontId="0" fillId="2" borderId="19" xfId="0" applyFill="1" applyBorder="1" applyAlignment="1">
      <alignment vertical="center"/>
    </xf>
    <xf numFmtId="0" fontId="0" fillId="2" borderId="2" xfId="0" applyFill="1" applyBorder="1" applyAlignment="1">
      <alignment vertical="center" wrapText="1"/>
    </xf>
    <xf numFmtId="0" fontId="0" fillId="2" borderId="4" xfId="0" applyFill="1" applyBorder="1" applyAlignment="1">
      <alignment vertical="center" wrapText="1"/>
    </xf>
    <xf numFmtId="0" fontId="0" fillId="2" borderId="19" xfId="0" applyFill="1" applyBorder="1" applyAlignment="1">
      <alignment vertical="center" wrapText="1"/>
    </xf>
    <xf numFmtId="0" fontId="0" fillId="2" borderId="2" xfId="0" applyFill="1" applyBorder="1" applyAlignment="1">
      <alignment horizontal="center" vertical="center" wrapText="1"/>
    </xf>
    <xf numFmtId="0" fontId="0" fillId="2" borderId="2" xfId="0" applyFill="1" applyBorder="1" applyAlignment="1">
      <alignment horizontal="left" vertical="center"/>
    </xf>
    <xf numFmtId="0" fontId="0" fillId="9" borderId="0" xfId="0" applyFill="1" applyAlignment="1">
      <alignment vertical="center"/>
    </xf>
    <xf numFmtId="0" fontId="12" fillId="9" borderId="7"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12" fillId="9" borderId="2" xfId="0" applyFont="1" applyFill="1" applyBorder="1" applyAlignment="1">
      <alignment vertical="center"/>
    </xf>
    <xf numFmtId="0" fontId="12" fillId="9" borderId="4" xfId="0" applyFont="1" applyFill="1" applyBorder="1" applyAlignment="1">
      <alignment vertical="center"/>
    </xf>
    <xf numFmtId="0" fontId="12" fillId="9" borderId="17"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0" fillId="9" borderId="19" xfId="0" applyFill="1" applyBorder="1" applyAlignment="1">
      <alignment horizontal="center" vertical="center"/>
    </xf>
    <xf numFmtId="0" fontId="12" fillId="9" borderId="2" xfId="0" applyFont="1" applyFill="1" applyBorder="1" applyAlignment="1">
      <alignment horizontal="left" vertical="center"/>
    </xf>
    <xf numFmtId="0" fontId="0" fillId="9" borderId="0" xfId="0" applyFill="1" applyAlignment="1">
      <alignment wrapText="1"/>
    </xf>
    <xf numFmtId="0" fontId="12" fillId="9" borderId="4"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13" fillId="9" borderId="19" xfId="0" applyFont="1" applyFill="1" applyBorder="1" applyAlignment="1">
      <alignment horizontal="left" vertical="center" wrapText="1"/>
    </xf>
    <xf numFmtId="0" fontId="0" fillId="7" borderId="0" xfId="0" applyFill="1" applyAlignment="1">
      <alignment vertical="center"/>
    </xf>
    <xf numFmtId="0" fontId="12" fillId="7" borderId="7"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12" fillId="7" borderId="2" xfId="0" applyFont="1" applyFill="1" applyBorder="1" applyAlignment="1">
      <alignment vertical="center"/>
    </xf>
    <xf numFmtId="0" fontId="12" fillId="7" borderId="4" xfId="0" applyFont="1" applyFill="1" applyBorder="1" applyAlignment="1">
      <alignment vertical="center"/>
    </xf>
    <xf numFmtId="0" fontId="12"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17" xfId="0" applyFont="1" applyFill="1" applyBorder="1" applyAlignment="1">
      <alignment horizontal="left" vertical="center" wrapText="1"/>
    </xf>
    <xf numFmtId="0" fontId="12" fillId="7" borderId="19" xfId="0" applyFont="1" applyFill="1" applyBorder="1" applyAlignment="1">
      <alignment horizontal="left" vertical="center"/>
    </xf>
    <xf numFmtId="0" fontId="0" fillId="7" borderId="0" xfId="0" applyFill="1" applyAlignment="1">
      <alignment wrapText="1"/>
    </xf>
    <xf numFmtId="0" fontId="12" fillId="7" borderId="7" xfId="0" applyFont="1" applyFill="1" applyBorder="1" applyAlignment="1">
      <alignment vertical="center"/>
    </xf>
    <xf numFmtId="0" fontId="12" fillId="7" borderId="9" xfId="0" applyFont="1" applyFill="1" applyBorder="1" applyAlignment="1">
      <alignment vertical="center"/>
    </xf>
    <xf numFmtId="0" fontId="12" fillId="7" borderId="10"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12" fillId="7" borderId="10" xfId="0" applyFont="1" applyFill="1" applyBorder="1" applyAlignment="1">
      <alignment vertical="center"/>
    </xf>
    <xf numFmtId="0" fontId="12" fillId="7" borderId="11" xfId="0" applyFont="1" applyFill="1" applyBorder="1" applyAlignment="1">
      <alignment vertical="center"/>
    </xf>
    <xf numFmtId="0" fontId="12" fillId="7" borderId="9" xfId="0" applyFont="1" applyFill="1" applyBorder="1" applyAlignment="1">
      <alignment vertical="center" wrapText="1"/>
    </xf>
    <xf numFmtId="0" fontId="12" fillId="7" borderId="6" xfId="0" applyFont="1" applyFill="1" applyBorder="1" applyAlignment="1">
      <alignment vertical="center" wrapText="1"/>
    </xf>
    <xf numFmtId="0" fontId="12" fillId="7" borderId="5" xfId="0" applyFont="1" applyFill="1" applyBorder="1" applyAlignment="1">
      <alignment horizontal="left" vertical="center" wrapText="1"/>
    </xf>
    <xf numFmtId="0" fontId="12" fillId="7" borderId="11" xfId="0" applyFont="1" applyFill="1" applyBorder="1" applyAlignment="1">
      <alignment vertical="center" wrapText="1"/>
    </xf>
    <xf numFmtId="0" fontId="12" fillId="2" borderId="6" xfId="0" applyFont="1" applyFill="1" applyBorder="1" applyAlignment="1">
      <alignment vertical="center" wrapText="1"/>
    </xf>
    <xf numFmtId="0" fontId="12" fillId="0" borderId="6" xfId="0" applyFont="1" applyBorder="1" applyAlignment="1">
      <alignment horizontal="center" vertical="center" wrapText="1"/>
    </xf>
    <xf numFmtId="0" fontId="4" fillId="4" borderId="17" xfId="0" applyFont="1" applyFill="1" applyBorder="1" applyAlignment="1">
      <alignment horizontal="center" vertical="center" wrapText="1"/>
    </xf>
    <xf numFmtId="0" fontId="4" fillId="0" borderId="0" xfId="0" applyFont="1" applyAlignment="1">
      <alignment horizontal="center" vertical="center" wrapText="1"/>
    </xf>
    <xf numFmtId="0" fontId="12" fillId="0" borderId="19" xfId="0" applyFont="1" applyBorder="1" applyAlignment="1">
      <alignment horizontal="center" vertical="center"/>
    </xf>
    <xf numFmtId="0" fontId="12" fillId="2" borderId="19" xfId="0" applyFont="1" applyFill="1" applyBorder="1" applyAlignment="1">
      <alignment vertical="center"/>
    </xf>
    <xf numFmtId="0" fontId="11" fillId="4" borderId="19" xfId="0" applyFont="1" applyFill="1" applyBorder="1" applyAlignment="1">
      <alignment horizontal="center" vertical="center"/>
    </xf>
    <xf numFmtId="0" fontId="11" fillId="4" borderId="17" xfId="0" applyFont="1" applyFill="1" applyBorder="1" applyAlignment="1">
      <alignment horizontal="center" vertical="center" wrapText="1"/>
    </xf>
    <xf numFmtId="0" fontId="11" fillId="0" borderId="19" xfId="0" applyFont="1" applyBorder="1" applyAlignment="1">
      <alignment horizontal="left" vertical="center"/>
    </xf>
    <xf numFmtId="0" fontId="4" fillId="14" borderId="19" xfId="0" applyFont="1" applyFill="1" applyBorder="1" applyAlignment="1">
      <alignment horizontal="center" vertical="center" wrapText="1"/>
    </xf>
    <xf numFmtId="0" fontId="4" fillId="22" borderId="19" xfId="0" applyFont="1" applyFill="1" applyBorder="1" applyAlignment="1">
      <alignment horizontal="center" vertical="center" wrapText="1"/>
    </xf>
    <xf numFmtId="0" fontId="12" fillId="2" borderId="19" xfId="0" applyFont="1" applyFill="1" applyBorder="1" applyAlignment="1">
      <alignment horizontal="center"/>
    </xf>
    <xf numFmtId="0" fontId="0" fillId="0" borderId="19" xfId="0" applyBorder="1"/>
    <xf numFmtId="0" fontId="12" fillId="0" borderId="19" xfId="0" applyFont="1" applyBorder="1" applyAlignment="1">
      <alignment horizontal="center"/>
    </xf>
    <xf numFmtId="1" fontId="0" fillId="0" borderId="19" xfId="0" applyNumberFormat="1" applyBorder="1"/>
    <xf numFmtId="1" fontId="0" fillId="0" borderId="0" xfId="0" applyNumberFormat="1"/>
    <xf numFmtId="0" fontId="12" fillId="2" borderId="17" xfId="0" applyFont="1" applyFill="1" applyBorder="1" applyAlignment="1">
      <alignment horizontal="center"/>
    </xf>
    <xf numFmtId="0" fontId="0" fillId="0" borderId="17" xfId="0" applyBorder="1"/>
    <xf numFmtId="0" fontId="13" fillId="4" borderId="17" xfId="0" applyFont="1" applyFill="1" applyBorder="1" applyAlignment="1">
      <alignment vertical="center"/>
    </xf>
    <xf numFmtId="0" fontId="0" fillId="0" borderId="25" xfId="0" applyBorder="1"/>
    <xf numFmtId="0" fontId="13" fillId="4" borderId="24" xfId="0" applyFont="1" applyFill="1" applyBorder="1" applyAlignment="1">
      <alignment vertical="center"/>
    </xf>
    <xf numFmtId="0" fontId="13" fillId="2" borderId="17" xfId="0" applyFont="1" applyFill="1" applyBorder="1" applyAlignment="1">
      <alignment vertical="center"/>
    </xf>
    <xf numFmtId="0" fontId="13" fillId="2" borderId="24" xfId="0" applyFont="1" applyFill="1" applyBorder="1" applyAlignment="1">
      <alignment vertical="center"/>
    </xf>
    <xf numFmtId="0" fontId="13" fillId="2" borderId="25" xfId="0" applyFont="1" applyFill="1" applyBorder="1" applyAlignment="1">
      <alignment vertical="center"/>
    </xf>
    <xf numFmtId="0" fontId="13" fillId="4" borderId="25" xfId="0" applyFont="1" applyFill="1" applyBorder="1" applyAlignment="1">
      <alignment vertical="center"/>
    </xf>
    <xf numFmtId="0" fontId="25" fillId="2" borderId="17" xfId="0" applyFont="1" applyFill="1" applyBorder="1" applyAlignment="1">
      <alignment vertical="top" wrapText="1"/>
    </xf>
    <xf numFmtId="0" fontId="7" fillId="0" borderId="19" xfId="0" applyFont="1" applyBorder="1"/>
    <xf numFmtId="0" fontId="25" fillId="4" borderId="17" xfId="0" applyFont="1" applyFill="1" applyBorder="1" applyAlignment="1">
      <alignment vertical="top" wrapText="1"/>
    </xf>
    <xf numFmtId="0" fontId="3" fillId="0" borderId="19" xfId="0" applyFont="1" applyBorder="1"/>
    <xf numFmtId="0" fontId="0" fillId="3" borderId="24" xfId="0" applyFill="1" applyBorder="1" applyAlignment="1">
      <alignment horizontal="center" vertical="center" wrapText="1"/>
    </xf>
    <xf numFmtId="0" fontId="12" fillId="0" borderId="25" xfId="0" applyFont="1" applyBorder="1" applyAlignment="1">
      <alignment horizontal="center"/>
    </xf>
    <xf numFmtId="0" fontId="13" fillId="4" borderId="17" xfId="0" applyFont="1" applyFill="1" applyBorder="1" applyAlignment="1">
      <alignment horizontal="left" vertical="center"/>
    </xf>
    <xf numFmtId="0" fontId="13" fillId="2" borderId="17" xfId="0" applyFont="1" applyFill="1" applyBorder="1" applyAlignment="1">
      <alignment horizontal="left" vertical="center"/>
    </xf>
    <xf numFmtId="0" fontId="0" fillId="2" borderId="19" xfId="0" applyFill="1" applyBorder="1"/>
    <xf numFmtId="0" fontId="7" fillId="2" borderId="19" xfId="0" applyFont="1" applyFill="1" applyBorder="1"/>
    <xf numFmtId="0" fontId="0" fillId="2" borderId="24" xfId="0" applyFill="1" applyBorder="1" applyAlignment="1">
      <alignment horizontal="left" vertical="center"/>
    </xf>
    <xf numFmtId="0" fontId="13" fillId="4" borderId="19" xfId="0" applyFont="1" applyFill="1" applyBorder="1" applyAlignment="1">
      <alignment vertical="center"/>
    </xf>
    <xf numFmtId="0" fontId="24" fillId="4" borderId="19" xfId="2" applyFont="1" applyFill="1" applyBorder="1" applyAlignment="1">
      <alignment horizontal="left" vertical="top" wrapText="1"/>
    </xf>
    <xf numFmtId="0" fontId="7" fillId="0" borderId="0" xfId="0" applyFont="1" applyAlignment="1">
      <alignment horizontal="left"/>
    </xf>
    <xf numFmtId="0" fontId="7" fillId="0" borderId="0" xfId="0" applyFont="1" applyAlignment="1">
      <alignment horizontal="left" vertical="top"/>
    </xf>
    <xf numFmtId="0" fontId="4" fillId="4" borderId="19" xfId="0" applyFont="1" applyFill="1" applyBorder="1" applyAlignment="1">
      <alignment horizontal="left" vertical="center" wrapText="1"/>
    </xf>
    <xf numFmtId="0" fontId="4" fillId="4" borderId="19" xfId="0" applyFont="1" applyFill="1" applyBorder="1" applyAlignment="1">
      <alignment vertical="center" wrapText="1"/>
    </xf>
    <xf numFmtId="0" fontId="4" fillId="4" borderId="19" xfId="0" applyFont="1" applyFill="1" applyBorder="1" applyAlignment="1">
      <alignment horizontal="center" vertical="center"/>
    </xf>
    <xf numFmtId="0" fontId="5" fillId="0" borderId="0" xfId="0" applyFont="1"/>
    <xf numFmtId="0" fontId="0" fillId="0" borderId="19" xfId="0" applyBorder="1" applyAlignment="1">
      <alignment vertical="center"/>
    </xf>
    <xf numFmtId="0" fontId="0" fillId="0" borderId="0" xfId="0" applyAlignment="1">
      <alignment horizontal="left" vertical="center"/>
    </xf>
    <xf numFmtId="0" fontId="0" fillId="0" borderId="19" xfId="0" applyBorder="1" applyAlignment="1">
      <alignment horizontal="left"/>
    </xf>
    <xf numFmtId="0" fontId="0" fillId="0" borderId="19" xfId="0" applyBorder="1" applyAlignment="1">
      <alignment horizontal="left" vertical="center"/>
    </xf>
    <xf numFmtId="0" fontId="0" fillId="4" borderId="19" xfId="0" applyFill="1" applyBorder="1" applyAlignment="1">
      <alignment horizontal="center" vertical="center" wrapText="1"/>
    </xf>
    <xf numFmtId="0" fontId="0" fillId="0" borderId="19" xfId="0" applyBorder="1" applyAlignment="1">
      <alignment vertical="center" wrapText="1"/>
    </xf>
    <xf numFmtId="0" fontId="13" fillId="2" borderId="19" xfId="0" applyFont="1" applyFill="1" applyBorder="1" applyAlignment="1">
      <alignment vertical="center"/>
    </xf>
    <xf numFmtId="0" fontId="7" fillId="0" borderId="19" xfId="0" applyFont="1" applyBorder="1" applyAlignment="1">
      <alignment vertical="center" wrapText="1"/>
    </xf>
    <xf numFmtId="0" fontId="13" fillId="4" borderId="19" xfId="0" applyFont="1" applyFill="1" applyBorder="1" applyAlignment="1">
      <alignment vertical="center" wrapText="1"/>
    </xf>
    <xf numFmtId="0" fontId="13" fillId="0" borderId="19" xfId="0" applyFont="1" applyBorder="1" applyAlignment="1">
      <alignment vertical="center" wrapText="1"/>
    </xf>
    <xf numFmtId="0" fontId="29" fillId="4" borderId="19" xfId="0" applyFont="1" applyFill="1" applyBorder="1" applyAlignment="1">
      <alignment horizontal="center" vertical="center"/>
    </xf>
    <xf numFmtId="0" fontId="7" fillId="0" borderId="19" xfId="0" applyFont="1" applyBorder="1" applyAlignment="1">
      <alignment vertical="center"/>
    </xf>
    <xf numFmtId="0" fontId="0" fillId="0" borderId="17" xfId="0" applyBorder="1" applyAlignment="1">
      <alignment horizontal="center" vertical="center"/>
    </xf>
    <xf numFmtId="0" fontId="13" fillId="0" borderId="19" xfId="0" applyFont="1" applyBorder="1" applyAlignment="1">
      <alignment wrapText="1"/>
    </xf>
    <xf numFmtId="0" fontId="13" fillId="4" borderId="19" xfId="0" applyFont="1" applyFill="1" applyBorder="1"/>
    <xf numFmtId="0" fontId="12" fillId="4" borderId="17" xfId="0" applyFont="1" applyFill="1" applyBorder="1" applyAlignment="1">
      <alignment horizontal="center" vertical="top" wrapText="1"/>
    </xf>
    <xf numFmtId="0" fontId="7" fillId="0" borderId="17" xfId="0" applyFont="1" applyBorder="1" applyAlignment="1">
      <alignment vertical="center"/>
    </xf>
    <xf numFmtId="0" fontId="29" fillId="0" borderId="17" xfId="0" applyFont="1" applyBorder="1" applyAlignment="1">
      <alignment horizontal="center" vertical="center" wrapText="1"/>
    </xf>
    <xf numFmtId="0" fontId="29" fillId="4" borderId="17" xfId="0" applyFont="1" applyFill="1" applyBorder="1" applyAlignment="1">
      <alignment horizontal="center" vertical="center" wrapText="1"/>
    </xf>
    <xf numFmtId="0" fontId="29" fillId="0" borderId="19" xfId="0" applyFont="1" applyBorder="1"/>
    <xf numFmtId="0" fontId="29" fillId="0" borderId="19" xfId="0" applyFont="1" applyBorder="1" applyAlignment="1">
      <alignment vertical="center"/>
    </xf>
    <xf numFmtId="0" fontId="29" fillId="0" borderId="0" xfId="0" applyFont="1"/>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0" fontId="29" fillId="2" borderId="19" xfId="0" applyFont="1" applyFill="1" applyBorder="1" applyAlignment="1">
      <alignment horizontal="center" vertical="center"/>
    </xf>
    <xf numFmtId="0" fontId="0" fillId="0" borderId="0" xfId="0"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7" fillId="0" borderId="0" xfId="0" applyFont="1"/>
    <xf numFmtId="0" fontId="7" fillId="0" borderId="0" xfId="0" applyFont="1" applyAlignment="1">
      <alignment vertical="center"/>
    </xf>
    <xf numFmtId="0" fontId="0" fillId="0" borderId="0" xfId="0" applyAlignment="1">
      <alignment horizontal="center" vertical="center" wrapText="1"/>
    </xf>
    <xf numFmtId="0" fontId="0" fillId="2" borderId="17" xfId="0" applyFill="1" applyBorder="1" applyAlignment="1">
      <alignment horizontal="center"/>
    </xf>
    <xf numFmtId="0" fontId="0" fillId="4" borderId="19" xfId="0" applyFill="1" applyBorder="1" applyAlignment="1">
      <alignment horizontal="center" vertical="center"/>
    </xf>
    <xf numFmtId="0" fontId="0" fillId="2" borderId="24" xfId="0" applyFill="1" applyBorder="1" applyAlignment="1">
      <alignment vertical="center"/>
    </xf>
    <xf numFmtId="0" fontId="0" fillId="2" borderId="24" xfId="0" applyFill="1" applyBorder="1" applyAlignment="1">
      <alignment horizontal="center" vertical="center"/>
    </xf>
    <xf numFmtId="0" fontId="0" fillId="4" borderId="2" xfId="0" applyFill="1" applyBorder="1" applyAlignment="1">
      <alignment vertical="center"/>
    </xf>
    <xf numFmtId="0" fontId="0" fillId="4" borderId="19" xfId="0" applyFill="1" applyBorder="1" applyAlignment="1">
      <alignment vertical="center"/>
    </xf>
    <xf numFmtId="0" fontId="2" fillId="23" borderId="19" xfId="0" applyFont="1" applyFill="1" applyBorder="1"/>
    <xf numFmtId="0" fontId="2" fillId="23" borderId="3" xfId="0" applyFont="1" applyFill="1" applyBorder="1"/>
    <xf numFmtId="0" fontId="2" fillId="23" borderId="19" xfId="0" applyFont="1" applyFill="1" applyBorder="1" applyAlignment="1">
      <alignment horizontal="center" wrapText="1"/>
    </xf>
    <xf numFmtId="0" fontId="2" fillId="23" borderId="19" xfId="0" applyFont="1" applyFill="1" applyBorder="1" applyAlignment="1">
      <alignment vertical="center"/>
    </xf>
    <xf numFmtId="0" fontId="32" fillId="23" borderId="19" xfId="0" applyFont="1" applyFill="1" applyBorder="1" applyAlignment="1">
      <alignment horizontal="center" vertical="center" wrapText="1"/>
    </xf>
    <xf numFmtId="0" fontId="32" fillId="23" borderId="19" xfId="0" applyFont="1" applyFill="1" applyBorder="1" applyAlignment="1">
      <alignment horizontal="center" wrapText="1"/>
    </xf>
    <xf numFmtId="0" fontId="2" fillId="23" borderId="19" xfId="0" applyFont="1" applyFill="1" applyBorder="1" applyAlignment="1">
      <alignment horizontal="center" vertical="center"/>
    </xf>
    <xf numFmtId="0" fontId="2" fillId="23" borderId="19" xfId="0" applyFont="1" applyFill="1" applyBorder="1" applyAlignment="1">
      <alignment horizontal="center" vertical="center" wrapText="1"/>
    </xf>
    <xf numFmtId="0" fontId="2" fillId="23" borderId="19" xfId="0" applyFont="1" applyFill="1" applyBorder="1" applyAlignment="1">
      <alignment wrapText="1"/>
    </xf>
    <xf numFmtId="0" fontId="0" fillId="2" borderId="17" xfId="0" applyFill="1" applyBorder="1" applyAlignment="1">
      <alignment vertical="center"/>
    </xf>
    <xf numFmtId="0" fontId="0" fillId="24" borderId="17" xfId="0" applyFill="1" applyBorder="1" applyAlignment="1">
      <alignment horizontal="center" vertical="center"/>
    </xf>
    <xf numFmtId="0" fontId="0" fillId="24" borderId="17" xfId="0" applyFill="1" applyBorder="1" applyAlignment="1">
      <alignment horizontal="center" vertical="center" wrapText="1"/>
    </xf>
    <xf numFmtId="0" fontId="14" fillId="24" borderId="27" xfId="0" applyFont="1" applyFill="1" applyBorder="1" applyAlignment="1">
      <alignment vertical="center" wrapText="1" readingOrder="1"/>
    </xf>
    <xf numFmtId="0" fontId="14" fillId="24" borderId="27" xfId="0" applyFont="1" applyFill="1" applyBorder="1" applyAlignment="1">
      <alignment horizontal="center" vertical="center" readingOrder="1"/>
    </xf>
    <xf numFmtId="9" fontId="14" fillId="24" borderId="27" xfId="1" applyFont="1" applyFill="1" applyBorder="1" applyAlignment="1">
      <alignment horizontal="center" vertical="center" readingOrder="1"/>
    </xf>
    <xf numFmtId="0" fontId="0" fillId="24" borderId="24" xfId="0" applyFill="1" applyBorder="1" applyAlignment="1">
      <alignment horizontal="center" vertical="center"/>
    </xf>
    <xf numFmtId="0" fontId="0" fillId="25" borderId="24" xfId="0" applyFill="1" applyBorder="1" applyAlignment="1">
      <alignment horizontal="center" vertical="center" wrapText="1"/>
    </xf>
    <xf numFmtId="0" fontId="0" fillId="2" borderId="24" xfId="0" applyFill="1" applyBorder="1" applyAlignment="1">
      <alignment horizontal="center"/>
    </xf>
    <xf numFmtId="0" fontId="14" fillId="26" borderId="27" xfId="0" applyFont="1" applyFill="1" applyBorder="1" applyAlignment="1">
      <alignment vertical="center" wrapText="1" readingOrder="1"/>
    </xf>
    <xf numFmtId="0" fontId="14" fillId="26" borderId="27" xfId="0" applyFont="1" applyFill="1" applyBorder="1" applyAlignment="1">
      <alignment horizontal="center" vertical="center" readingOrder="1"/>
    </xf>
    <xf numFmtId="9" fontId="14" fillId="26" borderId="27" xfId="1" applyFont="1" applyFill="1" applyBorder="1" applyAlignment="1">
      <alignment horizontal="center" vertical="center" readingOrder="1"/>
    </xf>
    <xf numFmtId="0" fontId="0" fillId="25" borderId="24" xfId="0" applyFill="1" applyBorder="1" applyAlignment="1">
      <alignment horizontal="center" vertical="center"/>
    </xf>
    <xf numFmtId="0" fontId="0" fillId="3" borderId="24" xfId="0" applyFill="1" applyBorder="1" applyAlignment="1">
      <alignment vertical="center" wrapText="1"/>
    </xf>
    <xf numFmtId="0" fontId="14" fillId="18" borderId="27" xfId="0" applyFont="1" applyFill="1" applyBorder="1" applyAlignment="1">
      <alignment vertical="center" wrapText="1" readingOrder="1"/>
    </xf>
    <xf numFmtId="0" fontId="14" fillId="18" borderId="27" xfId="0" applyFont="1" applyFill="1" applyBorder="1" applyAlignment="1">
      <alignment horizontal="center" vertical="center" readingOrder="1"/>
    </xf>
    <xf numFmtId="9" fontId="14" fillId="18" borderId="27" xfId="1" applyFont="1" applyFill="1" applyBorder="1" applyAlignment="1">
      <alignment horizontal="center" vertical="center" readingOrder="1"/>
    </xf>
    <xf numFmtId="0" fontId="31" fillId="2" borderId="24" xfId="0" applyFont="1" applyFill="1" applyBorder="1" applyAlignment="1">
      <alignment horizontal="left" vertical="center" wrapText="1"/>
    </xf>
    <xf numFmtId="0" fontId="14" fillId="27" borderId="27" xfId="0" applyFont="1" applyFill="1" applyBorder="1" applyAlignment="1">
      <alignment vertical="center" wrapText="1" readingOrder="1"/>
    </xf>
    <xf numFmtId="0" fontId="14" fillId="27" borderId="27" xfId="0" applyFont="1" applyFill="1" applyBorder="1" applyAlignment="1">
      <alignment horizontal="center" vertical="center" readingOrder="1"/>
    </xf>
    <xf numFmtId="9" fontId="14" fillId="27" borderId="27" xfId="1" applyFont="1" applyFill="1" applyBorder="1" applyAlignment="1">
      <alignment horizontal="center" vertical="center" readingOrder="1"/>
    </xf>
    <xf numFmtId="0" fontId="0" fillId="2" borderId="25" xfId="0" applyFill="1" applyBorder="1" applyAlignment="1">
      <alignment vertical="center"/>
    </xf>
    <xf numFmtId="0" fontId="0" fillId="2" borderId="25" xfId="0" applyFill="1" applyBorder="1" applyAlignment="1">
      <alignment horizontal="center" vertical="center"/>
    </xf>
    <xf numFmtId="0" fontId="0" fillId="25" borderId="25" xfId="0" applyFill="1" applyBorder="1" applyAlignment="1">
      <alignment horizontal="center" vertical="center" wrapText="1"/>
    </xf>
    <xf numFmtId="0" fontId="31" fillId="2" borderId="25" xfId="0" applyFont="1" applyFill="1" applyBorder="1" applyAlignment="1">
      <alignment horizontal="left" vertical="center" wrapText="1"/>
    </xf>
    <xf numFmtId="0" fontId="14" fillId="2" borderId="27" xfId="0" applyFont="1" applyFill="1" applyBorder="1" applyAlignment="1">
      <alignment vertical="center" wrapText="1" readingOrder="1"/>
    </xf>
    <xf numFmtId="9" fontId="14" fillId="2" borderId="27" xfId="1" applyFont="1" applyFill="1" applyBorder="1" applyAlignment="1">
      <alignment horizontal="center" vertical="center" readingOrder="1"/>
    </xf>
    <xf numFmtId="0" fontId="0" fillId="4" borderId="17" xfId="0" applyFill="1" applyBorder="1" applyAlignment="1">
      <alignment vertical="center"/>
    </xf>
    <xf numFmtId="0" fontId="0" fillId="4" borderId="17" xfId="0" applyFill="1" applyBorder="1" applyAlignment="1">
      <alignment horizontal="center" vertical="center"/>
    </xf>
    <xf numFmtId="0" fontId="0" fillId="4" borderId="17" xfId="0" applyFill="1" applyBorder="1" applyAlignment="1">
      <alignment horizontal="center" vertical="center" wrapText="1"/>
    </xf>
    <xf numFmtId="0" fontId="0" fillId="4" borderId="24" xfId="0" applyFill="1" applyBorder="1" applyAlignment="1">
      <alignment vertical="center"/>
    </xf>
    <xf numFmtId="0" fontId="0" fillId="4" borderId="24" xfId="0" applyFill="1" applyBorder="1" applyAlignment="1">
      <alignment horizontal="center" vertical="center"/>
    </xf>
    <xf numFmtId="0" fontId="0" fillId="4" borderId="24" xfId="0" applyFill="1" applyBorder="1" applyAlignment="1">
      <alignment horizontal="center" vertical="center" wrapText="1"/>
    </xf>
    <xf numFmtId="0" fontId="0" fillId="24" borderId="24" xfId="0" applyFill="1" applyBorder="1" applyAlignment="1">
      <alignment horizontal="center" vertical="center" wrapText="1"/>
    </xf>
    <xf numFmtId="0" fontId="8" fillId="10" borderId="33" xfId="0" applyFont="1" applyFill="1" applyBorder="1" applyAlignment="1">
      <alignment horizontal="center" vertical="center" wrapText="1"/>
    </xf>
    <xf numFmtId="0" fontId="0" fillId="28" borderId="24" xfId="0" applyFill="1" applyBorder="1" applyAlignment="1">
      <alignment horizontal="center" vertical="center" wrapText="1"/>
    </xf>
    <xf numFmtId="0" fontId="31" fillId="4" borderId="24" xfId="0" applyFont="1" applyFill="1" applyBorder="1" applyAlignment="1">
      <alignment horizontal="left" vertical="center" wrapText="1"/>
    </xf>
    <xf numFmtId="0" fontId="14" fillId="2" borderId="27" xfId="0" applyFont="1" applyFill="1" applyBorder="1" applyAlignment="1">
      <alignment vertical="center" wrapText="1"/>
    </xf>
    <xf numFmtId="9" fontId="14" fillId="2" borderId="27" xfId="1" applyFont="1" applyFill="1" applyBorder="1" applyAlignment="1">
      <alignment vertical="center" wrapText="1"/>
    </xf>
    <xf numFmtId="0" fontId="14" fillId="21" borderId="27" xfId="0" applyFont="1" applyFill="1" applyBorder="1" applyAlignment="1">
      <alignment vertical="center" wrapText="1"/>
    </xf>
    <xf numFmtId="9" fontId="14" fillId="21" borderId="27" xfId="1" applyFont="1" applyFill="1" applyBorder="1" applyAlignment="1">
      <alignment vertical="center" wrapText="1"/>
    </xf>
    <xf numFmtId="0" fontId="0" fillId="4" borderId="25" xfId="0" applyFill="1" applyBorder="1" applyAlignment="1">
      <alignment vertical="center"/>
    </xf>
    <xf numFmtId="0" fontId="0" fillId="4" borderId="25" xfId="0" applyFill="1" applyBorder="1" applyAlignment="1">
      <alignment horizontal="center" vertical="center"/>
    </xf>
    <xf numFmtId="0" fontId="0" fillId="4" borderId="25" xfId="0" applyFill="1" applyBorder="1" applyAlignment="1">
      <alignment horizontal="center" vertical="center" wrapText="1"/>
    </xf>
    <xf numFmtId="0" fontId="0" fillId="28" borderId="25" xfId="0" applyFill="1" applyBorder="1" applyAlignment="1">
      <alignment horizontal="center" vertical="center" wrapText="1"/>
    </xf>
    <xf numFmtId="0" fontId="31" fillId="4" borderId="25" xfId="0" applyFont="1" applyFill="1" applyBorder="1" applyAlignment="1">
      <alignment horizontal="left" vertical="center" wrapText="1"/>
    </xf>
    <xf numFmtId="0" fontId="31" fillId="2" borderId="17"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0" fillId="24" borderId="25" xfId="0" applyFill="1" applyBorder="1" applyAlignment="1">
      <alignment horizontal="center" vertical="center"/>
    </xf>
    <xf numFmtId="0" fontId="0" fillId="24" borderId="25" xfId="0" applyFill="1" applyBorder="1" applyAlignment="1">
      <alignment horizontal="center" vertical="center" wrapText="1"/>
    </xf>
    <xf numFmtId="0" fontId="31" fillId="4" borderId="25"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3" fillId="4" borderId="8"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0" fillId="2" borderId="17" xfId="0" applyFill="1" applyBorder="1" applyAlignment="1">
      <alignment horizontal="center" vertical="top" wrapText="1"/>
    </xf>
    <xf numFmtId="0" fontId="0" fillId="2" borderId="17" xfId="0" applyFill="1" applyBorder="1" applyAlignment="1">
      <alignment vertical="top" wrapText="1"/>
    </xf>
    <xf numFmtId="0" fontId="0" fillId="2" borderId="24" xfId="0" applyFill="1" applyBorder="1" applyAlignment="1">
      <alignment horizontal="center" vertical="top" wrapText="1"/>
    </xf>
    <xf numFmtId="0" fontId="0" fillId="2" borderId="24" xfId="0" applyFill="1" applyBorder="1" applyAlignment="1">
      <alignment vertical="top" wrapText="1"/>
    </xf>
    <xf numFmtId="0" fontId="0" fillId="6" borderId="24" xfId="0" applyFill="1" applyBorder="1" applyAlignment="1">
      <alignment horizontal="center" vertical="center" wrapText="1"/>
    </xf>
    <xf numFmtId="0" fontId="0" fillId="6" borderId="24" xfId="0" applyFill="1" applyBorder="1" applyAlignment="1">
      <alignment vertical="top" wrapText="1"/>
    </xf>
    <xf numFmtId="0" fontId="0" fillId="3" borderId="25" xfId="0" applyFill="1" applyBorder="1" applyAlignment="1">
      <alignment vertical="center" wrapText="1"/>
    </xf>
    <xf numFmtId="0" fontId="0" fillId="4" borderId="17" xfId="0" applyFill="1" applyBorder="1" applyAlignment="1">
      <alignment horizontal="center" vertical="top" wrapText="1"/>
    </xf>
    <xf numFmtId="0" fontId="0" fillId="4" borderId="17" xfId="0" applyFill="1" applyBorder="1" applyAlignment="1">
      <alignment vertical="top" wrapText="1"/>
    </xf>
    <xf numFmtId="0" fontId="31" fillId="4" borderId="17" xfId="0" applyFont="1" applyFill="1" applyBorder="1" applyAlignment="1">
      <alignment horizontal="left" vertical="center" wrapText="1"/>
    </xf>
    <xf numFmtId="0" fontId="0" fillId="4" borderId="24" xfId="0" applyFill="1" applyBorder="1" applyAlignment="1">
      <alignment horizontal="center" vertical="top" wrapText="1"/>
    </xf>
    <xf numFmtId="0" fontId="0" fillId="4" borderId="24" xfId="0" applyFill="1" applyBorder="1" applyAlignment="1">
      <alignment vertical="top" wrapText="1"/>
    </xf>
    <xf numFmtId="0" fontId="0" fillId="4" borderId="25" xfId="0" applyFill="1" applyBorder="1" applyAlignment="1">
      <alignment horizontal="center" vertical="top" wrapText="1"/>
    </xf>
    <xf numFmtId="0" fontId="0" fillId="4" borderId="25" xfId="0" applyFill="1" applyBorder="1" applyAlignment="1">
      <alignment vertical="top" wrapText="1"/>
    </xf>
    <xf numFmtId="0" fontId="31" fillId="2" borderId="17" xfId="0" applyFont="1" applyFill="1" applyBorder="1" applyAlignment="1">
      <alignment horizontal="left" vertical="center" wrapText="1"/>
    </xf>
    <xf numFmtId="0" fontId="0" fillId="6" borderId="25" xfId="0" applyFill="1" applyBorder="1" applyAlignment="1">
      <alignment horizontal="center" vertical="center" wrapText="1"/>
    </xf>
    <xf numFmtId="0" fontId="0" fillId="6" borderId="25" xfId="0" applyFill="1" applyBorder="1" applyAlignment="1">
      <alignment vertical="center" wrapText="1"/>
    </xf>
    <xf numFmtId="0" fontId="0" fillId="28" borderId="25" xfId="0" applyFill="1" applyBorder="1" applyAlignment="1">
      <alignment horizontal="center" vertical="center"/>
    </xf>
    <xf numFmtId="0" fontId="0" fillId="0" borderId="25" xfId="0" applyBorder="1" applyAlignment="1">
      <alignment vertical="center" wrapText="1"/>
    </xf>
    <xf numFmtId="0" fontId="0" fillId="2" borderId="7" xfId="0" applyFill="1" applyBorder="1" applyAlignment="1">
      <alignment horizontal="center" vertical="center" wrapText="1"/>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5" xfId="0" applyFill="1" applyBorder="1" applyAlignment="1">
      <alignment horizontal="center" vertical="center"/>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34" fillId="2" borderId="24" xfId="5" applyFill="1" applyBorder="1" applyAlignment="1">
      <alignment vertical="center"/>
    </xf>
    <xf numFmtId="0" fontId="34" fillId="29" borderId="24" xfId="5" applyFill="1" applyBorder="1" applyAlignment="1">
      <alignment vertical="center"/>
    </xf>
    <xf numFmtId="0" fontId="34" fillId="29" borderId="25" xfId="5" applyFill="1" applyBorder="1" applyAlignment="1">
      <alignment vertical="center"/>
    </xf>
    <xf numFmtId="0" fontId="34" fillId="4" borderId="24" xfId="5" applyFill="1" applyBorder="1" applyAlignment="1">
      <alignment vertical="center"/>
    </xf>
    <xf numFmtId="0" fontId="31" fillId="2" borderId="19" xfId="5" applyFont="1" applyFill="1" applyBorder="1" applyAlignment="1">
      <alignment horizontal="center" vertical="center" wrapText="1"/>
    </xf>
    <xf numFmtId="0" fontId="34" fillId="30" borderId="0" xfId="5" applyFill="1" applyAlignment="1">
      <alignment horizontal="left" vertical="top"/>
    </xf>
    <xf numFmtId="0" fontId="34" fillId="0" borderId="0" xfId="5" applyAlignment="1">
      <alignment horizontal="left" vertical="top"/>
    </xf>
    <xf numFmtId="0" fontId="34" fillId="2" borderId="25" xfId="5" applyFill="1" applyBorder="1" applyAlignment="1">
      <alignment vertical="center"/>
    </xf>
    <xf numFmtId="0" fontId="34" fillId="4" borderId="25" xfId="5" applyFill="1" applyBorder="1" applyAlignment="1">
      <alignment vertical="center"/>
    </xf>
    <xf numFmtId="0" fontId="35" fillId="2" borderId="0" xfId="0" applyFont="1" applyFill="1" applyAlignment="1">
      <alignment vertical="center" wrapText="1"/>
    </xf>
    <xf numFmtId="0" fontId="35" fillId="2" borderId="0" xfId="0" applyFont="1" applyFill="1" applyAlignment="1">
      <alignment horizontal="center" vertical="center" wrapText="1"/>
    </xf>
    <xf numFmtId="0" fontId="11" fillId="4" borderId="7" xfId="0" applyFont="1" applyFill="1" applyBorder="1" applyAlignment="1">
      <alignment horizontal="center" vertical="center" wrapText="1"/>
    </xf>
    <xf numFmtId="0" fontId="11" fillId="23" borderId="2" xfId="0" applyFont="1" applyFill="1" applyBorder="1"/>
    <xf numFmtId="0" fontId="11" fillId="23" borderId="3" xfId="0" applyFont="1" applyFill="1" applyBorder="1" applyAlignment="1">
      <alignment horizontal="center"/>
    </xf>
    <xf numFmtId="0" fontId="11" fillId="23" borderId="3" xfId="0" applyFont="1" applyFill="1" applyBorder="1" applyAlignment="1">
      <alignment wrapText="1"/>
    </xf>
    <xf numFmtId="0" fontId="11" fillId="23" borderId="3" xfId="0" applyFont="1" applyFill="1" applyBorder="1"/>
    <xf numFmtId="0" fontId="11" fillId="23" borderId="3" xfId="0" applyFont="1" applyFill="1" applyBorder="1" applyAlignment="1">
      <alignment vertical="center"/>
    </xf>
    <xf numFmtId="0" fontId="11" fillId="23" borderId="3" xfId="0" applyFont="1" applyFill="1" applyBorder="1" applyAlignment="1">
      <alignment horizontal="center" wrapText="1"/>
    </xf>
    <xf numFmtId="0" fontId="11" fillId="23" borderId="4" xfId="0" applyFont="1" applyFill="1" applyBorder="1" applyAlignment="1">
      <alignment horizontal="left" vertical="center"/>
    </xf>
    <xf numFmtId="0" fontId="2" fillId="23" borderId="4" xfId="0" applyFont="1" applyFill="1" applyBorder="1" applyAlignment="1">
      <alignment horizontal="left" vertical="center"/>
    </xf>
    <xf numFmtId="0" fontId="2" fillId="23" borderId="2" xfId="0" applyFont="1" applyFill="1" applyBorder="1" applyAlignment="1">
      <alignment horizontal="center" wrapText="1"/>
    </xf>
    <xf numFmtId="0" fontId="2" fillId="23" borderId="3" xfId="0" applyFont="1" applyFill="1" applyBorder="1" applyAlignment="1">
      <alignment horizontal="center" wrapText="1"/>
    </xf>
    <xf numFmtId="0" fontId="2" fillId="23" borderId="4" xfId="0" applyFont="1" applyFill="1" applyBorder="1" applyAlignment="1">
      <alignment horizontal="center"/>
    </xf>
    <xf numFmtId="0" fontId="2" fillId="23" borderId="4" xfId="0" applyFont="1" applyFill="1" applyBorder="1" applyAlignment="1">
      <alignment horizontal="center" wrapText="1"/>
    </xf>
    <xf numFmtId="0" fontId="36" fillId="23" borderId="4" xfId="0" applyFont="1" applyFill="1" applyBorder="1" applyAlignment="1">
      <alignment vertical="center"/>
    </xf>
    <xf numFmtId="0" fontId="36" fillId="23" borderId="4" xfId="0" applyFont="1" applyFill="1" applyBorder="1" applyAlignment="1">
      <alignment horizontal="center" vertical="center" wrapText="1"/>
    </xf>
    <xf numFmtId="0" fontId="33" fillId="2" borderId="19" xfId="0" applyFont="1" applyFill="1" applyBorder="1" applyAlignment="1">
      <alignment horizontal="left" vertical="center" wrapText="1"/>
    </xf>
    <xf numFmtId="0" fontId="33" fillId="2" borderId="19" xfId="0" applyFont="1" applyFill="1" applyBorder="1" applyAlignment="1">
      <alignment vertical="center" wrapText="1"/>
    </xf>
    <xf numFmtId="0" fontId="31" fillId="2" borderId="19" xfId="0" applyFont="1" applyFill="1" applyBorder="1" applyAlignment="1">
      <alignment vertical="center" wrapText="1"/>
    </xf>
    <xf numFmtId="0" fontId="31" fillId="2" borderId="19" xfId="0" applyFont="1" applyFill="1" applyBorder="1" applyAlignment="1">
      <alignment horizontal="center" vertical="center" wrapText="1"/>
    </xf>
    <xf numFmtId="0" fontId="33" fillId="4" borderId="19" xfId="0" applyFont="1" applyFill="1" applyBorder="1" applyAlignment="1">
      <alignment horizontal="left" vertical="center" wrapText="1"/>
    </xf>
    <xf numFmtId="0" fontId="33" fillId="4" borderId="19" xfId="0" applyFont="1" applyFill="1" applyBorder="1" applyAlignment="1">
      <alignment vertical="center" wrapText="1"/>
    </xf>
    <xf numFmtId="0" fontId="31" fillId="25" borderId="25" xfId="0" applyFont="1" applyFill="1" applyBorder="1" applyAlignment="1">
      <alignment horizontal="left" vertical="center" wrapText="1"/>
    </xf>
    <xf numFmtId="0" fontId="31" fillId="4" borderId="19" xfId="0" applyFont="1" applyFill="1" applyBorder="1" applyAlignment="1">
      <alignment vertical="center" wrapText="1"/>
    </xf>
    <xf numFmtId="0" fontId="31" fillId="4" borderId="19" xfId="0" applyFont="1" applyFill="1" applyBorder="1" applyAlignment="1">
      <alignment horizontal="center" vertical="center" wrapText="1"/>
    </xf>
    <xf numFmtId="0" fontId="0" fillId="31" borderId="19" xfId="0" applyFill="1" applyBorder="1" applyAlignment="1">
      <alignment horizontal="center" vertical="center" wrapText="1"/>
    </xf>
    <xf numFmtId="0" fontId="0" fillId="31" borderId="19" xfId="0" applyFill="1" applyBorder="1" applyAlignment="1">
      <alignment horizontal="center" vertical="center"/>
    </xf>
    <xf numFmtId="0" fontId="0" fillId="31" borderId="25" xfId="0" applyFill="1" applyBorder="1" applyAlignment="1">
      <alignment horizontal="center" vertical="center" wrapText="1"/>
    </xf>
    <xf numFmtId="0" fontId="3" fillId="31" borderId="25" xfId="0" applyFont="1" applyFill="1" applyBorder="1" applyAlignment="1">
      <alignment horizontal="left" vertical="center" wrapText="1"/>
    </xf>
    <xf numFmtId="0" fontId="0" fillId="31" borderId="25" xfId="0" applyFill="1" applyBorder="1" applyAlignment="1">
      <alignment horizontal="left" vertical="center" wrapText="1"/>
    </xf>
    <xf numFmtId="0" fontId="31" fillId="31" borderId="19" xfId="0" applyFont="1" applyFill="1" applyBorder="1" applyAlignment="1">
      <alignment vertical="center" wrapText="1"/>
    </xf>
    <xf numFmtId="0" fontId="0" fillId="6" borderId="19" xfId="0" applyFill="1" applyBorder="1" applyAlignment="1">
      <alignment horizontal="center" vertical="center" wrapText="1"/>
    </xf>
    <xf numFmtId="0" fontId="3" fillId="2" borderId="25" xfId="0" applyFont="1" applyFill="1" applyBorder="1" applyAlignment="1">
      <alignment horizontal="center" vertical="center" wrapText="1"/>
    </xf>
    <xf numFmtId="0" fontId="3" fillId="31" borderId="25" xfId="0" applyFont="1" applyFill="1" applyBorder="1" applyAlignment="1">
      <alignment horizontal="center" vertical="center" wrapText="1"/>
    </xf>
    <xf numFmtId="0" fontId="0" fillId="31" borderId="19" xfId="0" applyFill="1" applyBorder="1" applyAlignment="1">
      <alignment horizontal="left" vertical="center" wrapText="1"/>
    </xf>
    <xf numFmtId="0" fontId="0" fillId="25" borderId="19" xfId="0" applyFill="1" applyBorder="1" applyAlignment="1">
      <alignment horizontal="center" vertical="center" wrapText="1"/>
    </xf>
    <xf numFmtId="0" fontId="0" fillId="32" borderId="25" xfId="0" applyFill="1" applyBorder="1" applyAlignment="1">
      <alignment horizontal="center" vertical="center" wrapText="1"/>
    </xf>
    <xf numFmtId="0" fontId="0" fillId="32" borderId="19" xfId="0" applyFill="1" applyBorder="1" applyAlignment="1">
      <alignment horizontal="left" vertical="center" wrapText="1"/>
    </xf>
    <xf numFmtId="0" fontId="0" fillId="32" borderId="19" xfId="0" applyFill="1" applyBorder="1" applyAlignment="1">
      <alignment horizontal="center" vertical="center" wrapText="1"/>
    </xf>
    <xf numFmtId="0" fontId="31" fillId="3" borderId="19" xfId="0" applyFont="1" applyFill="1" applyBorder="1" applyAlignment="1">
      <alignment vertical="center" wrapText="1"/>
    </xf>
    <xf numFmtId="0" fontId="31" fillId="3" borderId="19" xfId="0" applyFont="1" applyFill="1" applyBorder="1" applyAlignment="1">
      <alignment horizontal="center" vertical="center" wrapText="1"/>
    </xf>
    <xf numFmtId="9" fontId="0" fillId="2" borderId="19" xfId="1" applyFont="1" applyFill="1" applyBorder="1" applyAlignment="1">
      <alignment horizontal="center" vertical="center" wrapText="1"/>
    </xf>
    <xf numFmtId="0" fontId="4" fillId="28" borderId="25" xfId="0" quotePrefix="1" applyFont="1" applyFill="1" applyBorder="1" applyAlignment="1">
      <alignment horizontal="center" vertical="center" wrapText="1"/>
    </xf>
    <xf numFmtId="0" fontId="31" fillId="6" borderId="19" xfId="0" applyFont="1" applyFill="1" applyBorder="1" applyAlignment="1">
      <alignment vertical="center" wrapText="1"/>
    </xf>
    <xf numFmtId="0" fontId="31" fillId="6" borderId="19" xfId="0" applyFont="1" applyFill="1" applyBorder="1" applyAlignment="1">
      <alignment horizontal="center" vertical="center" wrapText="1"/>
    </xf>
    <xf numFmtId="0" fontId="39" fillId="2" borderId="19" xfId="0" applyFont="1" applyFill="1" applyBorder="1" applyAlignment="1">
      <alignment horizontal="center" vertical="center"/>
    </xf>
    <xf numFmtId="0" fontId="39" fillId="4" borderId="19" xfId="0" applyFont="1" applyFill="1" applyBorder="1" applyAlignment="1">
      <alignment horizontal="center" vertical="center"/>
    </xf>
    <xf numFmtId="0" fontId="0" fillId="33" borderId="19" xfId="0" applyFill="1" applyBorder="1" applyAlignment="1">
      <alignment horizontal="center" vertical="center" wrapText="1"/>
    </xf>
    <xf numFmtId="0" fontId="4" fillId="6" borderId="25" xfId="0" applyFont="1" applyFill="1" applyBorder="1" applyAlignment="1">
      <alignment horizontal="left" vertical="center" wrapText="1"/>
    </xf>
    <xf numFmtId="0" fontId="4" fillId="6" borderId="25" xfId="0" applyFont="1" applyFill="1" applyBorder="1" applyAlignment="1">
      <alignment horizontal="center" vertical="center" wrapText="1"/>
    </xf>
    <xf numFmtId="0" fontId="0" fillId="33" borderId="25" xfId="0" applyFill="1" applyBorder="1" applyAlignment="1">
      <alignment horizontal="center" vertical="center" wrapText="1"/>
    </xf>
    <xf numFmtId="0" fontId="0" fillId="28" borderId="19" xfId="0" applyFill="1" applyBorder="1" applyAlignment="1">
      <alignment horizontal="center" vertical="center" wrapText="1"/>
    </xf>
    <xf numFmtId="0" fontId="5" fillId="2" borderId="0" xfId="0" applyFont="1" applyFill="1" applyAlignment="1">
      <alignment wrapText="1"/>
    </xf>
    <xf numFmtId="0" fontId="5" fillId="2" borderId="0" xfId="0" applyFont="1" applyFill="1" applyAlignment="1">
      <alignment horizontal="center" vertical="center" wrapText="1"/>
    </xf>
    <xf numFmtId="0" fontId="31" fillId="2" borderId="0" xfId="0" applyFont="1" applyFill="1"/>
    <xf numFmtId="0" fontId="31" fillId="2" borderId="0" xfId="0" applyFont="1" applyFill="1" applyAlignment="1">
      <alignment horizontal="center" vertical="center" wrapText="1"/>
    </xf>
    <xf numFmtId="0" fontId="31" fillId="0" borderId="0" xfId="0" applyFont="1"/>
    <xf numFmtId="0" fontId="31" fillId="0" borderId="0" xfId="0" applyFont="1" applyAlignment="1">
      <alignment horizontal="center" vertical="center" wrapText="1"/>
    </xf>
    <xf numFmtId="0" fontId="0" fillId="0" borderId="0" xfId="0" applyAlignment="1">
      <alignment vertical="center" wrapText="1"/>
    </xf>
    <xf numFmtId="0" fontId="0" fillId="2" borderId="19" xfId="0" applyFill="1" applyBorder="1" applyAlignment="1">
      <alignment horizontal="left" vertical="center" wrapText="1"/>
    </xf>
    <xf numFmtId="0" fontId="0" fillId="4" borderId="19" xfId="0" applyFill="1" applyBorder="1" applyAlignment="1">
      <alignment horizontal="left" vertical="center" wrapText="1"/>
    </xf>
    <xf numFmtId="0" fontId="0" fillId="4" borderId="0" xfId="0" applyFill="1" applyAlignment="1">
      <alignment vertical="center"/>
    </xf>
    <xf numFmtId="0" fontId="0" fillId="4" borderId="19" xfId="0" applyFill="1" applyBorder="1" applyAlignment="1">
      <alignment vertical="center" wrapText="1"/>
    </xf>
    <xf numFmtId="0" fontId="0" fillId="4" borderId="2" xfId="0" applyFill="1" applyBorder="1" applyAlignment="1">
      <alignment vertical="center" wrapText="1"/>
    </xf>
    <xf numFmtId="0" fontId="0" fillId="4" borderId="24" xfId="0" applyFill="1" applyBorder="1" applyAlignment="1">
      <alignment horizontal="left" vertical="center"/>
    </xf>
    <xf numFmtId="0" fontId="0" fillId="4" borderId="19" xfId="0" applyFill="1" applyBorder="1" applyAlignment="1">
      <alignment horizontal="left" vertical="center"/>
    </xf>
    <xf numFmtId="0" fontId="0" fillId="2" borderId="19" xfId="0" applyFill="1" applyBorder="1" applyAlignment="1">
      <alignment horizontal="left" vertical="center"/>
    </xf>
    <xf numFmtId="0" fontId="0" fillId="2" borderId="21" xfId="0" applyFill="1" applyBorder="1" applyAlignment="1">
      <alignment vertical="center"/>
    </xf>
    <xf numFmtId="0" fontId="0" fillId="2" borderId="21" xfId="0" applyFill="1" applyBorder="1" applyAlignment="1">
      <alignment horizontal="left" vertical="center"/>
    </xf>
    <xf numFmtId="0" fontId="0" fillId="2" borderId="11" xfId="0" applyFill="1" applyBorder="1" applyAlignment="1">
      <alignment vertical="center"/>
    </xf>
    <xf numFmtId="0" fontId="0" fillId="2" borderId="11" xfId="0" applyFill="1" applyBorder="1" applyAlignment="1">
      <alignment horizontal="left" vertical="center" wrapText="1"/>
    </xf>
    <xf numFmtId="0" fontId="0" fillId="2" borderId="11" xfId="0" applyFill="1" applyBorder="1" applyAlignment="1">
      <alignment horizontal="center" vertical="center"/>
    </xf>
    <xf numFmtId="0" fontId="0" fillId="2" borderId="21" xfId="0" applyFill="1" applyBorder="1" applyAlignment="1">
      <alignment horizontal="center" vertical="center"/>
    </xf>
    <xf numFmtId="0" fontId="9" fillId="11"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4" borderId="2" xfId="0" applyFill="1" applyBorder="1" applyAlignment="1">
      <alignment horizontal="center" vertical="center"/>
    </xf>
    <xf numFmtId="0" fontId="0" fillId="4" borderId="11" xfId="0" applyFill="1" applyBorder="1" applyAlignment="1">
      <alignment horizontal="center" vertical="center"/>
    </xf>
    <xf numFmtId="0" fontId="0" fillId="4" borderId="4" xfId="0" applyFill="1" applyBorder="1" applyAlignment="1">
      <alignment horizontal="center" vertical="center"/>
    </xf>
    <xf numFmtId="0" fontId="0" fillId="4" borderId="11" xfId="0" applyFill="1" applyBorder="1" applyAlignment="1">
      <alignment vertical="center"/>
    </xf>
    <xf numFmtId="0" fontId="0" fillId="4" borderId="4" xfId="0" applyFill="1" applyBorder="1" applyAlignment="1">
      <alignment vertical="center"/>
    </xf>
    <xf numFmtId="0" fontId="0" fillId="4" borderId="4" xfId="0" applyFill="1" applyBorder="1" applyAlignment="1">
      <alignment horizontal="left" vertical="center" wrapText="1"/>
    </xf>
    <xf numFmtId="0" fontId="0" fillId="2" borderId="4" xfId="0" applyFill="1" applyBorder="1" applyAlignment="1">
      <alignment horizontal="center" vertical="center"/>
    </xf>
    <xf numFmtId="0" fontId="0" fillId="2" borderId="4" xfId="0" applyFill="1" applyBorder="1" applyAlignment="1">
      <alignment horizontal="left" vertical="center" wrapText="1"/>
    </xf>
    <xf numFmtId="0" fontId="0" fillId="4" borderId="2" xfId="0" applyFill="1" applyBorder="1" applyAlignment="1">
      <alignment horizontal="left" vertical="center" wrapText="1"/>
    </xf>
    <xf numFmtId="0" fontId="0" fillId="4" borderId="6" xfId="0" applyFill="1" applyBorder="1" applyAlignment="1">
      <alignment vertical="center"/>
    </xf>
    <xf numFmtId="0" fontId="0" fillId="4" borderId="6" xfId="0" applyFill="1" applyBorder="1" applyAlignment="1">
      <alignment horizontal="center" vertical="center"/>
    </xf>
    <xf numFmtId="0" fontId="0" fillId="4" borderId="11" xfId="0" applyFill="1" applyBorder="1" applyAlignment="1">
      <alignment horizontal="left" vertical="center" wrapText="1"/>
    </xf>
    <xf numFmtId="0" fontId="13" fillId="2" borderId="19" xfId="0" applyFont="1" applyFill="1" applyBorder="1" applyAlignment="1">
      <alignment horizontal="left" vertical="top" wrapText="1"/>
    </xf>
    <xf numFmtId="0" fontId="13"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3" fillId="2" borderId="19"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2" borderId="17"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4" xfId="0"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19" xfId="0" applyFont="1" applyFill="1" applyBorder="1" applyAlignment="1">
      <alignment horizontal="left" vertical="top" wrapText="1"/>
    </xf>
    <xf numFmtId="0" fontId="13" fillId="4"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13" fillId="0" borderId="17" xfId="0" applyFont="1" applyBorder="1" applyAlignment="1">
      <alignment horizontal="center" vertical="center" wrapText="1"/>
    </xf>
    <xf numFmtId="0" fontId="13" fillId="4" borderId="17" xfId="0" applyFont="1" applyFill="1" applyBorder="1" applyAlignment="1">
      <alignment horizontal="center" vertical="center" wrapText="1"/>
    </xf>
    <xf numFmtId="0" fontId="13" fillId="0" borderId="17" xfId="0" applyFont="1" applyBorder="1" applyAlignment="1">
      <alignment horizontal="left" vertical="top" wrapText="1"/>
    </xf>
    <xf numFmtId="0" fontId="13" fillId="4" borderId="17"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24" fillId="2" borderId="17" xfId="2" applyFont="1" applyFill="1" applyBorder="1" applyAlignment="1">
      <alignment horizontal="left" vertical="top" wrapText="1"/>
    </xf>
    <xf numFmtId="0" fontId="13" fillId="2" borderId="1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4" fillId="4" borderId="17" xfId="2" applyFont="1" applyFill="1" applyBorder="1" applyAlignment="1">
      <alignment horizontal="left" vertical="top" wrapText="1"/>
    </xf>
    <xf numFmtId="0" fontId="0" fillId="0" borderId="24" xfId="0" applyBorder="1" applyAlignment="1">
      <alignment horizontal="center" vertical="center" wrapText="1"/>
    </xf>
    <xf numFmtId="0" fontId="13" fillId="0" borderId="17" xfId="0" applyFont="1" applyBorder="1" applyAlignment="1">
      <alignment horizontal="left" vertical="center" wrapText="1"/>
    </xf>
    <xf numFmtId="0" fontId="13" fillId="4" borderId="19" xfId="0" applyFont="1" applyFill="1" applyBorder="1" applyAlignment="1">
      <alignment horizontal="left" vertical="center" wrapText="1"/>
    </xf>
    <xf numFmtId="0" fontId="12" fillId="4" borderId="24" xfId="0" applyFont="1" applyFill="1" applyBorder="1" applyAlignment="1">
      <alignment horizontal="center" vertical="center" wrapText="1"/>
    </xf>
    <xf numFmtId="0" fontId="13" fillId="4" borderId="17" xfId="0" applyFont="1" applyFill="1" applyBorder="1" applyAlignment="1">
      <alignment horizontal="left" vertical="top" wrapText="1"/>
    </xf>
    <xf numFmtId="0" fontId="7" fillId="0" borderId="17" xfId="0" applyFont="1" applyBorder="1" applyAlignment="1">
      <alignment vertical="center" wrapTex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3" fillId="2" borderId="25" xfId="0" applyFont="1" applyFill="1" applyBorder="1" applyAlignment="1">
      <alignment vertical="center" wrapText="1"/>
    </xf>
    <xf numFmtId="0" fontId="13" fillId="2" borderId="24" xfId="0" applyFont="1" applyFill="1" applyBorder="1" applyAlignment="1">
      <alignment horizontal="center" vertical="center" wrapText="1"/>
    </xf>
    <xf numFmtId="0" fontId="12" fillId="2" borderId="17" xfId="0" applyFont="1" applyFill="1" applyBorder="1" applyAlignment="1">
      <alignment horizontal="left" vertical="center"/>
    </xf>
    <xf numFmtId="0" fontId="13" fillId="2" borderId="17" xfId="0" applyFont="1" applyFill="1" applyBorder="1" applyAlignment="1">
      <alignment horizontal="left" vertical="top" wrapText="1"/>
    </xf>
    <xf numFmtId="0" fontId="13" fillId="2" borderId="24" xfId="0" applyFont="1" applyFill="1" applyBorder="1" applyAlignment="1">
      <alignment horizontal="left" vertical="top" wrapText="1"/>
    </xf>
    <xf numFmtId="0" fontId="0" fillId="0" borderId="19" xfId="0" applyBorder="1" applyAlignment="1">
      <alignment horizontal="center" vertical="center" wrapText="1"/>
    </xf>
    <xf numFmtId="0" fontId="12" fillId="4" borderId="17" xfId="0" applyFont="1" applyFill="1" applyBorder="1" applyAlignment="1">
      <alignment horizontal="left" vertical="center"/>
    </xf>
    <xf numFmtId="0" fontId="12" fillId="4" borderId="24" xfId="0" applyFont="1" applyFill="1" applyBorder="1" applyAlignment="1">
      <alignment horizontal="left" vertical="center"/>
    </xf>
    <xf numFmtId="0" fontId="12" fillId="4" borderId="25" xfId="0" applyFont="1" applyFill="1" applyBorder="1" applyAlignment="1">
      <alignment horizontal="left" vertical="center"/>
    </xf>
    <xf numFmtId="0" fontId="12" fillId="4" borderId="24" xfId="0" applyFont="1" applyFill="1" applyBorder="1" applyAlignment="1">
      <alignment vertical="center"/>
    </xf>
    <xf numFmtId="0" fontId="12" fillId="4" borderId="25" xfId="0" applyFont="1" applyFill="1" applyBorder="1" applyAlignment="1">
      <alignment vertical="center"/>
    </xf>
    <xf numFmtId="0" fontId="13" fillId="4" borderId="24" xfId="0" applyFont="1" applyFill="1" applyBorder="1" applyAlignment="1">
      <alignment vertical="center" wrapText="1"/>
    </xf>
    <xf numFmtId="0" fontId="12" fillId="4" borderId="17"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2" borderId="17" xfId="0" applyFont="1" applyFill="1" applyBorder="1" applyAlignment="1">
      <alignment horizontal="left" vertical="center" wrapText="1"/>
    </xf>
    <xf numFmtId="0" fontId="13" fillId="4" borderId="17" xfId="0" applyFont="1" applyFill="1" applyBorder="1" applyAlignment="1">
      <alignment vertical="top" wrapText="1"/>
    </xf>
    <xf numFmtId="0" fontId="0" fillId="4" borderId="17" xfId="0" applyFill="1" applyBorder="1" applyAlignment="1">
      <alignment horizontal="left" vertical="center" wrapText="1"/>
    </xf>
    <xf numFmtId="0" fontId="0" fillId="2" borderId="17" xfId="0" applyFill="1" applyBorder="1" applyAlignment="1">
      <alignment horizontal="left" vertical="center" wrapText="1"/>
    </xf>
    <xf numFmtId="0" fontId="12" fillId="7" borderId="2" xfId="0" applyFont="1" applyFill="1" applyBorder="1" applyAlignment="1">
      <alignment horizontal="left" vertical="center"/>
    </xf>
    <xf numFmtId="0" fontId="12" fillId="7" borderId="1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17" xfId="0" applyFont="1" applyFill="1" applyBorder="1" applyAlignment="1">
      <alignment horizontal="left" vertical="center" wrapText="1"/>
    </xf>
    <xf numFmtId="0" fontId="13" fillId="7" borderId="17" xfId="0" applyFont="1" applyFill="1" applyBorder="1" applyAlignment="1">
      <alignment vertical="center" wrapText="1"/>
    </xf>
    <xf numFmtId="0" fontId="12" fillId="9"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8" borderId="19" xfId="0" applyFill="1" applyBorder="1" applyAlignment="1">
      <alignment horizontal="center" vertical="center" wrapText="1"/>
    </xf>
    <xf numFmtId="0" fontId="12" fillId="2" borderId="7" xfId="0" applyFont="1" applyFill="1" applyBorder="1" applyAlignment="1">
      <alignment horizontal="left" vertical="center"/>
    </xf>
    <xf numFmtId="0" fontId="12" fillId="2" borderId="5" xfId="0" applyFont="1" applyFill="1" applyBorder="1" applyAlignment="1">
      <alignment horizontal="left" vertical="center"/>
    </xf>
    <xf numFmtId="0" fontId="12" fillId="2" borderId="7"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7" xfId="0" applyFont="1" applyFill="1" applyBorder="1" applyAlignment="1">
      <alignment horizontal="left" vertical="center"/>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17" xfId="0" applyFont="1" applyBorder="1" applyAlignment="1">
      <alignment horizontal="left" vertical="center"/>
    </xf>
    <xf numFmtId="0" fontId="12" fillId="4" borderId="2" xfId="0" applyFont="1" applyFill="1" applyBorder="1" applyAlignment="1">
      <alignment horizontal="left" vertical="center"/>
    </xf>
    <xf numFmtId="0" fontId="12" fillId="4" borderId="10" xfId="0" applyFont="1" applyFill="1" applyBorder="1" applyAlignment="1">
      <alignment horizontal="left" vertical="center"/>
    </xf>
    <xf numFmtId="0" fontId="12" fillId="0" borderId="17" xfId="0" applyFont="1" applyBorder="1" applyAlignment="1">
      <alignment horizontal="left" vertical="center" wrapText="1"/>
    </xf>
    <xf numFmtId="0" fontId="12" fillId="0" borderId="24" xfId="0" applyFont="1" applyBorder="1" applyAlignment="1">
      <alignment horizontal="left" vertical="center" wrapText="1"/>
    </xf>
    <xf numFmtId="0" fontId="12" fillId="4" borderId="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0" borderId="2" xfId="0" applyFont="1" applyBorder="1" applyAlignment="1">
      <alignment horizontal="center" vertical="center" wrapText="1"/>
    </xf>
    <xf numFmtId="0" fontId="0" fillId="7" borderId="19" xfId="0"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2" borderId="17" xfId="0" applyFill="1" applyBorder="1" applyAlignment="1">
      <alignment horizontal="center" vertical="center"/>
    </xf>
    <xf numFmtId="0" fontId="8" fillId="10" borderId="23" xfId="0" applyFont="1" applyFill="1" applyBorder="1" applyAlignment="1">
      <alignment horizontal="center" vertical="center" wrapText="1"/>
    </xf>
    <xf numFmtId="0" fontId="0" fillId="2" borderId="17" xfId="0" applyFill="1" applyBorder="1" applyAlignment="1">
      <alignment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12" fillId="7" borderId="19" xfId="0" applyFont="1" applyFill="1" applyBorder="1" applyAlignment="1">
      <alignment horizontal="center" vertical="center" wrapText="1"/>
    </xf>
    <xf numFmtId="0" fontId="12" fillId="4" borderId="6"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5" xfId="0" applyFont="1" applyFill="1" applyBorder="1" applyAlignment="1">
      <alignment vertical="center"/>
    </xf>
    <xf numFmtId="0" fontId="12" fillId="4" borderId="10" xfId="0" applyFont="1" applyFill="1" applyBorder="1" applyAlignment="1">
      <alignment vertical="center"/>
    </xf>
    <xf numFmtId="0" fontId="12" fillId="4" borderId="6" xfId="0" applyFont="1" applyFill="1" applyBorder="1" applyAlignment="1">
      <alignment vertical="center"/>
    </xf>
    <xf numFmtId="0" fontId="12" fillId="4" borderId="11" xfId="0" applyFont="1" applyFill="1" applyBorder="1" applyAlignment="1">
      <alignment vertical="center"/>
    </xf>
    <xf numFmtId="0" fontId="12" fillId="2" borderId="6" xfId="0" applyFont="1" applyFill="1" applyBorder="1" applyAlignment="1">
      <alignment horizontal="left" vertical="center"/>
    </xf>
    <xf numFmtId="0" fontId="12" fillId="4" borderId="17"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9"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9" xfId="0" applyFont="1" applyFill="1" applyBorder="1" applyAlignment="1">
      <alignment horizontal="left" vertical="center" wrapText="1"/>
    </xf>
    <xf numFmtId="0" fontId="0" fillId="2" borderId="19" xfId="0" applyFill="1" applyBorder="1" applyAlignment="1">
      <alignment horizontal="center" vertical="center" wrapText="1"/>
    </xf>
    <xf numFmtId="0" fontId="12" fillId="0" borderId="5" xfId="0" applyFont="1" applyBorder="1" applyAlignment="1">
      <alignment horizontal="center" vertical="center" wrapText="1"/>
    </xf>
    <xf numFmtId="0" fontId="0" fillId="2" borderId="17"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4" borderId="17" xfId="0" applyFill="1" applyBorder="1" applyAlignment="1">
      <alignment horizontal="left" vertical="top" wrapText="1"/>
    </xf>
    <xf numFmtId="0" fontId="0" fillId="4" borderId="24" xfId="0" applyFill="1" applyBorder="1" applyAlignment="1">
      <alignment horizontal="left" vertical="top" wrapText="1"/>
    </xf>
    <xf numFmtId="0" fontId="0" fillId="4" borderId="25" xfId="0" applyFill="1" applyBorder="1" applyAlignment="1">
      <alignment horizontal="left" vertical="top" wrapText="1"/>
    </xf>
    <xf numFmtId="0" fontId="0" fillId="4" borderId="17" xfId="0" applyFill="1" applyBorder="1" applyAlignment="1">
      <alignment horizontal="left" vertical="center"/>
    </xf>
    <xf numFmtId="0" fontId="0" fillId="2" borderId="17" xfId="0" applyFill="1" applyBorder="1" applyAlignment="1">
      <alignment horizontal="left" vertical="center"/>
    </xf>
    <xf numFmtId="0" fontId="0" fillId="34" borderId="19" xfId="0" applyFill="1" applyBorder="1" applyAlignment="1">
      <alignment vertical="center" wrapText="1"/>
    </xf>
    <xf numFmtId="0" fontId="0" fillId="35" borderId="19" xfId="0" applyFill="1" applyBorder="1" applyAlignment="1">
      <alignment vertical="center" wrapText="1"/>
    </xf>
    <xf numFmtId="0" fontId="0" fillId="35" borderId="4" xfId="0" applyFill="1" applyBorder="1" applyAlignment="1">
      <alignment horizontal="left" vertical="center" wrapText="1"/>
    </xf>
    <xf numFmtId="0" fontId="4" fillId="4" borderId="2" xfId="0" applyFont="1" applyFill="1" applyBorder="1" applyAlignment="1">
      <alignment vertical="center"/>
    </xf>
    <xf numFmtId="0" fontId="0" fillId="4" borderId="3" xfId="0" applyFill="1" applyBorder="1" applyAlignment="1">
      <alignment vertical="center"/>
    </xf>
    <xf numFmtId="0" fontId="4" fillId="4" borderId="19" xfId="0" applyFont="1" applyFill="1" applyBorder="1" applyAlignment="1">
      <alignment vertical="center"/>
    </xf>
    <xf numFmtId="0" fontId="46" fillId="0" borderId="19" xfId="0" applyFont="1" applyBorder="1" applyAlignment="1">
      <alignment horizontal="justify" vertical="center" wrapText="1"/>
    </xf>
    <xf numFmtId="0" fontId="47" fillId="0" borderId="19" xfId="0" applyFont="1" applyBorder="1" applyAlignment="1">
      <alignment horizontal="center" vertical="center" wrapText="1"/>
    </xf>
    <xf numFmtId="0" fontId="0" fillId="4" borderId="17" xfId="0" applyFill="1" applyBorder="1" applyAlignment="1">
      <alignment vertical="center" wrapText="1"/>
    </xf>
    <xf numFmtId="0" fontId="0" fillId="4" borderId="25" xfId="0" applyFill="1" applyBorder="1" applyAlignment="1">
      <alignment horizontal="left" vertical="center"/>
    </xf>
    <xf numFmtId="0" fontId="0" fillId="2" borderId="21"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horizontal="left" vertical="center"/>
    </xf>
    <xf numFmtId="0" fontId="0" fillId="2" borderId="25" xfId="0" applyFill="1" applyBorder="1" applyAlignment="1">
      <alignment horizontal="left" vertical="center"/>
    </xf>
    <xf numFmtId="0" fontId="0" fillId="2" borderId="25" xfId="0" applyFill="1" applyBorder="1" applyAlignment="1">
      <alignment horizontal="center" vertical="center" wrapText="1"/>
    </xf>
    <xf numFmtId="0" fontId="0" fillId="2" borderId="17" xfId="0" applyFill="1" applyBorder="1" applyAlignment="1">
      <alignment horizontal="left" vertical="center" wrapText="1"/>
    </xf>
    <xf numFmtId="0" fontId="0" fillId="2" borderId="25" xfId="0" applyFill="1" applyBorder="1" applyAlignment="1">
      <alignment horizontal="left" vertical="center" wrapText="1"/>
    </xf>
    <xf numFmtId="0" fontId="0" fillId="4" borderId="17" xfId="0"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5" xfId="0" applyFill="1" applyBorder="1" applyAlignment="1">
      <alignment vertical="center" wrapText="1"/>
    </xf>
    <xf numFmtId="164" fontId="0" fillId="2" borderId="19" xfId="0" applyNumberFormat="1" applyFill="1" applyBorder="1" applyAlignment="1">
      <alignment vertical="center"/>
    </xf>
    <xf numFmtId="0" fontId="0" fillId="4" borderId="0" xfId="0" applyFill="1" applyBorder="1" applyAlignment="1">
      <alignment vertical="center"/>
    </xf>
    <xf numFmtId="0" fontId="0" fillId="4" borderId="1" xfId="0" applyFill="1"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0" fillId="2" borderId="9" xfId="0" applyFill="1" applyBorder="1" applyAlignment="1">
      <alignment horizontal="center" vertical="center"/>
    </xf>
    <xf numFmtId="0" fontId="0" fillId="2" borderId="9" xfId="0" applyFill="1" applyBorder="1" applyAlignment="1">
      <alignmen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1" xfId="0" applyFill="1" applyBorder="1" applyAlignment="1">
      <alignment vertical="center"/>
    </xf>
    <xf numFmtId="0" fontId="0" fillId="4" borderId="37" xfId="0" applyFill="1" applyBorder="1" applyAlignment="1">
      <alignment vertical="center"/>
    </xf>
    <xf numFmtId="0" fontId="0" fillId="4" borderId="37" xfId="0" applyFill="1" applyBorder="1" applyAlignment="1">
      <alignment horizontal="center" vertical="center"/>
    </xf>
    <xf numFmtId="0" fontId="0" fillId="4" borderId="37" xfId="0" applyFill="1" applyBorder="1"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xf>
    <xf numFmtId="0" fontId="0" fillId="4" borderId="11" xfId="0" applyFill="1" applyBorder="1" applyAlignment="1">
      <alignment horizontal="left" vertical="center"/>
    </xf>
    <xf numFmtId="0" fontId="0" fillId="4" borderId="2" xfId="0" applyFill="1" applyBorder="1" applyAlignment="1">
      <alignment horizontal="left" vertical="center"/>
    </xf>
    <xf numFmtId="0" fontId="0" fillId="4" borderId="6" xfId="0" applyFill="1" applyBorder="1" applyAlignment="1">
      <alignment horizontal="left" vertical="center"/>
    </xf>
    <xf numFmtId="0" fontId="0" fillId="2" borderId="4" xfId="0" applyFill="1" applyBorder="1" applyAlignment="1">
      <alignment horizontal="left" vertical="center"/>
    </xf>
    <xf numFmtId="0" fontId="0" fillId="4" borderId="4" xfId="0" applyFill="1" applyBorder="1" applyAlignment="1">
      <alignment horizontal="left" vertical="center"/>
    </xf>
    <xf numFmtId="0" fontId="40" fillId="2" borderId="34" xfId="6" applyFont="1" applyFill="1" applyAlignment="1">
      <alignment vertical="center"/>
    </xf>
    <xf numFmtId="0" fontId="41" fillId="2" borderId="35" xfId="7" applyFont="1" applyFill="1" applyAlignment="1">
      <alignment vertical="center"/>
    </xf>
    <xf numFmtId="0" fontId="4" fillId="2" borderId="0" xfId="0" applyFont="1" applyFill="1" applyAlignment="1">
      <alignment vertical="center"/>
    </xf>
    <xf numFmtId="0" fontId="38" fillId="2" borderId="0" xfId="0" applyFont="1" applyFill="1" applyAlignment="1">
      <alignment horizontal="left" vertical="center"/>
    </xf>
    <xf numFmtId="0" fontId="38" fillId="2" borderId="0" xfId="0" applyFont="1" applyFill="1" applyAlignment="1">
      <alignment horizontal="right" vertical="center"/>
    </xf>
    <xf numFmtId="0" fontId="0" fillId="2" borderId="0" xfId="0" applyFill="1" applyAlignment="1">
      <alignment horizontal="right" vertical="center"/>
    </xf>
    <xf numFmtId="0" fontId="42" fillId="2" borderId="36" xfId="8" applyFont="1" applyFill="1" applyAlignment="1">
      <alignment vertical="center"/>
    </xf>
    <xf numFmtId="0" fontId="0" fillId="26" borderId="19" xfId="0" applyFill="1" applyBorder="1" applyAlignment="1">
      <alignment vertical="center" wrapText="1"/>
    </xf>
    <xf numFmtId="0" fontId="0" fillId="26" borderId="19" xfId="0" applyFill="1" applyBorder="1" applyAlignment="1">
      <alignment vertical="center"/>
    </xf>
    <xf numFmtId="0" fontId="4" fillId="26" borderId="19" xfId="0" applyFont="1" applyFill="1" applyBorder="1" applyAlignment="1">
      <alignment horizontal="center" vertical="center" wrapText="1"/>
    </xf>
    <xf numFmtId="0" fontId="0" fillId="26" borderId="19" xfId="0" applyFill="1" applyBorder="1" applyAlignment="1">
      <alignment horizontal="left" vertical="center" wrapText="1"/>
    </xf>
    <xf numFmtId="0" fontId="0" fillId="26" borderId="19" xfId="0" applyFill="1" applyBorder="1" applyAlignment="1">
      <alignment horizontal="left" vertical="center"/>
    </xf>
    <xf numFmtId="0" fontId="41" fillId="2" borderId="35" xfId="9" applyFont="1" applyFill="1" applyAlignment="1">
      <alignment vertical="center"/>
    </xf>
    <xf numFmtId="0" fontId="0" fillId="2" borderId="25" xfId="0" applyFill="1" applyBorder="1" applyAlignment="1">
      <alignment horizontal="center" vertical="center" wrapText="1"/>
    </xf>
    <xf numFmtId="0" fontId="0" fillId="26" borderId="19" xfId="0" applyFill="1" applyBorder="1" applyAlignment="1">
      <alignment horizontal="left" vertical="center" wrapText="1"/>
    </xf>
    <xf numFmtId="0" fontId="0" fillId="4" borderId="17" xfId="0" applyFill="1" applyBorder="1" applyAlignment="1">
      <alignment horizontal="left" vertical="center" wrapText="1"/>
    </xf>
    <xf numFmtId="0" fontId="0" fillId="4" borderId="24" xfId="0" applyFill="1" applyBorder="1" applyAlignment="1">
      <alignment horizontal="left" vertical="center" wrapText="1"/>
    </xf>
    <xf numFmtId="0" fontId="0" fillId="4" borderId="25" xfId="0" applyFill="1" applyBorder="1" applyAlignment="1">
      <alignment horizontal="left" vertical="center" wrapText="1"/>
    </xf>
    <xf numFmtId="0" fontId="0" fillId="2" borderId="17" xfId="0" applyFill="1" applyBorder="1" applyAlignment="1">
      <alignment horizontal="left" vertical="center" wrapText="1"/>
    </xf>
    <xf numFmtId="0" fontId="0" fillId="2" borderId="25" xfId="0" applyFill="1" applyBorder="1" applyAlignment="1">
      <alignment horizontal="left" vertical="center" wrapText="1"/>
    </xf>
    <xf numFmtId="0" fontId="0" fillId="2" borderId="24" xfId="0"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47" fillId="0" borderId="19" xfId="0" applyFont="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left" vertical="center" wrapText="1"/>
    </xf>
    <xf numFmtId="0" fontId="7" fillId="2" borderId="17"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13" fillId="2" borderId="19" xfId="0" applyFont="1" applyFill="1" applyBorder="1" applyAlignment="1">
      <alignment horizontal="left" vertical="top" wrapText="1"/>
    </xf>
    <xf numFmtId="0" fontId="13"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3" fillId="2" borderId="19"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25" fillId="2" borderId="17" xfId="0" applyFont="1" applyFill="1" applyBorder="1" applyAlignment="1">
      <alignment horizontal="left" vertical="top" wrapText="1"/>
    </xf>
    <xf numFmtId="0" fontId="25" fillId="2" borderId="24" xfId="0" applyFont="1" applyFill="1" applyBorder="1" applyAlignment="1">
      <alignment horizontal="left" vertical="top" wrapText="1"/>
    </xf>
    <xf numFmtId="0" fontId="0" fillId="2" borderId="17" xfId="0" applyFill="1" applyBorder="1" applyAlignment="1">
      <alignment horizontal="center" vertical="center" wrapText="1"/>
    </xf>
    <xf numFmtId="0" fontId="0" fillId="2" borderId="25" xfId="0" applyFill="1" applyBorder="1" applyAlignment="1">
      <alignment horizontal="center" vertical="center" wrapText="1"/>
    </xf>
    <xf numFmtId="0" fontId="24" fillId="2" borderId="17" xfId="2" applyFont="1" applyFill="1" applyBorder="1" applyAlignment="1">
      <alignment horizontal="left" vertical="center" wrapText="1"/>
    </xf>
    <xf numFmtId="0" fontId="25" fillId="2" borderId="24" xfId="0" applyFont="1" applyFill="1" applyBorder="1" applyAlignment="1">
      <alignment horizontal="left" vertical="center" wrapText="1"/>
    </xf>
    <xf numFmtId="0" fontId="0" fillId="2" borderId="24" xfId="0" applyFill="1" applyBorder="1" applyAlignment="1">
      <alignment horizontal="center" vertical="center" wrapText="1"/>
    </xf>
    <xf numFmtId="0" fontId="26" fillId="2" borderId="17" xfId="0" applyFont="1" applyFill="1" applyBorder="1" applyAlignment="1">
      <alignment horizontal="left" vertical="top" wrapText="1"/>
    </xf>
    <xf numFmtId="0" fontId="26" fillId="2" borderId="24" xfId="0" applyFont="1" applyFill="1" applyBorder="1" applyAlignment="1">
      <alignment horizontal="left" vertical="top" wrapText="1"/>
    </xf>
    <xf numFmtId="0" fontId="26" fillId="2" borderId="25" xfId="0" applyFont="1" applyFill="1" applyBorder="1" applyAlignment="1">
      <alignment horizontal="left" vertical="top" wrapText="1"/>
    </xf>
    <xf numFmtId="0" fontId="12" fillId="4" borderId="17"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25" fillId="4" borderId="17" xfId="0" applyFont="1" applyFill="1" applyBorder="1" applyAlignment="1">
      <alignment horizontal="left" vertical="top" wrapText="1"/>
    </xf>
    <xf numFmtId="0" fontId="25" fillId="4" borderId="24" xfId="0" applyFont="1" applyFill="1" applyBorder="1" applyAlignment="1">
      <alignment horizontal="left" vertical="top" wrapText="1"/>
    </xf>
    <xf numFmtId="0" fontId="13" fillId="4" borderId="19" xfId="0" applyFont="1" applyFill="1" applyBorder="1" applyAlignment="1">
      <alignment horizontal="left" vertical="top" wrapText="1"/>
    </xf>
    <xf numFmtId="0" fontId="13" fillId="4"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25" xfId="0" applyFont="1" applyBorder="1" applyAlignment="1">
      <alignment horizontal="center" vertical="center" wrapText="1"/>
    </xf>
    <xf numFmtId="0" fontId="13" fillId="4" borderId="17"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0" borderId="17" xfId="0" applyFont="1" applyBorder="1" applyAlignment="1">
      <alignment horizontal="left" vertical="top" wrapText="1"/>
    </xf>
    <xf numFmtId="0" fontId="13" fillId="0" borderId="25" xfId="0" applyFont="1" applyBorder="1" applyAlignment="1">
      <alignment horizontal="left" vertical="top" wrapText="1"/>
    </xf>
    <xf numFmtId="0" fontId="13" fillId="4" borderId="17"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24" fillId="2" borderId="17" xfId="2" applyFont="1" applyFill="1" applyBorder="1" applyAlignment="1">
      <alignment horizontal="left" vertical="top" wrapText="1"/>
    </xf>
    <xf numFmtId="0" fontId="24" fillId="4" borderId="17" xfId="2" applyFont="1" applyFill="1" applyBorder="1" applyAlignment="1">
      <alignment horizontal="left" vertical="center" wrapText="1"/>
    </xf>
    <xf numFmtId="0" fontId="25" fillId="4" borderId="24"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4" fillId="4" borderId="17" xfId="2" applyFont="1" applyFill="1" applyBorder="1" applyAlignment="1">
      <alignment horizontal="left" vertical="top" wrapText="1"/>
    </xf>
    <xf numFmtId="0" fontId="24" fillId="4" borderId="25" xfId="2" applyFont="1" applyFill="1" applyBorder="1" applyAlignment="1">
      <alignment horizontal="left" vertical="top" wrapText="1"/>
    </xf>
    <xf numFmtId="0" fontId="24" fillId="2" borderId="24" xfId="2" applyFont="1" applyFill="1" applyBorder="1" applyAlignment="1">
      <alignment horizontal="left" vertical="center" wrapText="1"/>
    </xf>
    <xf numFmtId="0" fontId="0" fillId="0" borderId="24" xfId="0" applyBorder="1" applyAlignment="1">
      <alignment horizontal="center" vertical="center" wrapText="1"/>
    </xf>
    <xf numFmtId="0" fontId="13" fillId="0" borderId="17" xfId="0" applyFont="1" applyBorder="1" applyAlignment="1">
      <alignment horizontal="left" vertical="center" wrapText="1"/>
    </xf>
    <xf numFmtId="0" fontId="13" fillId="0" borderId="24" xfId="0" applyFont="1" applyBorder="1" applyAlignment="1">
      <alignment horizontal="left" vertical="center" wrapText="1"/>
    </xf>
    <xf numFmtId="0" fontId="13" fillId="2" borderId="24" xfId="0" applyFont="1" applyFill="1" applyBorder="1" applyAlignment="1">
      <alignment horizontal="left" vertical="center" wrapText="1"/>
    </xf>
    <xf numFmtId="0" fontId="7" fillId="0" borderId="24" xfId="0" applyFont="1" applyBorder="1" applyAlignment="1">
      <alignment horizontal="left" vertical="center" wrapText="1"/>
    </xf>
    <xf numFmtId="0" fontId="13" fillId="4" borderId="19" xfId="0" applyFont="1" applyFill="1" applyBorder="1" applyAlignment="1">
      <alignment horizontal="left" vertical="center" wrapText="1"/>
    </xf>
    <xf numFmtId="0" fontId="12" fillId="4" borderId="24" xfId="0" applyFont="1" applyFill="1" applyBorder="1" applyAlignment="1">
      <alignment horizontal="center" vertical="center" wrapText="1"/>
    </xf>
    <xf numFmtId="0" fontId="24" fillId="4" borderId="24" xfId="2" applyFont="1" applyFill="1" applyBorder="1" applyAlignment="1">
      <alignment horizontal="left" vertical="center" wrapText="1"/>
    </xf>
    <xf numFmtId="0" fontId="25" fillId="2" borderId="25" xfId="0" applyFont="1" applyFill="1" applyBorder="1" applyAlignment="1">
      <alignment horizontal="left" vertical="top" wrapText="1"/>
    </xf>
    <xf numFmtId="0" fontId="13" fillId="4" borderId="24"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24" fillId="4" borderId="19" xfId="0" applyFont="1" applyFill="1" applyBorder="1" applyAlignment="1">
      <alignment horizontal="left" vertical="center" wrapText="1"/>
    </xf>
    <xf numFmtId="0" fontId="13" fillId="0" borderId="24" xfId="0" applyFont="1" applyBorder="1" applyAlignment="1">
      <alignment horizontal="center" vertical="center" wrapText="1"/>
    </xf>
    <xf numFmtId="0" fontId="13" fillId="0" borderId="17"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4" borderId="17" xfId="0" applyFont="1" applyFill="1" applyBorder="1" applyAlignment="1">
      <alignment horizontal="left" vertical="top" wrapText="1"/>
    </xf>
    <xf numFmtId="0" fontId="24" fillId="2" borderId="24" xfId="2" applyFont="1" applyFill="1" applyBorder="1" applyAlignment="1">
      <alignment horizontal="left" vertical="top" wrapText="1"/>
    </xf>
    <xf numFmtId="0" fontId="7" fillId="0" borderId="17" xfId="0" applyFont="1" applyBorder="1" applyAlignment="1">
      <alignment vertical="center" wrapText="1"/>
    </xf>
    <xf numFmtId="0" fontId="7" fillId="0" borderId="24" xfId="0" applyFont="1" applyBorder="1" applyAlignment="1">
      <alignment vertical="center" wrapText="1"/>
    </xf>
    <xf numFmtId="0" fontId="13" fillId="2" borderId="25" xfId="0" applyFont="1" applyFill="1" applyBorder="1" applyAlignment="1">
      <alignment horizontal="left" vertical="top" wrapText="1"/>
    </xf>
    <xf numFmtId="0" fontId="24" fillId="4" borderId="24" xfId="2" applyFont="1" applyFill="1" applyBorder="1" applyAlignment="1">
      <alignment horizontal="left" vertical="top" wrapText="1"/>
    </xf>
    <xf numFmtId="0" fontId="25" fillId="4" borderId="25" xfId="0" applyFont="1" applyFill="1" applyBorder="1" applyAlignment="1">
      <alignment horizontal="left" vertical="top" wrapText="1"/>
    </xf>
    <xf numFmtId="0" fontId="24" fillId="2" borderId="19" xfId="2"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25" xfId="0" applyFont="1" applyFill="1" applyBorder="1" applyAlignment="1">
      <alignment horizontal="left" vertical="center" wrapText="1"/>
    </xf>
    <xf numFmtId="0" fontId="13" fillId="0" borderId="25"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3" fillId="2" borderId="24" xfId="0" applyFont="1" applyFill="1" applyBorder="1" applyAlignment="1">
      <alignment vertical="center" wrapText="1"/>
    </xf>
    <xf numFmtId="0" fontId="13" fillId="2" borderId="25" xfId="0" applyFont="1" applyFill="1" applyBorder="1" applyAlignment="1">
      <alignment vertical="center" wrapText="1"/>
    </xf>
    <xf numFmtId="0" fontId="13" fillId="2" borderId="24" xfId="0" applyFont="1" applyFill="1" applyBorder="1" applyAlignment="1">
      <alignment horizontal="center" vertical="center" wrapText="1"/>
    </xf>
    <xf numFmtId="0" fontId="12" fillId="2" borderId="17" xfId="0" applyFont="1" applyFill="1" applyBorder="1" applyAlignment="1">
      <alignment horizontal="left" vertical="center"/>
    </xf>
    <xf numFmtId="0" fontId="13" fillId="2" borderId="17" xfId="0" applyFont="1" applyFill="1" applyBorder="1" applyAlignment="1">
      <alignment horizontal="left" vertical="top" wrapText="1"/>
    </xf>
    <xf numFmtId="0" fontId="13" fillId="2" borderId="24" xfId="0" applyFont="1" applyFill="1" applyBorder="1" applyAlignment="1">
      <alignment horizontal="left" vertical="top" wrapText="1"/>
    </xf>
    <xf numFmtId="0" fontId="0" fillId="0" borderId="19" xfId="0" applyBorder="1" applyAlignment="1">
      <alignment horizontal="center" vertical="center" wrapText="1"/>
    </xf>
    <xf numFmtId="0" fontId="12" fillId="4" borderId="17" xfId="0" applyFont="1" applyFill="1" applyBorder="1" applyAlignment="1">
      <alignment horizontal="left" vertical="center"/>
    </xf>
    <xf numFmtId="0" fontId="12" fillId="4" borderId="24" xfId="0" applyFont="1" applyFill="1" applyBorder="1" applyAlignment="1">
      <alignment horizontal="left" vertical="center"/>
    </xf>
    <xf numFmtId="0" fontId="13" fillId="4" borderId="24" xfId="0" applyFont="1" applyFill="1" applyBorder="1" applyAlignment="1">
      <alignment horizontal="left" vertical="top" wrapText="1"/>
    </xf>
    <xf numFmtId="0" fontId="12" fillId="4" borderId="25" xfId="0" applyFont="1" applyFill="1" applyBorder="1" applyAlignment="1">
      <alignment horizontal="left" vertical="center"/>
    </xf>
    <xf numFmtId="0" fontId="12" fillId="4" borderId="24" xfId="0" applyFont="1" applyFill="1" applyBorder="1" applyAlignment="1">
      <alignment vertical="center"/>
    </xf>
    <xf numFmtId="0" fontId="12" fillId="4" borderId="25" xfId="0" applyFont="1" applyFill="1" applyBorder="1" applyAlignment="1">
      <alignment vertical="center"/>
    </xf>
    <xf numFmtId="0" fontId="13" fillId="4" borderId="24" xfId="0" applyFont="1" applyFill="1" applyBorder="1" applyAlignment="1">
      <alignment vertical="center" wrapText="1"/>
    </xf>
    <xf numFmtId="0" fontId="13" fillId="4" borderId="25" xfId="0" applyFont="1" applyFill="1" applyBorder="1" applyAlignment="1">
      <alignment vertical="center" wrapText="1"/>
    </xf>
    <xf numFmtId="0" fontId="13" fillId="4" borderId="25" xfId="0" applyFont="1" applyFill="1"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2" fillId="4" borderId="17"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2" borderId="17"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3" fillId="4" borderId="7"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7" xfId="0" applyFont="1" applyFill="1" applyBorder="1" applyAlignment="1">
      <alignment vertical="top" wrapText="1"/>
    </xf>
    <xf numFmtId="0" fontId="13" fillId="4" borderId="25" xfId="0" applyFont="1" applyFill="1" applyBorder="1" applyAlignment="1">
      <alignment vertical="top"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13" fillId="4" borderId="24" xfId="0" applyFont="1" applyFill="1" applyBorder="1" applyAlignment="1">
      <alignment vertical="top" wrapText="1"/>
    </xf>
    <xf numFmtId="0" fontId="0" fillId="26" borderId="17" xfId="0" applyFill="1" applyBorder="1" applyAlignment="1">
      <alignment horizontal="left" vertical="center" wrapText="1"/>
    </xf>
    <xf numFmtId="0" fontId="0" fillId="26" borderId="24" xfId="0" applyFill="1" applyBorder="1" applyAlignment="1">
      <alignment horizontal="left" vertical="center" wrapText="1"/>
    </xf>
    <xf numFmtId="0" fontId="0" fillId="26" borderId="25" xfId="0" applyFill="1" applyBorder="1" applyAlignment="1">
      <alignment horizontal="left" vertical="center" wrapText="1"/>
    </xf>
    <xf numFmtId="0" fontId="0" fillId="4" borderId="17" xfId="0" applyFill="1" applyBorder="1" applyAlignment="1">
      <alignment horizontal="left" vertical="center" wrapText="1"/>
    </xf>
    <xf numFmtId="0" fontId="0" fillId="4" borderId="24" xfId="0" applyFill="1" applyBorder="1" applyAlignment="1">
      <alignment horizontal="left" vertical="center" wrapText="1"/>
    </xf>
    <xf numFmtId="0" fontId="0" fillId="4" borderId="25" xfId="0" applyFill="1" applyBorder="1" applyAlignment="1">
      <alignment horizontal="left" vertical="center" wrapText="1"/>
    </xf>
    <xf numFmtId="0" fontId="0" fillId="2" borderId="17" xfId="0" applyFill="1" applyBorder="1" applyAlignment="1">
      <alignment horizontal="left" vertical="center" wrapText="1"/>
    </xf>
    <xf numFmtId="0" fontId="0" fillId="2" borderId="25" xfId="0" applyFill="1" applyBorder="1" applyAlignment="1">
      <alignment horizontal="left" vertical="center" wrapText="1"/>
    </xf>
    <xf numFmtId="0" fontId="0" fillId="2" borderId="24" xfId="0" applyFill="1" applyBorder="1" applyAlignment="1">
      <alignment horizontal="left" vertical="center" wrapText="1"/>
    </xf>
    <xf numFmtId="0" fontId="0" fillId="26" borderId="19" xfId="0" applyFill="1" applyBorder="1" applyAlignment="1">
      <alignment horizontal="left" vertical="center" wrapText="1"/>
    </xf>
    <xf numFmtId="0" fontId="12" fillId="7" borderId="2" xfId="0" applyFont="1" applyFill="1" applyBorder="1" applyAlignment="1">
      <alignment horizontal="left" vertical="center"/>
    </xf>
    <xf numFmtId="0" fontId="12" fillId="7" borderId="1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25" xfId="0" applyFill="1" applyBorder="1" applyAlignment="1">
      <alignment horizontal="center" vertical="center" wrapText="1"/>
    </xf>
    <xf numFmtId="0" fontId="12" fillId="7" borderId="17" xfId="0" applyFont="1" applyFill="1" applyBorder="1" applyAlignment="1">
      <alignment horizontal="left" vertical="center"/>
    </xf>
    <xf numFmtId="0" fontId="12" fillId="7" borderId="25" xfId="0" applyFont="1" applyFill="1" applyBorder="1" applyAlignment="1">
      <alignment horizontal="left" vertical="center"/>
    </xf>
    <xf numFmtId="0" fontId="12" fillId="7" borderId="17" xfId="0"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7" borderId="7"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3" fillId="7" borderId="17" xfId="0" applyFont="1" applyFill="1" applyBorder="1" applyAlignment="1">
      <alignment vertical="center" wrapText="1"/>
    </xf>
    <xf numFmtId="0" fontId="13" fillId="7" borderId="25" xfId="0" applyFont="1" applyFill="1" applyBorder="1" applyAlignment="1">
      <alignment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0" fillId="8" borderId="19" xfId="0" applyFill="1" applyBorder="1" applyAlignment="1">
      <alignment horizontal="center" vertical="center" wrapText="1"/>
    </xf>
    <xf numFmtId="0" fontId="12" fillId="2" borderId="7"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7" xfId="0" applyFont="1" applyFill="1" applyBorder="1" applyAlignment="1">
      <alignment horizontal="left" vertical="center"/>
    </xf>
    <xf numFmtId="0" fontId="12" fillId="4" borderId="5" xfId="0" applyFont="1" applyFill="1" applyBorder="1" applyAlignment="1">
      <alignment horizontal="left" vertical="center"/>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2" fillId="0" borderId="2" xfId="0" applyFont="1" applyBorder="1" applyAlignment="1">
      <alignment horizontal="left" vertical="center"/>
    </xf>
    <xf numFmtId="0" fontId="12" fillId="5" borderId="17"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0" borderId="17"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4" borderId="2" xfId="0" applyFont="1" applyFill="1" applyBorder="1" applyAlignment="1">
      <alignment horizontal="left" vertical="center"/>
    </xf>
    <xf numFmtId="0" fontId="12" fillId="0" borderId="17"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4" borderId="0" xfId="0" applyFont="1" applyFill="1" applyAlignment="1">
      <alignment horizontal="center" vertical="center" wrapText="1"/>
    </xf>
    <xf numFmtId="0" fontId="12" fillId="4" borderId="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0" xfId="0" applyFont="1" applyFill="1" applyBorder="1" applyAlignment="1">
      <alignment horizontal="left" vertical="center"/>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0" borderId="17"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18" borderId="17"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12" fillId="18" borderId="25" xfId="0" applyFont="1" applyFill="1" applyBorder="1" applyAlignment="1">
      <alignment horizontal="center" vertical="center" wrapText="1"/>
    </xf>
    <xf numFmtId="0" fontId="12" fillId="18" borderId="17" xfId="0" applyFont="1" applyFill="1" applyBorder="1" applyAlignment="1">
      <alignment horizontal="center" vertical="center"/>
    </xf>
    <xf numFmtId="0" fontId="12" fillId="18" borderId="24" xfId="0" applyFont="1" applyFill="1" applyBorder="1" applyAlignment="1">
      <alignment horizontal="center" vertical="center"/>
    </xf>
    <xf numFmtId="0" fontId="12" fillId="18" borderId="25" xfId="0" applyFont="1" applyFill="1" applyBorder="1" applyAlignment="1">
      <alignment horizontal="center" vertical="center"/>
    </xf>
    <xf numFmtId="0" fontId="0" fillId="18" borderId="0" xfId="0" applyFill="1" applyAlignment="1">
      <alignment horizontal="left" wrapText="1"/>
    </xf>
    <xf numFmtId="0" fontId="12" fillId="9" borderId="17"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2" fillId="4" borderId="7"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2" fillId="2" borderId="17" xfId="0" quotePrefix="1" applyFont="1" applyFill="1" applyBorder="1" applyAlignment="1">
      <alignment horizontal="center" vertical="center" wrapText="1"/>
    </xf>
    <xf numFmtId="0" fontId="12" fillId="2" borderId="7"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10" xfId="0" applyFont="1" applyFill="1" applyBorder="1" applyAlignment="1">
      <alignment horizontal="center" vertical="top" wrapText="1"/>
    </xf>
    <xf numFmtId="0" fontId="0" fillId="7" borderId="19" xfId="0" applyFill="1" applyBorder="1" applyAlignment="1">
      <alignment horizontal="center" vertical="center" wrapText="1"/>
    </xf>
    <xf numFmtId="0" fontId="6" fillId="2" borderId="17" xfId="2" applyFill="1" applyBorder="1" applyAlignment="1">
      <alignment horizontal="center" vertical="center" wrapText="1"/>
    </xf>
    <xf numFmtId="0" fontId="12" fillId="4" borderId="17" xfId="0" applyFont="1" applyFill="1" applyBorder="1" applyAlignment="1">
      <alignment vertical="center" wrapText="1"/>
    </xf>
    <xf numFmtId="0" fontId="12" fillId="4" borderId="24" xfId="0" applyFont="1" applyFill="1" applyBorder="1" applyAlignment="1">
      <alignment vertical="center" wrapText="1"/>
    </xf>
    <xf numFmtId="0" fontId="12" fillId="4" borderId="25" xfId="0" applyFont="1" applyFill="1" applyBorder="1" applyAlignment="1">
      <alignment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10" borderId="15"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8" fillId="10" borderId="2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4" fillId="2" borderId="19" xfId="0" applyFont="1" applyFill="1" applyBorder="1" applyAlignment="1">
      <alignment horizontal="center"/>
    </xf>
    <xf numFmtId="0" fontId="4" fillId="2" borderId="19" xfId="0" applyFont="1" applyFill="1" applyBorder="1" applyAlignment="1">
      <alignment horizontal="center" vertical="center" wrapText="1"/>
    </xf>
    <xf numFmtId="0" fontId="4" fillId="0" borderId="1" xfId="0" applyFont="1" applyBorder="1" applyAlignment="1">
      <alignment horizontal="center"/>
    </xf>
    <xf numFmtId="0" fontId="33" fillId="2" borderId="3" xfId="0" applyFont="1" applyFill="1" applyBorder="1" applyAlignment="1">
      <alignment horizontal="left" vertical="center" wrapText="1"/>
    </xf>
    <xf numFmtId="0" fontId="33" fillId="4" borderId="3" xfId="0" applyFont="1" applyFill="1" applyBorder="1" applyAlignment="1">
      <alignment horizontal="left" vertical="center" wrapText="1"/>
    </xf>
    <xf numFmtId="0" fontId="8" fillId="10" borderId="31"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1" borderId="27"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2" borderId="24"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0" fillId="2" borderId="17" xfId="0" applyFill="1" applyBorder="1" applyAlignment="1">
      <alignment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33" fillId="2" borderId="17"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4" borderId="17" xfId="0" applyFont="1" applyFill="1" applyBorder="1" applyAlignment="1">
      <alignment horizontal="left" vertical="center" wrapText="1"/>
    </xf>
    <xf numFmtId="0" fontId="33" fillId="4" borderId="25" xfId="0" applyFont="1" applyFill="1" applyBorder="1" applyAlignment="1">
      <alignment horizontal="left" vertical="center" wrapText="1"/>
    </xf>
    <xf numFmtId="0" fontId="33" fillId="4" borderId="24" xfId="0" applyFont="1" applyFill="1" applyBorder="1" applyAlignment="1">
      <alignment horizontal="left" vertical="center" wrapText="1"/>
    </xf>
    <xf numFmtId="0" fontId="33" fillId="3" borderId="17" xfId="0" applyFont="1" applyFill="1" applyBorder="1" applyAlignment="1">
      <alignment horizontal="left" vertical="center" wrapText="1"/>
    </xf>
    <xf numFmtId="0" fontId="33" fillId="3" borderId="24" xfId="0" applyFont="1" applyFill="1" applyBorder="1" applyAlignment="1">
      <alignment horizontal="left" vertical="center" wrapText="1"/>
    </xf>
    <xf numFmtId="0" fontId="33" fillId="3" borderId="25" xfId="0" applyFont="1" applyFill="1" applyBorder="1" applyAlignment="1">
      <alignment horizontal="left" vertical="center" wrapText="1"/>
    </xf>
    <xf numFmtId="0" fontId="33" fillId="2" borderId="17" xfId="0" applyFont="1" applyFill="1" applyBorder="1" applyAlignment="1">
      <alignment vertical="center" wrapText="1"/>
    </xf>
    <xf numFmtId="0" fontId="33" fillId="2" borderId="24" xfId="0" applyFont="1" applyFill="1" applyBorder="1" applyAlignment="1">
      <alignment vertical="center" wrapText="1"/>
    </xf>
    <xf numFmtId="0" fontId="33" fillId="2" borderId="25" xfId="0" applyFont="1" applyFill="1" applyBorder="1" applyAlignment="1">
      <alignment vertical="center" wrapText="1"/>
    </xf>
    <xf numFmtId="0" fontId="33" fillId="4" borderId="17" xfId="5" applyFont="1" applyFill="1" applyBorder="1" applyAlignment="1">
      <alignment horizontal="center" vertical="center" wrapText="1"/>
    </xf>
    <xf numFmtId="0" fontId="33" fillId="4" borderId="24" xfId="5" applyFont="1" applyFill="1" applyBorder="1" applyAlignment="1">
      <alignment horizontal="center" vertical="center" wrapText="1"/>
    </xf>
    <xf numFmtId="0" fontId="33" fillId="4" borderId="25" xfId="5" applyFont="1" applyFill="1" applyBorder="1" applyAlignment="1">
      <alignment horizontal="center" vertical="center" wrapText="1"/>
    </xf>
    <xf numFmtId="0" fontId="33" fillId="2" borderId="17" xfId="5" applyFont="1" applyFill="1" applyBorder="1" applyAlignment="1">
      <alignment horizontal="center" vertical="center" wrapText="1"/>
    </xf>
    <xf numFmtId="0" fontId="33" fillId="2" borderId="24" xfId="5" applyFont="1" applyFill="1" applyBorder="1" applyAlignment="1">
      <alignment horizontal="center" vertical="center" wrapText="1"/>
    </xf>
    <xf numFmtId="0" fontId="33" fillId="2" borderId="25" xfId="5" applyFont="1" applyFill="1" applyBorder="1" applyAlignment="1">
      <alignment horizontal="center" vertical="center" wrapText="1"/>
    </xf>
    <xf numFmtId="0" fontId="4" fillId="2" borderId="19" xfId="0" applyFont="1" applyFill="1" applyBorder="1" applyAlignment="1">
      <alignment horizontal="center" wrapText="1"/>
    </xf>
    <xf numFmtId="0" fontId="4" fillId="0" borderId="19" xfId="0" applyFont="1" applyBorder="1" applyAlignment="1">
      <alignment horizontal="center"/>
    </xf>
  </cellXfs>
  <cellStyles count="10">
    <cellStyle name="Heading 1 2" xfId="6" xr:uid="{6A3475EC-CCC7-4CA9-9B90-1DC0CEBDC6F2}"/>
    <cellStyle name="Heading 2 2" xfId="7" xr:uid="{B1A0E544-6E79-4F2C-AFFA-BC81CCE4536C}"/>
    <cellStyle name="Heading 2 2 17" xfId="9" xr:uid="{EB142C8C-4A54-4315-91FC-C6F90319EECB}"/>
    <cellStyle name="Heading 3 2" xfId="8" xr:uid="{1AFF4F29-BB5C-4F73-96F8-7B217C9D310C}"/>
    <cellStyle name="Hyperlink" xfId="2" builtinId="8"/>
    <cellStyle name="Normal" xfId="0" builtinId="0"/>
    <cellStyle name="Normal 2 108" xfId="4" xr:uid="{74D4397A-9318-4262-968D-CA2200B1AA61}"/>
    <cellStyle name="Normal 2 8 2 4" xfId="3" xr:uid="{E3150BAA-DF27-4882-A1A6-471DD0A8B9A2}"/>
    <cellStyle name="Normal 3 2" xfId="5" xr:uid="{9EEA0C93-30D5-4A0A-A7A2-F44B07FA9272}"/>
    <cellStyle name="Percent" xfId="1" builtinId="5"/>
  </cellStyles>
  <dxfs count="1160">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ont>
        <color theme="1"/>
      </font>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Walter, Kenneth" id="{4DD5F48E-2A9B-4F0C-94C2-D328F63903EF}" userId="S::kwalter@ameresco.com::ffb8ad29-6cce-4a88-86ce-9b60f9c8341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4" dT="2020-04-22T20:37:18.75" personId="{4DD5F48E-2A9B-4F0C-94C2-D328F63903EF}" id="{A3956E34-A18B-4329-B9A8-E0BB6BFAE414}">
    <text>We prefer all equipment be modeled in all buildings possible, but if there are certain building types where a given technology cannot be modeled, please let us know.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1.eere.energy.gov/buildings/appliance_standards/standards.aspx?productid=56" TargetMode="External"/><Relationship Id="rId13" Type="http://schemas.openxmlformats.org/officeDocument/2006/relationships/hyperlink" Target="https://www1.eere.energy.gov/buildings/appliance_standards/standards.aspx?productid=29" TargetMode="External"/><Relationship Id="rId18" Type="http://schemas.openxmlformats.org/officeDocument/2006/relationships/hyperlink" Target="https://www1.eere.energy.gov/buildings/appliance_standards/standards.aspx?productid=9" TargetMode="External"/><Relationship Id="rId26" Type="http://schemas.openxmlformats.org/officeDocument/2006/relationships/printerSettings" Target="../printerSettings/printerSettings2.bin"/><Relationship Id="rId3" Type="http://schemas.openxmlformats.org/officeDocument/2006/relationships/hyperlink" Target="https://www1.eere.energy.gov/buildings/appliance_standards/standards.aspx?productid=75" TargetMode="External"/><Relationship Id="rId21" Type="http://schemas.openxmlformats.org/officeDocument/2006/relationships/hyperlink" Target="https://www1.eere.energy.gov/buildings/appliance_standards/standards.aspx?productid=14" TargetMode="External"/><Relationship Id="rId7" Type="http://schemas.openxmlformats.org/officeDocument/2006/relationships/hyperlink" Target="https://www1.eere.energy.gov/buildings/appliance_standards/standards.aspx?productid=36" TargetMode="External"/><Relationship Id="rId12" Type="http://schemas.openxmlformats.org/officeDocument/2006/relationships/hyperlink" Target="https://www1.eere.energy.gov/buildings/appliance_standards/standards.aspx?productid=53" TargetMode="External"/><Relationship Id="rId17" Type="http://schemas.openxmlformats.org/officeDocument/2006/relationships/hyperlink" Target="https://www1.eere.energy.gov/buildings/appliance_standards/standards.aspx?productid=14" TargetMode="External"/><Relationship Id="rId25" Type="http://schemas.openxmlformats.org/officeDocument/2006/relationships/hyperlink" Target="https://energy.gov/eere/electricvehicles/vehicle-charging" TargetMode="External"/><Relationship Id="rId2" Type="http://schemas.openxmlformats.org/officeDocument/2006/relationships/hyperlink" Target="http://energy.gov/eere/femp/covered-product-category-water-cooled-electric-chillers" TargetMode="External"/><Relationship Id="rId16" Type="http://schemas.openxmlformats.org/officeDocument/2006/relationships/hyperlink" Target="https://www1.eere.energy.gov/buildings/appliance_standards/standards.aspx?productid=46" TargetMode="External"/><Relationship Id="rId20" Type="http://schemas.openxmlformats.org/officeDocument/2006/relationships/hyperlink" Target="http://www1.eere.energy.gov/buildings/appliance_standards/standards.aspx?productid=72" TargetMode="External"/><Relationship Id="rId1" Type="http://schemas.openxmlformats.org/officeDocument/2006/relationships/hyperlink" Target="http://energy.gov/eere/femp/covered-product-category-air-cooled-electric-chillers" TargetMode="External"/><Relationship Id="rId6" Type="http://schemas.openxmlformats.org/officeDocument/2006/relationships/hyperlink" Target="https://www1.eere.energy.gov/buildings/appliance_standards/standards.aspx?productid=22" TargetMode="External"/><Relationship Id="rId11" Type="http://schemas.openxmlformats.org/officeDocument/2006/relationships/hyperlink" Target="https://www1.eere.energy.gov/buildings/appliance_standards/standards.aspx?productid=28" TargetMode="External"/><Relationship Id="rId24" Type="http://schemas.openxmlformats.org/officeDocument/2006/relationships/hyperlink" Target="https://www1.eere.energy.gov/buildings/appliance_standards/standards.aspx?productid=75" TargetMode="External"/><Relationship Id="rId5" Type="http://schemas.openxmlformats.org/officeDocument/2006/relationships/hyperlink" Target="http://www.appliance-standards.org/node/6810" TargetMode="External"/><Relationship Id="rId15" Type="http://schemas.openxmlformats.org/officeDocument/2006/relationships/hyperlink" Target="https://www1.eere.energy.gov/buildings/appliance_standards/standards.aspx?productid=22" TargetMode="External"/><Relationship Id="rId23" Type="http://schemas.openxmlformats.org/officeDocument/2006/relationships/hyperlink" Target="https://www1.eere.energy.gov/buildings/appliance_standards/standards.aspx?productid=46" TargetMode="External"/><Relationship Id="rId28" Type="http://schemas.openxmlformats.org/officeDocument/2006/relationships/comments" Target="../comments1.xml"/><Relationship Id="rId10" Type="http://schemas.openxmlformats.org/officeDocument/2006/relationships/hyperlink" Target="https://www1.eere.energy.gov/buildings/appliance_standards/standards.aspx?productid=28" TargetMode="External"/><Relationship Id="rId19" Type="http://schemas.openxmlformats.org/officeDocument/2006/relationships/hyperlink" Target="http://www1.eere.energy.gov/buildings/appliance_standards/standards.aspx?productid=67" TargetMode="External"/><Relationship Id="rId4" Type="http://schemas.openxmlformats.org/officeDocument/2006/relationships/hyperlink" Target="http://www1.eere.energy.gov/buildings/appliance_standards/standards.aspx?productid=70" TargetMode="External"/><Relationship Id="rId9" Type="http://schemas.openxmlformats.org/officeDocument/2006/relationships/hyperlink" Target="https://www1.eere.energy.gov/buildings/appliance_standards/standards.aspx?productid=28" TargetMode="External"/><Relationship Id="rId14" Type="http://schemas.openxmlformats.org/officeDocument/2006/relationships/hyperlink" Target="https://www1.eere.energy.gov/buildings/appliance_standards/standards.aspx?productid=6" TargetMode="External"/><Relationship Id="rId22" Type="http://schemas.openxmlformats.org/officeDocument/2006/relationships/hyperlink" Target="http://www.appliance-standards.org/node/6810" TargetMode="External"/><Relationship Id="rId27"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hyperlink" Target="https://web.ornl.gov/sci/buildings/tools/cool-roof/"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E176-31F2-4A73-913A-FCCC18AB9065}">
  <sheetPr>
    <tabColor rgb="FFC00000"/>
  </sheetPr>
  <dimension ref="B2:Q42"/>
  <sheetViews>
    <sheetView tabSelected="1" zoomScaleNormal="100" workbookViewId="0">
      <selection activeCell="H13" sqref="H13"/>
    </sheetView>
  </sheetViews>
  <sheetFormatPr defaultColWidth="9.140625" defaultRowHeight="15" x14ac:dyDescent="0.25"/>
  <cols>
    <col min="1" max="1" width="6.42578125" style="18" customWidth="1"/>
    <col min="2" max="2" width="37.5703125" style="18" customWidth="1"/>
    <col min="3" max="3" width="31.85546875" style="18" customWidth="1"/>
    <col min="4" max="4" width="34.5703125" style="18" customWidth="1"/>
    <col min="5" max="5" width="51.42578125" style="18" customWidth="1"/>
    <col min="6" max="16384" width="9.140625" style="18"/>
  </cols>
  <sheetData>
    <row r="2" spans="2:5" ht="20.25" thickBot="1" x14ac:dyDescent="0.3">
      <c r="B2" s="649" t="s">
        <v>2999</v>
      </c>
    </row>
    <row r="3" spans="2:5" ht="15.75" thickTop="1" x14ac:dyDescent="0.25"/>
    <row r="4" spans="2:5" ht="18" thickBot="1" x14ac:dyDescent="0.3">
      <c r="B4" s="650">
        <v>1</v>
      </c>
      <c r="C4" s="651" t="s">
        <v>3000</v>
      </c>
    </row>
    <row r="5" spans="2:5" ht="15.75" thickTop="1" x14ac:dyDescent="0.25">
      <c r="C5" s="652" t="s">
        <v>3600</v>
      </c>
    </row>
    <row r="6" spans="2:5" x14ac:dyDescent="0.25">
      <c r="C6" s="652" t="s">
        <v>3601</v>
      </c>
    </row>
    <row r="7" spans="2:5" x14ac:dyDescent="0.25">
      <c r="C7" s="652" t="s">
        <v>3602</v>
      </c>
    </row>
    <row r="8" spans="2:5" x14ac:dyDescent="0.25">
      <c r="C8" s="643"/>
    </row>
    <row r="9" spans="2:5" ht="18" thickBot="1" x14ac:dyDescent="0.3">
      <c r="B9" s="650">
        <v>2</v>
      </c>
      <c r="C9" s="651" t="s">
        <v>3198</v>
      </c>
    </row>
    <row r="10" spans="2:5" ht="15.75" thickTop="1" x14ac:dyDescent="0.25">
      <c r="C10" s="653" t="s">
        <v>3604</v>
      </c>
      <c r="D10" s="18" t="s">
        <v>3001</v>
      </c>
    </row>
    <row r="11" spans="2:5" x14ac:dyDescent="0.25">
      <c r="C11" s="654"/>
      <c r="D11" s="18" t="s">
        <v>3002</v>
      </c>
    </row>
    <row r="12" spans="2:5" x14ac:dyDescent="0.25">
      <c r="C12" s="653" t="s">
        <v>3605</v>
      </c>
      <c r="D12" s="18" t="s">
        <v>3606</v>
      </c>
    </row>
    <row r="13" spans="2:5" x14ac:dyDescent="0.25">
      <c r="C13" s="653"/>
      <c r="D13" s="18" t="s">
        <v>3607</v>
      </c>
    </row>
    <row r="14" spans="2:5" x14ac:dyDescent="0.25">
      <c r="C14" s="643"/>
      <c r="D14" s="18" t="s">
        <v>3003</v>
      </c>
    </row>
    <row r="15" spans="2:5" ht="18" thickBot="1" x14ac:dyDescent="0.3">
      <c r="B15" s="650">
        <v>3</v>
      </c>
      <c r="C15" s="651" t="s">
        <v>3004</v>
      </c>
      <c r="D15" s="651"/>
      <c r="E15" s="651"/>
    </row>
    <row r="16" spans="2:5" ht="15.75" thickTop="1" x14ac:dyDescent="0.25">
      <c r="C16" s="653" t="s">
        <v>3005</v>
      </c>
      <c r="D16" s="18" t="s">
        <v>3006</v>
      </c>
    </row>
    <row r="17" spans="2:17" x14ac:dyDescent="0.25">
      <c r="D17" s="18" t="s">
        <v>3007</v>
      </c>
    </row>
    <row r="18" spans="2:17" ht="18" thickBot="1" x14ac:dyDescent="0.3">
      <c r="B18" s="661">
        <v>4</v>
      </c>
      <c r="C18" s="651" t="s">
        <v>3630</v>
      </c>
    </row>
    <row r="19" spans="2:17" ht="15.75" thickTop="1" x14ac:dyDescent="0.25">
      <c r="B19" s="651"/>
      <c r="C19" s="651"/>
    </row>
    <row r="20" spans="2:17" ht="18" thickBot="1" x14ac:dyDescent="0.3">
      <c r="B20" s="661">
        <v>5</v>
      </c>
      <c r="C20" s="651" t="s">
        <v>3629</v>
      </c>
      <c r="D20" s="651"/>
      <c r="E20" s="651"/>
    </row>
    <row r="21" spans="2:17" ht="15.75" thickTop="1" x14ac:dyDescent="0.25">
      <c r="C21" s="653"/>
    </row>
    <row r="23" spans="2:17" ht="18" thickBot="1" x14ac:dyDescent="0.3">
      <c r="B23" s="650"/>
      <c r="C23" s="650"/>
      <c r="D23" s="650"/>
      <c r="E23" s="650"/>
      <c r="F23" s="650"/>
      <c r="G23" s="650"/>
      <c r="H23" s="650"/>
      <c r="I23" s="650"/>
      <c r="J23" s="650"/>
      <c r="K23" s="650"/>
      <c r="L23" s="650"/>
      <c r="M23" s="650"/>
      <c r="N23" s="650"/>
      <c r="O23" s="650"/>
      <c r="P23" s="650"/>
      <c r="Q23" s="650"/>
    </row>
    <row r="24" spans="2:17" ht="15.75" thickTop="1" x14ac:dyDescent="0.25"/>
    <row r="25" spans="2:17" ht="15.75" thickBot="1" x14ac:dyDescent="0.3">
      <c r="B25" s="655" t="s">
        <v>3008</v>
      </c>
    </row>
    <row r="27" spans="2:17" x14ac:dyDescent="0.25">
      <c r="C27" s="608" t="s">
        <v>3009</v>
      </c>
      <c r="D27" s="609"/>
      <c r="E27" s="467"/>
    </row>
    <row r="28" spans="2:17" x14ac:dyDescent="0.25">
      <c r="C28" s="247" t="s">
        <v>0</v>
      </c>
      <c r="D28" s="610" t="s">
        <v>1</v>
      </c>
      <c r="E28" s="610" t="s">
        <v>2</v>
      </c>
    </row>
    <row r="29" spans="2:17" x14ac:dyDescent="0.25">
      <c r="C29" s="41">
        <v>1</v>
      </c>
      <c r="D29" s="249" t="s">
        <v>3</v>
      </c>
      <c r="E29" s="249" t="s">
        <v>4</v>
      </c>
    </row>
    <row r="30" spans="2:17" x14ac:dyDescent="0.25">
      <c r="C30" s="41">
        <v>2</v>
      </c>
      <c r="D30" s="249" t="s">
        <v>3010</v>
      </c>
      <c r="E30" s="249" t="s">
        <v>3199</v>
      </c>
    </row>
    <row r="31" spans="2:17" x14ac:dyDescent="0.25">
      <c r="C31" s="41">
        <v>3</v>
      </c>
      <c r="D31" s="249" t="s">
        <v>5</v>
      </c>
      <c r="E31" s="249" t="s">
        <v>3631</v>
      </c>
    </row>
    <row r="32" spans="2:17" x14ac:dyDescent="0.25">
      <c r="C32" s="41">
        <v>4</v>
      </c>
      <c r="D32" s="249" t="s">
        <v>6</v>
      </c>
      <c r="E32" s="249" t="s">
        <v>3011</v>
      </c>
    </row>
    <row r="33" spans="2:6" x14ac:dyDescent="0.25">
      <c r="C33" s="41">
        <v>5</v>
      </c>
      <c r="D33" s="249" t="s">
        <v>7</v>
      </c>
      <c r="E33" s="249" t="s">
        <v>8</v>
      </c>
    </row>
    <row r="34" spans="2:6" x14ac:dyDescent="0.25">
      <c r="C34" s="11"/>
      <c r="D34" s="11"/>
    </row>
    <row r="35" spans="2:6" x14ac:dyDescent="0.25">
      <c r="C35" s="247" t="s">
        <v>3008</v>
      </c>
      <c r="D35" s="247" t="s">
        <v>3012</v>
      </c>
      <c r="F35" s="1"/>
    </row>
    <row r="36" spans="2:6" ht="15" customHeight="1" x14ac:dyDescent="0.25">
      <c r="C36" s="611" t="s">
        <v>3013</v>
      </c>
      <c r="D36" s="612" t="s">
        <v>3603</v>
      </c>
      <c r="F36" s="1"/>
    </row>
    <row r="37" spans="2:6" x14ac:dyDescent="0.25">
      <c r="C37" s="611" t="s">
        <v>3014</v>
      </c>
      <c r="D37" s="676" t="s">
        <v>3015</v>
      </c>
      <c r="F37" s="1"/>
    </row>
    <row r="38" spans="2:6" x14ac:dyDescent="0.25">
      <c r="C38" s="611" t="s">
        <v>1326</v>
      </c>
      <c r="D38" s="676"/>
      <c r="F38" s="1"/>
    </row>
    <row r="39" spans="2:6" ht="61.5" customHeight="1" x14ac:dyDescent="0.25">
      <c r="C39" s="677" t="s">
        <v>3016</v>
      </c>
      <c r="D39" s="678"/>
      <c r="E39" s="678"/>
      <c r="F39" s="679"/>
    </row>
    <row r="41" spans="2:6" ht="15.75" thickBot="1" x14ac:dyDescent="0.3">
      <c r="B41" s="655" t="s">
        <v>3017</v>
      </c>
      <c r="C41" s="651" t="s">
        <v>3018</v>
      </c>
    </row>
    <row r="42" spans="2:6" ht="62.45" customHeight="1" x14ac:dyDescent="0.25">
      <c r="C42" s="680" t="s">
        <v>3019</v>
      </c>
      <c r="D42" s="680"/>
      <c r="E42" s="680"/>
    </row>
  </sheetData>
  <mergeCells count="3">
    <mergeCell ref="D37:D38"/>
    <mergeCell ref="C39:F39"/>
    <mergeCell ref="C42:E4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2BEBB-9956-4994-8196-840462F7C96E}">
  <sheetPr>
    <tabColor theme="9" tint="0.79998168889431442"/>
  </sheetPr>
  <dimension ref="A1:BA161"/>
  <sheetViews>
    <sheetView zoomScale="55" zoomScaleNormal="55" workbookViewId="0">
      <pane xSplit="3" ySplit="2" topLeftCell="D106" activePane="bottomRight" state="frozen"/>
      <selection pane="topRight" activeCell="L304" sqref="L304"/>
      <selection pane="bottomLeft" activeCell="L304" sqref="L304"/>
      <selection pane="bottomRight" activeCell="L304" sqref="L304"/>
    </sheetView>
  </sheetViews>
  <sheetFormatPr defaultColWidth="9.140625" defaultRowHeight="15" outlineLevelCol="2" x14ac:dyDescent="0.25"/>
  <cols>
    <col min="1" max="1" width="7.42578125" customWidth="1"/>
    <col min="2" max="2" width="11.140625" customWidth="1"/>
    <col min="3" max="3" width="39.85546875" style="3" customWidth="1"/>
    <col min="4" max="6" width="9.140625" customWidth="1" outlineLevel="1"/>
    <col min="7" max="7" width="103.140625" customWidth="1" outlineLevel="1"/>
    <col min="8" max="8" width="15.5703125" style="3" customWidth="1"/>
    <col min="10" max="10" width="23.5703125" style="3" customWidth="1"/>
    <col min="11" max="11" width="54.85546875" customWidth="1"/>
    <col min="12" max="12" width="23.42578125" customWidth="1" outlineLevel="1"/>
    <col min="13" max="13" width="16.42578125" customWidth="1" outlineLevel="1"/>
    <col min="14" max="14" width="148.42578125" customWidth="1" outlineLevel="1"/>
    <col min="15" max="15" width="11.5703125" customWidth="1" outlineLevel="2"/>
    <col min="16" max="16" width="16.42578125" customWidth="1" outlineLevel="2"/>
    <col min="17" max="17" width="21.42578125" customWidth="1" outlineLevel="2"/>
    <col min="18" max="18" width="17" customWidth="1" outlineLevel="2"/>
    <col min="19" max="19" width="60.85546875" customWidth="1" outlineLevel="1"/>
    <col min="20" max="21" width="30.5703125" style="84" customWidth="1"/>
    <col min="22" max="22" width="34.42578125" style="84" customWidth="1"/>
    <col min="23" max="23" width="27.5703125" style="1" bestFit="1" customWidth="1"/>
    <col min="24" max="24" width="31" style="1" customWidth="1"/>
    <col min="25" max="25" width="43.85546875" style="84" customWidth="1"/>
    <col min="26" max="26" width="67.5703125" style="444" customWidth="1"/>
    <col min="27" max="27" width="8.85546875" style="445" customWidth="1"/>
    <col min="28" max="28" width="13.42578125" customWidth="1" outlineLevel="1"/>
    <col min="29" max="29" width="12.140625" customWidth="1" outlineLevel="1"/>
    <col min="30" max="30" width="9.140625" customWidth="1" outlineLevel="1"/>
    <col min="31" max="31" width="11.42578125" customWidth="1" outlineLevel="1"/>
    <col min="32" max="32" width="9.140625" customWidth="1" outlineLevel="1"/>
    <col min="33" max="33" width="6.140625" customWidth="1" outlineLevel="1"/>
    <col min="34" max="34" width="9.42578125" customWidth="1" outlineLevel="1"/>
    <col min="35" max="35" width="17" customWidth="1" outlineLevel="1"/>
    <col min="36" max="36" width="9.140625" customWidth="1" outlineLevel="1"/>
    <col min="37" max="39" width="5.42578125" customWidth="1"/>
    <col min="42" max="45" width="22.42578125" customWidth="1"/>
  </cols>
  <sheetData>
    <row r="1" spans="1:53" x14ac:dyDescent="0.25">
      <c r="A1" s="1"/>
      <c r="B1" s="8"/>
      <c r="C1" s="84"/>
      <c r="D1" s="1"/>
      <c r="E1" s="1"/>
      <c r="F1" s="1"/>
      <c r="G1" s="1"/>
      <c r="H1" s="84"/>
      <c r="I1" s="1"/>
      <c r="J1" s="84"/>
      <c r="K1" s="1"/>
      <c r="L1" s="942" t="s">
        <v>1823</v>
      </c>
      <c r="M1" s="942"/>
      <c r="N1" s="942"/>
      <c r="O1" s="943" t="s">
        <v>2334</v>
      </c>
      <c r="P1" s="943"/>
      <c r="Q1" s="943"/>
      <c r="R1" s="943"/>
      <c r="S1" s="943"/>
      <c r="T1" s="981" t="s">
        <v>1824</v>
      </c>
      <c r="U1" s="981"/>
      <c r="V1" s="981"/>
      <c r="Z1" s="387"/>
      <c r="AA1" s="388"/>
      <c r="AC1" s="982" t="s">
        <v>1825</v>
      </c>
      <c r="AD1" s="982"/>
      <c r="AE1" s="982" t="s">
        <v>1826</v>
      </c>
      <c r="AF1" s="982"/>
      <c r="AG1" s="1"/>
      <c r="AH1" s="1"/>
      <c r="AI1" s="1"/>
      <c r="AJ1" s="1"/>
      <c r="AN1" s="1"/>
      <c r="AO1" s="1"/>
      <c r="AP1" s="1"/>
      <c r="AQ1" s="1"/>
      <c r="AR1" s="1"/>
      <c r="AT1" s="1"/>
    </row>
    <row r="2" spans="1:53" ht="45" x14ac:dyDescent="0.25">
      <c r="A2" s="389" t="s">
        <v>1827</v>
      </c>
      <c r="B2" s="389" t="s">
        <v>1828</v>
      </c>
      <c r="C2" s="212" t="s">
        <v>1829</v>
      </c>
      <c r="D2" s="212" t="s">
        <v>1830</v>
      </c>
      <c r="E2" s="212" t="s">
        <v>1831</v>
      </c>
      <c r="F2" s="212" t="s">
        <v>1832</v>
      </c>
      <c r="G2" s="207" t="s">
        <v>1833</v>
      </c>
      <c r="H2" s="212" t="s">
        <v>1834</v>
      </c>
      <c r="I2" s="212" t="s">
        <v>1835</v>
      </c>
      <c r="J2" s="212" t="s">
        <v>1836</v>
      </c>
      <c r="K2" s="212" t="s">
        <v>1835</v>
      </c>
      <c r="L2" s="207" t="s">
        <v>1837</v>
      </c>
      <c r="M2" s="207" t="s">
        <v>1838</v>
      </c>
      <c r="N2" s="207" t="s">
        <v>1839</v>
      </c>
      <c r="O2" s="207" t="s">
        <v>1840</v>
      </c>
      <c r="P2" s="207" t="s">
        <v>1841</v>
      </c>
      <c r="Q2" s="207" t="s">
        <v>1842</v>
      </c>
      <c r="R2" s="207" t="s">
        <v>1843</v>
      </c>
      <c r="S2" s="207" t="s">
        <v>1844</v>
      </c>
      <c r="T2" s="207" t="s">
        <v>1837</v>
      </c>
      <c r="U2" s="207" t="s">
        <v>1838</v>
      </c>
      <c r="V2" s="207" t="s">
        <v>1839</v>
      </c>
      <c r="W2" s="207" t="s">
        <v>1845</v>
      </c>
      <c r="X2" s="207" t="s">
        <v>1846</v>
      </c>
      <c r="Y2" s="207" t="s">
        <v>1250</v>
      </c>
      <c r="Z2" s="207" t="s">
        <v>1847</v>
      </c>
      <c r="AA2" s="207" t="s">
        <v>2335</v>
      </c>
      <c r="AB2" s="207" t="s">
        <v>1848</v>
      </c>
      <c r="AC2" s="207" t="s">
        <v>1849</v>
      </c>
      <c r="AD2" s="207" t="s">
        <v>1850</v>
      </c>
      <c r="AE2" s="207" t="s">
        <v>1851</v>
      </c>
      <c r="AF2" s="207" t="s">
        <v>1852</v>
      </c>
      <c r="AG2" s="84"/>
      <c r="AH2" s="84"/>
      <c r="AI2" s="84" t="s">
        <v>1853</v>
      </c>
      <c r="AJ2" s="84" t="s">
        <v>1854</v>
      </c>
      <c r="AN2" s="84"/>
      <c r="AO2" s="84"/>
      <c r="AP2" s="940" t="s">
        <v>1855</v>
      </c>
      <c r="AQ2" s="941"/>
      <c r="AR2" s="940" t="s">
        <v>1856</v>
      </c>
      <c r="AS2" s="941"/>
      <c r="AT2" s="84"/>
    </row>
    <row r="3" spans="1:53" x14ac:dyDescent="0.25">
      <c r="A3" s="390" t="s">
        <v>2336</v>
      </c>
      <c r="B3" s="391"/>
      <c r="C3" s="392"/>
      <c r="D3" s="393"/>
      <c r="E3" s="393"/>
      <c r="F3" s="393"/>
      <c r="G3" s="394"/>
      <c r="H3" s="395" t="s">
        <v>965</v>
      </c>
      <c r="I3" s="396"/>
      <c r="J3" s="395" t="s">
        <v>965</v>
      </c>
      <c r="K3" s="396"/>
      <c r="L3" s="397"/>
      <c r="M3" s="397"/>
      <c r="N3" s="397"/>
      <c r="O3" s="397"/>
      <c r="P3" s="397"/>
      <c r="Q3" s="397"/>
      <c r="R3" s="397"/>
      <c r="S3" s="397"/>
      <c r="T3" s="398"/>
      <c r="U3" s="399"/>
      <c r="V3" s="399"/>
      <c r="W3" s="400"/>
      <c r="X3" s="400"/>
      <c r="Y3" s="401"/>
      <c r="Z3" s="402"/>
      <c r="AA3" s="403"/>
      <c r="AB3" s="397"/>
      <c r="AC3" s="397"/>
      <c r="AD3" s="397"/>
      <c r="AE3" s="397"/>
      <c r="AF3" s="397"/>
      <c r="AG3" s="1"/>
      <c r="AH3" s="1"/>
      <c r="AI3" s="1"/>
      <c r="AJ3" s="1"/>
      <c r="AN3" s="1"/>
      <c r="AO3" s="1"/>
      <c r="AP3" s="574" t="s">
        <v>1858</v>
      </c>
      <c r="AQ3" s="574" t="s">
        <v>117</v>
      </c>
      <c r="AR3" s="574" t="s">
        <v>1859</v>
      </c>
      <c r="AS3" s="574" t="s">
        <v>1860</v>
      </c>
      <c r="AT3" s="1"/>
    </row>
    <row r="4" spans="1:53" ht="132" customHeight="1" thickBot="1" x14ac:dyDescent="0.3">
      <c r="A4" s="210" t="s">
        <v>2337</v>
      </c>
      <c r="B4" s="210"/>
      <c r="C4" s="594" t="s">
        <v>52</v>
      </c>
      <c r="D4" s="75" t="s">
        <v>155</v>
      </c>
      <c r="E4" s="75"/>
      <c r="F4" s="75" t="s">
        <v>155</v>
      </c>
      <c r="G4" s="404" t="s">
        <v>547</v>
      </c>
      <c r="H4" s="477" t="s">
        <v>1863</v>
      </c>
      <c r="I4" s="405" t="s">
        <v>1872</v>
      </c>
      <c r="J4" s="477" t="s">
        <v>1863</v>
      </c>
      <c r="K4" s="405" t="s">
        <v>2338</v>
      </c>
      <c r="L4" s="595" t="s">
        <v>1924</v>
      </c>
      <c r="M4" s="595" t="s">
        <v>1945</v>
      </c>
      <c r="N4" s="595" t="s">
        <v>1899</v>
      </c>
      <c r="O4" s="595" t="s">
        <v>2340</v>
      </c>
      <c r="P4" s="595" t="s">
        <v>990</v>
      </c>
      <c r="Q4" s="595" t="s">
        <v>2339</v>
      </c>
      <c r="R4" s="595" t="s">
        <v>990</v>
      </c>
      <c r="S4" s="595" t="str">
        <f>SUBSTITUTE(AI4," - ",CHAR(10))</f>
        <v xml:space="preserve">PAC: INS_CLG-Heating-RTF-v2.1-1
RMP: IL TRM
CA: </v>
      </c>
      <c r="T4" s="595" t="s">
        <v>2340</v>
      </c>
      <c r="U4" s="595" t="s">
        <v>2340</v>
      </c>
      <c r="V4" s="595" t="s">
        <v>1877</v>
      </c>
      <c r="W4" s="76" t="s">
        <v>1881</v>
      </c>
      <c r="X4" s="595" t="s">
        <v>2341</v>
      </c>
      <c r="Y4" s="595"/>
      <c r="Z4" s="406" t="s">
        <v>2342</v>
      </c>
      <c r="AA4" s="407"/>
      <c r="AB4" s="76"/>
      <c r="AC4" s="76"/>
      <c r="AD4" s="76"/>
      <c r="AE4" s="76"/>
      <c r="AF4" s="76"/>
      <c r="AG4" s="1" t="str">
        <f t="shared" ref="AG4:AG67" si="0">RIGHT(A4,3)</f>
        <v>103</v>
      </c>
      <c r="AH4" s="1" t="b">
        <f>ISODD(AG4)</f>
        <v>1</v>
      </c>
      <c r="AI4" s="1" t="s">
        <v>3752</v>
      </c>
      <c r="AJ4" s="1" t="str">
        <f>IF(ISBLANK(U4),IF(W4="Sufficiently Characterized","",IF(AND(NOT(ISBLANK(T4)),NOT(ISBLANK(V4))),"COST","")),"")</f>
        <v/>
      </c>
      <c r="AK4" s="1"/>
      <c r="AL4" s="1"/>
      <c r="AM4" s="1"/>
      <c r="AN4" s="1"/>
      <c r="AO4" s="1"/>
      <c r="AP4" s="298" t="s">
        <v>159</v>
      </c>
      <c r="AQ4" s="298" t="s">
        <v>1866</v>
      </c>
      <c r="AR4" s="299">
        <f>COUNTIF(W:W,AP4)</f>
        <v>64</v>
      </c>
      <c r="AS4" s="300">
        <f>AR4/SUM(AR$4,AR$5,AR$6,AR$7)</f>
        <v>0.58181818181818179</v>
      </c>
      <c r="AT4" s="1"/>
      <c r="AU4" s="1"/>
      <c r="AV4" s="1"/>
      <c r="AW4" s="1"/>
      <c r="AX4" s="1"/>
      <c r="AY4" s="1"/>
      <c r="AZ4" s="1"/>
      <c r="BA4" s="1"/>
    </row>
    <row r="5" spans="1:53" ht="132.75" thickBot="1" x14ac:dyDescent="0.3">
      <c r="A5" s="80" t="s">
        <v>2343</v>
      </c>
      <c r="B5" s="80"/>
      <c r="C5" s="74" t="s">
        <v>553</v>
      </c>
      <c r="D5" s="54" t="s">
        <v>155</v>
      </c>
      <c r="E5" s="54"/>
      <c r="F5" s="54" t="s">
        <v>990</v>
      </c>
      <c r="G5" s="408" t="s">
        <v>554</v>
      </c>
      <c r="H5" s="489" t="s">
        <v>1780</v>
      </c>
      <c r="I5" s="409" t="s">
        <v>990</v>
      </c>
      <c r="J5" s="489" t="s">
        <v>1863</v>
      </c>
      <c r="K5" s="410" t="s">
        <v>2344</v>
      </c>
      <c r="L5" s="253" t="s">
        <v>990</v>
      </c>
      <c r="M5" s="253" t="s">
        <v>990</v>
      </c>
      <c r="N5" s="253" t="s">
        <v>1864</v>
      </c>
      <c r="O5" s="253" t="s">
        <v>990</v>
      </c>
      <c r="P5" s="253" t="s">
        <v>990</v>
      </c>
      <c r="Q5" s="253"/>
      <c r="R5" s="253" t="s">
        <v>990</v>
      </c>
      <c r="S5" s="253" t="str">
        <f t="shared" ref="S5:S69" si="1">SUBSTITUTE(AI5," - ",CHAR(10))</f>
        <v>PAC: 
RMP: 
CA: IL TRM</v>
      </c>
      <c r="T5" s="338" t="s">
        <v>2345</v>
      </c>
      <c r="U5" s="338" t="s">
        <v>2346</v>
      </c>
      <c r="V5" s="338" t="s">
        <v>1877</v>
      </c>
      <c r="W5" s="337" t="s">
        <v>1881</v>
      </c>
      <c r="X5" s="338"/>
      <c r="Y5" s="338"/>
      <c r="Z5" s="411" t="s">
        <v>2347</v>
      </c>
      <c r="AA5" s="412"/>
      <c r="AB5" s="281"/>
      <c r="AC5" s="281"/>
      <c r="AD5" s="281"/>
      <c r="AE5" s="281"/>
      <c r="AF5" s="281"/>
      <c r="AG5" s="1" t="str">
        <f t="shared" si="0"/>
        <v>104</v>
      </c>
      <c r="AH5" s="1" t="b">
        <f t="shared" ref="AH5:AH69" si="2">ISODD(AG5)</f>
        <v>0</v>
      </c>
      <c r="AI5" s="1" t="s">
        <v>3753</v>
      </c>
      <c r="AJ5" s="1" t="str">
        <f t="shared" ref="AJ5:AJ69" si="3">IF(ISBLANK(U5),IF(W5="Sufficiently Characterized","",IF(AND(NOT(ISBLANK(T5)),NOT(ISBLANK(V5))),"COST","")),"")</f>
        <v/>
      </c>
      <c r="AK5" s="1"/>
      <c r="AL5" s="1"/>
      <c r="AM5" s="1"/>
      <c r="AN5" s="1"/>
      <c r="AO5" s="1"/>
      <c r="AP5" s="304" t="s">
        <v>399</v>
      </c>
      <c r="AQ5" s="304" t="s">
        <v>1869</v>
      </c>
      <c r="AR5" s="305">
        <f>COUNTIF(W:W,AP5)</f>
        <v>8</v>
      </c>
      <c r="AS5" s="306">
        <f>AR5/SUM(AR$4,AR$5,AR$6,AR$7)</f>
        <v>7.2727272727272724E-2</v>
      </c>
      <c r="AT5" s="1"/>
      <c r="AU5" s="1"/>
      <c r="AV5" s="1"/>
      <c r="AW5" s="1"/>
      <c r="AX5" s="1"/>
      <c r="AY5" s="1"/>
      <c r="AZ5" s="1"/>
      <c r="BA5" s="1"/>
    </row>
    <row r="6" spans="1:53" ht="84.75" customHeight="1" thickBot="1" x14ac:dyDescent="0.3">
      <c r="A6" s="210" t="s">
        <v>2348</v>
      </c>
      <c r="B6" s="210"/>
      <c r="C6" s="594" t="s">
        <v>557</v>
      </c>
      <c r="D6" s="75" t="s">
        <v>155</v>
      </c>
      <c r="E6" s="75"/>
      <c r="F6" s="75" t="s">
        <v>155</v>
      </c>
      <c r="G6" s="404" t="s">
        <v>558</v>
      </c>
      <c r="H6" s="477" t="s">
        <v>1863</v>
      </c>
      <c r="I6" s="405" t="s">
        <v>1872</v>
      </c>
      <c r="J6" s="477" t="s">
        <v>1863</v>
      </c>
      <c r="K6" s="405" t="s">
        <v>2349</v>
      </c>
      <c r="L6" s="595" t="s">
        <v>1924</v>
      </c>
      <c r="M6" s="595" t="s">
        <v>1945</v>
      </c>
      <c r="N6" s="595" t="s">
        <v>1899</v>
      </c>
      <c r="O6" s="595" t="s">
        <v>990</v>
      </c>
      <c r="P6" s="595" t="s">
        <v>990</v>
      </c>
      <c r="Q6" s="595"/>
      <c r="R6" s="595" t="s">
        <v>990</v>
      </c>
      <c r="S6" s="595" t="str">
        <f t="shared" si="1"/>
        <v>PAC: 
RMP: 
CA: RF_COOL-Cooling-DEER-1</v>
      </c>
      <c r="T6" s="595" t="s">
        <v>2010</v>
      </c>
      <c r="U6" s="413" t="s">
        <v>2350</v>
      </c>
      <c r="V6" s="595" t="s">
        <v>1877</v>
      </c>
      <c r="W6" s="414" t="s">
        <v>159</v>
      </c>
      <c r="X6" s="595" t="s">
        <v>2351</v>
      </c>
      <c r="Y6" s="595"/>
      <c r="Z6" s="406" t="s">
        <v>2352</v>
      </c>
      <c r="AA6" s="407" t="s">
        <v>632</v>
      </c>
      <c r="AB6" s="76"/>
      <c r="AC6" s="76"/>
      <c r="AD6" s="76"/>
      <c r="AE6" s="76"/>
      <c r="AF6" s="76"/>
      <c r="AG6" s="1" t="str">
        <f t="shared" si="0"/>
        <v>105</v>
      </c>
      <c r="AH6" s="1" t="b">
        <f t="shared" si="2"/>
        <v>1</v>
      </c>
      <c r="AI6" s="1" t="s">
        <v>3754</v>
      </c>
      <c r="AJ6" s="1" t="str">
        <f t="shared" si="3"/>
        <v/>
      </c>
      <c r="AK6" s="1"/>
      <c r="AL6" s="1"/>
      <c r="AM6" s="1"/>
      <c r="AN6" s="1"/>
      <c r="AO6" s="1"/>
      <c r="AP6" s="309" t="s">
        <v>1881</v>
      </c>
      <c r="AQ6" s="309" t="s">
        <v>1882</v>
      </c>
      <c r="AR6" s="310">
        <f>COUNTIF(W:W,AP6)</f>
        <v>37</v>
      </c>
      <c r="AS6" s="311">
        <f>AR6/SUM(AR$4,AR$5,AR$6,AR$7)</f>
        <v>0.33636363636363636</v>
      </c>
      <c r="AT6" s="1"/>
      <c r="AU6" s="1"/>
      <c r="AV6" s="1"/>
      <c r="AW6" s="1"/>
      <c r="AX6" s="1"/>
      <c r="AY6" s="1"/>
      <c r="AZ6" s="1"/>
      <c r="BA6" s="1"/>
    </row>
    <row r="7" spans="1:53" ht="98.25" customHeight="1" thickBot="1" x14ac:dyDescent="0.3">
      <c r="A7" s="80" t="s">
        <v>2353</v>
      </c>
      <c r="B7" s="80"/>
      <c r="C7" s="74" t="s">
        <v>2354</v>
      </c>
      <c r="D7" s="54"/>
      <c r="E7" s="54"/>
      <c r="F7" s="54" t="s">
        <v>155</v>
      </c>
      <c r="G7" s="408" t="s">
        <v>2355</v>
      </c>
      <c r="H7" s="489" t="s">
        <v>1863</v>
      </c>
      <c r="I7" s="409" t="s">
        <v>1872</v>
      </c>
      <c r="J7" s="489" t="s">
        <v>1863</v>
      </c>
      <c r="K7" s="409" t="s">
        <v>2356</v>
      </c>
      <c r="L7" s="253" t="s">
        <v>3634</v>
      </c>
      <c r="M7" s="253" t="s">
        <v>1945</v>
      </c>
      <c r="N7" s="253" t="s">
        <v>1899</v>
      </c>
      <c r="O7" s="253" t="s">
        <v>990</v>
      </c>
      <c r="P7" s="253" t="s">
        <v>990</v>
      </c>
      <c r="Q7" s="253"/>
      <c r="R7" s="253" t="s">
        <v>990</v>
      </c>
      <c r="S7" s="253" t="str">
        <f t="shared" si="1"/>
        <v/>
      </c>
      <c r="T7" s="415" t="s">
        <v>2357</v>
      </c>
      <c r="U7" s="415" t="s">
        <v>2358</v>
      </c>
      <c r="V7" s="416" t="s">
        <v>2359</v>
      </c>
      <c r="W7" s="337" t="s">
        <v>159</v>
      </c>
      <c r="X7" s="338"/>
      <c r="Y7" s="417" t="s">
        <v>2360</v>
      </c>
      <c r="Z7" s="418"/>
      <c r="AA7" s="412"/>
      <c r="AB7" s="281"/>
      <c r="AC7" s="281"/>
      <c r="AD7" s="281"/>
      <c r="AE7" s="281"/>
      <c r="AF7" s="281"/>
      <c r="AG7" s="1" t="str">
        <f t="shared" si="0"/>
        <v>106</v>
      </c>
      <c r="AH7" s="1" t="b">
        <f t="shared" si="2"/>
        <v>0</v>
      </c>
      <c r="AI7" s="1" t="s">
        <v>990</v>
      </c>
      <c r="AJ7" s="1" t="str">
        <f t="shared" si="3"/>
        <v/>
      </c>
      <c r="AK7" s="1"/>
      <c r="AL7" s="1"/>
      <c r="AM7" s="1"/>
      <c r="AN7" s="1"/>
      <c r="AO7" s="1"/>
      <c r="AP7" s="313" t="s">
        <v>1888</v>
      </c>
      <c r="AQ7" s="313" t="s">
        <v>1889</v>
      </c>
      <c r="AR7" s="314">
        <f>COUNTIF(W:W,AP7)</f>
        <v>1</v>
      </c>
      <c r="AS7" s="315">
        <f>AR7/SUM(AR$4,AR$5,AR$6,AR$7)</f>
        <v>9.0909090909090905E-3</v>
      </c>
      <c r="AT7" s="1"/>
      <c r="AU7" s="1"/>
      <c r="AV7" s="1"/>
      <c r="AW7" s="1"/>
      <c r="AX7" s="1"/>
      <c r="AY7" s="1"/>
      <c r="AZ7" s="1"/>
      <c r="BA7" s="1"/>
    </row>
    <row r="8" spans="1:53" ht="72.75" thickBot="1" x14ac:dyDescent="0.3">
      <c r="A8" s="210" t="s">
        <v>2361</v>
      </c>
      <c r="B8" s="210"/>
      <c r="C8" s="594" t="s">
        <v>54</v>
      </c>
      <c r="D8" s="75" t="s">
        <v>155</v>
      </c>
      <c r="E8" s="75"/>
      <c r="F8" s="75" t="s">
        <v>990</v>
      </c>
      <c r="G8" s="404" t="s">
        <v>547</v>
      </c>
      <c r="H8" s="477" t="s">
        <v>1780</v>
      </c>
      <c r="I8" s="405" t="s">
        <v>990</v>
      </c>
      <c r="J8" s="477" t="s">
        <v>1863</v>
      </c>
      <c r="K8" s="405" t="s">
        <v>2362</v>
      </c>
      <c r="L8" s="595" t="s">
        <v>990</v>
      </c>
      <c r="M8" s="595" t="s">
        <v>990</v>
      </c>
      <c r="N8" s="595" t="s">
        <v>1864</v>
      </c>
      <c r="O8" s="595" t="s">
        <v>990</v>
      </c>
      <c r="P8" s="595" t="s">
        <v>990</v>
      </c>
      <c r="Q8" s="595"/>
      <c r="R8" s="595" t="s">
        <v>990</v>
      </c>
      <c r="S8" s="595" t="str">
        <f t="shared" si="1"/>
        <v xml:space="preserve">PAC: INS_WC-Heating-RTF-v2.1-1
RMP: INS_WC-Heating-RTF-v2.1-1
CA: </v>
      </c>
      <c r="T8" s="595" t="s">
        <v>2363</v>
      </c>
      <c r="U8" s="595" t="s">
        <v>2364</v>
      </c>
      <c r="V8" s="595" t="s">
        <v>1877</v>
      </c>
      <c r="W8" s="76" t="s">
        <v>1881</v>
      </c>
      <c r="X8" s="595"/>
      <c r="Y8" s="595"/>
      <c r="Z8" s="406" t="s">
        <v>2365</v>
      </c>
      <c r="AA8" s="407"/>
      <c r="AB8" s="76"/>
      <c r="AC8" s="76"/>
      <c r="AD8" s="76"/>
      <c r="AE8" s="76"/>
      <c r="AF8" s="76"/>
      <c r="AG8" s="1" t="str">
        <f t="shared" si="0"/>
        <v>107</v>
      </c>
      <c r="AH8" s="1" t="b">
        <f t="shared" si="2"/>
        <v>1</v>
      </c>
      <c r="AI8" s="1" t="s">
        <v>3755</v>
      </c>
      <c r="AJ8" s="1" t="str">
        <f t="shared" si="3"/>
        <v/>
      </c>
      <c r="AK8" s="1"/>
      <c r="AL8" s="1"/>
      <c r="AM8" s="1"/>
      <c r="AN8" s="1"/>
      <c r="AO8" s="1"/>
      <c r="AP8" s="320" t="s">
        <v>1893</v>
      </c>
      <c r="AQ8" s="320" t="s">
        <v>1894</v>
      </c>
      <c r="AR8" s="43">
        <f>COUNTIF(AJ:AJ,"COST")</f>
        <v>0</v>
      </c>
      <c r="AS8" s="321">
        <f>AR8/AR7</f>
        <v>0</v>
      </c>
      <c r="AT8" s="1"/>
      <c r="AU8" s="1"/>
      <c r="AV8" s="1"/>
      <c r="AW8" s="1"/>
      <c r="AX8" s="1"/>
      <c r="AY8" s="1"/>
      <c r="AZ8" s="1"/>
      <c r="BA8" s="1"/>
    </row>
    <row r="9" spans="1:53" ht="121.5" customHeight="1" x14ac:dyDescent="0.25">
      <c r="A9" s="80" t="s">
        <v>2366</v>
      </c>
      <c r="B9" s="80"/>
      <c r="C9" s="74" t="s">
        <v>563</v>
      </c>
      <c r="D9" s="54" t="s">
        <v>155</v>
      </c>
      <c r="E9" s="54"/>
      <c r="F9" s="54" t="s">
        <v>155</v>
      </c>
      <c r="G9" s="408" t="s">
        <v>564</v>
      </c>
      <c r="H9" s="489" t="s">
        <v>1863</v>
      </c>
      <c r="I9" s="409" t="s">
        <v>1872</v>
      </c>
      <c r="J9" s="489" t="s">
        <v>1863</v>
      </c>
      <c r="K9" s="410" t="s">
        <v>2367</v>
      </c>
      <c r="L9" s="253" t="s">
        <v>1924</v>
      </c>
      <c r="M9" s="253" t="s">
        <v>1925</v>
      </c>
      <c r="N9" s="253" t="s">
        <v>1899</v>
      </c>
      <c r="O9" s="253" t="s">
        <v>990</v>
      </c>
      <c r="P9" s="253" t="s">
        <v>990</v>
      </c>
      <c r="Q9" s="253"/>
      <c r="R9" s="253" t="s">
        <v>990</v>
      </c>
      <c r="S9" s="253" t="str">
        <f t="shared" si="1"/>
        <v>PAC: DCT_RPR-Cooling-RTF-1
RMP: DCT_RPR-Cooling-RTF-1
CA: DCT_RPR-Cooling-RTF-1</v>
      </c>
      <c r="T9" s="338" t="s">
        <v>2010</v>
      </c>
      <c r="U9" s="338" t="s">
        <v>2011</v>
      </c>
      <c r="V9" s="338" t="s">
        <v>1877</v>
      </c>
      <c r="W9" s="337" t="s">
        <v>399</v>
      </c>
      <c r="X9" s="338" t="s">
        <v>2368</v>
      </c>
      <c r="Y9" s="338"/>
      <c r="Z9" s="411"/>
      <c r="AA9" s="412"/>
      <c r="AB9" s="281"/>
      <c r="AC9" s="281"/>
      <c r="AD9" s="281"/>
      <c r="AE9" s="281"/>
      <c r="AF9" s="281"/>
      <c r="AG9" s="1" t="str">
        <f t="shared" si="0"/>
        <v>108</v>
      </c>
      <c r="AH9" s="1" t="b">
        <f t="shared" si="2"/>
        <v>0</v>
      </c>
      <c r="AI9" s="1" t="s">
        <v>3756</v>
      </c>
      <c r="AJ9" s="1" t="str">
        <f t="shared" si="3"/>
        <v/>
      </c>
      <c r="AK9" s="1"/>
      <c r="AL9" s="1"/>
      <c r="AM9" s="1"/>
      <c r="AN9" s="1"/>
      <c r="AO9" s="1"/>
      <c r="AP9" s="1"/>
      <c r="AQ9" s="1"/>
      <c r="AR9" s="1"/>
      <c r="AS9" s="1"/>
      <c r="AT9" s="1"/>
      <c r="AU9" s="1"/>
      <c r="AV9" s="1"/>
      <c r="AW9" s="1"/>
      <c r="AX9" s="1"/>
      <c r="AY9" s="1"/>
      <c r="AZ9" s="1"/>
      <c r="BA9" s="1"/>
    </row>
    <row r="10" spans="1:53" ht="78" customHeight="1" x14ac:dyDescent="0.25">
      <c r="A10" s="210" t="s">
        <v>2369</v>
      </c>
      <c r="B10" s="210"/>
      <c r="C10" s="594" t="s">
        <v>2370</v>
      </c>
      <c r="D10" s="75" t="s">
        <v>155</v>
      </c>
      <c r="E10" s="75"/>
      <c r="F10" s="75" t="s">
        <v>155</v>
      </c>
      <c r="G10" s="404" t="s">
        <v>568</v>
      </c>
      <c r="H10" s="477" t="s">
        <v>1863</v>
      </c>
      <c r="I10" s="405" t="s">
        <v>1872</v>
      </c>
      <c r="J10" s="477" t="s">
        <v>1863</v>
      </c>
      <c r="K10" s="405" t="s">
        <v>2371</v>
      </c>
      <c r="L10" s="595" t="s">
        <v>1924</v>
      </c>
      <c r="M10" s="595" t="s">
        <v>1945</v>
      </c>
      <c r="N10" s="595" t="s">
        <v>1899</v>
      </c>
      <c r="O10" s="595" t="s">
        <v>990</v>
      </c>
      <c r="P10" s="595" t="s">
        <v>990</v>
      </c>
      <c r="Q10" s="595"/>
      <c r="R10" s="595" t="s">
        <v>990</v>
      </c>
      <c r="S10" s="595" t="str">
        <f t="shared" si="1"/>
        <v/>
      </c>
      <c r="T10" s="595" t="s">
        <v>2010</v>
      </c>
      <c r="U10" s="415" t="s">
        <v>2372</v>
      </c>
      <c r="V10" s="595" t="s">
        <v>1877</v>
      </c>
      <c r="W10" s="337" t="s">
        <v>1881</v>
      </c>
      <c r="X10" s="595" t="s">
        <v>2373</v>
      </c>
      <c r="Y10" s="595"/>
      <c r="Z10" s="406"/>
      <c r="AA10" s="407"/>
      <c r="AB10" s="76"/>
      <c r="AC10" s="76"/>
      <c r="AD10" s="76"/>
      <c r="AE10" s="76"/>
      <c r="AF10" s="76"/>
      <c r="AG10" s="1" t="str">
        <f t="shared" si="0"/>
        <v>109</v>
      </c>
      <c r="AH10" s="1" t="b">
        <f t="shared" si="2"/>
        <v>1</v>
      </c>
      <c r="AI10" s="1" t="s">
        <v>990</v>
      </c>
      <c r="AJ10" s="1" t="str">
        <f t="shared" si="3"/>
        <v/>
      </c>
      <c r="AK10" s="1"/>
      <c r="AL10" s="1"/>
      <c r="AM10" s="1"/>
      <c r="AN10" s="1"/>
      <c r="AO10" s="1"/>
      <c r="AP10" s="947" t="s">
        <v>1836</v>
      </c>
      <c r="AQ10" s="948"/>
      <c r="AR10" s="329" t="s">
        <v>1859</v>
      </c>
      <c r="AS10" s="574" t="s">
        <v>1860</v>
      </c>
      <c r="AT10" s="1"/>
      <c r="AU10" s="1"/>
      <c r="AV10" s="1"/>
      <c r="AW10" s="1"/>
      <c r="AX10" s="1"/>
      <c r="AY10" s="1"/>
      <c r="AZ10" s="1"/>
      <c r="BA10" s="1"/>
    </row>
    <row r="11" spans="1:53" ht="108.75" thickBot="1" x14ac:dyDescent="0.3">
      <c r="A11" s="80" t="s">
        <v>2374</v>
      </c>
      <c r="B11" s="80"/>
      <c r="C11" s="74" t="s">
        <v>56</v>
      </c>
      <c r="D11" s="54" t="s">
        <v>155</v>
      </c>
      <c r="E11" s="54"/>
      <c r="F11" s="54" t="s">
        <v>155</v>
      </c>
      <c r="G11" s="408" t="s">
        <v>1091</v>
      </c>
      <c r="H11" s="489" t="s">
        <v>1863</v>
      </c>
      <c r="I11" s="409" t="s">
        <v>1872</v>
      </c>
      <c r="J11" s="489" t="s">
        <v>1863</v>
      </c>
      <c r="K11" s="409" t="s">
        <v>2375</v>
      </c>
      <c r="L11" s="253" t="s">
        <v>1924</v>
      </c>
      <c r="M11" s="253" t="s">
        <v>1945</v>
      </c>
      <c r="N11" s="253" t="s">
        <v>1899</v>
      </c>
      <c r="O11" s="253" t="s">
        <v>990</v>
      </c>
      <c r="P11" s="253" t="s">
        <v>990</v>
      </c>
      <c r="Q11" s="253"/>
      <c r="R11" s="253" t="s">
        <v>990</v>
      </c>
      <c r="S11" s="253" t="str">
        <f t="shared" si="1"/>
        <v>PAC: WND_HE-Heating-RTF-v2.1-1
RMP: 
CA: CA Costs
WND_HE-All-DEER-1</v>
      </c>
      <c r="T11" s="338" t="s">
        <v>2376</v>
      </c>
      <c r="U11" s="338" t="s">
        <v>2376</v>
      </c>
      <c r="V11" s="338" t="s">
        <v>1877</v>
      </c>
      <c r="W11" s="337" t="s">
        <v>159</v>
      </c>
      <c r="X11" s="338" t="s">
        <v>2010</v>
      </c>
      <c r="Y11" s="338"/>
      <c r="Z11" s="411" t="s">
        <v>2365</v>
      </c>
      <c r="AA11" s="412"/>
      <c r="AB11" s="281"/>
      <c r="AC11" s="281"/>
      <c r="AD11" s="281"/>
      <c r="AE11" s="281"/>
      <c r="AF11" s="281"/>
      <c r="AG11" s="1" t="str">
        <f t="shared" si="0"/>
        <v>110</v>
      </c>
      <c r="AH11" s="1" t="b">
        <f t="shared" si="2"/>
        <v>0</v>
      </c>
      <c r="AI11" s="1" t="s">
        <v>3757</v>
      </c>
      <c r="AJ11" s="1" t="str">
        <f t="shared" si="3"/>
        <v/>
      </c>
      <c r="AK11" s="1"/>
      <c r="AL11" s="1"/>
      <c r="AM11" s="1"/>
      <c r="AN11" s="1"/>
      <c r="AO11" s="1"/>
      <c r="AP11" s="949" t="s">
        <v>1903</v>
      </c>
      <c r="AQ11" s="949"/>
      <c r="AR11" s="332">
        <f>COUNTIFS($J:$J,AP11)</f>
        <v>75</v>
      </c>
      <c r="AS11" s="333">
        <f>AR11/SUM(AR$4,AR$5,AR$6,AR$7)</f>
        <v>0.68181818181818177</v>
      </c>
      <c r="AT11" s="1"/>
      <c r="AU11" s="1"/>
      <c r="AV11" s="1"/>
      <c r="AW11" s="1"/>
      <c r="AX11" s="1"/>
      <c r="AY11" s="1"/>
      <c r="AZ11" s="1"/>
      <c r="BA11" s="1"/>
    </row>
    <row r="12" spans="1:53" ht="84.75" thickBot="1" x14ac:dyDescent="0.3">
      <c r="A12" s="210" t="s">
        <v>2332</v>
      </c>
      <c r="B12" s="210"/>
      <c r="C12" s="594" t="s">
        <v>1092</v>
      </c>
      <c r="D12" s="75" t="s">
        <v>155</v>
      </c>
      <c r="E12" s="75"/>
      <c r="F12" s="75" t="s">
        <v>990</v>
      </c>
      <c r="G12" s="404" t="s">
        <v>620</v>
      </c>
      <c r="H12" s="477" t="s">
        <v>1780</v>
      </c>
      <c r="I12" s="405" t="s">
        <v>990</v>
      </c>
      <c r="J12" s="477" t="s">
        <v>1863</v>
      </c>
      <c r="K12" s="405" t="s">
        <v>2377</v>
      </c>
      <c r="L12" s="595" t="s">
        <v>990</v>
      </c>
      <c r="M12" s="595" t="s">
        <v>990</v>
      </c>
      <c r="N12" s="595" t="s">
        <v>1864</v>
      </c>
      <c r="O12" s="595" t="s">
        <v>990</v>
      </c>
      <c r="P12" s="595" t="s">
        <v>990</v>
      </c>
      <c r="Q12" s="595"/>
      <c r="R12" s="595" t="s">
        <v>990</v>
      </c>
      <c r="S12" s="595" t="str">
        <f>SUBSTITUTE(AI12," - ",CHAR(10))</f>
        <v xml:space="preserve">PAC: WND_FLM-Heating-RTF-v1.1-1
RMP: WND_FLM-Heating-RTF-v1.1-1
CA: </v>
      </c>
      <c r="T12" s="415" t="s">
        <v>1504</v>
      </c>
      <c r="U12" s="415" t="s">
        <v>1504</v>
      </c>
      <c r="V12" s="483" t="s">
        <v>1877</v>
      </c>
      <c r="W12" s="337" t="s">
        <v>159</v>
      </c>
      <c r="X12" s="483"/>
      <c r="Y12" s="483"/>
      <c r="Z12" s="406"/>
      <c r="AA12" s="407"/>
      <c r="AB12" s="76"/>
      <c r="AC12" s="76"/>
      <c r="AD12" s="76"/>
      <c r="AE12" s="76"/>
      <c r="AF12" s="76"/>
      <c r="AG12" s="1" t="str">
        <f>RIGHT(A12,3)</f>
        <v>211</v>
      </c>
      <c r="AH12" s="1" t="b">
        <f>ISODD(AG12)</f>
        <v>1</v>
      </c>
      <c r="AI12" s="1" t="s">
        <v>3758</v>
      </c>
      <c r="AJ12" s="1" t="str">
        <f>IF(ISBLANK(U12),IF(W12="Sufficiently Characterized","",IF(AND(NOT(ISBLANK(T12)),NOT(ISBLANK(V12))),"COST","")),"")</f>
        <v/>
      </c>
      <c r="AK12" s="1"/>
      <c r="AL12" s="1"/>
      <c r="AM12" s="1"/>
      <c r="AN12" s="1"/>
      <c r="AO12" s="1"/>
      <c r="AP12" s="950" t="s">
        <v>1908</v>
      </c>
      <c r="AQ12" s="950"/>
      <c r="AR12" s="334">
        <f>COUNTIFS($J:$J,AP12)</f>
        <v>29</v>
      </c>
      <c r="AS12" s="335">
        <f>AR12/SUM(AR$4,AR$5,AR$6,AR$7)</f>
        <v>0.26363636363636361</v>
      </c>
      <c r="AT12" s="1"/>
      <c r="AU12" s="1"/>
      <c r="AV12" s="1"/>
      <c r="AW12" s="1"/>
      <c r="AX12" s="1"/>
      <c r="AY12" s="1"/>
      <c r="AZ12" s="1"/>
    </row>
    <row r="13" spans="1:53" ht="60.75" thickBot="1" x14ac:dyDescent="0.3">
      <c r="A13" s="80" t="s">
        <v>2378</v>
      </c>
      <c r="B13" s="80"/>
      <c r="C13" s="74" t="s">
        <v>575</v>
      </c>
      <c r="D13" s="54" t="s">
        <v>155</v>
      </c>
      <c r="E13" s="54"/>
      <c r="F13" s="54" t="s">
        <v>155</v>
      </c>
      <c r="G13" s="408" t="s">
        <v>576</v>
      </c>
      <c r="H13" s="489" t="s">
        <v>1863</v>
      </c>
      <c r="I13" s="409" t="s">
        <v>1872</v>
      </c>
      <c r="J13" s="489" t="s">
        <v>1863</v>
      </c>
      <c r="K13" s="409" t="s">
        <v>990</v>
      </c>
      <c r="L13" s="253" t="s">
        <v>1924</v>
      </c>
      <c r="M13" s="253" t="s">
        <v>1925</v>
      </c>
      <c r="N13" s="253" t="s">
        <v>1899</v>
      </c>
      <c r="O13" s="253" t="s">
        <v>990</v>
      </c>
      <c r="P13" s="253" t="s">
        <v>990</v>
      </c>
      <c r="Q13" s="253"/>
      <c r="R13" s="253" t="s">
        <v>990</v>
      </c>
      <c r="S13" s="253" t="str">
        <f t="shared" si="1"/>
        <v>PAC: DL20_CHLR_UPG-Cool-2021PLN-v3-1/CHLR_CHWRESET-Cooling-PNNL-21569-20
RMP: CHLR_CHWRESET-Cooling-PNNL-21569-24 // PNNL Data
CA: CHLR_CHWRESET-Cooling-PNNL-21569-16 / PNNL Data</v>
      </c>
      <c r="T13" s="253" t="s">
        <v>2010</v>
      </c>
      <c r="U13" s="253" t="s">
        <v>2011</v>
      </c>
      <c r="V13" s="253" t="s">
        <v>1877</v>
      </c>
      <c r="W13" s="281" t="s">
        <v>399</v>
      </c>
      <c r="X13" s="253"/>
      <c r="Y13" s="253"/>
      <c r="Z13" s="411" t="s">
        <v>2379</v>
      </c>
      <c r="AA13" s="412"/>
      <c r="AB13" s="281"/>
      <c r="AC13" s="281"/>
      <c r="AD13" s="281"/>
      <c r="AE13" s="281"/>
      <c r="AF13" s="281"/>
      <c r="AG13" s="1" t="str">
        <f t="shared" si="0"/>
        <v>111</v>
      </c>
      <c r="AH13" s="1" t="b">
        <f t="shared" si="2"/>
        <v>1</v>
      </c>
      <c r="AI13" s="1" t="s">
        <v>3759</v>
      </c>
      <c r="AJ13" s="1" t="str">
        <f t="shared" si="3"/>
        <v/>
      </c>
      <c r="AK13" s="1"/>
      <c r="AL13" s="1"/>
      <c r="AM13" s="1"/>
      <c r="AN13" s="1"/>
      <c r="AO13" s="1"/>
      <c r="AP13" s="949" t="s">
        <v>1911</v>
      </c>
      <c r="AQ13" s="949"/>
      <c r="AR13" s="332">
        <f>COUNTIFS($J:$J,AP13)</f>
        <v>6</v>
      </c>
      <c r="AS13" s="333">
        <f>AR13/SUM(AR$4,AR$5,AR$6,AR$7)</f>
        <v>5.4545454545454543E-2</v>
      </c>
      <c r="AT13" s="1"/>
      <c r="AU13" s="1"/>
      <c r="AV13" s="1"/>
      <c r="AW13" s="1"/>
      <c r="AX13" s="1"/>
      <c r="AY13" s="1"/>
      <c r="AZ13" s="1"/>
    </row>
    <row r="14" spans="1:53" ht="98.1" customHeight="1" x14ac:dyDescent="0.25">
      <c r="A14" s="210" t="s">
        <v>2380</v>
      </c>
      <c r="B14" s="210"/>
      <c r="C14" s="594" t="s">
        <v>61</v>
      </c>
      <c r="D14" s="75" t="s">
        <v>155</v>
      </c>
      <c r="E14" s="75"/>
      <c r="F14" s="75" t="s">
        <v>155</v>
      </c>
      <c r="G14" s="404" t="s">
        <v>580</v>
      </c>
      <c r="H14" s="477" t="s">
        <v>1911</v>
      </c>
      <c r="I14" s="405" t="s">
        <v>2381</v>
      </c>
      <c r="J14" s="477" t="s">
        <v>1911</v>
      </c>
      <c r="K14" s="410" t="s">
        <v>2382</v>
      </c>
      <c r="L14" s="595" t="s">
        <v>1924</v>
      </c>
      <c r="M14" s="595" t="s">
        <v>1945</v>
      </c>
      <c r="N14" s="595" t="s">
        <v>2109</v>
      </c>
      <c r="O14" s="595" t="s">
        <v>2387</v>
      </c>
      <c r="P14" s="595" t="s">
        <v>990</v>
      </c>
      <c r="Q14" s="419" t="s">
        <v>2383</v>
      </c>
      <c r="R14" s="595" t="s">
        <v>3682</v>
      </c>
      <c r="S14" s="595" t="str">
        <f t="shared" si="1"/>
        <v>PAC: CHLR_VSPMP-Cooling-SCE-17_R0-1
RMP: CHLR_VSPMP-Cooling-SCE-17_R0-1
CA: CHLR_VSPMP-Cooling-SCE-17_R0-1</v>
      </c>
      <c r="T14" s="415" t="s">
        <v>2384</v>
      </c>
      <c r="U14" s="415" t="s">
        <v>2384</v>
      </c>
      <c r="V14" s="415" t="s">
        <v>2384</v>
      </c>
      <c r="W14" s="317" t="s">
        <v>159</v>
      </c>
      <c r="X14" s="483" t="s">
        <v>2010</v>
      </c>
      <c r="Y14" s="415" t="s">
        <v>2384</v>
      </c>
      <c r="Z14" s="406" t="s">
        <v>2385</v>
      </c>
      <c r="AA14" s="407" t="s">
        <v>632</v>
      </c>
      <c r="AB14" s="76"/>
      <c r="AC14" s="76"/>
      <c r="AD14" s="76"/>
      <c r="AE14" s="76"/>
      <c r="AF14" s="76"/>
      <c r="AG14" s="1" t="str">
        <f t="shared" si="0"/>
        <v>112</v>
      </c>
      <c r="AH14" s="1" t="b">
        <f t="shared" si="2"/>
        <v>0</v>
      </c>
      <c r="AI14" s="1" t="s">
        <v>3760</v>
      </c>
      <c r="AJ14" s="1" t="str">
        <f t="shared" si="3"/>
        <v/>
      </c>
      <c r="AK14" s="1"/>
      <c r="AL14" s="1"/>
      <c r="AM14" s="1"/>
      <c r="AN14" s="1"/>
      <c r="AO14" s="1"/>
      <c r="AP14" s="1"/>
      <c r="AQ14" s="1"/>
      <c r="AR14" s="1"/>
      <c r="AS14" s="1"/>
      <c r="AT14" s="1"/>
      <c r="AU14" s="1"/>
      <c r="AV14" s="1"/>
      <c r="AW14" s="1"/>
      <c r="AX14" s="1"/>
      <c r="AY14" s="1"/>
      <c r="AZ14" s="1"/>
    </row>
    <row r="15" spans="1:53" ht="91.5" customHeight="1" x14ac:dyDescent="0.25">
      <c r="A15" s="80" t="s">
        <v>2386</v>
      </c>
      <c r="B15" s="80"/>
      <c r="C15" s="74" t="s">
        <v>586</v>
      </c>
      <c r="D15" s="54" t="s">
        <v>155</v>
      </c>
      <c r="E15" s="54"/>
      <c r="F15" s="54" t="s">
        <v>155</v>
      </c>
      <c r="G15" s="408" t="s">
        <v>587</v>
      </c>
      <c r="H15" s="489" t="s">
        <v>1863</v>
      </c>
      <c r="I15" s="409" t="s">
        <v>1872</v>
      </c>
      <c r="J15" s="489" t="s">
        <v>1863</v>
      </c>
      <c r="K15" s="409" t="s">
        <v>990</v>
      </c>
      <c r="L15" s="253" t="s">
        <v>1924</v>
      </c>
      <c r="M15" s="253" t="s">
        <v>1945</v>
      </c>
      <c r="N15" s="253" t="s">
        <v>1899</v>
      </c>
      <c r="O15" s="253" t="s">
        <v>2387</v>
      </c>
      <c r="P15" s="253" t="s">
        <v>990</v>
      </c>
      <c r="Q15" s="419" t="s">
        <v>2383</v>
      </c>
      <c r="R15" s="253" t="s">
        <v>3682</v>
      </c>
      <c r="S15" s="253" t="str">
        <f t="shared" si="1"/>
        <v>PAC: CHLR_WC_VSCTFAN-Cooling-ILTRM-v5.0-1
RMP: CHLR_WC_VSCTFAN-Cooling-NMTRM-2016-1
CA: CHLR_VSFAN-Cooling-SCE-17_R0-1</v>
      </c>
      <c r="T15" s="253" t="s">
        <v>2387</v>
      </c>
      <c r="U15" s="253" t="s">
        <v>2387</v>
      </c>
      <c r="V15" s="253" t="s">
        <v>1877</v>
      </c>
      <c r="W15" s="281" t="s">
        <v>159</v>
      </c>
      <c r="X15" s="253"/>
      <c r="Y15" s="253"/>
      <c r="Z15" s="411" t="s">
        <v>2385</v>
      </c>
      <c r="AA15" s="412"/>
      <c r="AB15" s="281"/>
      <c r="AC15" s="281"/>
      <c r="AD15" s="281"/>
      <c r="AE15" s="281"/>
      <c r="AF15" s="281"/>
      <c r="AG15" s="1" t="str">
        <f t="shared" si="0"/>
        <v>113</v>
      </c>
      <c r="AH15" s="1" t="b">
        <f t="shared" si="2"/>
        <v>1</v>
      </c>
      <c r="AI15" s="1" t="s">
        <v>3761</v>
      </c>
      <c r="AJ15" s="1" t="str">
        <f t="shared" si="3"/>
        <v/>
      </c>
      <c r="AK15" s="1"/>
      <c r="AL15" s="1"/>
      <c r="AM15" s="1"/>
      <c r="AN15" s="1"/>
      <c r="AO15" s="1"/>
      <c r="AP15" s="1"/>
      <c r="AQ15" s="1"/>
      <c r="AR15" s="1"/>
      <c r="AS15" s="1"/>
      <c r="AT15" s="1"/>
      <c r="AU15" s="1"/>
      <c r="AV15" s="1"/>
      <c r="AW15" s="1"/>
      <c r="AX15" s="1"/>
      <c r="AY15" s="1"/>
      <c r="AZ15" s="1"/>
    </row>
    <row r="16" spans="1:53" ht="72" x14ac:dyDescent="0.25">
      <c r="A16" s="210" t="s">
        <v>2388</v>
      </c>
      <c r="B16" s="210"/>
      <c r="C16" s="594" t="s">
        <v>63</v>
      </c>
      <c r="D16" s="75" t="s">
        <v>155</v>
      </c>
      <c r="E16" s="75"/>
      <c r="F16" s="75" t="s">
        <v>155</v>
      </c>
      <c r="G16" s="404" t="s">
        <v>597</v>
      </c>
      <c r="H16" s="477" t="s">
        <v>1911</v>
      </c>
      <c r="I16" s="405" t="s">
        <v>2381</v>
      </c>
      <c r="J16" s="477" t="s">
        <v>1911</v>
      </c>
      <c r="K16" s="405" t="s">
        <v>2389</v>
      </c>
      <c r="L16" s="595" t="s">
        <v>1924</v>
      </c>
      <c r="M16" s="595" t="s">
        <v>1945</v>
      </c>
      <c r="N16" s="595" t="s">
        <v>990</v>
      </c>
      <c r="O16" s="595" t="s">
        <v>990</v>
      </c>
      <c r="P16" s="595" t="s">
        <v>990</v>
      </c>
      <c r="Q16" s="595"/>
      <c r="R16" s="595" t="s">
        <v>990</v>
      </c>
      <c r="S16" s="595" t="str">
        <f t="shared" si="1"/>
        <v>PAC: CHLR_VSPMP-Cooling-SCE-17_R0-1
RMP: CHLR_VSPMP-Cooling-SCE-17_R0-1
CA: CHLR_VSPMP-Cooling-SCE-17_R0-1</v>
      </c>
      <c r="T16" s="483" t="s">
        <v>2390</v>
      </c>
      <c r="U16" s="483" t="s">
        <v>2390</v>
      </c>
      <c r="V16" s="415" t="s">
        <v>2384</v>
      </c>
      <c r="W16" s="317" t="s">
        <v>159</v>
      </c>
      <c r="X16" s="483" t="s">
        <v>2391</v>
      </c>
      <c r="Y16" s="415" t="s">
        <v>2384</v>
      </c>
      <c r="Z16" s="406" t="s">
        <v>2392</v>
      </c>
      <c r="AA16" s="407" t="s">
        <v>632</v>
      </c>
      <c r="AB16" s="76"/>
      <c r="AC16" s="76"/>
      <c r="AD16" s="76"/>
      <c r="AE16" s="76"/>
      <c r="AF16" s="76"/>
      <c r="AG16" s="1" t="str">
        <f t="shared" si="0"/>
        <v>114</v>
      </c>
      <c r="AH16" s="1" t="b">
        <f t="shared" si="2"/>
        <v>0</v>
      </c>
      <c r="AI16" s="1" t="s">
        <v>3760</v>
      </c>
      <c r="AJ16" s="1" t="str">
        <f t="shared" si="3"/>
        <v/>
      </c>
      <c r="AK16" s="1"/>
      <c r="AL16" s="1"/>
      <c r="AM16" s="1"/>
      <c r="AN16" s="1"/>
      <c r="AO16" s="1"/>
      <c r="AP16" s="1"/>
      <c r="AQ16" s="1"/>
      <c r="AR16" s="1"/>
      <c r="AS16" s="1"/>
      <c r="AT16" s="1"/>
      <c r="AU16" s="1"/>
      <c r="AV16" s="1"/>
      <c r="AW16" s="1"/>
      <c r="AX16" s="1"/>
      <c r="AY16" s="1"/>
      <c r="AZ16" s="1"/>
    </row>
    <row r="17" spans="1:52" ht="144" x14ac:dyDescent="0.25">
      <c r="A17" s="80" t="s">
        <v>2393</v>
      </c>
      <c r="B17" s="80"/>
      <c r="C17" s="74" t="s">
        <v>600</v>
      </c>
      <c r="D17" s="54" t="s">
        <v>155</v>
      </c>
      <c r="E17" s="54"/>
      <c r="F17" s="54" t="s">
        <v>990</v>
      </c>
      <c r="G17" s="408" t="s">
        <v>601</v>
      </c>
      <c r="H17" s="489" t="s">
        <v>1780</v>
      </c>
      <c r="I17" s="409" t="s">
        <v>990</v>
      </c>
      <c r="J17" s="489" t="s">
        <v>1863</v>
      </c>
      <c r="K17" s="410" t="s">
        <v>2394</v>
      </c>
      <c r="L17" s="253" t="s">
        <v>990</v>
      </c>
      <c r="M17" s="253" t="s">
        <v>990</v>
      </c>
      <c r="N17" s="253" t="s">
        <v>1864</v>
      </c>
      <c r="O17" s="253" t="s">
        <v>990</v>
      </c>
      <c r="P17" s="253" t="s">
        <v>990</v>
      </c>
      <c r="Q17" s="253"/>
      <c r="R17" s="253" t="s">
        <v>990</v>
      </c>
      <c r="S17" s="253" t="str">
        <f t="shared" si="1"/>
        <v xml:space="preserve">PAC: EUL = CHLR_WC_ECWTRST-Cooling-AEG-1
Cost = CHLR_WC_ECWTRST-Cooling-CASE-1
Savings = PNNL Data in DEEM
RMP: 
CA: </v>
      </c>
      <c r="T17" s="413" t="s">
        <v>2395</v>
      </c>
      <c r="U17" s="413" t="s">
        <v>2396</v>
      </c>
      <c r="V17" s="253" t="s">
        <v>1877</v>
      </c>
      <c r="W17" s="337" t="s">
        <v>159</v>
      </c>
      <c r="X17" s="253" t="s">
        <v>2397</v>
      </c>
      <c r="Y17" s="253"/>
      <c r="Z17" s="411" t="s">
        <v>2398</v>
      </c>
      <c r="AA17" s="412"/>
      <c r="AB17" s="281"/>
      <c r="AC17" s="281"/>
      <c r="AD17" s="281"/>
      <c r="AE17" s="281"/>
      <c r="AF17" s="281"/>
      <c r="AG17" s="1" t="str">
        <f t="shared" si="0"/>
        <v>115</v>
      </c>
      <c r="AH17" s="1" t="b">
        <f t="shared" si="2"/>
        <v>1</v>
      </c>
      <c r="AI17" s="1" t="s">
        <v>3762</v>
      </c>
      <c r="AJ17" s="1" t="str">
        <f t="shared" si="3"/>
        <v/>
      </c>
      <c r="AK17" s="1"/>
      <c r="AL17" s="1"/>
      <c r="AM17" s="1"/>
      <c r="AN17" s="1"/>
      <c r="AO17" s="1"/>
      <c r="AP17" s="1"/>
      <c r="AQ17" s="1"/>
      <c r="AR17" s="1"/>
      <c r="AS17" s="1"/>
      <c r="AT17" s="1"/>
      <c r="AU17" s="1"/>
      <c r="AV17" s="1"/>
      <c r="AW17" s="1"/>
      <c r="AX17" s="1"/>
      <c r="AY17" s="1"/>
      <c r="AZ17" s="1"/>
    </row>
    <row r="18" spans="1:52" ht="45" x14ac:dyDescent="0.25">
      <c r="A18" s="210" t="s">
        <v>2399</v>
      </c>
      <c r="B18" s="210"/>
      <c r="C18" s="594" t="s">
        <v>2400</v>
      </c>
      <c r="D18" s="75" t="s">
        <v>155</v>
      </c>
      <c r="E18" s="75" t="s">
        <v>155</v>
      </c>
      <c r="F18" s="75" t="s">
        <v>155</v>
      </c>
      <c r="G18" s="404" t="s">
        <v>2401</v>
      </c>
      <c r="H18" s="477" t="s">
        <v>1863</v>
      </c>
      <c r="I18" s="405" t="s">
        <v>1872</v>
      </c>
      <c r="J18" s="477" t="s">
        <v>1863</v>
      </c>
      <c r="K18" s="405" t="s">
        <v>990</v>
      </c>
      <c r="L18" s="595" t="s">
        <v>1924</v>
      </c>
      <c r="M18" s="595" t="s">
        <v>1945</v>
      </c>
      <c r="N18" s="595" t="s">
        <v>1899</v>
      </c>
      <c r="O18" s="595" t="s">
        <v>990</v>
      </c>
      <c r="P18" s="595" t="s">
        <v>990</v>
      </c>
      <c r="Q18" s="595"/>
      <c r="R18" s="595" t="s">
        <v>990</v>
      </c>
      <c r="S18" s="595" t="str">
        <f t="shared" si="1"/>
        <v/>
      </c>
      <c r="T18" s="483" t="s">
        <v>2010</v>
      </c>
      <c r="U18" s="339" t="s">
        <v>2402</v>
      </c>
      <c r="V18" s="420" t="s">
        <v>2403</v>
      </c>
      <c r="W18" s="317" t="s">
        <v>1888</v>
      </c>
      <c r="X18" s="483"/>
      <c r="Y18" s="483" t="s">
        <v>2404</v>
      </c>
      <c r="Z18" s="406" t="s">
        <v>2405</v>
      </c>
      <c r="AA18" s="407"/>
      <c r="AB18" s="76"/>
      <c r="AC18" s="76"/>
      <c r="AD18" s="76"/>
      <c r="AE18" s="76"/>
      <c r="AF18" s="76"/>
      <c r="AG18" s="1" t="str">
        <f t="shared" si="0"/>
        <v>116</v>
      </c>
      <c r="AH18" s="1" t="b">
        <f t="shared" si="2"/>
        <v>0</v>
      </c>
      <c r="AI18" s="1" t="s">
        <v>990</v>
      </c>
      <c r="AJ18" s="1" t="str">
        <f t="shared" si="3"/>
        <v/>
      </c>
      <c r="AK18" s="1"/>
      <c r="AL18" s="1"/>
      <c r="AM18" s="1"/>
      <c r="AN18" s="1"/>
      <c r="AO18" s="1"/>
      <c r="AP18" s="1"/>
      <c r="AQ18" s="1"/>
      <c r="AR18" s="1"/>
      <c r="AS18" s="1"/>
      <c r="AT18" s="1"/>
      <c r="AU18" s="1"/>
      <c r="AV18" s="1"/>
      <c r="AW18" s="1"/>
      <c r="AX18" s="1"/>
      <c r="AY18" s="1"/>
      <c r="AZ18" s="1"/>
    </row>
    <row r="19" spans="1:52" ht="48" x14ac:dyDescent="0.25">
      <c r="A19" s="80" t="s">
        <v>2406</v>
      </c>
      <c r="B19" s="80"/>
      <c r="C19" s="74" t="s">
        <v>96</v>
      </c>
      <c r="D19" s="54" t="s">
        <v>155</v>
      </c>
      <c r="E19" s="54"/>
      <c r="F19" s="54" t="s">
        <v>155</v>
      </c>
      <c r="G19" s="408" t="s">
        <v>607</v>
      </c>
      <c r="H19" s="489" t="s">
        <v>1863</v>
      </c>
      <c r="I19" s="409" t="s">
        <v>1872</v>
      </c>
      <c r="J19" s="489" t="s">
        <v>1863</v>
      </c>
      <c r="K19" s="409" t="s">
        <v>990</v>
      </c>
      <c r="L19" s="253" t="s">
        <v>1924</v>
      </c>
      <c r="M19" s="253" t="s">
        <v>1945</v>
      </c>
      <c r="N19" s="253" t="s">
        <v>1899</v>
      </c>
      <c r="O19" s="253" t="s">
        <v>990</v>
      </c>
      <c r="P19" s="253" t="s">
        <v>990</v>
      </c>
      <c r="Q19" s="253"/>
      <c r="R19" s="253" t="s">
        <v>990</v>
      </c>
      <c r="S19" s="253" t="str">
        <f t="shared" si="1"/>
        <v/>
      </c>
      <c r="T19" s="253" t="s">
        <v>2407</v>
      </c>
      <c r="U19" s="253" t="s">
        <v>2407</v>
      </c>
      <c r="V19" s="253" t="s">
        <v>1877</v>
      </c>
      <c r="W19" s="281" t="s">
        <v>1881</v>
      </c>
      <c r="X19" s="253" t="s">
        <v>2408</v>
      </c>
      <c r="Y19" s="253" t="s">
        <v>2409</v>
      </c>
      <c r="Z19" s="411" t="s">
        <v>2410</v>
      </c>
      <c r="AA19" s="412"/>
      <c r="AB19" s="281"/>
      <c r="AC19" s="281"/>
      <c r="AD19" s="281"/>
      <c r="AE19" s="281"/>
      <c r="AF19" s="281"/>
      <c r="AG19" s="1" t="str">
        <f t="shared" si="0"/>
        <v>117</v>
      </c>
      <c r="AH19" s="1" t="b">
        <f t="shared" si="2"/>
        <v>1</v>
      </c>
      <c r="AI19" s="1" t="s">
        <v>990</v>
      </c>
      <c r="AJ19" s="1" t="str">
        <f t="shared" si="3"/>
        <v/>
      </c>
      <c r="AK19" s="1"/>
      <c r="AL19" s="1"/>
      <c r="AM19" s="1"/>
      <c r="AN19" s="1"/>
      <c r="AO19" s="1"/>
      <c r="AP19" s="1"/>
      <c r="AQ19" s="1"/>
      <c r="AR19" s="1"/>
      <c r="AS19" s="1"/>
      <c r="AT19" s="1"/>
      <c r="AU19" s="1"/>
      <c r="AV19" s="1"/>
      <c r="AW19" s="1"/>
      <c r="AX19" s="1"/>
      <c r="AY19" s="1"/>
      <c r="AZ19" s="1"/>
    </row>
    <row r="20" spans="1:52" ht="96" x14ac:dyDescent="0.25">
      <c r="A20" s="210" t="s">
        <v>2411</v>
      </c>
      <c r="B20" s="210"/>
      <c r="C20" s="594" t="s">
        <v>2412</v>
      </c>
      <c r="D20" s="75"/>
      <c r="E20" s="75"/>
      <c r="F20" s="75" t="s">
        <v>155</v>
      </c>
      <c r="G20" s="404" t="s">
        <v>2413</v>
      </c>
      <c r="H20" s="477" t="s">
        <v>1863</v>
      </c>
      <c r="I20" s="405" t="s">
        <v>1872</v>
      </c>
      <c r="J20" s="477" t="s">
        <v>1863</v>
      </c>
      <c r="K20" s="410" t="s">
        <v>2414</v>
      </c>
      <c r="L20" s="595" t="s">
        <v>1924</v>
      </c>
      <c r="M20" s="595" t="s">
        <v>1925</v>
      </c>
      <c r="N20" s="595" t="s">
        <v>1899</v>
      </c>
      <c r="O20" s="595" t="s">
        <v>990</v>
      </c>
      <c r="P20" s="595" t="s">
        <v>990</v>
      </c>
      <c r="Q20" s="595"/>
      <c r="R20" s="595" t="s">
        <v>990</v>
      </c>
      <c r="S20" s="595" t="str">
        <f t="shared" si="1"/>
        <v/>
      </c>
      <c r="T20" s="483" t="s">
        <v>2010</v>
      </c>
      <c r="U20" s="415" t="s">
        <v>2415</v>
      </c>
      <c r="V20" s="421" t="s">
        <v>2416</v>
      </c>
      <c r="W20" s="317" t="s">
        <v>399</v>
      </c>
      <c r="X20" s="415" t="s">
        <v>2417</v>
      </c>
      <c r="Y20" s="415"/>
      <c r="Z20" s="406" t="s">
        <v>2418</v>
      </c>
      <c r="AA20" s="407"/>
      <c r="AB20" s="76"/>
      <c r="AC20" s="76"/>
      <c r="AD20" s="76"/>
      <c r="AE20" s="76"/>
      <c r="AF20" s="76"/>
      <c r="AG20" s="1" t="str">
        <f t="shared" si="0"/>
        <v>118</v>
      </c>
      <c r="AH20" s="1" t="b">
        <f t="shared" si="2"/>
        <v>0</v>
      </c>
      <c r="AI20" s="1" t="s">
        <v>990</v>
      </c>
      <c r="AJ20" s="1" t="str">
        <f t="shared" si="3"/>
        <v/>
      </c>
      <c r="AK20" s="1"/>
      <c r="AL20" s="1"/>
      <c r="AM20" s="1"/>
      <c r="AN20" s="1"/>
      <c r="AO20" s="1"/>
      <c r="AP20" s="1"/>
      <c r="AQ20" s="1"/>
      <c r="AR20" s="1"/>
      <c r="AS20" s="1"/>
      <c r="AT20" s="1"/>
      <c r="AU20" s="1"/>
      <c r="AV20" s="1"/>
      <c r="AW20" s="1"/>
      <c r="AX20" s="1"/>
      <c r="AY20" s="1"/>
      <c r="AZ20" s="1"/>
    </row>
    <row r="21" spans="1:52" ht="105" x14ac:dyDescent="0.25">
      <c r="A21" s="80" t="s">
        <v>2419</v>
      </c>
      <c r="B21" s="80"/>
      <c r="C21" s="74" t="s">
        <v>1100</v>
      </c>
      <c r="D21" s="54"/>
      <c r="E21" s="54"/>
      <c r="F21" s="54" t="s">
        <v>155</v>
      </c>
      <c r="G21" s="408" t="s">
        <v>2420</v>
      </c>
      <c r="H21" s="489" t="s">
        <v>1863</v>
      </c>
      <c r="I21" s="409" t="s">
        <v>1872</v>
      </c>
      <c r="J21" s="489" t="s">
        <v>1863</v>
      </c>
      <c r="K21" s="409" t="s">
        <v>990</v>
      </c>
      <c r="L21" s="253" t="s">
        <v>3635</v>
      </c>
      <c r="M21" s="253" t="s">
        <v>1945</v>
      </c>
      <c r="N21" s="253" t="s">
        <v>1899</v>
      </c>
      <c r="O21" s="253" t="s">
        <v>990</v>
      </c>
      <c r="P21" s="253" t="s">
        <v>990</v>
      </c>
      <c r="Q21" s="253"/>
      <c r="R21" s="253" t="s">
        <v>990</v>
      </c>
      <c r="S21" s="253" t="str">
        <f t="shared" si="1"/>
        <v/>
      </c>
      <c r="T21" s="253" t="s">
        <v>2421</v>
      </c>
      <c r="U21" s="413" t="s">
        <v>2422</v>
      </c>
      <c r="V21" s="253" t="s">
        <v>1877</v>
      </c>
      <c r="W21" s="337" t="s">
        <v>159</v>
      </c>
      <c r="X21" s="253"/>
      <c r="Y21" s="422" t="s">
        <v>2423</v>
      </c>
      <c r="Z21" s="253" t="s">
        <v>2424</v>
      </c>
      <c r="AA21" s="253"/>
      <c r="AB21" s="281"/>
      <c r="AC21" s="281"/>
      <c r="AD21" s="281"/>
      <c r="AE21" s="281"/>
      <c r="AF21" s="281"/>
      <c r="AG21" s="1" t="str">
        <f t="shared" si="0"/>
        <v>119</v>
      </c>
      <c r="AH21" s="1" t="b">
        <f t="shared" si="2"/>
        <v>1</v>
      </c>
      <c r="AI21" s="1" t="s">
        <v>990</v>
      </c>
      <c r="AJ21" s="1" t="str">
        <f t="shared" si="3"/>
        <v/>
      </c>
      <c r="AK21" s="1"/>
      <c r="AL21" s="1"/>
      <c r="AM21" s="1"/>
      <c r="AN21" s="1"/>
      <c r="AO21" s="1"/>
      <c r="AP21" s="1"/>
      <c r="AQ21" s="1"/>
      <c r="AR21" s="1"/>
      <c r="AS21" s="1"/>
      <c r="AT21" s="1"/>
      <c r="AU21" s="1"/>
      <c r="AV21" s="1"/>
      <c r="AW21" s="1"/>
      <c r="AX21" s="1"/>
      <c r="AY21" s="1"/>
      <c r="AZ21" s="1"/>
    </row>
    <row r="22" spans="1:52" ht="66" customHeight="1" x14ac:dyDescent="0.25">
      <c r="A22" s="210" t="s">
        <v>2425</v>
      </c>
      <c r="B22" s="210"/>
      <c r="C22" s="594" t="s">
        <v>614</v>
      </c>
      <c r="D22" s="75"/>
      <c r="E22" s="75" t="s">
        <v>155</v>
      </c>
      <c r="F22" s="75" t="s">
        <v>155</v>
      </c>
      <c r="G22" s="404" t="s">
        <v>615</v>
      </c>
      <c r="H22" s="477" t="s">
        <v>1863</v>
      </c>
      <c r="I22" s="405" t="s">
        <v>1872</v>
      </c>
      <c r="J22" s="477" t="s">
        <v>1863</v>
      </c>
      <c r="K22" s="405" t="s">
        <v>2426</v>
      </c>
      <c r="L22" s="595" t="s">
        <v>1924</v>
      </c>
      <c r="M22" s="595" t="s">
        <v>1945</v>
      </c>
      <c r="N22" s="595" t="s">
        <v>1899</v>
      </c>
      <c r="O22" s="595" t="s">
        <v>2428</v>
      </c>
      <c r="P22" s="595" t="s">
        <v>990</v>
      </c>
      <c r="Q22" s="595" t="s">
        <v>2427</v>
      </c>
      <c r="R22" s="595" t="s">
        <v>3683</v>
      </c>
      <c r="S22" s="595" t="str">
        <f t="shared" si="1"/>
        <v>PAC: DL20_VENT-Vent-2021PLN-145
RMP: DL20_VENT-Vent-2021PLN-145
CA: DL20_VENT-Vent-2021PLN-145</v>
      </c>
      <c r="T22" s="595" t="s">
        <v>2428</v>
      </c>
      <c r="U22" s="595" t="s">
        <v>2428</v>
      </c>
      <c r="V22" s="595" t="s">
        <v>1877</v>
      </c>
      <c r="W22" s="76" t="s">
        <v>159</v>
      </c>
      <c r="X22" s="595" t="s">
        <v>2010</v>
      </c>
      <c r="Y22" s="595"/>
      <c r="Z22" s="406" t="s">
        <v>2429</v>
      </c>
      <c r="AA22" s="407"/>
      <c r="AB22" s="76"/>
      <c r="AC22" s="76"/>
      <c r="AD22" s="76"/>
      <c r="AE22" s="76"/>
      <c r="AF22" s="76"/>
      <c r="AG22" s="1" t="str">
        <f t="shared" si="0"/>
        <v>121</v>
      </c>
      <c r="AH22" s="1" t="b">
        <f t="shared" si="2"/>
        <v>1</v>
      </c>
      <c r="AI22" s="1" t="s">
        <v>3763</v>
      </c>
      <c r="AJ22" s="1" t="str">
        <f t="shared" si="3"/>
        <v/>
      </c>
      <c r="AK22" s="1"/>
      <c r="AL22" s="1"/>
      <c r="AM22" s="1"/>
      <c r="AN22" s="1"/>
      <c r="AO22" s="1"/>
      <c r="AP22" s="1"/>
      <c r="AQ22" s="1"/>
      <c r="AR22" s="1"/>
      <c r="AS22" s="1"/>
      <c r="AT22" s="1"/>
      <c r="AU22" s="1"/>
      <c r="AV22" s="1"/>
      <c r="AW22" s="1"/>
      <c r="AX22" s="1"/>
      <c r="AY22" s="1"/>
      <c r="AZ22" s="1"/>
    </row>
    <row r="23" spans="1:52" ht="45" x14ac:dyDescent="0.25">
      <c r="A23" s="80" t="s">
        <v>2430</v>
      </c>
      <c r="B23" s="80"/>
      <c r="C23" s="74" t="s">
        <v>621</v>
      </c>
      <c r="D23" s="54" t="s">
        <v>155</v>
      </c>
      <c r="E23" s="54"/>
      <c r="F23" s="54" t="s">
        <v>155</v>
      </c>
      <c r="G23" s="408" t="s">
        <v>623</v>
      </c>
      <c r="H23" s="489" t="s">
        <v>1863</v>
      </c>
      <c r="I23" s="409" t="s">
        <v>1872</v>
      </c>
      <c r="J23" s="489" t="s">
        <v>1863</v>
      </c>
      <c r="K23" s="410" t="s">
        <v>2431</v>
      </c>
      <c r="L23" s="253" t="s">
        <v>1924</v>
      </c>
      <c r="M23" s="253" t="s">
        <v>1945</v>
      </c>
      <c r="N23" s="253" t="s">
        <v>1899</v>
      </c>
      <c r="O23" s="253" t="s">
        <v>990</v>
      </c>
      <c r="P23" s="253" t="s">
        <v>990</v>
      </c>
      <c r="Q23" s="253"/>
      <c r="R23" s="253" t="s">
        <v>990</v>
      </c>
      <c r="S23" s="253" t="str">
        <f t="shared" si="1"/>
        <v>PAC: 
RMP: INF_CTRL-HVAC-ARTRM-v6.0-1
CA: INF_CTRL-DRSWP-Cool-TXTRM-v6-1</v>
      </c>
      <c r="T23" s="253" t="s">
        <v>2010</v>
      </c>
      <c r="U23" s="413" t="s">
        <v>2432</v>
      </c>
      <c r="V23" s="253" t="s">
        <v>1877</v>
      </c>
      <c r="W23" s="337" t="s">
        <v>159</v>
      </c>
      <c r="X23" s="253"/>
      <c r="Y23" s="253"/>
      <c r="Z23" s="411"/>
      <c r="AA23" s="412"/>
      <c r="AB23" s="281"/>
      <c r="AC23" s="281"/>
      <c r="AD23" s="281"/>
      <c r="AE23" s="281"/>
      <c r="AF23" s="281"/>
      <c r="AG23" s="1" t="str">
        <f t="shared" si="0"/>
        <v>123</v>
      </c>
      <c r="AH23" s="1" t="b">
        <f t="shared" si="2"/>
        <v>1</v>
      </c>
      <c r="AI23" s="1" t="s">
        <v>3764</v>
      </c>
      <c r="AJ23" s="1" t="str">
        <f t="shared" si="3"/>
        <v/>
      </c>
      <c r="AK23" s="1"/>
      <c r="AL23" s="1"/>
      <c r="AM23" s="1"/>
      <c r="AN23" s="1"/>
      <c r="AO23" s="1"/>
      <c r="AP23" s="1"/>
      <c r="AQ23" s="1"/>
      <c r="AR23" s="1"/>
      <c r="AS23" s="1"/>
      <c r="AT23" s="1"/>
      <c r="AU23" s="1"/>
      <c r="AV23" s="1"/>
      <c r="AW23" s="1"/>
      <c r="AX23" s="1"/>
      <c r="AY23" s="1"/>
      <c r="AZ23" s="1"/>
    </row>
    <row r="24" spans="1:52" ht="84" x14ac:dyDescent="0.25">
      <c r="A24" s="210" t="s">
        <v>2433</v>
      </c>
      <c r="B24" s="210"/>
      <c r="C24" s="594" t="s">
        <v>624</v>
      </c>
      <c r="D24" s="75" t="s">
        <v>155</v>
      </c>
      <c r="E24" s="75"/>
      <c r="F24" s="75" t="s">
        <v>155</v>
      </c>
      <c r="G24" s="404" t="s">
        <v>625</v>
      </c>
      <c r="H24" s="477" t="s">
        <v>1863</v>
      </c>
      <c r="I24" s="405" t="s">
        <v>2434</v>
      </c>
      <c r="J24" s="477" t="s">
        <v>1885</v>
      </c>
      <c r="K24" s="410" t="s">
        <v>2435</v>
      </c>
      <c r="L24" s="595" t="s">
        <v>1924</v>
      </c>
      <c r="M24" s="595" t="s">
        <v>1945</v>
      </c>
      <c r="N24" s="595" t="s">
        <v>1899</v>
      </c>
      <c r="O24" s="595" t="s">
        <v>2436</v>
      </c>
      <c r="P24" s="595" t="s">
        <v>990</v>
      </c>
      <c r="Q24" s="595" t="s">
        <v>2437</v>
      </c>
      <c r="R24" s="595" t="s">
        <v>3684</v>
      </c>
      <c r="S24" s="595" t="str">
        <f t="shared" si="1"/>
        <v xml:space="preserve">PAC: 
RMP: 
CA: </v>
      </c>
      <c r="T24" s="483" t="s">
        <v>2436</v>
      </c>
      <c r="U24" s="483" t="s">
        <v>2436</v>
      </c>
      <c r="V24" s="483" t="s">
        <v>2436</v>
      </c>
      <c r="W24" s="317" t="s">
        <v>159</v>
      </c>
      <c r="X24" s="483" t="s">
        <v>2010</v>
      </c>
      <c r="Y24" s="483"/>
      <c r="Z24" s="406"/>
      <c r="AA24" s="407"/>
      <c r="AB24" s="76"/>
      <c r="AC24" s="76"/>
      <c r="AD24" s="76"/>
      <c r="AE24" s="76"/>
      <c r="AF24" s="76"/>
      <c r="AG24" s="1" t="str">
        <f t="shared" si="0"/>
        <v>124</v>
      </c>
      <c r="AH24" s="1" t="b">
        <f t="shared" si="2"/>
        <v>0</v>
      </c>
      <c r="AI24" s="1" t="s">
        <v>3716</v>
      </c>
      <c r="AJ24" s="1" t="str">
        <f t="shared" si="3"/>
        <v/>
      </c>
      <c r="AK24" s="1"/>
      <c r="AL24" s="1"/>
      <c r="AM24" s="1"/>
      <c r="AN24" s="1"/>
      <c r="AO24" s="1"/>
      <c r="AP24" s="1"/>
      <c r="AQ24" s="1"/>
      <c r="AR24" s="1"/>
      <c r="AS24" s="1"/>
      <c r="AT24" s="1"/>
      <c r="AU24" s="1"/>
      <c r="AV24" s="1"/>
      <c r="AW24" s="1"/>
      <c r="AX24" s="1"/>
      <c r="AY24" s="1"/>
      <c r="AZ24" s="1"/>
    </row>
    <row r="25" spans="1:52" ht="105" x14ac:dyDescent="0.25">
      <c r="A25" s="80" t="s">
        <v>2438</v>
      </c>
      <c r="B25" s="80"/>
      <c r="C25" s="74" t="s">
        <v>2439</v>
      </c>
      <c r="D25" s="54"/>
      <c r="E25" s="54"/>
      <c r="F25" s="54" t="s">
        <v>155</v>
      </c>
      <c r="G25" s="408" t="s">
        <v>2440</v>
      </c>
      <c r="H25" s="489" t="s">
        <v>1863</v>
      </c>
      <c r="I25" s="409" t="s">
        <v>2434</v>
      </c>
      <c r="J25" s="489" t="s">
        <v>1863</v>
      </c>
      <c r="K25" s="409" t="s">
        <v>2441</v>
      </c>
      <c r="L25" s="253" t="s">
        <v>1924</v>
      </c>
      <c r="M25" s="253" t="s">
        <v>3636</v>
      </c>
      <c r="N25" s="253" t="s">
        <v>1899</v>
      </c>
      <c r="O25" s="253" t="s">
        <v>990</v>
      </c>
      <c r="P25" s="253" t="s">
        <v>990</v>
      </c>
      <c r="Q25" s="253"/>
      <c r="R25" s="253" t="s">
        <v>990</v>
      </c>
      <c r="S25" s="253" t="str">
        <f t="shared" si="1"/>
        <v/>
      </c>
      <c r="T25" s="423" t="s">
        <v>2442</v>
      </c>
      <c r="U25" s="423" t="s">
        <v>2442</v>
      </c>
      <c r="V25" s="253" t="s">
        <v>2443</v>
      </c>
      <c r="W25" s="281" t="s">
        <v>1881</v>
      </c>
      <c r="X25" s="253" t="s">
        <v>2444</v>
      </c>
      <c r="Y25" s="423" t="s">
        <v>2445</v>
      </c>
      <c r="Z25" s="411" t="s">
        <v>2446</v>
      </c>
      <c r="AA25" s="412" t="s">
        <v>632</v>
      </c>
      <c r="AB25" s="281"/>
      <c r="AC25" s="281"/>
      <c r="AD25" s="281"/>
      <c r="AE25" s="281"/>
      <c r="AF25" s="281"/>
      <c r="AG25" s="1" t="str">
        <f t="shared" si="0"/>
        <v>125</v>
      </c>
      <c r="AH25" s="1" t="b">
        <f t="shared" si="2"/>
        <v>1</v>
      </c>
      <c r="AI25" s="1" t="s">
        <v>990</v>
      </c>
      <c r="AJ25" s="1" t="str">
        <f t="shared" si="3"/>
        <v/>
      </c>
      <c r="AK25" s="1"/>
      <c r="AL25" s="1"/>
      <c r="AM25" s="1"/>
      <c r="AN25" s="1"/>
      <c r="AO25" s="1"/>
      <c r="AP25" s="1"/>
      <c r="AQ25" s="1"/>
      <c r="AR25" s="1"/>
      <c r="AS25" s="1"/>
      <c r="AT25" s="1"/>
      <c r="AU25" s="1"/>
      <c r="AV25" s="1"/>
      <c r="AW25" s="1"/>
      <c r="AX25" s="1"/>
      <c r="AY25" s="1"/>
      <c r="AZ25" s="1"/>
    </row>
    <row r="26" spans="1:52" ht="96" x14ac:dyDescent="0.25">
      <c r="A26" s="210" t="s">
        <v>2447</v>
      </c>
      <c r="B26" s="210"/>
      <c r="C26" s="594" t="s">
        <v>626</v>
      </c>
      <c r="D26" s="75" t="s">
        <v>155</v>
      </c>
      <c r="E26" s="75"/>
      <c r="F26" s="75" t="s">
        <v>990</v>
      </c>
      <c r="G26" s="404" t="s">
        <v>627</v>
      </c>
      <c r="H26" s="477" t="s">
        <v>1780</v>
      </c>
      <c r="I26" s="405" t="s">
        <v>990</v>
      </c>
      <c r="J26" s="477" t="s">
        <v>1885</v>
      </c>
      <c r="K26" s="405" t="s">
        <v>2448</v>
      </c>
      <c r="L26" s="595" t="s">
        <v>990</v>
      </c>
      <c r="M26" s="595" t="s">
        <v>990</v>
      </c>
      <c r="N26" s="595" t="s">
        <v>1864</v>
      </c>
      <c r="O26" s="595" t="s">
        <v>3632</v>
      </c>
      <c r="P26" s="595" t="s">
        <v>990</v>
      </c>
      <c r="Q26" s="595" t="s">
        <v>2449</v>
      </c>
      <c r="R26" s="595" t="s">
        <v>990</v>
      </c>
      <c r="S26" s="595" t="str">
        <f t="shared" si="1"/>
        <v>PAC: IL TRM
RMP: IL TRM
CA: IL TRM</v>
      </c>
      <c r="T26" s="483" t="s">
        <v>2450</v>
      </c>
      <c r="U26" s="483" t="s">
        <v>2450</v>
      </c>
      <c r="V26" s="483" t="s">
        <v>2450</v>
      </c>
      <c r="W26" s="317" t="s">
        <v>159</v>
      </c>
      <c r="X26" s="483"/>
      <c r="Y26" s="483"/>
      <c r="Z26" s="406" t="s">
        <v>2451</v>
      </c>
      <c r="AA26" s="407"/>
      <c r="AB26" s="76"/>
      <c r="AC26" s="76"/>
      <c r="AD26" s="76"/>
      <c r="AE26" s="76"/>
      <c r="AF26" s="76"/>
      <c r="AG26" s="1" t="str">
        <f t="shared" si="0"/>
        <v>126</v>
      </c>
      <c r="AH26" s="1" t="b">
        <f t="shared" si="2"/>
        <v>0</v>
      </c>
      <c r="AI26" s="1" t="s">
        <v>3765</v>
      </c>
      <c r="AJ26" s="1" t="str">
        <f t="shared" si="3"/>
        <v/>
      </c>
      <c r="AK26" s="1"/>
      <c r="AL26" s="1"/>
      <c r="AM26" s="1"/>
      <c r="AN26" s="1"/>
      <c r="AO26" s="1"/>
      <c r="AP26" s="1"/>
      <c r="AQ26" s="1"/>
      <c r="AR26" s="1"/>
      <c r="AS26" s="1"/>
      <c r="AT26" s="1"/>
      <c r="AU26" s="1"/>
      <c r="AV26" s="1"/>
      <c r="AW26" s="1"/>
      <c r="AX26" s="1"/>
      <c r="AY26" s="1"/>
      <c r="AZ26" s="1"/>
    </row>
    <row r="27" spans="1:52" ht="108.75" customHeight="1" x14ac:dyDescent="0.25">
      <c r="A27" s="80" t="s">
        <v>2452</v>
      </c>
      <c r="B27" s="80"/>
      <c r="C27" s="74" t="s">
        <v>628</v>
      </c>
      <c r="D27" s="54" t="s">
        <v>155</v>
      </c>
      <c r="E27" s="54"/>
      <c r="F27" s="54" t="s">
        <v>990</v>
      </c>
      <c r="G27" s="408" t="s">
        <v>629</v>
      </c>
      <c r="H27" s="489" t="s">
        <v>1780</v>
      </c>
      <c r="I27" s="409" t="s">
        <v>990</v>
      </c>
      <c r="J27" s="489" t="s">
        <v>1903</v>
      </c>
      <c r="K27" s="409" t="s">
        <v>2453</v>
      </c>
      <c r="L27" s="253" t="s">
        <v>990</v>
      </c>
      <c r="M27" s="253" t="s">
        <v>990</v>
      </c>
      <c r="N27" s="253" t="s">
        <v>1864</v>
      </c>
      <c r="O27" s="253" t="s">
        <v>990</v>
      </c>
      <c r="P27" s="253" t="s">
        <v>990</v>
      </c>
      <c r="Q27" s="253"/>
      <c r="R27" s="253" t="s">
        <v>990</v>
      </c>
      <c r="S27" s="253" t="str">
        <f t="shared" si="1"/>
        <v>PAC: VENT_ECM-Ventilation-7PLN-v4-1
RMP: VENT_ECM-Ventilation-7PLN-v4-1
CA: VENT_ECM-Ventilation-7PLN-v4-1</v>
      </c>
      <c r="T27" s="253" t="s">
        <v>2454</v>
      </c>
      <c r="U27" s="253" t="s">
        <v>2454</v>
      </c>
      <c r="V27" s="253" t="s">
        <v>2455</v>
      </c>
      <c r="W27" s="281" t="s">
        <v>1881</v>
      </c>
      <c r="X27" s="253"/>
      <c r="Y27" s="253"/>
      <c r="Z27" s="411" t="s">
        <v>2456</v>
      </c>
      <c r="AA27" s="412"/>
      <c r="AB27" s="281"/>
      <c r="AC27" s="281"/>
      <c r="AD27" s="281"/>
      <c r="AE27" s="281"/>
      <c r="AF27" s="281"/>
      <c r="AG27" s="1" t="str">
        <f t="shared" si="0"/>
        <v>127</v>
      </c>
      <c r="AH27" s="1" t="b">
        <f t="shared" si="2"/>
        <v>1</v>
      </c>
      <c r="AI27" s="1" t="s">
        <v>3766</v>
      </c>
      <c r="AJ27" s="1" t="str">
        <f t="shared" si="3"/>
        <v/>
      </c>
      <c r="AK27" s="1"/>
      <c r="AL27" s="1"/>
      <c r="AM27" s="1"/>
      <c r="AN27" s="1"/>
      <c r="AO27" s="1"/>
      <c r="AP27" s="1"/>
      <c r="AQ27" s="1"/>
      <c r="AR27" s="1"/>
      <c r="AS27" s="1"/>
      <c r="AT27" s="1"/>
      <c r="AU27" s="1"/>
      <c r="AV27" s="1"/>
      <c r="AW27" s="1"/>
      <c r="AX27" s="1"/>
      <c r="AY27" s="1"/>
      <c r="AZ27" s="1"/>
    </row>
    <row r="28" spans="1:52" ht="120" x14ac:dyDescent="0.25">
      <c r="A28" s="210" t="s">
        <v>2457</v>
      </c>
      <c r="B28" s="210"/>
      <c r="C28" s="594" t="s">
        <v>631</v>
      </c>
      <c r="D28" s="75"/>
      <c r="E28" s="75" t="s">
        <v>155</v>
      </c>
      <c r="F28" s="75" t="s">
        <v>990</v>
      </c>
      <c r="G28" s="404" t="s">
        <v>633</v>
      </c>
      <c r="H28" s="477" t="s">
        <v>1780</v>
      </c>
      <c r="I28" s="405" t="s">
        <v>990</v>
      </c>
      <c r="J28" s="477" t="s">
        <v>1885</v>
      </c>
      <c r="K28" s="405" t="s">
        <v>990</v>
      </c>
      <c r="L28" s="595" t="s">
        <v>990</v>
      </c>
      <c r="M28" s="595" t="s">
        <v>990</v>
      </c>
      <c r="N28" s="595" t="s">
        <v>1864</v>
      </c>
      <c r="O28" s="595" t="s">
        <v>990</v>
      </c>
      <c r="P28" s="595" t="s">
        <v>990</v>
      </c>
      <c r="Q28" s="595"/>
      <c r="R28" s="595" t="s">
        <v>990</v>
      </c>
      <c r="S28" s="595" t="str">
        <f t="shared" si="1"/>
        <v>PAC: VENT_PMSM-Ventilation-AEG-2016-1
RMP: VENT_PMSM-Ventilation-AEG-2016-1
CA: VENT_PMSM-Ventilation-AEG-2016-1</v>
      </c>
      <c r="T28" s="415" t="s">
        <v>2458</v>
      </c>
      <c r="U28" s="415" t="s">
        <v>2459</v>
      </c>
      <c r="V28" s="415" t="s">
        <v>2458</v>
      </c>
      <c r="W28" s="317" t="s">
        <v>159</v>
      </c>
      <c r="X28" s="483"/>
      <c r="Y28" s="483"/>
      <c r="Z28" s="406" t="s">
        <v>2460</v>
      </c>
      <c r="AA28" s="407" t="s">
        <v>632</v>
      </c>
      <c r="AB28" s="76"/>
      <c r="AC28" s="76"/>
      <c r="AD28" s="76"/>
      <c r="AE28" s="76"/>
      <c r="AF28" s="76"/>
      <c r="AG28" s="1" t="str">
        <f t="shared" si="0"/>
        <v>128</v>
      </c>
      <c r="AH28" s="1" t="b">
        <f t="shared" si="2"/>
        <v>0</v>
      </c>
      <c r="AI28" s="1" t="s">
        <v>3767</v>
      </c>
      <c r="AJ28" s="1" t="str">
        <f t="shared" si="3"/>
        <v/>
      </c>
      <c r="AK28" s="1"/>
      <c r="AL28" s="1"/>
      <c r="AM28" s="1"/>
      <c r="AN28" s="1"/>
      <c r="AO28" s="1"/>
      <c r="AP28" s="1"/>
      <c r="AQ28" s="1"/>
      <c r="AR28" s="1"/>
      <c r="AS28" s="1"/>
      <c r="AT28" s="1"/>
      <c r="AU28" s="1"/>
      <c r="AV28" s="1"/>
      <c r="AW28" s="1"/>
      <c r="AX28" s="1"/>
      <c r="AY28" s="1"/>
      <c r="AZ28" s="1"/>
    </row>
    <row r="29" spans="1:52" ht="128.1" customHeight="1" x14ac:dyDescent="0.25">
      <c r="A29" s="80" t="s">
        <v>2461</v>
      </c>
      <c r="B29" s="80"/>
      <c r="C29" s="74" t="s">
        <v>634</v>
      </c>
      <c r="D29" s="54" t="s">
        <v>155</v>
      </c>
      <c r="E29" s="54"/>
      <c r="F29" s="54"/>
      <c r="G29" s="408" t="s">
        <v>635</v>
      </c>
      <c r="H29" s="489" t="s">
        <v>1780</v>
      </c>
      <c r="I29" s="409" t="s">
        <v>990</v>
      </c>
      <c r="J29" s="489" t="s">
        <v>1885</v>
      </c>
      <c r="K29" s="409" t="s">
        <v>990</v>
      </c>
      <c r="L29" s="253" t="s">
        <v>1924</v>
      </c>
      <c r="M29" s="253" t="s">
        <v>1945</v>
      </c>
      <c r="N29" s="253" t="s">
        <v>2109</v>
      </c>
      <c r="O29" s="253" t="s">
        <v>2462</v>
      </c>
      <c r="P29" s="253" t="s">
        <v>990</v>
      </c>
      <c r="Q29" s="253" t="s">
        <v>2463</v>
      </c>
      <c r="R29" s="253" t="s">
        <v>3685</v>
      </c>
      <c r="S29" s="253" t="str">
        <f t="shared" si="1"/>
        <v>PAC: DL20_FAN_HEMTR-Vent-2021PLN-V7-1
RMP: DL20_FAN_HEMTR-Vent-2021PLN-V7-1
CA: DL20_FAN_HEMTR-Vent-2021PLN-V7-1</v>
      </c>
      <c r="T29" s="253" t="s">
        <v>2462</v>
      </c>
      <c r="U29" s="253" t="s">
        <v>2462</v>
      </c>
      <c r="V29" s="253" t="s">
        <v>2462</v>
      </c>
      <c r="W29" s="281" t="s">
        <v>159</v>
      </c>
      <c r="X29" s="253" t="s">
        <v>2464</v>
      </c>
      <c r="Y29" s="253"/>
      <c r="Z29" s="411" t="s">
        <v>2465</v>
      </c>
      <c r="AA29" s="412"/>
      <c r="AB29" s="281"/>
      <c r="AC29" s="281"/>
      <c r="AD29" s="281"/>
      <c r="AE29" s="281"/>
      <c r="AF29" s="281"/>
      <c r="AG29" s="1" t="str">
        <f t="shared" si="0"/>
        <v>129</v>
      </c>
      <c r="AH29" s="1" t="b">
        <f t="shared" si="2"/>
        <v>1</v>
      </c>
      <c r="AI29" s="1" t="s">
        <v>3768</v>
      </c>
      <c r="AJ29" s="1" t="str">
        <f t="shared" si="3"/>
        <v/>
      </c>
      <c r="AK29" s="1"/>
      <c r="AL29" s="1"/>
      <c r="AM29" s="1"/>
      <c r="AN29" s="1"/>
      <c r="AO29" s="1"/>
      <c r="AP29" s="1"/>
      <c r="AQ29" s="1"/>
      <c r="AR29" s="1"/>
      <c r="AS29" s="1"/>
      <c r="AT29" s="1"/>
      <c r="AU29" s="1"/>
      <c r="AV29" s="1"/>
      <c r="AW29" s="1"/>
      <c r="AX29" s="1"/>
      <c r="AY29" s="1"/>
      <c r="AZ29" s="1"/>
    </row>
    <row r="30" spans="1:52" ht="86.25" customHeight="1" x14ac:dyDescent="0.25">
      <c r="A30" s="210" t="s">
        <v>2466</v>
      </c>
      <c r="B30" s="210"/>
      <c r="C30" s="594" t="s">
        <v>637</v>
      </c>
      <c r="D30" s="75" t="s">
        <v>155</v>
      </c>
      <c r="E30" s="75"/>
      <c r="F30" s="75" t="s">
        <v>155</v>
      </c>
      <c r="G30" s="404" t="s">
        <v>638</v>
      </c>
      <c r="H30" s="477" t="s">
        <v>1911</v>
      </c>
      <c r="I30" s="405" t="s">
        <v>2381</v>
      </c>
      <c r="J30" s="477" t="s">
        <v>1911</v>
      </c>
      <c r="K30" s="405" t="s">
        <v>990</v>
      </c>
      <c r="L30" s="595" t="s">
        <v>1924</v>
      </c>
      <c r="M30" s="595" t="s">
        <v>1945</v>
      </c>
      <c r="N30" s="595" t="s">
        <v>990</v>
      </c>
      <c r="O30" s="595" t="s">
        <v>2468</v>
      </c>
      <c r="P30" s="595" t="s">
        <v>990</v>
      </c>
      <c r="Q30" s="419" t="s">
        <v>2467</v>
      </c>
      <c r="R30" s="595" t="s">
        <v>3686</v>
      </c>
      <c r="S30" s="595" t="str">
        <f t="shared" si="1"/>
        <v>PAC: DL20_CFAN_VSD-Vent-2021PLN-V7-3
RMP: DL20_CFAN_VSD-Vent-2021PLN-V7-3
CA: DL20_CFAN_VSD-Vent-2021PLN-V7-3</v>
      </c>
      <c r="T30" s="483" t="s">
        <v>2468</v>
      </c>
      <c r="U30" s="483" t="s">
        <v>2468</v>
      </c>
      <c r="V30" s="483" t="s">
        <v>2468</v>
      </c>
      <c r="W30" s="317" t="s">
        <v>159</v>
      </c>
      <c r="X30" s="483" t="s">
        <v>2469</v>
      </c>
      <c r="Y30" s="483"/>
      <c r="Z30" s="406" t="s">
        <v>2470</v>
      </c>
      <c r="AA30" s="407"/>
      <c r="AB30" s="76"/>
      <c r="AC30" s="76"/>
      <c r="AD30" s="76"/>
      <c r="AE30" s="76"/>
      <c r="AF30" s="76"/>
      <c r="AG30" s="1" t="str">
        <f t="shared" si="0"/>
        <v>130</v>
      </c>
      <c r="AH30" s="1" t="b">
        <f t="shared" si="2"/>
        <v>0</v>
      </c>
      <c r="AI30" s="1" t="s">
        <v>3769</v>
      </c>
      <c r="AJ30" s="1" t="str">
        <f t="shared" si="3"/>
        <v/>
      </c>
      <c r="AK30" s="1"/>
      <c r="AL30" s="1"/>
      <c r="AM30" s="1"/>
      <c r="AN30" s="1"/>
      <c r="AO30" s="1"/>
      <c r="AP30" s="1"/>
      <c r="AQ30" s="1"/>
      <c r="AR30" s="1"/>
      <c r="AS30" s="1"/>
      <c r="AT30" s="1"/>
      <c r="AU30" s="1"/>
      <c r="AV30" s="1"/>
      <c r="AW30" s="1"/>
      <c r="AX30" s="1"/>
      <c r="AY30" s="1"/>
      <c r="AZ30" s="1"/>
    </row>
    <row r="31" spans="1:52" ht="69.599999999999994" customHeight="1" x14ac:dyDescent="0.25">
      <c r="A31" s="80" t="s">
        <v>2471</v>
      </c>
      <c r="B31" s="80"/>
      <c r="C31" s="74" t="s">
        <v>644</v>
      </c>
      <c r="D31" s="54"/>
      <c r="E31" s="54" t="s">
        <v>155</v>
      </c>
      <c r="F31" s="54" t="s">
        <v>155</v>
      </c>
      <c r="G31" s="408" t="s">
        <v>645</v>
      </c>
      <c r="H31" s="489" t="s">
        <v>1863</v>
      </c>
      <c r="I31" s="409" t="s">
        <v>1872</v>
      </c>
      <c r="J31" s="489" t="s">
        <v>1863</v>
      </c>
      <c r="K31" s="409" t="s">
        <v>2472</v>
      </c>
      <c r="L31" s="253" t="s">
        <v>990</v>
      </c>
      <c r="M31" s="253" t="s">
        <v>990</v>
      </c>
      <c r="N31" s="253" t="s">
        <v>1899</v>
      </c>
      <c r="O31" s="253" t="s">
        <v>2474</v>
      </c>
      <c r="P31" s="253" t="s">
        <v>990</v>
      </c>
      <c r="Q31" s="253" t="s">
        <v>2473</v>
      </c>
      <c r="R31" s="253" t="s">
        <v>3687</v>
      </c>
      <c r="S31" s="253" t="str">
        <f t="shared" si="1"/>
        <v>PAC: VENT_DCV-Ventilation-7PLN-v5-1
RMP: VENT_DCV-Ventilation-ILTRM-v5.0-1
CA: DL20_VENT_DCV-Vent-CAeTRM-1-1</v>
      </c>
      <c r="T31" s="253" t="s">
        <v>2474</v>
      </c>
      <c r="U31" s="253" t="s">
        <v>2474</v>
      </c>
      <c r="V31" s="253" t="s">
        <v>1877</v>
      </c>
      <c r="W31" s="281" t="s">
        <v>159</v>
      </c>
      <c r="X31" s="253"/>
      <c r="Y31" s="253"/>
      <c r="Z31" s="411" t="s">
        <v>2475</v>
      </c>
      <c r="AA31" s="412"/>
      <c r="AB31" s="281"/>
      <c r="AC31" s="281"/>
      <c r="AD31" s="281"/>
      <c r="AE31" s="281"/>
      <c r="AF31" s="281"/>
      <c r="AG31" s="1" t="str">
        <f t="shared" si="0"/>
        <v>131</v>
      </c>
      <c r="AH31" s="1" t="b">
        <f t="shared" si="2"/>
        <v>1</v>
      </c>
      <c r="AI31" s="1" t="s">
        <v>3770</v>
      </c>
      <c r="AJ31" s="1" t="str">
        <f t="shared" si="3"/>
        <v/>
      </c>
      <c r="AK31" s="1"/>
      <c r="AL31" s="1"/>
      <c r="AM31" s="1"/>
      <c r="AN31" s="1"/>
      <c r="AO31" s="1"/>
      <c r="AP31" s="1"/>
      <c r="AQ31" s="1"/>
      <c r="AR31" s="1"/>
      <c r="AS31" s="1"/>
      <c r="AT31" s="1"/>
      <c r="AU31" s="1"/>
      <c r="AV31" s="1"/>
      <c r="AW31" s="1"/>
      <c r="AX31" s="1"/>
      <c r="AY31" s="1"/>
      <c r="AZ31" s="1"/>
    </row>
    <row r="32" spans="1:52" ht="105" x14ac:dyDescent="0.25">
      <c r="A32" s="210" t="s">
        <v>2476</v>
      </c>
      <c r="B32" s="210"/>
      <c r="C32" s="594" t="s">
        <v>2477</v>
      </c>
      <c r="D32" s="75" t="s">
        <v>155</v>
      </c>
      <c r="E32" s="75"/>
      <c r="F32" s="75" t="s">
        <v>155</v>
      </c>
      <c r="G32" s="404" t="s">
        <v>2478</v>
      </c>
      <c r="H32" s="477" t="s">
        <v>1885</v>
      </c>
      <c r="I32" s="405" t="s">
        <v>1998</v>
      </c>
      <c r="J32" s="477" t="s">
        <v>1885</v>
      </c>
      <c r="K32" s="405" t="s">
        <v>990</v>
      </c>
      <c r="L32" s="595" t="s">
        <v>1924</v>
      </c>
      <c r="M32" s="595" t="s">
        <v>3637</v>
      </c>
      <c r="N32" s="595" t="s">
        <v>3651</v>
      </c>
      <c r="O32" s="595" t="s">
        <v>990</v>
      </c>
      <c r="P32" s="595"/>
      <c r="Q32" s="595"/>
      <c r="R32" s="595" t="s">
        <v>990</v>
      </c>
      <c r="S32" s="595" t="str">
        <f t="shared" si="1"/>
        <v/>
      </c>
      <c r="T32" s="483" t="s">
        <v>2479</v>
      </c>
      <c r="U32" s="483" t="s">
        <v>2479</v>
      </c>
      <c r="V32" s="483" t="s">
        <v>2479</v>
      </c>
      <c r="W32" s="317" t="s">
        <v>1881</v>
      </c>
      <c r="X32" s="483" t="s">
        <v>2010</v>
      </c>
      <c r="Y32" s="483"/>
      <c r="Z32" s="406" t="s">
        <v>2480</v>
      </c>
      <c r="AA32" s="407"/>
      <c r="AB32" s="76"/>
      <c r="AC32" s="76"/>
      <c r="AD32" s="76"/>
      <c r="AE32" s="76"/>
      <c r="AF32" s="76"/>
      <c r="AG32" s="1" t="str">
        <f t="shared" si="0"/>
        <v>132</v>
      </c>
      <c r="AH32" s="1" t="b">
        <f t="shared" si="2"/>
        <v>0</v>
      </c>
      <c r="AI32" s="1" t="s">
        <v>990</v>
      </c>
      <c r="AJ32" s="1" t="str">
        <f t="shared" si="3"/>
        <v/>
      </c>
      <c r="AK32" s="1"/>
      <c r="AL32" s="1"/>
      <c r="AM32" s="1"/>
      <c r="AN32" s="1"/>
      <c r="AO32" s="1"/>
      <c r="AP32" s="1"/>
      <c r="AQ32" s="1"/>
      <c r="AR32" s="1"/>
      <c r="AS32" s="1"/>
      <c r="AT32" s="1"/>
      <c r="AU32" s="1"/>
      <c r="AV32" s="1"/>
      <c r="AW32" s="1"/>
      <c r="AX32" s="1"/>
      <c r="AY32" s="1"/>
      <c r="AZ32" s="1"/>
    </row>
    <row r="33" spans="1:52" ht="45" x14ac:dyDescent="0.25">
      <c r="A33" s="80" t="s">
        <v>2481</v>
      </c>
      <c r="B33" s="80"/>
      <c r="C33" s="74" t="s">
        <v>649</v>
      </c>
      <c r="D33" s="54"/>
      <c r="E33" s="54" t="s">
        <v>155</v>
      </c>
      <c r="F33" s="54"/>
      <c r="G33" s="408" t="s">
        <v>650</v>
      </c>
      <c r="H33" s="489" t="s">
        <v>1780</v>
      </c>
      <c r="I33" s="409"/>
      <c r="J33" s="489" t="s">
        <v>1863</v>
      </c>
      <c r="K33" s="409" t="s">
        <v>990</v>
      </c>
      <c r="L33" s="253" t="s">
        <v>990</v>
      </c>
      <c r="M33" s="253" t="s">
        <v>990</v>
      </c>
      <c r="N33" s="253" t="s">
        <v>1864</v>
      </c>
      <c r="O33" s="253" t="s">
        <v>990</v>
      </c>
      <c r="P33" s="253" t="s">
        <v>990</v>
      </c>
      <c r="Q33" s="253"/>
      <c r="R33" s="253" t="s">
        <v>990</v>
      </c>
      <c r="S33" s="253" t="str">
        <f t="shared" si="1"/>
        <v xml:space="preserve">PAC: DL20_VENT-Vent-2021PLN-V2-73
RMP: 
CA: </v>
      </c>
      <c r="T33" s="253" t="s">
        <v>2482</v>
      </c>
      <c r="U33" s="253" t="s">
        <v>2482</v>
      </c>
      <c r="V33" s="253" t="s">
        <v>1877</v>
      </c>
      <c r="W33" s="281" t="s">
        <v>159</v>
      </c>
      <c r="X33" s="253"/>
      <c r="Y33" s="253"/>
      <c r="Z33" s="411" t="s">
        <v>990</v>
      </c>
      <c r="AA33" s="412"/>
      <c r="AB33" s="281"/>
      <c r="AC33" s="281"/>
      <c r="AD33" s="281"/>
      <c r="AE33" s="281"/>
      <c r="AF33" s="281"/>
      <c r="AG33" s="1" t="str">
        <f t="shared" si="0"/>
        <v>133</v>
      </c>
      <c r="AH33" s="1" t="b">
        <f t="shared" si="2"/>
        <v>1</v>
      </c>
      <c r="AI33" s="1" t="s">
        <v>3771</v>
      </c>
      <c r="AJ33" s="1" t="str">
        <f t="shared" si="3"/>
        <v/>
      </c>
      <c r="AK33" s="1"/>
      <c r="AL33" s="1"/>
      <c r="AM33" s="1"/>
      <c r="AN33" s="1"/>
      <c r="AO33" s="1"/>
      <c r="AP33" s="1"/>
      <c r="AQ33" s="1"/>
      <c r="AR33" s="1"/>
      <c r="AS33" s="1"/>
      <c r="AT33" s="1"/>
      <c r="AU33" s="1"/>
      <c r="AV33" s="1"/>
      <c r="AW33" s="1"/>
      <c r="AX33" s="1"/>
      <c r="AY33" s="1"/>
      <c r="AZ33" s="1"/>
    </row>
    <row r="34" spans="1:52" ht="57" customHeight="1" x14ac:dyDescent="0.25">
      <c r="A34" s="210" t="s">
        <v>2483</v>
      </c>
      <c r="B34" s="210"/>
      <c r="C34" s="594" t="s">
        <v>2484</v>
      </c>
      <c r="D34" s="75"/>
      <c r="E34" s="75"/>
      <c r="F34" s="75" t="s">
        <v>155</v>
      </c>
      <c r="G34" s="404" t="s">
        <v>2485</v>
      </c>
      <c r="H34" s="477" t="s">
        <v>1863</v>
      </c>
      <c r="I34" s="405" t="s">
        <v>1872</v>
      </c>
      <c r="J34" s="477" t="s">
        <v>1863</v>
      </c>
      <c r="K34" s="405" t="s">
        <v>990</v>
      </c>
      <c r="L34" s="595" t="s">
        <v>1924</v>
      </c>
      <c r="M34" s="595" t="s">
        <v>1945</v>
      </c>
      <c r="N34" s="595" t="s">
        <v>1899</v>
      </c>
      <c r="O34" s="595" t="s">
        <v>990</v>
      </c>
      <c r="P34" s="595" t="s">
        <v>990</v>
      </c>
      <c r="Q34" s="595"/>
      <c r="R34" s="595" t="s">
        <v>990</v>
      </c>
      <c r="S34" s="595" t="str">
        <f t="shared" si="1"/>
        <v/>
      </c>
      <c r="T34" s="413" t="s">
        <v>2486</v>
      </c>
      <c r="U34" s="413" t="s">
        <v>2486</v>
      </c>
      <c r="V34" s="413" t="s">
        <v>2487</v>
      </c>
      <c r="W34" s="337" t="s">
        <v>159</v>
      </c>
      <c r="X34" s="483"/>
      <c r="Y34" s="483"/>
      <c r="Z34" s="406" t="s">
        <v>2488</v>
      </c>
      <c r="AA34" s="407"/>
      <c r="AB34" s="76"/>
      <c r="AC34" s="76"/>
      <c r="AD34" s="76"/>
      <c r="AE34" s="76"/>
      <c r="AF34" s="76"/>
      <c r="AG34" s="1" t="str">
        <f t="shared" si="0"/>
        <v>212</v>
      </c>
      <c r="AH34" s="1" t="b">
        <f t="shared" si="2"/>
        <v>0</v>
      </c>
      <c r="AI34" s="1" t="s">
        <v>990</v>
      </c>
      <c r="AJ34" s="1" t="str">
        <f t="shared" si="3"/>
        <v/>
      </c>
      <c r="AK34" s="1"/>
      <c r="AL34" s="1"/>
      <c r="AM34" s="1"/>
      <c r="AN34" s="1"/>
      <c r="AO34" s="1"/>
      <c r="AP34" s="1"/>
      <c r="AQ34" s="1"/>
      <c r="AR34" s="1"/>
      <c r="AS34" s="1"/>
      <c r="AT34" s="1"/>
      <c r="AU34" s="1"/>
      <c r="AV34" s="1"/>
      <c r="AW34" s="1"/>
      <c r="AX34" s="1"/>
      <c r="AY34" s="1"/>
      <c r="AZ34" s="1"/>
    </row>
    <row r="35" spans="1:52" ht="75.599999999999994" customHeight="1" x14ac:dyDescent="0.25">
      <c r="A35" s="80" t="s">
        <v>2489</v>
      </c>
      <c r="B35" s="80"/>
      <c r="C35" s="74" t="s">
        <v>652</v>
      </c>
      <c r="D35" s="54" t="s">
        <v>155</v>
      </c>
      <c r="E35" s="54"/>
      <c r="F35" s="54" t="s">
        <v>155</v>
      </c>
      <c r="G35" s="408" t="s">
        <v>653</v>
      </c>
      <c r="H35" s="489" t="s">
        <v>1863</v>
      </c>
      <c r="I35" s="409" t="s">
        <v>1872</v>
      </c>
      <c r="J35" s="489" t="s">
        <v>1885</v>
      </c>
      <c r="K35" s="410" t="s">
        <v>2490</v>
      </c>
      <c r="L35" s="253" t="s">
        <v>1924</v>
      </c>
      <c r="M35" s="253" t="s">
        <v>1945</v>
      </c>
      <c r="N35" s="253" t="s">
        <v>1899</v>
      </c>
      <c r="O35" s="253" t="s">
        <v>2492</v>
      </c>
      <c r="P35" s="253" t="s">
        <v>990</v>
      </c>
      <c r="Q35" s="253" t="s">
        <v>2491</v>
      </c>
      <c r="R35" s="253" t="s">
        <v>990</v>
      </c>
      <c r="S35" s="253" t="str">
        <f t="shared" si="1"/>
        <v>PAC: DL20_IHVLS-Ag-2021PLN-v2-8
RMP: DL20_IHVLS-Ag-2021PLN-v2-8
CA: DL20_IHVLS-Ag-2021PLN-v2-8</v>
      </c>
      <c r="T35" s="253" t="s">
        <v>2492</v>
      </c>
      <c r="U35" s="253" t="s">
        <v>2492</v>
      </c>
      <c r="V35" s="424" t="s">
        <v>2493</v>
      </c>
      <c r="W35" s="281" t="s">
        <v>159</v>
      </c>
      <c r="X35" s="253" t="s">
        <v>2494</v>
      </c>
      <c r="Y35" s="425" t="s">
        <v>2495</v>
      </c>
      <c r="Z35" s="411" t="s">
        <v>2496</v>
      </c>
      <c r="AA35" s="412"/>
      <c r="AB35" s="281"/>
      <c r="AC35" s="281"/>
      <c r="AD35" s="281"/>
      <c r="AE35" s="281"/>
      <c r="AF35" s="281"/>
      <c r="AG35" s="1" t="str">
        <f t="shared" si="0"/>
        <v>135</v>
      </c>
      <c r="AH35" s="1" t="b">
        <f t="shared" si="2"/>
        <v>1</v>
      </c>
      <c r="AI35" s="1" t="s">
        <v>3772</v>
      </c>
      <c r="AJ35" s="1" t="str">
        <f t="shared" si="3"/>
        <v/>
      </c>
      <c r="AK35" s="1"/>
      <c r="AL35" s="1"/>
      <c r="AM35" s="1"/>
      <c r="AN35" s="1"/>
      <c r="AO35" s="1"/>
      <c r="AP35" s="1"/>
      <c r="AQ35" s="1"/>
      <c r="AR35" s="1"/>
      <c r="AS35" s="1"/>
      <c r="AT35" s="1"/>
      <c r="AU35" s="1"/>
      <c r="AV35" s="1"/>
      <c r="AW35" s="1"/>
      <c r="AX35" s="1"/>
      <c r="AY35" s="1"/>
      <c r="AZ35" s="1"/>
    </row>
    <row r="36" spans="1:52" ht="79.5" customHeight="1" x14ac:dyDescent="0.25">
      <c r="A36" s="210" t="s">
        <v>2497</v>
      </c>
      <c r="B36" s="210"/>
      <c r="C36" s="594" t="s">
        <v>1115</v>
      </c>
      <c r="D36" s="75" t="s">
        <v>155</v>
      </c>
      <c r="E36" s="75"/>
      <c r="F36" s="75" t="s">
        <v>155</v>
      </c>
      <c r="G36" s="404" t="s">
        <v>1116</v>
      </c>
      <c r="H36" s="477" t="s">
        <v>1863</v>
      </c>
      <c r="I36" s="405" t="s">
        <v>1872</v>
      </c>
      <c r="J36" s="477" t="s">
        <v>1903</v>
      </c>
      <c r="K36" s="410" t="s">
        <v>2498</v>
      </c>
      <c r="L36" s="595" t="s">
        <v>1924</v>
      </c>
      <c r="M36" s="595" t="s">
        <v>1945</v>
      </c>
      <c r="N36" s="595" t="s">
        <v>1899</v>
      </c>
      <c r="O36" s="595" t="s">
        <v>2499</v>
      </c>
      <c r="P36" s="595" t="s">
        <v>990</v>
      </c>
      <c r="Q36" s="595" t="s">
        <v>2500</v>
      </c>
      <c r="R36" s="595" t="s">
        <v>3688</v>
      </c>
      <c r="S36" s="595" t="str">
        <f t="shared" si="1"/>
        <v/>
      </c>
      <c r="T36" s="483" t="s">
        <v>2499</v>
      </c>
      <c r="U36" s="483" t="s">
        <v>2499</v>
      </c>
      <c r="V36" s="424" t="s">
        <v>2501</v>
      </c>
      <c r="W36" s="317" t="s">
        <v>159</v>
      </c>
      <c r="X36" s="483" t="s">
        <v>2502</v>
      </c>
      <c r="Y36" s="483"/>
      <c r="Z36" s="406" t="s">
        <v>2503</v>
      </c>
      <c r="AA36" s="407"/>
      <c r="AB36" s="76"/>
      <c r="AC36" s="76"/>
      <c r="AD36" s="76"/>
      <c r="AE36" s="76"/>
      <c r="AF36" s="76"/>
      <c r="AG36" s="1" t="str">
        <f t="shared" si="0"/>
        <v>136</v>
      </c>
      <c r="AH36" s="1" t="b">
        <f t="shared" si="2"/>
        <v>0</v>
      </c>
      <c r="AI36" s="1" t="s">
        <v>990</v>
      </c>
      <c r="AJ36" s="1" t="str">
        <f t="shared" si="3"/>
        <v/>
      </c>
      <c r="AK36" s="1"/>
      <c r="AL36" s="1"/>
      <c r="AM36" s="1"/>
      <c r="AN36" s="1"/>
      <c r="AO36" s="1"/>
      <c r="AP36" s="1"/>
      <c r="AQ36" s="1"/>
      <c r="AR36" s="1"/>
      <c r="AS36" s="1"/>
      <c r="AT36" s="1"/>
      <c r="AU36" s="1"/>
      <c r="AV36" s="1"/>
      <c r="AW36" s="1"/>
      <c r="AX36" s="1"/>
      <c r="AY36" s="1"/>
      <c r="AZ36" s="1"/>
    </row>
    <row r="37" spans="1:52" ht="72" x14ac:dyDescent="0.25">
      <c r="A37" s="80" t="s">
        <v>2504</v>
      </c>
      <c r="B37" s="80"/>
      <c r="C37" s="74" t="s">
        <v>50</v>
      </c>
      <c r="D37" s="54"/>
      <c r="E37" s="54" t="s">
        <v>155</v>
      </c>
      <c r="F37" s="54" t="s">
        <v>990</v>
      </c>
      <c r="G37" s="408" t="s">
        <v>656</v>
      </c>
      <c r="H37" s="489" t="s">
        <v>1780</v>
      </c>
      <c r="I37" s="409" t="s">
        <v>990</v>
      </c>
      <c r="J37" s="489" t="s">
        <v>1885</v>
      </c>
      <c r="K37" s="409" t="s">
        <v>990</v>
      </c>
      <c r="L37" s="253" t="s">
        <v>990</v>
      </c>
      <c r="M37" s="253" t="s">
        <v>990</v>
      </c>
      <c r="N37" s="253" t="s">
        <v>1864</v>
      </c>
      <c r="O37" s="253" t="s">
        <v>2506</v>
      </c>
      <c r="P37" s="253" t="s">
        <v>990</v>
      </c>
      <c r="Q37" s="253" t="s">
        <v>2505</v>
      </c>
      <c r="R37" s="253" t="s">
        <v>3689</v>
      </c>
      <c r="S37" s="253" t="str">
        <f t="shared" si="1"/>
        <v>PAC: DL20_RTU_CTRL-Vent-2021PLN-V4-1
RMP: RTU_CTRL-Ventilation-RTF-1.1-1
CA: DL20_RTU_CTRL-ClHt-CAeTRM-1-1</v>
      </c>
      <c r="T37" s="253" t="s">
        <v>2506</v>
      </c>
      <c r="U37" s="253" t="s">
        <v>2506</v>
      </c>
      <c r="V37" s="426" t="s">
        <v>2507</v>
      </c>
      <c r="W37" s="281" t="s">
        <v>159</v>
      </c>
      <c r="X37" s="253"/>
      <c r="Y37" s="426" t="s">
        <v>2508</v>
      </c>
      <c r="Z37" s="411" t="s">
        <v>2509</v>
      </c>
      <c r="AA37" s="412"/>
      <c r="AB37" s="281"/>
      <c r="AC37" s="281"/>
      <c r="AD37" s="281"/>
      <c r="AE37" s="281"/>
      <c r="AF37" s="281"/>
      <c r="AG37" s="1" t="str">
        <f t="shared" si="0"/>
        <v>137</v>
      </c>
      <c r="AH37" s="1" t="b">
        <f t="shared" si="2"/>
        <v>1</v>
      </c>
      <c r="AI37" s="1" t="s">
        <v>3773</v>
      </c>
      <c r="AJ37" s="1" t="str">
        <f t="shared" si="3"/>
        <v/>
      </c>
      <c r="AK37" s="1"/>
      <c r="AL37" s="1"/>
      <c r="AM37" s="1"/>
      <c r="AN37" s="1"/>
      <c r="AO37" s="1"/>
      <c r="AP37" s="1"/>
      <c r="AQ37" s="1"/>
      <c r="AR37" s="1"/>
      <c r="AS37" s="1"/>
      <c r="AT37" s="1"/>
      <c r="AU37" s="1"/>
      <c r="AV37" s="1"/>
      <c r="AW37" s="1"/>
      <c r="AX37" s="1"/>
      <c r="AY37" s="1"/>
      <c r="AZ37" s="1"/>
    </row>
    <row r="38" spans="1:52" ht="60" x14ac:dyDescent="0.25">
      <c r="A38" s="210" t="s">
        <v>2510</v>
      </c>
      <c r="B38" s="210"/>
      <c r="C38" s="594" t="s">
        <v>2511</v>
      </c>
      <c r="D38" s="75"/>
      <c r="E38" s="75" t="s">
        <v>155</v>
      </c>
      <c r="F38" s="75" t="s">
        <v>155</v>
      </c>
      <c r="G38" s="404" t="s">
        <v>2512</v>
      </c>
      <c r="H38" s="477" t="s">
        <v>1863</v>
      </c>
      <c r="I38" s="405" t="s">
        <v>1872</v>
      </c>
      <c r="J38" s="477" t="s">
        <v>1863</v>
      </c>
      <c r="K38" s="405" t="s">
        <v>2513</v>
      </c>
      <c r="L38" s="595" t="s">
        <v>3635</v>
      </c>
      <c r="M38" s="595" t="s">
        <v>1945</v>
      </c>
      <c r="N38" s="595" t="s">
        <v>1899</v>
      </c>
      <c r="O38" s="595" t="s">
        <v>990</v>
      </c>
      <c r="P38" s="595" t="s">
        <v>990</v>
      </c>
      <c r="Q38" s="595"/>
      <c r="R38" s="595" t="s">
        <v>990</v>
      </c>
      <c r="S38" s="595" t="str">
        <f t="shared" si="1"/>
        <v/>
      </c>
      <c r="T38" s="415" t="s">
        <v>2514</v>
      </c>
      <c r="U38" s="413" t="s">
        <v>2515</v>
      </c>
      <c r="V38" s="483" t="s">
        <v>1877</v>
      </c>
      <c r="W38" s="281" t="s">
        <v>1881</v>
      </c>
      <c r="X38" s="483"/>
      <c r="Y38" s="415" t="s">
        <v>2516</v>
      </c>
      <c r="Z38" s="406" t="s">
        <v>2517</v>
      </c>
      <c r="AA38" s="407"/>
      <c r="AB38" s="76"/>
      <c r="AC38" s="76"/>
      <c r="AD38" s="76"/>
      <c r="AE38" s="76"/>
      <c r="AF38" s="76"/>
      <c r="AG38" s="1" t="str">
        <f t="shared" si="0"/>
        <v>138</v>
      </c>
      <c r="AH38" s="1" t="b">
        <f t="shared" si="2"/>
        <v>0</v>
      </c>
      <c r="AI38" s="1" t="s">
        <v>990</v>
      </c>
      <c r="AJ38" s="1" t="str">
        <f t="shared" si="3"/>
        <v/>
      </c>
      <c r="AK38" s="1"/>
      <c r="AL38" s="1"/>
      <c r="AM38" s="1"/>
      <c r="AN38" s="1"/>
      <c r="AO38" s="1"/>
      <c r="AP38" s="1"/>
      <c r="AQ38" s="1"/>
      <c r="AR38" s="1"/>
      <c r="AS38" s="1"/>
      <c r="AT38" s="1"/>
      <c r="AU38" s="1"/>
      <c r="AV38" s="1"/>
      <c r="AW38" s="1"/>
      <c r="AX38" s="1"/>
      <c r="AY38" s="1"/>
      <c r="AZ38" s="1"/>
    </row>
    <row r="39" spans="1:52" ht="102.75" customHeight="1" x14ac:dyDescent="0.25">
      <c r="A39" s="80" t="s">
        <v>2518</v>
      </c>
      <c r="B39" s="80"/>
      <c r="C39" s="74" t="s">
        <v>665</v>
      </c>
      <c r="D39" s="54"/>
      <c r="E39" s="54" t="s">
        <v>155</v>
      </c>
      <c r="F39" s="54" t="s">
        <v>155</v>
      </c>
      <c r="G39" s="408" t="s">
        <v>667</v>
      </c>
      <c r="H39" s="489" t="s">
        <v>1863</v>
      </c>
      <c r="I39" s="409" t="s">
        <v>1872</v>
      </c>
      <c r="J39" s="489" t="s">
        <v>1863</v>
      </c>
      <c r="K39" s="410" t="s">
        <v>2519</v>
      </c>
      <c r="L39" s="253" t="s">
        <v>3635</v>
      </c>
      <c r="M39" s="253" t="s">
        <v>1945</v>
      </c>
      <c r="N39" s="253" t="s">
        <v>1899</v>
      </c>
      <c r="O39" s="253" t="s">
        <v>990</v>
      </c>
      <c r="P39" s="253" t="s">
        <v>990</v>
      </c>
      <c r="Q39" s="253"/>
      <c r="R39" s="253" t="s">
        <v>990</v>
      </c>
      <c r="S39" s="253" t="str">
        <f t="shared" si="1"/>
        <v xml:space="preserve">PAC: DL20_DHP-ClHt-2021PLN-V3-1
RMP: DHP-Cooling/Heating-XCELCO-2017-18-1
CA: DL20_DHP-ClHt-2021PLN-V3-1 </v>
      </c>
      <c r="T39" s="253" t="s">
        <v>2514</v>
      </c>
      <c r="U39" s="413" t="s">
        <v>2515</v>
      </c>
      <c r="V39" s="253" t="s">
        <v>1877</v>
      </c>
      <c r="W39" s="281" t="s">
        <v>1881</v>
      </c>
      <c r="X39" s="253"/>
      <c r="Y39" s="413" t="s">
        <v>2520</v>
      </c>
      <c r="Z39" s="411"/>
      <c r="AA39" s="412"/>
      <c r="AB39" s="281"/>
      <c r="AC39" s="281"/>
      <c r="AD39" s="281"/>
      <c r="AE39" s="281"/>
      <c r="AF39" s="281"/>
      <c r="AG39" s="1" t="str">
        <f t="shared" si="0"/>
        <v>139</v>
      </c>
      <c r="AH39" s="1" t="b">
        <f t="shared" si="2"/>
        <v>1</v>
      </c>
      <c r="AI39" s="1" t="s">
        <v>3774</v>
      </c>
      <c r="AJ39" s="1" t="str">
        <f t="shared" si="3"/>
        <v/>
      </c>
      <c r="AK39" s="1"/>
      <c r="AL39" s="1"/>
      <c r="AM39" s="1"/>
      <c r="AN39" s="1"/>
      <c r="AO39" s="1"/>
      <c r="AP39" s="1"/>
      <c r="AQ39" s="1"/>
      <c r="AR39" s="1"/>
      <c r="AS39" s="1"/>
      <c r="AT39" s="1"/>
      <c r="AU39" s="1"/>
      <c r="AV39" s="1"/>
      <c r="AW39" s="1"/>
      <c r="AX39" s="1"/>
      <c r="AY39" s="1"/>
      <c r="AZ39" s="1"/>
    </row>
    <row r="40" spans="1:52" ht="72" x14ac:dyDescent="0.25">
      <c r="A40" s="210" t="s">
        <v>2521</v>
      </c>
      <c r="B40" s="210"/>
      <c r="C40" s="594" t="s">
        <v>2522</v>
      </c>
      <c r="D40" s="75"/>
      <c r="E40" s="75"/>
      <c r="F40" s="75" t="s">
        <v>155</v>
      </c>
      <c r="G40" s="404" t="s">
        <v>2523</v>
      </c>
      <c r="H40" s="477" t="s">
        <v>1911</v>
      </c>
      <c r="I40" s="405" t="s">
        <v>2381</v>
      </c>
      <c r="J40" s="477" t="s">
        <v>1911</v>
      </c>
      <c r="K40" s="410" t="s">
        <v>2524</v>
      </c>
      <c r="L40" s="595" t="s">
        <v>1924</v>
      </c>
      <c r="M40" s="595" t="s">
        <v>1945</v>
      </c>
      <c r="N40" s="595" t="s">
        <v>2109</v>
      </c>
      <c r="O40" s="595" t="s">
        <v>990</v>
      </c>
      <c r="P40" s="595" t="s">
        <v>990</v>
      </c>
      <c r="Q40" s="595"/>
      <c r="R40" s="595" t="s">
        <v>990</v>
      </c>
      <c r="S40" s="595" t="str">
        <f t="shared" si="1"/>
        <v/>
      </c>
      <c r="T40" s="415" t="s">
        <v>2525</v>
      </c>
      <c r="U40" s="424" t="s">
        <v>2526</v>
      </c>
      <c r="V40" s="424" t="s">
        <v>2527</v>
      </c>
      <c r="W40" s="317" t="s">
        <v>159</v>
      </c>
      <c r="X40" s="483"/>
      <c r="Y40" s="483"/>
      <c r="Z40" s="406"/>
      <c r="AA40" s="407"/>
      <c r="AB40" s="76"/>
      <c r="AC40" s="76"/>
      <c r="AD40" s="76"/>
      <c r="AE40" s="76"/>
      <c r="AF40" s="76"/>
      <c r="AG40" s="1" t="str">
        <f t="shared" si="0"/>
        <v>140</v>
      </c>
      <c r="AH40" s="1" t="b">
        <f t="shared" si="2"/>
        <v>0</v>
      </c>
      <c r="AI40" s="1" t="s">
        <v>990</v>
      </c>
      <c r="AJ40" s="1" t="str">
        <f t="shared" si="3"/>
        <v/>
      </c>
      <c r="AK40" s="1"/>
      <c r="AL40" s="1"/>
      <c r="AM40" s="1"/>
      <c r="AN40" s="1"/>
      <c r="AO40" s="1"/>
      <c r="AP40" s="1"/>
      <c r="AQ40" s="1"/>
      <c r="AR40" s="1"/>
      <c r="AS40" s="1"/>
      <c r="AT40" s="1"/>
      <c r="AU40" s="1"/>
      <c r="AV40" s="1"/>
      <c r="AW40" s="1"/>
      <c r="AX40" s="1"/>
      <c r="AY40" s="1"/>
      <c r="AZ40" s="1"/>
    </row>
    <row r="41" spans="1:52" ht="103.5" customHeight="1" x14ac:dyDescent="0.25">
      <c r="A41" s="80" t="s">
        <v>2528</v>
      </c>
      <c r="B41" s="80"/>
      <c r="C41" s="74" t="s">
        <v>69</v>
      </c>
      <c r="D41" s="54"/>
      <c r="E41" s="54" t="s">
        <v>155</v>
      </c>
      <c r="F41" s="54" t="s">
        <v>155</v>
      </c>
      <c r="G41" s="408" t="s">
        <v>670</v>
      </c>
      <c r="H41" s="489" t="s">
        <v>1863</v>
      </c>
      <c r="I41" s="409" t="s">
        <v>2434</v>
      </c>
      <c r="J41" s="489" t="s">
        <v>1903</v>
      </c>
      <c r="K41" s="409" t="s">
        <v>2529</v>
      </c>
      <c r="L41" s="253" t="s">
        <v>1924</v>
      </c>
      <c r="M41" s="253" t="s">
        <v>1945</v>
      </c>
      <c r="N41" s="253" t="s">
        <v>1899</v>
      </c>
      <c r="O41" s="253" t="s">
        <v>2531</v>
      </c>
      <c r="P41" s="253" t="s">
        <v>990</v>
      </c>
      <c r="Q41" s="419" t="s">
        <v>2530</v>
      </c>
      <c r="R41" s="253" t="s">
        <v>3690</v>
      </c>
      <c r="S41" s="253" t="str">
        <f t="shared" si="1"/>
        <v>PAC: DL20_CSTAT_SMRT-Heat-2021PLN-V2-1
RMP: STAT_SMRT-Heating-AEG-RMP2019-1
CA: STAT-Cooling/Heating-PGE-1</v>
      </c>
      <c r="T41" s="253" t="s">
        <v>2531</v>
      </c>
      <c r="U41" s="253" t="s">
        <v>2531</v>
      </c>
      <c r="V41" s="253" t="s">
        <v>2531</v>
      </c>
      <c r="W41" s="281" t="s">
        <v>1881</v>
      </c>
      <c r="X41" s="253" t="s">
        <v>2010</v>
      </c>
      <c r="Y41" s="426" t="s">
        <v>2532</v>
      </c>
      <c r="Z41" s="411" t="s">
        <v>2533</v>
      </c>
      <c r="AA41" s="412"/>
      <c r="AB41" s="281"/>
      <c r="AC41" s="281"/>
      <c r="AD41" s="281"/>
      <c r="AE41" s="281"/>
      <c r="AF41" s="281"/>
      <c r="AG41" s="1" t="str">
        <f t="shared" si="0"/>
        <v>141</v>
      </c>
      <c r="AH41" s="1" t="b">
        <f t="shared" si="2"/>
        <v>1</v>
      </c>
      <c r="AI41" s="1" t="s">
        <v>3775</v>
      </c>
      <c r="AJ41" s="1" t="str">
        <f t="shared" si="3"/>
        <v/>
      </c>
      <c r="AK41" s="1"/>
      <c r="AL41" s="1"/>
      <c r="AM41" s="1"/>
      <c r="AN41" s="1"/>
      <c r="AO41" s="1"/>
      <c r="AP41" s="1"/>
      <c r="AQ41" s="1"/>
      <c r="AR41" s="1"/>
      <c r="AS41" s="1"/>
      <c r="AT41" s="1"/>
      <c r="AU41" s="1"/>
      <c r="AV41" s="1"/>
      <c r="AW41" s="1"/>
      <c r="AX41" s="1"/>
      <c r="AY41" s="1"/>
      <c r="AZ41" s="1"/>
    </row>
    <row r="42" spans="1:52" ht="75" x14ac:dyDescent="0.25">
      <c r="A42" s="210" t="s">
        <v>2534</v>
      </c>
      <c r="B42" s="210"/>
      <c r="C42" s="594" t="s">
        <v>2535</v>
      </c>
      <c r="D42" s="75"/>
      <c r="E42" s="75" t="s">
        <v>155</v>
      </c>
      <c r="F42" s="75" t="s">
        <v>155</v>
      </c>
      <c r="G42" s="404" t="s">
        <v>2536</v>
      </c>
      <c r="H42" s="477" t="s">
        <v>1863</v>
      </c>
      <c r="I42" s="405" t="s">
        <v>1872</v>
      </c>
      <c r="J42" s="477" t="s">
        <v>1863</v>
      </c>
      <c r="K42" s="405" t="s">
        <v>990</v>
      </c>
      <c r="L42" s="595" t="s">
        <v>3634</v>
      </c>
      <c r="M42" s="595" t="s">
        <v>1945</v>
      </c>
      <c r="N42" s="595" t="s">
        <v>1899</v>
      </c>
      <c r="O42" s="595" t="s">
        <v>990</v>
      </c>
      <c r="P42" s="595" t="s">
        <v>990</v>
      </c>
      <c r="Q42" s="595"/>
      <c r="R42" s="595" t="s">
        <v>990</v>
      </c>
      <c r="S42" s="595" t="str">
        <f t="shared" si="1"/>
        <v/>
      </c>
      <c r="T42" s="413" t="s">
        <v>2537</v>
      </c>
      <c r="U42" s="413" t="s">
        <v>2538</v>
      </c>
      <c r="V42" s="483" t="s">
        <v>1877</v>
      </c>
      <c r="W42" s="337" t="s">
        <v>159</v>
      </c>
      <c r="X42" s="483"/>
      <c r="Y42" s="483" t="s">
        <v>2539</v>
      </c>
      <c r="Z42" s="406" t="s">
        <v>2540</v>
      </c>
      <c r="AA42" s="407"/>
      <c r="AB42" s="76"/>
      <c r="AC42" s="76"/>
      <c r="AD42" s="76"/>
      <c r="AE42" s="76"/>
      <c r="AF42" s="76"/>
      <c r="AG42" s="1" t="str">
        <f t="shared" si="0"/>
        <v>142</v>
      </c>
      <c r="AH42" s="1" t="b">
        <f t="shared" si="2"/>
        <v>0</v>
      </c>
      <c r="AI42" s="1" t="s">
        <v>990</v>
      </c>
      <c r="AJ42" s="1" t="str">
        <f t="shared" si="3"/>
        <v/>
      </c>
      <c r="AK42" s="1"/>
      <c r="AL42" s="1"/>
      <c r="AM42" s="1"/>
      <c r="AN42" s="1"/>
      <c r="AO42" s="1"/>
      <c r="AP42" s="1"/>
      <c r="AQ42" s="1"/>
      <c r="AR42" s="1"/>
      <c r="AS42" s="1"/>
      <c r="AT42" s="1"/>
      <c r="AU42" s="1"/>
      <c r="AV42" s="1"/>
      <c r="AW42" s="1"/>
      <c r="AX42" s="1"/>
      <c r="AY42" s="1"/>
      <c r="AZ42" s="1"/>
    </row>
    <row r="43" spans="1:52" ht="308.25" customHeight="1" x14ac:dyDescent="0.25">
      <c r="A43" s="80" t="s">
        <v>2541</v>
      </c>
      <c r="B43" s="80"/>
      <c r="C43" s="74" t="s">
        <v>675</v>
      </c>
      <c r="D43" s="54" t="s">
        <v>155</v>
      </c>
      <c r="E43" s="54"/>
      <c r="F43" s="54" t="s">
        <v>155</v>
      </c>
      <c r="G43" s="408" t="s">
        <v>676</v>
      </c>
      <c r="H43" s="489" t="s">
        <v>1885</v>
      </c>
      <c r="I43" s="409" t="s">
        <v>1998</v>
      </c>
      <c r="J43" s="489" t="s">
        <v>1885</v>
      </c>
      <c r="K43" s="410" t="s">
        <v>2542</v>
      </c>
      <c r="L43" s="253" t="s">
        <v>1924</v>
      </c>
      <c r="M43" s="253" t="s">
        <v>3638</v>
      </c>
      <c r="N43" s="253" t="s">
        <v>3652</v>
      </c>
      <c r="O43" s="253" t="s">
        <v>2543</v>
      </c>
      <c r="P43" s="253" t="s">
        <v>2544</v>
      </c>
      <c r="Q43" s="253" t="s">
        <v>2545</v>
      </c>
      <c r="R43" s="253" t="s">
        <v>3691</v>
      </c>
      <c r="S43" s="253" t="str">
        <f t="shared" si="1"/>
        <v>PAC: IL TRM
RMP: IL TRM
CA: IL TRM</v>
      </c>
      <c r="T43" s="253" t="s">
        <v>2543</v>
      </c>
      <c r="U43" s="253" t="s">
        <v>2543</v>
      </c>
      <c r="V43" s="253" t="s">
        <v>2543</v>
      </c>
      <c r="W43" s="281" t="s">
        <v>159</v>
      </c>
      <c r="X43" s="253" t="s">
        <v>2546</v>
      </c>
      <c r="Y43" s="253"/>
      <c r="Z43" s="411"/>
      <c r="AA43" s="412"/>
      <c r="AB43" s="281"/>
      <c r="AC43" s="281"/>
      <c r="AD43" s="281"/>
      <c r="AE43" s="281"/>
      <c r="AF43" s="281"/>
      <c r="AG43" s="1" t="str">
        <f t="shared" si="0"/>
        <v>143</v>
      </c>
      <c r="AH43" s="1" t="b">
        <f t="shared" si="2"/>
        <v>1</v>
      </c>
      <c r="AI43" s="1" t="s">
        <v>3765</v>
      </c>
      <c r="AJ43" s="1" t="str">
        <f t="shared" si="3"/>
        <v/>
      </c>
      <c r="AK43" s="1"/>
      <c r="AL43" s="1"/>
      <c r="AM43" s="1"/>
      <c r="AN43" s="1"/>
      <c r="AO43" s="1"/>
      <c r="AP43" s="1"/>
      <c r="AQ43" s="1"/>
      <c r="AR43" s="1"/>
      <c r="AS43" s="1"/>
      <c r="AT43" s="1"/>
      <c r="AU43" s="1"/>
      <c r="AV43" s="1"/>
      <c r="AW43" s="1"/>
      <c r="AX43" s="1"/>
      <c r="AY43" s="1"/>
      <c r="AZ43" s="1"/>
    </row>
    <row r="44" spans="1:52" ht="196.5" customHeight="1" x14ac:dyDescent="0.25">
      <c r="A44" s="210" t="s">
        <v>2547</v>
      </c>
      <c r="B44" s="210"/>
      <c r="C44" s="594" t="s">
        <v>25</v>
      </c>
      <c r="D44" s="75" t="s">
        <v>155</v>
      </c>
      <c r="E44" s="75"/>
      <c r="F44" s="75" t="s">
        <v>155</v>
      </c>
      <c r="G44" s="404" t="s">
        <v>681</v>
      </c>
      <c r="H44" s="477" t="s">
        <v>1885</v>
      </c>
      <c r="I44" s="405" t="s">
        <v>1998</v>
      </c>
      <c r="J44" s="477" t="s">
        <v>1885</v>
      </c>
      <c r="K44" s="405" t="s">
        <v>990</v>
      </c>
      <c r="L44" s="595" t="s">
        <v>1924</v>
      </c>
      <c r="M44" s="595" t="s">
        <v>3638</v>
      </c>
      <c r="N44" s="595" t="s">
        <v>3653</v>
      </c>
      <c r="O44" s="595" t="s">
        <v>2548</v>
      </c>
      <c r="P44" s="595" t="s">
        <v>990</v>
      </c>
      <c r="Q44" s="595" t="s">
        <v>2549</v>
      </c>
      <c r="R44" s="595" t="s">
        <v>3692</v>
      </c>
      <c r="S44" s="595" t="str">
        <f t="shared" si="1"/>
        <v>PAC: CDHW_SHW-WtrHeat-RTF-v4.2-1
RMP: CDHW_SHW-WtrHeat-RTF-v4.2-1
CA: CDHW_SHW-WtrHeat-RTF-v4.2-1</v>
      </c>
      <c r="T44" s="483" t="s">
        <v>2548</v>
      </c>
      <c r="U44" s="483" t="s">
        <v>2548</v>
      </c>
      <c r="V44" s="483" t="s">
        <v>2548</v>
      </c>
      <c r="W44" s="317" t="s">
        <v>159</v>
      </c>
      <c r="X44" s="483" t="s">
        <v>2546</v>
      </c>
      <c r="Y44" s="483"/>
      <c r="Z44" s="427" t="s">
        <v>2550</v>
      </c>
      <c r="AA44" s="428"/>
      <c r="AB44" s="76"/>
      <c r="AC44" s="76"/>
      <c r="AD44" s="76"/>
      <c r="AE44" s="76"/>
      <c r="AF44" s="76"/>
      <c r="AG44" s="1" t="str">
        <f t="shared" si="0"/>
        <v>144</v>
      </c>
      <c r="AH44" s="1" t="b">
        <f t="shared" si="2"/>
        <v>0</v>
      </c>
      <c r="AI44" s="1" t="s">
        <v>3776</v>
      </c>
      <c r="AJ44" s="1" t="str">
        <f t="shared" si="3"/>
        <v/>
      </c>
      <c r="AK44" s="1"/>
      <c r="AL44" s="1"/>
      <c r="AM44" s="1"/>
      <c r="AN44" s="1"/>
      <c r="AO44" s="1"/>
      <c r="AP44" s="1"/>
      <c r="AQ44" s="1"/>
      <c r="AR44" s="1"/>
      <c r="AS44" s="1"/>
      <c r="AT44" s="1"/>
      <c r="AU44" s="1"/>
      <c r="AV44" s="1"/>
      <c r="AW44" s="1"/>
      <c r="AX44" s="1"/>
      <c r="AY44" s="1"/>
      <c r="AZ44" s="1"/>
    </row>
    <row r="45" spans="1:52" ht="63" customHeight="1" x14ac:dyDescent="0.25">
      <c r="A45" s="80" t="s">
        <v>2551</v>
      </c>
      <c r="B45" s="80"/>
      <c r="C45" s="74" t="s">
        <v>27</v>
      </c>
      <c r="D45" s="54" t="s">
        <v>155</v>
      </c>
      <c r="E45" s="54"/>
      <c r="F45" s="54" t="s">
        <v>990</v>
      </c>
      <c r="G45" s="408" t="s">
        <v>684</v>
      </c>
      <c r="H45" s="489" t="s">
        <v>1780</v>
      </c>
      <c r="I45" s="409" t="s">
        <v>990</v>
      </c>
      <c r="J45" s="489" t="s">
        <v>1885</v>
      </c>
      <c r="K45" s="409"/>
      <c r="L45" s="253" t="s">
        <v>990</v>
      </c>
      <c r="M45" s="253" t="s">
        <v>990</v>
      </c>
      <c r="N45" s="253" t="s">
        <v>1864</v>
      </c>
      <c r="O45" s="253" t="s">
        <v>990</v>
      </c>
      <c r="P45" s="253" t="s">
        <v>990</v>
      </c>
      <c r="Q45" s="253"/>
      <c r="R45" s="253" t="s">
        <v>990</v>
      </c>
      <c r="S45" s="253" t="str">
        <f t="shared" si="1"/>
        <v>PAC: CDHW_TSRVLV-WtrHeat-RTF-v3.1-1
RMP: CDHW_TSRVLV-WtrHeat-RTF-v3.1-1
CA: CDHW_TSRVLV-WtrHeat-RTF-v3.1-1</v>
      </c>
      <c r="T45" s="253" t="s">
        <v>2552</v>
      </c>
      <c r="U45" s="253" t="s">
        <v>2552</v>
      </c>
      <c r="V45" s="253" t="s">
        <v>2552</v>
      </c>
      <c r="W45" s="281" t="s">
        <v>159</v>
      </c>
      <c r="X45" s="253"/>
      <c r="Y45" s="253"/>
      <c r="Z45" s="411" t="s">
        <v>2553</v>
      </c>
      <c r="AA45" s="412"/>
      <c r="AB45" s="281"/>
      <c r="AC45" s="281"/>
      <c r="AD45" s="281"/>
      <c r="AE45" s="281"/>
      <c r="AF45" s="281"/>
      <c r="AG45" s="1" t="str">
        <f t="shared" si="0"/>
        <v>145</v>
      </c>
      <c r="AH45" s="1" t="b">
        <f t="shared" si="2"/>
        <v>1</v>
      </c>
      <c r="AI45" s="1" t="s">
        <v>3777</v>
      </c>
      <c r="AJ45" s="1" t="str">
        <f t="shared" si="3"/>
        <v/>
      </c>
      <c r="AK45" s="1"/>
      <c r="AL45" s="1"/>
      <c r="AM45" s="1"/>
      <c r="AN45" s="1"/>
      <c r="AO45" s="1"/>
      <c r="AP45" s="1"/>
      <c r="AQ45" s="1"/>
      <c r="AR45" s="1"/>
      <c r="AS45" s="1"/>
      <c r="AT45" s="1"/>
      <c r="AU45" s="1"/>
      <c r="AV45" s="1"/>
      <c r="AW45" s="1"/>
      <c r="AX45" s="1"/>
      <c r="AY45" s="1"/>
      <c r="AZ45" s="1"/>
    </row>
    <row r="46" spans="1:52" ht="88.5" customHeight="1" x14ac:dyDescent="0.25">
      <c r="A46" s="210" t="s">
        <v>2554</v>
      </c>
      <c r="B46" s="210"/>
      <c r="C46" s="594" t="s">
        <v>17</v>
      </c>
      <c r="D46" s="75" t="s">
        <v>155</v>
      </c>
      <c r="E46" s="75"/>
      <c r="F46" s="75" t="s">
        <v>155</v>
      </c>
      <c r="G46" s="404" t="s">
        <v>698</v>
      </c>
      <c r="H46" s="477" t="s">
        <v>1885</v>
      </c>
      <c r="I46" s="405" t="s">
        <v>1998</v>
      </c>
      <c r="J46" s="477" t="s">
        <v>1885</v>
      </c>
      <c r="K46" s="405" t="s">
        <v>990</v>
      </c>
      <c r="L46" s="595" t="s">
        <v>1924</v>
      </c>
      <c r="M46" s="595" t="s">
        <v>1945</v>
      </c>
      <c r="N46" s="595" t="s">
        <v>3654</v>
      </c>
      <c r="O46" s="595" t="s">
        <v>2556</v>
      </c>
      <c r="P46" s="595"/>
      <c r="Q46" s="595" t="s">
        <v>2555</v>
      </c>
      <c r="R46" s="595" t="s">
        <v>990</v>
      </c>
      <c r="S46" s="595" t="str">
        <f>SUBSTITUTE(AI46," - ",CHAR(10))</f>
        <v>PAC: DHW_SPR-Food Preparation-RTF-v2.5-1
RMP: DHW_SPR-Water Heating-XCELCO-2017-18-1
CA: DHW_SPR-Food Preparation-RTF-v2.5-1</v>
      </c>
      <c r="T46" s="483" t="s">
        <v>2556</v>
      </c>
      <c r="U46" s="483" t="s">
        <v>2556</v>
      </c>
      <c r="V46" s="483" t="s">
        <v>2556</v>
      </c>
      <c r="W46" s="317" t="s">
        <v>159</v>
      </c>
      <c r="X46" s="483" t="s">
        <v>2557</v>
      </c>
      <c r="Y46" s="483"/>
      <c r="Z46" s="406" t="s">
        <v>2558</v>
      </c>
      <c r="AA46" s="407"/>
      <c r="AB46" s="76"/>
      <c r="AC46" s="76"/>
      <c r="AD46" s="76"/>
      <c r="AE46" s="76"/>
      <c r="AF46" s="76"/>
      <c r="AG46" s="1" t="str">
        <f>RIGHT(A46,3)</f>
        <v>148</v>
      </c>
      <c r="AH46" s="1" t="b">
        <f>ISODD(AG46)</f>
        <v>0</v>
      </c>
      <c r="AI46" s="1" t="s">
        <v>3778</v>
      </c>
      <c r="AJ46" s="1" t="str">
        <f>IF(ISBLANK(U46),IF(W46="Sufficiently Characterized","",IF(AND(NOT(ISBLANK(T46)),NOT(ISBLANK(V46))),"COST","")),"")</f>
        <v/>
      </c>
      <c r="AK46" s="1"/>
      <c r="AL46" s="1"/>
      <c r="AM46" s="1"/>
      <c r="AN46" s="1"/>
      <c r="AO46" s="1"/>
      <c r="AP46" s="1"/>
      <c r="AQ46" s="1"/>
      <c r="AR46" s="1"/>
      <c r="AS46" s="1"/>
      <c r="AT46" s="1"/>
      <c r="AU46" s="1"/>
      <c r="AV46" s="1"/>
      <c r="AW46" s="1"/>
      <c r="AX46" s="1"/>
      <c r="AY46" s="1"/>
      <c r="AZ46" s="1"/>
    </row>
    <row r="47" spans="1:52" ht="45" x14ac:dyDescent="0.25">
      <c r="A47" s="80" t="s">
        <v>2559</v>
      </c>
      <c r="B47" s="80"/>
      <c r="C47" s="74" t="s">
        <v>702</v>
      </c>
      <c r="D47" s="54" t="s">
        <v>155</v>
      </c>
      <c r="E47" s="54"/>
      <c r="F47" s="54" t="s">
        <v>990</v>
      </c>
      <c r="G47" s="408" t="s">
        <v>703</v>
      </c>
      <c r="H47" s="489" t="s">
        <v>1780</v>
      </c>
      <c r="I47" s="409" t="s">
        <v>990</v>
      </c>
      <c r="J47" s="489" t="s">
        <v>1885</v>
      </c>
      <c r="K47" s="409"/>
      <c r="L47" s="253" t="s">
        <v>990</v>
      </c>
      <c r="M47" s="253" t="s">
        <v>990</v>
      </c>
      <c r="N47" s="253" t="s">
        <v>1864</v>
      </c>
      <c r="O47" s="253" t="s">
        <v>990</v>
      </c>
      <c r="P47" s="253" t="s">
        <v>990</v>
      </c>
      <c r="Q47" s="253"/>
      <c r="R47" s="253" t="s">
        <v>990</v>
      </c>
      <c r="S47" s="253" t="str">
        <f>SUBSTITUTE(AI47," - ",CHAR(10))</f>
        <v xml:space="preserve">PAC: 
RMP: 
CA: </v>
      </c>
      <c r="T47" s="413" t="s">
        <v>2560</v>
      </c>
      <c r="U47" s="413" t="s">
        <v>2560</v>
      </c>
      <c r="V47" s="413" t="s">
        <v>2560</v>
      </c>
      <c r="W47" s="281" t="s">
        <v>159</v>
      </c>
      <c r="X47" s="253"/>
      <c r="Y47" s="413" t="s">
        <v>2561</v>
      </c>
      <c r="Z47" s="411"/>
      <c r="AA47" s="412" t="s">
        <v>632</v>
      </c>
      <c r="AB47" s="281"/>
      <c r="AC47" s="281"/>
      <c r="AD47" s="281"/>
      <c r="AE47" s="281"/>
      <c r="AF47" s="281"/>
      <c r="AG47" s="1" t="str">
        <f>RIGHT(A47,3)</f>
        <v>149</v>
      </c>
      <c r="AH47" s="1" t="b">
        <f>ISODD(AG47)</f>
        <v>1</v>
      </c>
      <c r="AI47" s="1" t="s">
        <v>3716</v>
      </c>
      <c r="AJ47" s="1" t="str">
        <f>IF(ISBLANK(U47),IF(W47="Sufficiently Characterized","",IF(AND(NOT(ISBLANK(T47)),NOT(ISBLANK(V47))),"COST","")),"")</f>
        <v/>
      </c>
      <c r="AK47" s="1"/>
      <c r="AL47" s="1"/>
      <c r="AM47" s="1"/>
      <c r="AN47" s="1"/>
      <c r="AO47" s="1"/>
      <c r="AP47" s="1"/>
      <c r="AQ47" s="1"/>
      <c r="AR47" s="1"/>
      <c r="AS47" s="1"/>
      <c r="AT47" s="1"/>
      <c r="AU47" s="1"/>
      <c r="AV47" s="1"/>
      <c r="AW47" s="1"/>
      <c r="AX47" s="1"/>
      <c r="AY47" s="1"/>
      <c r="AZ47" s="1"/>
    </row>
    <row r="48" spans="1:52" ht="172.5" customHeight="1" x14ac:dyDescent="0.25">
      <c r="A48" s="210" t="s">
        <v>2562</v>
      </c>
      <c r="B48" s="210"/>
      <c r="C48" s="594" t="s">
        <v>2563</v>
      </c>
      <c r="D48" s="75" t="s">
        <v>155</v>
      </c>
      <c r="E48" s="75"/>
      <c r="F48" s="75" t="s">
        <v>155</v>
      </c>
      <c r="G48" s="404" t="s">
        <v>2564</v>
      </c>
      <c r="H48" s="477" t="s">
        <v>1885</v>
      </c>
      <c r="I48" s="405" t="s">
        <v>1998</v>
      </c>
      <c r="J48" s="477" t="s">
        <v>1885</v>
      </c>
      <c r="K48" s="405" t="s">
        <v>990</v>
      </c>
      <c r="L48" s="595" t="s">
        <v>1924</v>
      </c>
      <c r="M48" s="595" t="s">
        <v>3638</v>
      </c>
      <c r="N48" s="595" t="s">
        <v>3655</v>
      </c>
      <c r="O48" s="595" t="s">
        <v>2565</v>
      </c>
      <c r="P48" s="429"/>
      <c r="Q48" s="595" t="s">
        <v>2566</v>
      </c>
      <c r="R48" s="595" t="s">
        <v>990</v>
      </c>
      <c r="S48" s="595" t="str">
        <f>SUBSTITUTE(AI48," - ",CHAR(10))</f>
        <v/>
      </c>
      <c r="T48" s="483" t="s">
        <v>2565</v>
      </c>
      <c r="U48" s="483" t="s">
        <v>2565</v>
      </c>
      <c r="V48" s="415" t="s">
        <v>2567</v>
      </c>
      <c r="W48" s="317" t="s">
        <v>159</v>
      </c>
      <c r="X48" s="483" t="s">
        <v>2546</v>
      </c>
      <c r="Y48" s="430" t="s">
        <v>2568</v>
      </c>
      <c r="Z48" s="406" t="s">
        <v>2569</v>
      </c>
      <c r="AA48" s="407" t="s">
        <v>632</v>
      </c>
      <c r="AB48" s="76"/>
      <c r="AC48" s="76"/>
      <c r="AD48" s="76"/>
      <c r="AE48" s="76"/>
      <c r="AF48" s="76"/>
      <c r="AG48" s="1" t="str">
        <f>RIGHT(A48,3)</f>
        <v>150</v>
      </c>
      <c r="AH48" s="1" t="b">
        <f>ISODD(AG48)</f>
        <v>0</v>
      </c>
      <c r="AI48" s="1" t="s">
        <v>990</v>
      </c>
      <c r="AJ48" s="1" t="str">
        <f>IF(ISBLANK(U48),IF(W48="Sufficiently Characterized","",IF(AND(NOT(ISBLANK(T48)),NOT(ISBLANK(V48))),"COST","")),"")</f>
        <v/>
      </c>
      <c r="AK48" s="1"/>
      <c r="AL48" s="1"/>
      <c r="AM48" s="1"/>
      <c r="AN48" s="1"/>
      <c r="AO48" s="1"/>
      <c r="AP48" s="1"/>
      <c r="AQ48" s="1"/>
      <c r="AR48" s="1"/>
      <c r="AS48" s="1"/>
      <c r="AT48" s="1"/>
      <c r="AU48" s="1"/>
      <c r="AV48" s="1"/>
      <c r="AW48" s="1"/>
      <c r="AX48" s="1"/>
      <c r="AY48" s="1"/>
      <c r="AZ48" s="1"/>
    </row>
    <row r="49" spans="1:52" ht="73.5" customHeight="1" x14ac:dyDescent="0.25">
      <c r="A49" s="80" t="s">
        <v>2570</v>
      </c>
      <c r="B49" s="80"/>
      <c r="C49" s="74" t="s">
        <v>1799</v>
      </c>
      <c r="D49" s="54"/>
      <c r="E49" s="54"/>
      <c r="F49" s="54" t="s">
        <v>155</v>
      </c>
      <c r="G49" s="408" t="s">
        <v>2571</v>
      </c>
      <c r="H49" s="489" t="s">
        <v>1885</v>
      </c>
      <c r="I49" s="409" t="s">
        <v>1998</v>
      </c>
      <c r="J49" s="489" t="s">
        <v>1885</v>
      </c>
      <c r="K49" s="409" t="s">
        <v>990</v>
      </c>
      <c r="L49" s="253" t="s">
        <v>3634</v>
      </c>
      <c r="M49" s="253" t="s">
        <v>1925</v>
      </c>
      <c r="N49" s="253" t="s">
        <v>3656</v>
      </c>
      <c r="O49" s="253" t="s">
        <v>990</v>
      </c>
      <c r="P49" s="253" t="s">
        <v>990</v>
      </c>
      <c r="Q49" s="253"/>
      <c r="R49" s="253" t="s">
        <v>990</v>
      </c>
      <c r="S49" s="253" t="str">
        <f>SUBSTITUTE(AI49," - ",CHAR(10))</f>
        <v xml:space="preserve">PAC: 
RMP: 
CA: </v>
      </c>
      <c r="T49" s="413" t="s">
        <v>2572</v>
      </c>
      <c r="U49" s="413" t="s">
        <v>2573</v>
      </c>
      <c r="V49" s="413" t="s">
        <v>2574</v>
      </c>
      <c r="W49" s="337" t="s">
        <v>159</v>
      </c>
      <c r="X49" s="253"/>
      <c r="Y49" s="430" t="s">
        <v>2575</v>
      </c>
      <c r="Z49" s="411"/>
      <c r="AA49" s="412"/>
      <c r="AB49" s="281"/>
      <c r="AC49" s="281"/>
      <c r="AD49" s="281"/>
      <c r="AE49" s="281"/>
      <c r="AF49" s="281"/>
      <c r="AG49" s="1" t="str">
        <f>RIGHT(A49,3)</f>
        <v>151</v>
      </c>
      <c r="AH49" s="1" t="b">
        <f>ISODD(AG49)</f>
        <v>1</v>
      </c>
      <c r="AI49" s="1" t="s">
        <v>3716</v>
      </c>
      <c r="AJ49" s="1" t="str">
        <f>IF(ISBLANK(U49),IF(W49="Sufficiently Characterized","",IF(AND(NOT(ISBLANK(T49)),NOT(ISBLANK(V49))),"COST","")),"")</f>
        <v/>
      </c>
      <c r="AK49" s="1"/>
      <c r="AL49" s="1"/>
      <c r="AM49" s="1"/>
      <c r="AN49" s="1"/>
      <c r="AO49" s="1"/>
      <c r="AP49" s="1"/>
      <c r="AQ49" s="1"/>
      <c r="AR49" s="1"/>
      <c r="AS49" s="1"/>
      <c r="AT49" s="1"/>
      <c r="AU49" s="1"/>
      <c r="AV49" s="1"/>
      <c r="AW49" s="1"/>
      <c r="AX49" s="1"/>
      <c r="AY49" s="1"/>
      <c r="AZ49" s="1"/>
    </row>
    <row r="50" spans="1:52" ht="45" x14ac:dyDescent="0.25">
      <c r="A50" s="210" t="s">
        <v>2576</v>
      </c>
      <c r="B50" s="210"/>
      <c r="C50" s="594" t="s">
        <v>692</v>
      </c>
      <c r="D50" s="75" t="s">
        <v>155</v>
      </c>
      <c r="E50" s="75"/>
      <c r="F50" s="75"/>
      <c r="G50" s="404" t="s">
        <v>693</v>
      </c>
      <c r="H50" s="477" t="s">
        <v>1780</v>
      </c>
      <c r="I50" s="405"/>
      <c r="J50" s="477" t="s">
        <v>1885</v>
      </c>
      <c r="K50" s="405" t="s">
        <v>2577</v>
      </c>
      <c r="L50" s="477" t="s">
        <v>1924</v>
      </c>
      <c r="M50" s="477" t="s">
        <v>1945</v>
      </c>
      <c r="N50" s="477" t="s">
        <v>1899</v>
      </c>
      <c r="O50" s="477" t="s">
        <v>2579</v>
      </c>
      <c r="P50" s="477"/>
      <c r="Q50" s="419" t="s">
        <v>2578</v>
      </c>
      <c r="R50" s="595" t="s">
        <v>990</v>
      </c>
      <c r="S50" s="477" t="str">
        <f>SUBSTITUTE(AI50," - ",CHAR(10))</f>
        <v>PAC: IL TRM
RMP: IL TRM
CA: IL TRM</v>
      </c>
      <c r="T50" s="595" t="s">
        <v>2579</v>
      </c>
      <c r="U50" s="595" t="s">
        <v>2579</v>
      </c>
      <c r="V50" s="595" t="s">
        <v>2579</v>
      </c>
      <c r="W50" s="76" t="s">
        <v>1881</v>
      </c>
      <c r="X50" s="595"/>
      <c r="Y50" s="595"/>
      <c r="Z50" s="431" t="s">
        <v>2580</v>
      </c>
      <c r="AA50" s="432"/>
      <c r="AB50" s="433"/>
      <c r="AC50" s="433"/>
      <c r="AD50" s="433"/>
      <c r="AE50" s="433"/>
      <c r="AF50" s="433"/>
      <c r="AG50" s="1" t="str">
        <f>RIGHT(A50,3)</f>
        <v>213</v>
      </c>
      <c r="AH50" s="1" t="b">
        <f>ISODD(AG50)</f>
        <v>1</v>
      </c>
      <c r="AI50" s="1" t="s">
        <v>3765</v>
      </c>
      <c r="AJ50" s="1" t="str">
        <f>IF(ISBLANK(U50),IF(W50="Sufficiently Characterized","",IF(AND(NOT(ISBLANK(T50)),NOT(ISBLANK(V50))),"COST","")),"")</f>
        <v/>
      </c>
      <c r="AK50" s="1"/>
      <c r="AL50" s="1"/>
      <c r="AM50" s="1"/>
      <c r="AN50" s="1"/>
      <c r="AO50" s="1"/>
      <c r="AP50" s="1"/>
      <c r="AQ50" s="1"/>
      <c r="AR50" s="1"/>
      <c r="AS50" s="1"/>
      <c r="AT50" s="1"/>
      <c r="AU50" s="1"/>
      <c r="AV50" s="1"/>
      <c r="AW50" s="1"/>
      <c r="AX50" s="1"/>
      <c r="AY50" s="1"/>
      <c r="AZ50" s="1"/>
    </row>
    <row r="51" spans="1:52" ht="84" x14ac:dyDescent="0.25">
      <c r="A51" s="80" t="s">
        <v>2581</v>
      </c>
      <c r="B51" s="80"/>
      <c r="C51" s="74" t="s">
        <v>58</v>
      </c>
      <c r="D51" s="54" t="s">
        <v>155</v>
      </c>
      <c r="E51" s="54"/>
      <c r="F51" s="54" t="s">
        <v>990</v>
      </c>
      <c r="G51" s="408" t="s">
        <v>687</v>
      </c>
      <c r="H51" s="489" t="s">
        <v>1780</v>
      </c>
      <c r="I51" s="409" t="s">
        <v>990</v>
      </c>
      <c r="J51" s="489" t="s">
        <v>1885</v>
      </c>
      <c r="K51" s="409"/>
      <c r="L51" s="253" t="s">
        <v>990</v>
      </c>
      <c r="M51" s="253" t="s">
        <v>990</v>
      </c>
      <c r="N51" s="253" t="s">
        <v>1864</v>
      </c>
      <c r="O51" s="253" t="s">
        <v>990</v>
      </c>
      <c r="P51" s="253" t="s">
        <v>990</v>
      </c>
      <c r="Q51" s="253"/>
      <c r="R51" s="253" t="s">
        <v>990</v>
      </c>
      <c r="S51" s="253" t="str">
        <f t="shared" si="1"/>
        <v>PAC: DL20_CCIRCPMP_UPG-Heat-2021PLN-V4-1
RMP: DL20_CCIRCPMP_UPG-Heat-2021PLN-V4-1
CA: DL20_CCIRCPMP_UPG-Heat-2021PLN-V4-1</v>
      </c>
      <c r="T51" s="338" t="s">
        <v>2582</v>
      </c>
      <c r="U51" s="338" t="s">
        <v>2583</v>
      </c>
      <c r="V51" s="338" t="s">
        <v>2582</v>
      </c>
      <c r="W51" s="337" t="s">
        <v>1881</v>
      </c>
      <c r="X51" s="338"/>
      <c r="Y51" s="338" t="s">
        <v>2584</v>
      </c>
      <c r="Z51" s="411"/>
      <c r="AA51" s="412"/>
      <c r="AB51" s="281"/>
      <c r="AC51" s="281"/>
      <c r="AD51" s="281"/>
      <c r="AE51" s="281"/>
      <c r="AF51" s="281"/>
      <c r="AG51" s="1" t="str">
        <f t="shared" si="0"/>
        <v>146</v>
      </c>
      <c r="AH51" s="1" t="b">
        <f t="shared" si="2"/>
        <v>0</v>
      </c>
      <c r="AI51" s="1" t="s">
        <v>3779</v>
      </c>
      <c r="AJ51" s="1" t="str">
        <f t="shared" si="3"/>
        <v/>
      </c>
      <c r="AK51" s="1"/>
      <c r="AL51" s="1"/>
      <c r="AM51" s="1"/>
      <c r="AN51" s="1"/>
      <c r="AO51" s="1"/>
      <c r="AP51" s="1"/>
      <c r="AQ51" s="1"/>
      <c r="AR51" s="1"/>
      <c r="AS51" s="1"/>
      <c r="AT51" s="1"/>
      <c r="AU51" s="1"/>
      <c r="AV51" s="1"/>
      <c r="AW51" s="1"/>
      <c r="AX51" s="1"/>
      <c r="AY51" s="1"/>
      <c r="AZ51" s="1"/>
    </row>
    <row r="52" spans="1:52" ht="60" x14ac:dyDescent="0.25">
      <c r="A52" s="210" t="s">
        <v>2585</v>
      </c>
      <c r="B52" s="210"/>
      <c r="C52" s="594" t="s">
        <v>2586</v>
      </c>
      <c r="D52" s="75" t="s">
        <v>155</v>
      </c>
      <c r="E52" s="75"/>
      <c r="F52" s="75" t="s">
        <v>155</v>
      </c>
      <c r="G52" s="404" t="s">
        <v>1123</v>
      </c>
      <c r="H52" s="477" t="s">
        <v>1885</v>
      </c>
      <c r="I52" s="405" t="s">
        <v>1998</v>
      </c>
      <c r="J52" s="477" t="s">
        <v>1885</v>
      </c>
      <c r="K52" s="405" t="s">
        <v>990</v>
      </c>
      <c r="L52" s="595" t="s">
        <v>1924</v>
      </c>
      <c r="M52" s="595" t="s">
        <v>3638</v>
      </c>
      <c r="N52" s="595" t="s">
        <v>3657</v>
      </c>
      <c r="O52" s="595" t="s">
        <v>2587</v>
      </c>
      <c r="P52" s="595" t="s">
        <v>990</v>
      </c>
      <c r="Q52" s="595" t="s">
        <v>2588</v>
      </c>
      <c r="R52" s="595" t="s">
        <v>3693</v>
      </c>
      <c r="S52" s="595" t="str">
        <f t="shared" si="1"/>
        <v/>
      </c>
      <c r="T52" s="595" t="s">
        <v>2587</v>
      </c>
      <c r="U52" s="595" t="s">
        <v>2587</v>
      </c>
      <c r="V52" s="595" t="s">
        <v>2587</v>
      </c>
      <c r="W52" s="76" t="s">
        <v>159</v>
      </c>
      <c r="X52" s="595" t="s">
        <v>2546</v>
      </c>
      <c r="Y52" s="595"/>
      <c r="Z52" s="406" t="s">
        <v>2589</v>
      </c>
      <c r="AA52" s="407"/>
      <c r="AB52" s="76"/>
      <c r="AC52" s="76"/>
      <c r="AD52" s="76"/>
      <c r="AE52" s="76"/>
      <c r="AF52" s="76"/>
      <c r="AG52" s="1" t="str">
        <f t="shared" si="0"/>
        <v>147</v>
      </c>
      <c r="AH52" s="1" t="b">
        <f t="shared" si="2"/>
        <v>1</v>
      </c>
      <c r="AI52" s="1" t="s">
        <v>990</v>
      </c>
      <c r="AJ52" s="1" t="str">
        <f t="shared" si="3"/>
        <v/>
      </c>
      <c r="AK52" s="1"/>
      <c r="AL52" s="1"/>
      <c r="AM52" s="1"/>
      <c r="AN52" s="1"/>
      <c r="AO52" s="1"/>
      <c r="AP52" s="1"/>
      <c r="AQ52" s="1"/>
      <c r="AR52" s="1"/>
      <c r="AS52" s="1"/>
      <c r="AT52" s="1"/>
      <c r="AU52" s="1"/>
      <c r="AV52" s="1"/>
      <c r="AW52" s="1"/>
      <c r="AX52" s="1"/>
      <c r="AY52" s="1"/>
      <c r="AZ52" s="1"/>
    </row>
    <row r="53" spans="1:52" ht="129" customHeight="1" x14ac:dyDescent="0.25">
      <c r="A53" s="80" t="s">
        <v>2590</v>
      </c>
      <c r="B53" s="80"/>
      <c r="C53" s="74" t="s">
        <v>711</v>
      </c>
      <c r="D53" s="54"/>
      <c r="E53" s="54" t="s">
        <v>155</v>
      </c>
      <c r="F53" s="54" t="s">
        <v>155</v>
      </c>
      <c r="G53" s="408" t="s">
        <v>712</v>
      </c>
      <c r="H53" s="489" t="s">
        <v>1885</v>
      </c>
      <c r="I53" s="409" t="s">
        <v>2122</v>
      </c>
      <c r="J53" s="489" t="s">
        <v>1885</v>
      </c>
      <c r="K53" s="409" t="s">
        <v>990</v>
      </c>
      <c r="L53" s="253" t="s">
        <v>1924</v>
      </c>
      <c r="M53" s="253" t="s">
        <v>3639</v>
      </c>
      <c r="N53" s="253" t="s">
        <v>3658</v>
      </c>
      <c r="O53" s="253" t="s">
        <v>2591</v>
      </c>
      <c r="P53" s="253" t="s">
        <v>2592</v>
      </c>
      <c r="Q53" s="419" t="s">
        <v>2593</v>
      </c>
      <c r="R53" s="253" t="s">
        <v>990</v>
      </c>
      <c r="S53" s="253" t="str">
        <f t="shared" si="1"/>
        <v>PAC: IL TRM
RMP: CW_OZON-Water Heating-AEG-R4-1
CA: DL20_CW_OZON-WtrHt-CMUATRM-1</v>
      </c>
      <c r="T53" s="338" t="s">
        <v>2591</v>
      </c>
      <c r="U53" s="338" t="s">
        <v>2591</v>
      </c>
      <c r="V53" s="338" t="s">
        <v>2591</v>
      </c>
      <c r="W53" s="337" t="s">
        <v>1881</v>
      </c>
      <c r="X53" s="338" t="s">
        <v>2010</v>
      </c>
      <c r="Y53" s="338"/>
      <c r="Z53" s="431" t="s">
        <v>2594</v>
      </c>
      <c r="AA53" s="432"/>
      <c r="AB53" s="281"/>
      <c r="AC53" s="281"/>
      <c r="AD53" s="281"/>
      <c r="AE53" s="281"/>
      <c r="AF53" s="281"/>
      <c r="AG53" s="1" t="str">
        <f t="shared" si="0"/>
        <v>152</v>
      </c>
      <c r="AH53" s="1" t="b">
        <f t="shared" si="2"/>
        <v>0</v>
      </c>
      <c r="AI53" s="1" t="s">
        <v>3780</v>
      </c>
      <c r="AJ53" s="1" t="str">
        <f t="shared" si="3"/>
        <v/>
      </c>
      <c r="AK53" s="1"/>
      <c r="AL53" s="1"/>
      <c r="AM53" s="1"/>
      <c r="AN53" s="1"/>
      <c r="AO53" s="1"/>
      <c r="AP53" s="1"/>
      <c r="AQ53" s="1"/>
      <c r="AR53" s="1"/>
      <c r="AS53" s="1"/>
      <c r="AT53" s="1"/>
      <c r="AU53" s="1"/>
      <c r="AV53" s="1"/>
      <c r="AW53" s="1"/>
      <c r="AX53" s="1"/>
      <c r="AY53" s="1"/>
      <c r="AZ53" s="1"/>
    </row>
    <row r="54" spans="1:52" ht="90" x14ac:dyDescent="0.25">
      <c r="A54" s="210" t="s">
        <v>2595</v>
      </c>
      <c r="B54" s="210"/>
      <c r="C54" s="594" t="s">
        <v>11</v>
      </c>
      <c r="D54" s="75" t="s">
        <v>155</v>
      </c>
      <c r="E54" s="75"/>
      <c r="F54" s="75" t="s">
        <v>155</v>
      </c>
      <c r="G54" s="404" t="s">
        <v>715</v>
      </c>
      <c r="H54" s="477" t="s">
        <v>1885</v>
      </c>
      <c r="I54" s="405" t="s">
        <v>1998</v>
      </c>
      <c r="J54" s="477" t="s">
        <v>1885</v>
      </c>
      <c r="K54" s="405" t="s">
        <v>990</v>
      </c>
      <c r="L54" s="595" t="s">
        <v>1924</v>
      </c>
      <c r="M54" s="595" t="s">
        <v>1945</v>
      </c>
      <c r="N54" s="595" t="s">
        <v>3659</v>
      </c>
      <c r="O54" s="595" t="s">
        <v>990</v>
      </c>
      <c r="P54" s="595" t="s">
        <v>990</v>
      </c>
      <c r="Q54" s="595"/>
      <c r="R54" s="595" t="s">
        <v>990</v>
      </c>
      <c r="S54" s="595" t="str">
        <f t="shared" si="1"/>
        <v>PAC: CW-Miscellaneous-RTF-v5.1-1
RMP: CW-Miscellaneous-RTF-v5.1-1
CA: CW-Miscellaneous-RTF-v5.1-1</v>
      </c>
      <c r="T54" s="595" t="s">
        <v>2596</v>
      </c>
      <c r="U54" s="595" t="s">
        <v>2597</v>
      </c>
      <c r="V54" s="595" t="s">
        <v>2596</v>
      </c>
      <c r="W54" s="76" t="s">
        <v>1881</v>
      </c>
      <c r="X54" s="595" t="s">
        <v>2010</v>
      </c>
      <c r="Y54" s="595"/>
      <c r="Z54" s="406"/>
      <c r="AA54" s="407"/>
      <c r="AB54" s="76"/>
      <c r="AC54" s="76"/>
      <c r="AD54" s="76"/>
      <c r="AE54" s="76"/>
      <c r="AF54" s="76"/>
      <c r="AG54" s="1" t="str">
        <f t="shared" si="0"/>
        <v>153</v>
      </c>
      <c r="AH54" s="1" t="b">
        <f t="shared" si="2"/>
        <v>1</v>
      </c>
      <c r="AI54" s="1" t="s">
        <v>3781</v>
      </c>
      <c r="AJ54" s="1" t="str">
        <f t="shared" si="3"/>
        <v/>
      </c>
      <c r="AK54" s="1"/>
      <c r="AL54" s="1"/>
      <c r="AM54" s="1"/>
      <c r="AN54" s="1"/>
      <c r="AO54" s="1"/>
      <c r="AP54" s="1"/>
      <c r="AQ54" s="1"/>
      <c r="AR54" s="1"/>
      <c r="AS54" s="1"/>
      <c r="AT54" s="1"/>
      <c r="AU54" s="1"/>
      <c r="AV54" s="1"/>
      <c r="AW54" s="1"/>
      <c r="AX54" s="1"/>
      <c r="AY54" s="1"/>
      <c r="AZ54" s="1"/>
    </row>
    <row r="55" spans="1:52" ht="99.75" customHeight="1" x14ac:dyDescent="0.25">
      <c r="A55" s="80" t="s">
        <v>2598</v>
      </c>
      <c r="B55" s="80"/>
      <c r="C55" s="74" t="s">
        <v>957</v>
      </c>
      <c r="D55" s="54" t="s">
        <v>155</v>
      </c>
      <c r="E55" s="54"/>
      <c r="F55" s="54" t="s">
        <v>155</v>
      </c>
      <c r="G55" s="408" t="s">
        <v>440</v>
      </c>
      <c r="H55" s="489" t="s">
        <v>1885</v>
      </c>
      <c r="I55" s="409" t="s">
        <v>1998</v>
      </c>
      <c r="J55" s="489" t="s">
        <v>1885</v>
      </c>
      <c r="K55" s="409" t="s">
        <v>990</v>
      </c>
      <c r="L55" s="253" t="s">
        <v>1924</v>
      </c>
      <c r="M55" s="253" t="s">
        <v>1945</v>
      </c>
      <c r="N55" s="253" t="s">
        <v>3660</v>
      </c>
      <c r="O55" s="253" t="s">
        <v>2599</v>
      </c>
      <c r="P55" s="253" t="s">
        <v>2600</v>
      </c>
      <c r="Q55" s="253" t="s">
        <v>2601</v>
      </c>
      <c r="R55" s="253" t="s">
        <v>990</v>
      </c>
      <c r="S55" s="253" t="str">
        <f t="shared" si="1"/>
        <v xml:space="preserve">PAC: 
RMP: 
CA: </v>
      </c>
      <c r="T55" s="338" t="s">
        <v>2599</v>
      </c>
      <c r="U55" s="338" t="s">
        <v>2599</v>
      </c>
      <c r="V55" s="338" t="s">
        <v>2599</v>
      </c>
      <c r="W55" s="337" t="s">
        <v>1881</v>
      </c>
      <c r="X55" s="338" t="s">
        <v>2602</v>
      </c>
      <c r="Y55" s="338"/>
      <c r="Z55" s="411"/>
      <c r="AA55" s="412"/>
      <c r="AB55" s="281"/>
      <c r="AC55" s="281"/>
      <c r="AD55" s="281"/>
      <c r="AE55" s="281"/>
      <c r="AF55" s="281"/>
      <c r="AG55" s="1" t="str">
        <f t="shared" si="0"/>
        <v>154</v>
      </c>
      <c r="AH55" s="1" t="b">
        <f t="shared" si="2"/>
        <v>0</v>
      </c>
      <c r="AI55" s="1" t="s">
        <v>3716</v>
      </c>
      <c r="AJ55" s="1" t="str">
        <f t="shared" si="3"/>
        <v/>
      </c>
      <c r="AK55" s="1"/>
      <c r="AL55" s="1"/>
      <c r="AM55" s="1"/>
      <c r="AN55" s="1"/>
      <c r="AO55" s="1"/>
      <c r="AP55" s="1"/>
      <c r="AQ55" s="1"/>
      <c r="AR55" s="1"/>
      <c r="AS55" s="1"/>
      <c r="AT55" s="1"/>
      <c r="AU55" s="1"/>
      <c r="AV55" s="1"/>
      <c r="AW55" s="1"/>
      <c r="AX55" s="1"/>
      <c r="AY55" s="1"/>
      <c r="AZ55" s="1"/>
    </row>
    <row r="56" spans="1:52" ht="45" x14ac:dyDescent="0.25">
      <c r="A56" s="210" t="s">
        <v>2603</v>
      </c>
      <c r="B56" s="210"/>
      <c r="C56" s="594" t="s">
        <v>720</v>
      </c>
      <c r="D56" s="75"/>
      <c r="E56" s="75" t="s">
        <v>155</v>
      </c>
      <c r="F56" s="75" t="s">
        <v>155</v>
      </c>
      <c r="G56" s="404" t="s">
        <v>2604</v>
      </c>
      <c r="H56" s="477" t="s">
        <v>1863</v>
      </c>
      <c r="I56" s="405" t="s">
        <v>2007</v>
      </c>
      <c r="J56" s="477" t="s">
        <v>1903</v>
      </c>
      <c r="K56" s="405" t="s">
        <v>2605</v>
      </c>
      <c r="L56" s="595" t="s">
        <v>990</v>
      </c>
      <c r="M56" s="595" t="s">
        <v>990</v>
      </c>
      <c r="N56" s="595" t="s">
        <v>990</v>
      </c>
      <c r="O56" s="595" t="s">
        <v>990</v>
      </c>
      <c r="P56" s="595" t="s">
        <v>990</v>
      </c>
      <c r="Q56" s="595"/>
      <c r="R56" s="595" t="s">
        <v>990</v>
      </c>
      <c r="S56" s="595" t="str">
        <f t="shared" si="1"/>
        <v>PAC: DL20_CLTG_CTRL_UNIT-LgtInt-2021PLN-20-19
RMP: RMP CharX: DL20_CLTG_CTRL_UNIT-LgtInt-AEG-2018-19
CA: RMP CharX: DL20_CLTG_CTRL_UNIT-LgtInt-AEG-2018-19</v>
      </c>
      <c r="T56" s="413" t="s">
        <v>2606</v>
      </c>
      <c r="U56" s="413" t="s">
        <v>2606</v>
      </c>
      <c r="V56" s="413" t="s">
        <v>2606</v>
      </c>
      <c r="W56" s="76" t="s">
        <v>159</v>
      </c>
      <c r="X56" s="595"/>
      <c r="Y56" s="595"/>
      <c r="Z56" s="406" t="s">
        <v>2424</v>
      </c>
      <c r="AA56" s="407" t="s">
        <v>632</v>
      </c>
      <c r="AB56" s="76"/>
      <c r="AC56" s="76"/>
      <c r="AD56" s="76"/>
      <c r="AE56" s="76"/>
      <c r="AF56" s="76"/>
      <c r="AG56" s="1" t="str">
        <f t="shared" si="0"/>
        <v>214</v>
      </c>
      <c r="AH56" s="1" t="b">
        <f t="shared" si="2"/>
        <v>0</v>
      </c>
      <c r="AI56" s="1" t="s">
        <v>3782</v>
      </c>
      <c r="AJ56" s="1" t="str">
        <f t="shared" si="3"/>
        <v/>
      </c>
      <c r="AK56" s="1"/>
      <c r="AL56" s="1"/>
      <c r="AM56" s="1"/>
      <c r="AN56" s="1"/>
      <c r="AO56" s="1"/>
      <c r="AP56" s="1"/>
      <c r="AQ56" s="1"/>
      <c r="AR56" s="1"/>
      <c r="AS56" s="1"/>
      <c r="AT56" s="1"/>
      <c r="AU56" s="1"/>
      <c r="AV56" s="1"/>
      <c r="AW56" s="1"/>
      <c r="AX56" s="1"/>
      <c r="AY56" s="1"/>
      <c r="AZ56" s="1"/>
    </row>
    <row r="57" spans="1:52" ht="45" x14ac:dyDescent="0.25">
      <c r="A57" s="80" t="s">
        <v>2607</v>
      </c>
      <c r="B57" s="80"/>
      <c r="C57" s="74" t="s">
        <v>725</v>
      </c>
      <c r="D57" s="54" t="s">
        <v>155</v>
      </c>
      <c r="E57" s="54"/>
      <c r="F57" s="54"/>
      <c r="G57" s="408" t="s">
        <v>726</v>
      </c>
      <c r="H57" s="489" t="s">
        <v>1863</v>
      </c>
      <c r="I57" s="409"/>
      <c r="J57" s="54" t="s">
        <v>1885</v>
      </c>
      <c r="K57" s="409"/>
      <c r="L57" s="489" t="s">
        <v>1924</v>
      </c>
      <c r="M57" s="489" t="s">
        <v>1945</v>
      </c>
      <c r="N57" s="489" t="s">
        <v>1899</v>
      </c>
      <c r="O57" s="489" t="s">
        <v>990</v>
      </c>
      <c r="P57" s="489"/>
      <c r="Q57" s="489"/>
      <c r="R57" s="253" t="s">
        <v>990</v>
      </c>
      <c r="S57" s="489" t="str">
        <f>SUBSTITUTE(AI57," - ",CHAR(10))</f>
        <v>PAC: DL20_CLTG_CTRL_NET-LgtInt-2021PLN-20-38
RMP: RMP CharX: DL20_CLTG_CTRL_NET-LgtInt-AEG-2018-38
CA: RMP CharX: DL20_CLTG_CTRL_NET-LgtInt-AEG-2018-38</v>
      </c>
      <c r="T57" s="413" t="s">
        <v>2606</v>
      </c>
      <c r="U57" s="413" t="s">
        <v>2606</v>
      </c>
      <c r="V57" s="413" t="s">
        <v>2606</v>
      </c>
      <c r="W57" s="76" t="s">
        <v>159</v>
      </c>
      <c r="X57" s="338" t="s">
        <v>2608</v>
      </c>
      <c r="Y57" s="338"/>
      <c r="Z57" s="411"/>
      <c r="AA57" s="412" t="s">
        <v>632</v>
      </c>
      <c r="AB57" s="434"/>
      <c r="AC57" s="434"/>
      <c r="AD57" s="434"/>
      <c r="AE57" s="434"/>
      <c r="AF57" s="434"/>
      <c r="AG57" s="1" t="str">
        <f>RIGHT(A57,3)</f>
        <v>215</v>
      </c>
      <c r="AH57" s="1" t="b">
        <f t="shared" si="2"/>
        <v>1</v>
      </c>
      <c r="AI57" s="1" t="s">
        <v>3783</v>
      </c>
      <c r="AJ57" s="1" t="str">
        <f>IF(ISBLANK(U57),IF(W57="Sufficiently Characterized","",IF(AND(NOT(ISBLANK(T57)),NOT(ISBLANK(V57))),"COST","")),"")</f>
        <v/>
      </c>
      <c r="AK57" s="1"/>
      <c r="AL57" s="1"/>
      <c r="AM57" s="1"/>
      <c r="AN57" s="1"/>
      <c r="AO57" s="1"/>
      <c r="AP57" s="1"/>
      <c r="AQ57" s="1"/>
      <c r="AR57" s="1"/>
      <c r="AS57" s="1"/>
      <c r="AT57" s="1"/>
      <c r="AU57" s="1"/>
      <c r="AV57" s="1"/>
      <c r="AW57" s="1"/>
      <c r="AX57" s="1"/>
      <c r="AY57" s="1"/>
      <c r="AZ57" s="1"/>
    </row>
    <row r="58" spans="1:52" ht="45" x14ac:dyDescent="0.25">
      <c r="A58" s="210" t="s">
        <v>2609</v>
      </c>
      <c r="B58" s="210"/>
      <c r="C58" s="594" t="s">
        <v>728</v>
      </c>
      <c r="D58" s="75"/>
      <c r="E58" s="75" t="s">
        <v>155</v>
      </c>
      <c r="F58" s="75" t="s">
        <v>990</v>
      </c>
      <c r="G58" s="404" t="s">
        <v>729</v>
      </c>
      <c r="H58" s="477" t="s">
        <v>1780</v>
      </c>
      <c r="I58" s="405" t="s">
        <v>990</v>
      </c>
      <c r="J58" s="477" t="s">
        <v>1903</v>
      </c>
      <c r="K58" s="405" t="s">
        <v>2605</v>
      </c>
      <c r="L58" s="595" t="s">
        <v>990</v>
      </c>
      <c r="M58" s="595" t="s">
        <v>990</v>
      </c>
      <c r="N58" s="595" t="s">
        <v>1864</v>
      </c>
      <c r="O58" s="595" t="s">
        <v>990</v>
      </c>
      <c r="P58" s="595" t="s">
        <v>990</v>
      </c>
      <c r="Q58" s="595"/>
      <c r="R58" s="595" t="s">
        <v>990</v>
      </c>
      <c r="S58" s="595" t="str">
        <f t="shared" si="1"/>
        <v>PAC: DL20_CLTG_EXITLEC-LgtInt-2021PLN-V4-3
RMP: DL20_CLTG_EXITLEC-LgtInt-2021PLN-V4-3
CA: DL20_CLTG_EXITLEC-LgtInt-2021PLN-V4-3</v>
      </c>
      <c r="T58" s="483" t="s">
        <v>2610</v>
      </c>
      <c r="U58" s="483" t="s">
        <v>2610</v>
      </c>
      <c r="V58" s="483" t="s">
        <v>2610</v>
      </c>
      <c r="W58" s="317" t="s">
        <v>159</v>
      </c>
      <c r="X58" s="483"/>
      <c r="Y58" s="483"/>
      <c r="Z58" s="406"/>
      <c r="AA58" s="407"/>
      <c r="AB58" s="76"/>
      <c r="AC58" s="76"/>
      <c r="AD58" s="76"/>
      <c r="AE58" s="76"/>
      <c r="AF58" s="76"/>
      <c r="AG58" s="1" t="str">
        <f t="shared" si="0"/>
        <v>156</v>
      </c>
      <c r="AH58" s="1" t="b">
        <f t="shared" si="2"/>
        <v>0</v>
      </c>
      <c r="AI58" s="1" t="s">
        <v>3784</v>
      </c>
      <c r="AJ58" s="1" t="str">
        <f t="shared" si="3"/>
        <v/>
      </c>
      <c r="AK58" s="1"/>
      <c r="AL58" s="1"/>
      <c r="AM58" s="1"/>
      <c r="AN58" s="1"/>
      <c r="AO58" s="1"/>
      <c r="AP58" s="1"/>
      <c r="AQ58" s="1"/>
      <c r="AR58" s="1"/>
      <c r="AS58" s="1"/>
      <c r="AT58" s="1"/>
      <c r="AU58" s="1"/>
      <c r="AV58" s="1"/>
      <c r="AW58" s="1"/>
      <c r="AX58" s="1"/>
      <c r="AY58" s="1"/>
      <c r="AZ58" s="1"/>
    </row>
    <row r="59" spans="1:52" ht="132" x14ac:dyDescent="0.25">
      <c r="A59" s="80" t="s">
        <v>2611</v>
      </c>
      <c r="B59" s="80"/>
      <c r="C59" s="74" t="s">
        <v>2612</v>
      </c>
      <c r="D59" s="54"/>
      <c r="E59" s="54"/>
      <c r="F59" s="54" t="s">
        <v>155</v>
      </c>
      <c r="G59" s="408" t="s">
        <v>2613</v>
      </c>
      <c r="H59" s="489" t="s">
        <v>1911</v>
      </c>
      <c r="I59" s="409" t="s">
        <v>2614</v>
      </c>
      <c r="J59" s="489" t="s">
        <v>1911</v>
      </c>
      <c r="K59" s="409" t="s">
        <v>990</v>
      </c>
      <c r="L59" s="253" t="s">
        <v>1924</v>
      </c>
      <c r="M59" s="253" t="s">
        <v>3640</v>
      </c>
      <c r="N59" s="253" t="s">
        <v>3661</v>
      </c>
      <c r="O59" s="253" t="s">
        <v>2615</v>
      </c>
      <c r="P59" s="253" t="s">
        <v>990</v>
      </c>
      <c r="Q59" s="253" t="s">
        <v>2616</v>
      </c>
      <c r="R59" s="253" t="s">
        <v>3694</v>
      </c>
      <c r="S59" s="253" t="str">
        <f t="shared" si="1"/>
        <v/>
      </c>
      <c r="T59" s="253" t="s">
        <v>2615</v>
      </c>
      <c r="U59" s="253" t="s">
        <v>2615</v>
      </c>
      <c r="V59" s="253" t="s">
        <v>2615</v>
      </c>
      <c r="W59" s="281" t="s">
        <v>159</v>
      </c>
      <c r="X59" s="253" t="s">
        <v>2617</v>
      </c>
      <c r="Y59" s="253"/>
      <c r="Z59" s="411"/>
      <c r="AA59" s="412"/>
      <c r="AB59" s="281"/>
      <c r="AC59" s="281"/>
      <c r="AD59" s="281"/>
      <c r="AE59" s="281"/>
      <c r="AF59" s="281"/>
      <c r="AG59" s="1" t="str">
        <f t="shared" si="0"/>
        <v>157</v>
      </c>
      <c r="AH59" s="1" t="b">
        <f t="shared" si="2"/>
        <v>1</v>
      </c>
      <c r="AI59" s="1" t="s">
        <v>990</v>
      </c>
      <c r="AJ59" s="1" t="str">
        <f t="shared" si="3"/>
        <v/>
      </c>
      <c r="AK59" s="1"/>
      <c r="AL59" s="1"/>
      <c r="AM59" s="1"/>
      <c r="AN59" s="1"/>
      <c r="AO59" s="1"/>
      <c r="AP59" s="1"/>
      <c r="AQ59" s="1"/>
      <c r="AR59" s="1"/>
      <c r="AS59" s="1"/>
      <c r="AT59" s="1"/>
      <c r="AU59" s="1"/>
      <c r="AV59" s="1"/>
      <c r="AW59" s="1"/>
      <c r="AX59" s="1"/>
      <c r="AY59" s="1"/>
      <c r="AZ59" s="1"/>
    </row>
    <row r="60" spans="1:52" ht="60" x14ac:dyDescent="0.25">
      <c r="A60" s="210" t="s">
        <v>2618</v>
      </c>
      <c r="B60" s="210"/>
      <c r="C60" s="594" t="s">
        <v>732</v>
      </c>
      <c r="D60" s="75"/>
      <c r="E60" s="75" t="s">
        <v>155</v>
      </c>
      <c r="F60" s="75" t="s">
        <v>990</v>
      </c>
      <c r="G60" s="404" t="s">
        <v>733</v>
      </c>
      <c r="H60" s="477" t="s">
        <v>1780</v>
      </c>
      <c r="I60" s="405" t="s">
        <v>990</v>
      </c>
      <c r="J60" s="477" t="s">
        <v>1903</v>
      </c>
      <c r="K60" s="405" t="s">
        <v>2605</v>
      </c>
      <c r="L60" s="595" t="s">
        <v>990</v>
      </c>
      <c r="M60" s="595" t="s">
        <v>990</v>
      </c>
      <c r="N60" s="595" t="s">
        <v>1864</v>
      </c>
      <c r="O60" s="595" t="s">
        <v>990</v>
      </c>
      <c r="P60" s="595" t="s">
        <v>990</v>
      </c>
      <c r="Q60" s="595"/>
      <c r="R60" s="595" t="s">
        <v>990</v>
      </c>
      <c r="S60" s="595" t="str">
        <f t="shared" si="1"/>
        <v>PAC: CLTG_EXITPHOTOLUM-Interior Lighting-AEG-2
RMP: CLTG_EXITPHOTOLUM-Interior Lighting-AEG-2
CA: CLTG_EXITPHOTOLUM-Interior Lighting-AEG-2</v>
      </c>
      <c r="T60" s="483" t="s">
        <v>2619</v>
      </c>
      <c r="U60" s="483" t="s">
        <v>2619</v>
      </c>
      <c r="V60" s="483" t="s">
        <v>2619</v>
      </c>
      <c r="W60" s="317" t="s">
        <v>159</v>
      </c>
      <c r="X60" s="483"/>
      <c r="Y60" s="483"/>
      <c r="Z60" s="406" t="s">
        <v>2620</v>
      </c>
      <c r="AA60" s="407"/>
      <c r="AB60" s="76"/>
      <c r="AC60" s="76"/>
      <c r="AD60" s="76"/>
      <c r="AE60" s="76"/>
      <c r="AF60" s="76"/>
      <c r="AG60" s="1" t="str">
        <f t="shared" si="0"/>
        <v>158</v>
      </c>
      <c r="AH60" s="1" t="b">
        <f t="shared" si="2"/>
        <v>0</v>
      </c>
      <c r="AI60" s="1" t="s">
        <v>3785</v>
      </c>
      <c r="AJ60" s="1" t="str">
        <f t="shared" si="3"/>
        <v/>
      </c>
      <c r="AK60" s="1"/>
      <c r="AL60" s="1"/>
      <c r="AM60" s="1"/>
      <c r="AN60" s="1"/>
      <c r="AO60" s="1"/>
      <c r="AP60" s="1"/>
      <c r="AQ60" s="1"/>
      <c r="AR60" s="1"/>
      <c r="AS60" s="1"/>
      <c r="AT60" s="1"/>
      <c r="AU60" s="1"/>
      <c r="AV60" s="1"/>
      <c r="AW60" s="1"/>
      <c r="AX60" s="1"/>
      <c r="AY60" s="1"/>
      <c r="AZ60" s="1"/>
    </row>
    <row r="61" spans="1:52" ht="99.75" customHeight="1" x14ac:dyDescent="0.25">
      <c r="A61" s="80" t="s">
        <v>2621</v>
      </c>
      <c r="B61" s="80"/>
      <c r="C61" s="74" t="s">
        <v>736</v>
      </c>
      <c r="D61" s="54" t="s">
        <v>155</v>
      </c>
      <c r="E61" s="54"/>
      <c r="F61" s="54" t="s">
        <v>155</v>
      </c>
      <c r="G61" s="408" t="s">
        <v>737</v>
      </c>
      <c r="H61" s="489" t="s">
        <v>1780</v>
      </c>
      <c r="I61" s="409" t="s">
        <v>990</v>
      </c>
      <c r="J61" s="489" t="s">
        <v>1903</v>
      </c>
      <c r="K61" s="409" t="s">
        <v>2605</v>
      </c>
      <c r="L61" s="253" t="s">
        <v>990</v>
      </c>
      <c r="M61" s="253" t="s">
        <v>990</v>
      </c>
      <c r="N61" s="253" t="s">
        <v>1864</v>
      </c>
      <c r="O61" s="253" t="s">
        <v>990</v>
      </c>
      <c r="P61" s="253" t="s">
        <v>990</v>
      </c>
      <c r="Q61" s="253"/>
      <c r="R61" s="253" t="s">
        <v>990</v>
      </c>
      <c r="S61" s="253" t="str">
        <f t="shared" si="1"/>
        <v>PAC: CLTG_SKY-Interior Lighting-RSRCH-2
RMP: CLTG_SKY-Interior Lighting-RSRCH-2
CA: CLTG_SKY-Interior Lighting-RSRCH-2</v>
      </c>
      <c r="T61" s="413" t="s">
        <v>2622</v>
      </c>
      <c r="U61" s="413" t="s">
        <v>2622</v>
      </c>
      <c r="V61" s="413" t="s">
        <v>2622</v>
      </c>
      <c r="W61" s="281" t="s">
        <v>159</v>
      </c>
      <c r="X61" s="435"/>
      <c r="Y61" s="413" t="s">
        <v>2623</v>
      </c>
      <c r="Z61" s="411" t="s">
        <v>2624</v>
      </c>
      <c r="AA61" s="412" t="s">
        <v>632</v>
      </c>
      <c r="AB61" s="281"/>
      <c r="AC61" s="281"/>
      <c r="AD61" s="281"/>
      <c r="AE61" s="281"/>
      <c r="AF61" s="281"/>
      <c r="AG61" s="1" t="str">
        <f t="shared" si="0"/>
        <v>159</v>
      </c>
      <c r="AH61" s="1" t="b">
        <f t="shared" si="2"/>
        <v>1</v>
      </c>
      <c r="AI61" s="1" t="s">
        <v>3786</v>
      </c>
      <c r="AJ61" s="1" t="str">
        <f t="shared" si="3"/>
        <v/>
      </c>
      <c r="AK61" s="1"/>
      <c r="AL61" s="1"/>
      <c r="AM61" s="1"/>
      <c r="AN61" s="1"/>
      <c r="AO61" s="1"/>
      <c r="AP61" s="1"/>
      <c r="AQ61" s="1"/>
      <c r="AR61" s="1"/>
      <c r="AS61" s="1"/>
      <c r="AT61" s="1"/>
      <c r="AU61" s="1"/>
      <c r="AV61" s="1"/>
      <c r="AW61" s="1"/>
      <c r="AX61" s="1"/>
      <c r="AY61" s="1"/>
      <c r="AZ61" s="1"/>
    </row>
    <row r="62" spans="1:52" ht="48" x14ac:dyDescent="0.25">
      <c r="A62" s="210" t="s">
        <v>2625</v>
      </c>
      <c r="B62" s="210"/>
      <c r="C62" s="594" t="s">
        <v>739</v>
      </c>
      <c r="D62" s="75" t="s">
        <v>155</v>
      </c>
      <c r="E62" s="75"/>
      <c r="F62" s="75" t="s">
        <v>155</v>
      </c>
      <c r="G62" s="404" t="s">
        <v>740</v>
      </c>
      <c r="H62" s="477" t="s">
        <v>1863</v>
      </c>
      <c r="I62" s="405" t="s">
        <v>2007</v>
      </c>
      <c r="J62" s="477" t="s">
        <v>1903</v>
      </c>
      <c r="K62" s="405" t="s">
        <v>2605</v>
      </c>
      <c r="L62" s="595" t="s">
        <v>1924</v>
      </c>
      <c r="M62" s="595" t="s">
        <v>1945</v>
      </c>
      <c r="N62" s="595" t="s">
        <v>1899</v>
      </c>
      <c r="O62" s="595" t="s">
        <v>2627</v>
      </c>
      <c r="P62" s="595" t="s">
        <v>990</v>
      </c>
      <c r="Q62" s="595" t="s">
        <v>2626</v>
      </c>
      <c r="R62" s="595" t="s">
        <v>3695</v>
      </c>
      <c r="S62" s="595" t="str">
        <f t="shared" si="1"/>
        <v xml:space="preserve">PAC: 
RMP: 
CA: </v>
      </c>
      <c r="T62" s="483" t="s">
        <v>2627</v>
      </c>
      <c r="U62" s="483" t="s">
        <v>2627</v>
      </c>
      <c r="V62" s="483" t="s">
        <v>2627</v>
      </c>
      <c r="W62" s="317" t="s">
        <v>159</v>
      </c>
      <c r="X62" s="483" t="s">
        <v>2010</v>
      </c>
      <c r="Y62" s="483"/>
      <c r="Z62" s="406"/>
      <c r="AA62" s="407"/>
      <c r="AB62" s="76"/>
      <c r="AC62" s="76"/>
      <c r="AD62" s="76"/>
      <c r="AE62" s="76"/>
      <c r="AF62" s="76"/>
      <c r="AG62" s="1" t="str">
        <f t="shared" si="0"/>
        <v>160</v>
      </c>
      <c r="AH62" s="1" t="b">
        <f t="shared" si="2"/>
        <v>0</v>
      </c>
      <c r="AI62" s="1" t="s">
        <v>3716</v>
      </c>
      <c r="AJ62" s="1" t="str">
        <f t="shared" si="3"/>
        <v/>
      </c>
      <c r="AK62" s="1"/>
      <c r="AL62" s="1"/>
      <c r="AM62" s="1"/>
      <c r="AN62" s="1"/>
      <c r="AO62" s="1"/>
      <c r="AP62" s="1"/>
      <c r="AQ62" s="1"/>
      <c r="AR62" s="1"/>
      <c r="AS62" s="1"/>
      <c r="AT62" s="1"/>
      <c r="AU62" s="1"/>
      <c r="AV62" s="1"/>
      <c r="AW62" s="1"/>
      <c r="AX62" s="1"/>
      <c r="AY62" s="1"/>
      <c r="AZ62" s="1"/>
    </row>
    <row r="63" spans="1:52" ht="97.5" customHeight="1" x14ac:dyDescent="0.25">
      <c r="A63" s="80" t="s">
        <v>2628</v>
      </c>
      <c r="B63" s="80"/>
      <c r="C63" s="74" t="s">
        <v>744</v>
      </c>
      <c r="D63" s="54" t="s">
        <v>155</v>
      </c>
      <c r="E63" s="54"/>
      <c r="F63" s="54" t="s">
        <v>990</v>
      </c>
      <c r="G63" s="408" t="s">
        <v>745</v>
      </c>
      <c r="H63" s="489" t="s">
        <v>1780</v>
      </c>
      <c r="I63" s="409" t="s">
        <v>990</v>
      </c>
      <c r="J63" s="489" t="s">
        <v>1885</v>
      </c>
      <c r="K63" s="409"/>
      <c r="L63" s="253" t="s">
        <v>990</v>
      </c>
      <c r="M63" s="253" t="s">
        <v>990</v>
      </c>
      <c r="N63" s="253" t="s">
        <v>1864</v>
      </c>
      <c r="O63" s="253" t="s">
        <v>990</v>
      </c>
      <c r="P63" s="253" t="s">
        <v>990</v>
      </c>
      <c r="Q63" s="253"/>
      <c r="R63" s="253" t="s">
        <v>990</v>
      </c>
      <c r="S63" s="253" t="str">
        <f t="shared" si="1"/>
        <v>PAC: CLTG_BILVL-Interior Lighting-7PLN-v3-3
RMP: CLTG_BILVL-Interior Lighting-7PLN-v3-3
CA: CLTG_BILVL-Interior Lighting-7PLN-v3-3</v>
      </c>
      <c r="T63" s="253" t="s">
        <v>2629</v>
      </c>
      <c r="U63" s="253" t="s">
        <v>2629</v>
      </c>
      <c r="V63" s="253" t="s">
        <v>2629</v>
      </c>
      <c r="W63" s="281" t="s">
        <v>159</v>
      </c>
      <c r="X63" s="253" t="s">
        <v>2630</v>
      </c>
      <c r="Y63" s="253"/>
      <c r="Z63" s="411" t="s">
        <v>2631</v>
      </c>
      <c r="AA63" s="412"/>
      <c r="AB63" s="281"/>
      <c r="AC63" s="281"/>
      <c r="AD63" s="281"/>
      <c r="AE63" s="281"/>
      <c r="AF63" s="281"/>
      <c r="AG63" s="1" t="str">
        <f t="shared" si="0"/>
        <v>161</v>
      </c>
      <c r="AH63" s="1" t="b">
        <f t="shared" si="2"/>
        <v>1</v>
      </c>
      <c r="AI63" s="1" t="s">
        <v>3787</v>
      </c>
      <c r="AJ63" s="1" t="str">
        <f t="shared" si="3"/>
        <v/>
      </c>
      <c r="AK63" s="1"/>
      <c r="AL63" s="1"/>
      <c r="AM63" s="1"/>
      <c r="AN63" s="1"/>
      <c r="AO63" s="1"/>
      <c r="AP63" s="1"/>
      <c r="AQ63" s="1"/>
      <c r="AR63" s="1"/>
      <c r="AS63" s="1"/>
      <c r="AT63" s="1"/>
      <c r="AU63" s="1"/>
      <c r="AV63" s="1"/>
      <c r="AW63" s="1"/>
      <c r="AX63" s="1"/>
      <c r="AY63" s="1"/>
      <c r="AZ63" s="1"/>
    </row>
    <row r="64" spans="1:52" ht="45" x14ac:dyDescent="0.25">
      <c r="A64" s="210" t="s">
        <v>2632</v>
      </c>
      <c r="B64" s="210"/>
      <c r="C64" s="594" t="s">
        <v>2633</v>
      </c>
      <c r="D64" s="75" t="s">
        <v>155</v>
      </c>
      <c r="E64" s="75"/>
      <c r="F64" s="75" t="s">
        <v>155</v>
      </c>
      <c r="G64" s="404" t="s">
        <v>2634</v>
      </c>
      <c r="H64" s="477" t="s">
        <v>1863</v>
      </c>
      <c r="I64" s="405" t="s">
        <v>2007</v>
      </c>
      <c r="J64" s="477" t="s">
        <v>1903</v>
      </c>
      <c r="K64" s="405" t="s">
        <v>2605</v>
      </c>
      <c r="L64" s="595" t="s">
        <v>1924</v>
      </c>
      <c r="M64" s="595" t="s">
        <v>1945</v>
      </c>
      <c r="N64" s="595" t="s">
        <v>1899</v>
      </c>
      <c r="O64" s="595" t="s">
        <v>2636</v>
      </c>
      <c r="P64" s="595" t="s">
        <v>990</v>
      </c>
      <c r="Q64" s="595" t="s">
        <v>2635</v>
      </c>
      <c r="R64" s="595" t="s">
        <v>990</v>
      </c>
      <c r="S64" s="595" t="str">
        <f t="shared" si="1"/>
        <v/>
      </c>
      <c r="T64" s="483" t="s">
        <v>2636</v>
      </c>
      <c r="U64" s="483" t="s">
        <v>2636</v>
      </c>
      <c r="V64" s="483" t="s">
        <v>2636</v>
      </c>
      <c r="W64" s="317" t="s">
        <v>1881</v>
      </c>
      <c r="X64" s="483" t="s">
        <v>2010</v>
      </c>
      <c r="Y64" s="483"/>
      <c r="Z64" s="406"/>
      <c r="AA64" s="407"/>
      <c r="AB64" s="76"/>
      <c r="AC64" s="76"/>
      <c r="AD64" s="76"/>
      <c r="AE64" s="76"/>
      <c r="AF64" s="76"/>
      <c r="AG64" s="1" t="str">
        <f t="shared" si="0"/>
        <v>162</v>
      </c>
      <c r="AH64" s="1" t="b">
        <f t="shared" si="2"/>
        <v>0</v>
      </c>
      <c r="AI64" s="1" t="s">
        <v>990</v>
      </c>
      <c r="AJ64" s="1" t="str">
        <f t="shared" si="3"/>
        <v/>
      </c>
      <c r="AK64" s="1"/>
      <c r="AL64" s="1"/>
      <c r="AM64" s="1"/>
      <c r="AN64" s="1"/>
      <c r="AO64" s="1"/>
      <c r="AP64" s="1"/>
      <c r="AQ64" s="1"/>
      <c r="AR64" s="1"/>
      <c r="AS64" s="1"/>
      <c r="AT64" s="1"/>
      <c r="AU64" s="1"/>
      <c r="AV64" s="1"/>
      <c r="AW64" s="1"/>
      <c r="AX64" s="1"/>
      <c r="AY64" s="1"/>
      <c r="AZ64" s="1"/>
    </row>
    <row r="65" spans="1:52" ht="107.25" customHeight="1" x14ac:dyDescent="0.25">
      <c r="A65" s="80" t="s">
        <v>2637</v>
      </c>
      <c r="B65" s="80"/>
      <c r="C65" s="74" t="s">
        <v>1141</v>
      </c>
      <c r="D65" s="54" t="s">
        <v>155</v>
      </c>
      <c r="E65" s="54"/>
      <c r="F65" s="54" t="s">
        <v>155</v>
      </c>
      <c r="G65" s="408" t="s">
        <v>1142</v>
      </c>
      <c r="H65" s="489" t="s">
        <v>1885</v>
      </c>
      <c r="I65" s="409" t="s">
        <v>1998</v>
      </c>
      <c r="J65" s="489" t="s">
        <v>1885</v>
      </c>
      <c r="K65" s="409" t="s">
        <v>990</v>
      </c>
      <c r="L65" s="253" t="s">
        <v>2638</v>
      </c>
      <c r="M65" s="253" t="s">
        <v>1945</v>
      </c>
      <c r="N65" s="253" t="s">
        <v>3662</v>
      </c>
      <c r="O65" s="253" t="s">
        <v>990</v>
      </c>
      <c r="P65" s="253" t="s">
        <v>990</v>
      </c>
      <c r="Q65" s="253"/>
      <c r="R65" s="253" t="s">
        <v>990</v>
      </c>
      <c r="S65" s="253" t="str">
        <f t="shared" si="1"/>
        <v/>
      </c>
      <c r="T65" s="253" t="s">
        <v>2638</v>
      </c>
      <c r="U65" s="253" t="s">
        <v>2639</v>
      </c>
      <c r="V65" s="253" t="s">
        <v>2640</v>
      </c>
      <c r="W65" s="281" t="s">
        <v>1881</v>
      </c>
      <c r="X65" s="253"/>
      <c r="Y65" s="253"/>
      <c r="Z65" s="411" t="s">
        <v>2641</v>
      </c>
      <c r="AA65" s="412"/>
      <c r="AB65" s="281"/>
      <c r="AC65" s="281"/>
      <c r="AD65" s="281"/>
      <c r="AE65" s="281"/>
      <c r="AF65" s="281"/>
      <c r="AG65" s="1" t="str">
        <f t="shared" si="0"/>
        <v>163</v>
      </c>
      <c r="AH65" s="1" t="b">
        <f t="shared" si="2"/>
        <v>1</v>
      </c>
      <c r="AI65" s="1" t="s">
        <v>990</v>
      </c>
      <c r="AJ65" s="1" t="str">
        <f t="shared" si="3"/>
        <v/>
      </c>
      <c r="AK65" s="1"/>
      <c r="AL65" s="1"/>
      <c r="AM65" s="1"/>
      <c r="AN65" s="1"/>
      <c r="AO65" s="1"/>
      <c r="AP65" s="1"/>
      <c r="AQ65" s="1"/>
      <c r="AR65" s="1"/>
      <c r="AS65" s="1"/>
      <c r="AT65" s="1"/>
      <c r="AU65" s="1"/>
      <c r="AV65" s="1"/>
      <c r="AW65" s="1"/>
      <c r="AX65" s="1"/>
      <c r="AY65" s="1"/>
      <c r="AZ65" s="1"/>
    </row>
    <row r="66" spans="1:52" ht="90" x14ac:dyDescent="0.25">
      <c r="A66" s="210" t="s">
        <v>2642</v>
      </c>
      <c r="B66" s="210"/>
      <c r="C66" s="594" t="s">
        <v>750</v>
      </c>
      <c r="D66" s="75" t="s">
        <v>155</v>
      </c>
      <c r="E66" s="75"/>
      <c r="F66" s="75" t="s">
        <v>990</v>
      </c>
      <c r="G66" s="404" t="s">
        <v>751</v>
      </c>
      <c r="H66" s="477" t="s">
        <v>1780</v>
      </c>
      <c r="I66" s="405" t="s">
        <v>990</v>
      </c>
      <c r="J66" s="477" t="s">
        <v>1885</v>
      </c>
      <c r="K66" s="405" t="s">
        <v>990</v>
      </c>
      <c r="L66" s="595" t="s">
        <v>990</v>
      </c>
      <c r="M66" s="595" t="s">
        <v>990</v>
      </c>
      <c r="N66" s="595" t="s">
        <v>1864</v>
      </c>
      <c r="O66" s="595" t="s">
        <v>2644</v>
      </c>
      <c r="P66" s="595" t="s">
        <v>990</v>
      </c>
      <c r="Q66" s="595" t="s">
        <v>2643</v>
      </c>
      <c r="R66" s="595" t="s">
        <v>3696</v>
      </c>
      <c r="S66" s="595" t="str">
        <f t="shared" si="1"/>
        <v>PAC: CLTG_EXT_BILVL-Exterior Lighting-7PLN-v7-3 / CLTG_EXT_BILVL-Exterior Lighting-MEMD-v. 2014-1
RMP: CLTG_EXT_BILVL-Exterior Lighting-7PLN-v7-3 / CLTG_EXT_BILVL-Exterior Lighting-MEMD-v. 2014-1
CA: CLTG_EXT_BILVL-Exterior Lighting-7PLN-v7-3 / CLTG_EXT_BILVL-Exterior Lighting-MEMD-v. 2014-1</v>
      </c>
      <c r="T66" s="483" t="s">
        <v>2644</v>
      </c>
      <c r="U66" s="483" t="s">
        <v>2644</v>
      </c>
      <c r="V66" s="483" t="s">
        <v>2644</v>
      </c>
      <c r="W66" s="317" t="s">
        <v>159</v>
      </c>
      <c r="X66" s="483"/>
      <c r="Y66" s="483"/>
      <c r="Z66" s="406"/>
      <c r="AA66" s="407"/>
      <c r="AB66" s="76"/>
      <c r="AC66" s="76"/>
      <c r="AD66" s="76"/>
      <c r="AE66" s="76"/>
      <c r="AF66" s="76"/>
      <c r="AG66" s="1" t="str">
        <f t="shared" si="0"/>
        <v>164</v>
      </c>
      <c r="AH66" s="1" t="b">
        <f t="shared" si="2"/>
        <v>0</v>
      </c>
      <c r="AI66" s="1" t="s">
        <v>3788</v>
      </c>
      <c r="AJ66" s="1" t="str">
        <f t="shared" si="3"/>
        <v/>
      </c>
      <c r="AK66" s="1"/>
      <c r="AL66" s="1"/>
      <c r="AM66" s="1"/>
      <c r="AN66" s="1"/>
      <c r="AO66" s="1"/>
      <c r="AP66" s="1"/>
      <c r="AQ66" s="1"/>
      <c r="AR66" s="1"/>
      <c r="AS66" s="1"/>
      <c r="AT66" s="1"/>
      <c r="AU66" s="1"/>
      <c r="AV66" s="1"/>
      <c r="AW66" s="1"/>
      <c r="AX66" s="1"/>
      <c r="AY66" s="1"/>
      <c r="AZ66" s="1"/>
    </row>
    <row r="67" spans="1:52" ht="75" x14ac:dyDescent="0.25">
      <c r="A67" s="80" t="s">
        <v>2645</v>
      </c>
      <c r="B67" s="80"/>
      <c r="C67" s="74" t="s">
        <v>756</v>
      </c>
      <c r="D67" s="54" t="s">
        <v>155</v>
      </c>
      <c r="E67" s="54"/>
      <c r="F67" s="54" t="s">
        <v>155</v>
      </c>
      <c r="G67" s="408" t="s">
        <v>757</v>
      </c>
      <c r="H67" s="489" t="s">
        <v>1885</v>
      </c>
      <c r="I67" s="409" t="s">
        <v>1998</v>
      </c>
      <c r="J67" s="489" t="s">
        <v>1885</v>
      </c>
      <c r="K67" s="409" t="s">
        <v>990</v>
      </c>
      <c r="L67" s="253" t="s">
        <v>1924</v>
      </c>
      <c r="M67" s="253" t="s">
        <v>1945</v>
      </c>
      <c r="N67" s="253" t="s">
        <v>3663</v>
      </c>
      <c r="O67" s="253" t="s">
        <v>2647</v>
      </c>
      <c r="P67" s="253"/>
      <c r="Q67" s="419" t="s">
        <v>2646</v>
      </c>
      <c r="R67" s="253" t="s">
        <v>3697</v>
      </c>
      <c r="S67" s="253" t="str">
        <f t="shared" si="1"/>
        <v xml:space="preserve">PAC: Embedded Ext. Controls: DL20_CLTG_CTRL_UNIText-LgtExt-AEG-2018-1
Daylighting Controls: CLTG_EXT_DAY-Exterior Lighting-PGE-R3-1
RMP: 
CA: </v>
      </c>
      <c r="T67" s="253" t="s">
        <v>2647</v>
      </c>
      <c r="U67" s="253" t="s">
        <v>2647</v>
      </c>
      <c r="V67" s="253" t="s">
        <v>2647</v>
      </c>
      <c r="W67" s="281" t="s">
        <v>1881</v>
      </c>
      <c r="X67" s="253"/>
      <c r="Y67" s="253"/>
      <c r="Z67" s="411" t="s">
        <v>2648</v>
      </c>
      <c r="AA67" s="412"/>
      <c r="AB67" s="281"/>
      <c r="AC67" s="281"/>
      <c r="AD67" s="281"/>
      <c r="AE67" s="281"/>
      <c r="AF67" s="281"/>
      <c r="AG67" s="1" t="str">
        <f t="shared" si="0"/>
        <v>165</v>
      </c>
      <c r="AH67" s="1" t="b">
        <f t="shared" si="2"/>
        <v>1</v>
      </c>
      <c r="AI67" s="1" t="s">
        <v>3789</v>
      </c>
      <c r="AJ67" s="1" t="str">
        <f t="shared" si="3"/>
        <v/>
      </c>
      <c r="AK67" s="1"/>
      <c r="AL67" s="1"/>
      <c r="AM67" s="1"/>
      <c r="AN67" s="1"/>
      <c r="AO67" s="1"/>
      <c r="AP67" s="1"/>
      <c r="AQ67" s="1"/>
      <c r="AR67" s="1"/>
      <c r="AS67" s="1"/>
      <c r="AT67" s="1"/>
      <c r="AU67" s="1"/>
      <c r="AV67" s="1"/>
      <c r="AW67" s="1"/>
      <c r="AX67" s="1"/>
      <c r="AY67" s="1"/>
      <c r="AZ67" s="1"/>
    </row>
    <row r="68" spans="1:52" ht="60" x14ac:dyDescent="0.25">
      <c r="A68" s="210" t="s">
        <v>2649</v>
      </c>
      <c r="B68" s="210"/>
      <c r="C68" s="594" t="s">
        <v>761</v>
      </c>
      <c r="D68" s="75" t="s">
        <v>155</v>
      </c>
      <c r="E68" s="75"/>
      <c r="F68" s="75" t="s">
        <v>990</v>
      </c>
      <c r="G68" s="404" t="s">
        <v>762</v>
      </c>
      <c r="H68" s="477" t="s">
        <v>1780</v>
      </c>
      <c r="I68" s="405" t="s">
        <v>990</v>
      </c>
      <c r="J68" s="477" t="s">
        <v>1885</v>
      </c>
      <c r="K68" s="405"/>
      <c r="L68" s="595" t="s">
        <v>990</v>
      </c>
      <c r="M68" s="595" t="s">
        <v>990</v>
      </c>
      <c r="N68" s="595" t="s">
        <v>1864</v>
      </c>
      <c r="O68" s="595" t="s">
        <v>990</v>
      </c>
      <c r="P68" s="595" t="s">
        <v>990</v>
      </c>
      <c r="Q68" s="595"/>
      <c r="R68" s="595" t="s">
        <v>990</v>
      </c>
      <c r="S68" s="595" t="str">
        <f t="shared" si="1"/>
        <v>PAC: CLTG_EXT_PV-Exterior Lighting-AEG-1
RMP: CLTG_EXT_PV-Exterior Lighting-AEG-1
CA: CLTG_EXT_PV-Exterior Lighting-AEG-1</v>
      </c>
      <c r="T68" s="483" t="s">
        <v>2650</v>
      </c>
      <c r="U68" s="483" t="s">
        <v>2650</v>
      </c>
      <c r="V68" s="483" t="s">
        <v>2650</v>
      </c>
      <c r="W68" s="317" t="s">
        <v>1881</v>
      </c>
      <c r="X68" s="483" t="s">
        <v>2651</v>
      </c>
      <c r="Y68" s="483"/>
      <c r="Z68" s="406" t="s">
        <v>2652</v>
      </c>
      <c r="AA68" s="407"/>
      <c r="AB68" s="76"/>
      <c r="AC68" s="76"/>
      <c r="AD68" s="76"/>
      <c r="AE68" s="76"/>
      <c r="AF68" s="76"/>
      <c r="AG68" s="1" t="str">
        <f t="shared" ref="AG68:AG113" si="4">RIGHT(A68,3)</f>
        <v>166</v>
      </c>
      <c r="AH68" s="1" t="b">
        <f t="shared" si="2"/>
        <v>0</v>
      </c>
      <c r="AI68" s="1" t="s">
        <v>3790</v>
      </c>
      <c r="AJ68" s="1" t="str">
        <f t="shared" si="3"/>
        <v/>
      </c>
      <c r="AK68" s="1"/>
      <c r="AL68" s="1"/>
      <c r="AM68" s="1"/>
      <c r="AN68" s="1"/>
      <c r="AO68" s="1"/>
      <c r="AP68" s="1"/>
      <c r="AQ68" s="1"/>
      <c r="AR68" s="1"/>
      <c r="AS68" s="1"/>
      <c r="AT68" s="1"/>
      <c r="AU68" s="1"/>
      <c r="AV68" s="1"/>
      <c r="AW68" s="1"/>
      <c r="AX68" s="1"/>
      <c r="AY68" s="1"/>
      <c r="AZ68" s="1"/>
    </row>
    <row r="69" spans="1:52" ht="75" x14ac:dyDescent="0.25">
      <c r="A69" s="80" t="s">
        <v>2653</v>
      </c>
      <c r="B69" s="80"/>
      <c r="C69" s="74" t="s">
        <v>29</v>
      </c>
      <c r="D69" s="54" t="s">
        <v>155</v>
      </c>
      <c r="E69" s="54"/>
      <c r="F69" s="54" t="s">
        <v>155</v>
      </c>
      <c r="G69" s="408" t="s">
        <v>765</v>
      </c>
      <c r="H69" s="489" t="s">
        <v>1885</v>
      </c>
      <c r="I69" s="409" t="s">
        <v>1998</v>
      </c>
      <c r="J69" s="489" t="s">
        <v>1885</v>
      </c>
      <c r="K69" s="409" t="s">
        <v>990</v>
      </c>
      <c r="L69" s="253" t="s">
        <v>1924</v>
      </c>
      <c r="M69" s="253" t="s">
        <v>1945</v>
      </c>
      <c r="N69" s="253" t="s">
        <v>3664</v>
      </c>
      <c r="O69" s="253" t="s">
        <v>2655</v>
      </c>
      <c r="P69" s="253" t="s">
        <v>990</v>
      </c>
      <c r="Q69" s="253" t="s">
        <v>2654</v>
      </c>
      <c r="R69" s="253" t="s">
        <v>3698</v>
      </c>
      <c r="S69" s="253" t="str">
        <f t="shared" si="1"/>
        <v>PAC: DL20_RFG_ASH-Refrig-2021PLN-V11-10
RMP: DL20_RFG_ASH-Refrig-2021PLN-V11-10
CA: DL20_RFG_RCH_FRZ-Refrig-CMUATRM-4</v>
      </c>
      <c r="T69" s="253" t="s">
        <v>2655</v>
      </c>
      <c r="U69" s="253" t="s">
        <v>2655</v>
      </c>
      <c r="V69" s="253" t="s">
        <v>2655</v>
      </c>
      <c r="W69" s="281" t="s">
        <v>159</v>
      </c>
      <c r="X69" s="253" t="s">
        <v>2656</v>
      </c>
      <c r="Y69" s="253"/>
      <c r="Z69" s="411"/>
      <c r="AA69" s="412"/>
      <c r="AB69" s="281"/>
      <c r="AC69" s="281"/>
      <c r="AD69" s="281"/>
      <c r="AE69" s="281"/>
      <c r="AF69" s="281"/>
      <c r="AG69" s="1" t="str">
        <f t="shared" si="4"/>
        <v>167</v>
      </c>
      <c r="AH69" s="1" t="b">
        <f t="shared" si="2"/>
        <v>1</v>
      </c>
      <c r="AI69" s="1" t="s">
        <v>3791</v>
      </c>
      <c r="AJ69" s="1" t="str">
        <f t="shared" si="3"/>
        <v/>
      </c>
      <c r="AK69" s="1"/>
      <c r="AL69" s="1"/>
      <c r="AM69" s="1"/>
      <c r="AN69" s="1"/>
      <c r="AO69" s="1"/>
      <c r="AP69" s="1"/>
      <c r="AQ69" s="1"/>
      <c r="AR69" s="1"/>
      <c r="AS69" s="1"/>
      <c r="AT69" s="1"/>
      <c r="AU69" s="1"/>
      <c r="AV69" s="1"/>
      <c r="AW69" s="1"/>
      <c r="AX69" s="1"/>
      <c r="AY69" s="1"/>
      <c r="AZ69" s="1"/>
    </row>
    <row r="70" spans="1:52" ht="45" x14ac:dyDescent="0.25">
      <c r="A70" s="210" t="s">
        <v>2657</v>
      </c>
      <c r="B70" s="210"/>
      <c r="C70" s="594" t="s">
        <v>35</v>
      </c>
      <c r="D70" s="75" t="s">
        <v>155</v>
      </c>
      <c r="E70" s="75"/>
      <c r="F70" s="75" t="s">
        <v>155</v>
      </c>
      <c r="G70" s="404" t="s">
        <v>771</v>
      </c>
      <c r="H70" s="477" t="s">
        <v>1863</v>
      </c>
      <c r="I70" s="405" t="s">
        <v>2007</v>
      </c>
      <c r="J70" s="477" t="s">
        <v>1903</v>
      </c>
      <c r="K70" s="405" t="s">
        <v>2658</v>
      </c>
      <c r="L70" s="595" t="s">
        <v>1924</v>
      </c>
      <c r="M70" s="595" t="s">
        <v>1945</v>
      </c>
      <c r="N70" s="595" t="s">
        <v>2163</v>
      </c>
      <c r="O70" s="595" t="s">
        <v>990</v>
      </c>
      <c r="P70" s="595" t="s">
        <v>990</v>
      </c>
      <c r="Q70" s="595"/>
      <c r="R70" s="595" t="s">
        <v>990</v>
      </c>
      <c r="S70" s="595" t="str">
        <f t="shared" ref="S70:S113" si="5">SUBSTITUTE(AI70," - ",CHAR(10))</f>
        <v>PAC: RFG_GSKT-Refrigeration-RTF-v1.3-1
RMP: RFG_GSKT-Refrigeration-RTF-v1.3-1
CA: RFG_GSKT-Refrigeration-RTF-v1.3-1</v>
      </c>
      <c r="T70" s="483" t="s">
        <v>2659</v>
      </c>
      <c r="U70" s="483" t="s">
        <v>2660</v>
      </c>
      <c r="V70" s="483" t="s">
        <v>2659</v>
      </c>
      <c r="W70" s="317" t="s">
        <v>1881</v>
      </c>
      <c r="X70" s="483" t="s">
        <v>2010</v>
      </c>
      <c r="Y70" s="483"/>
      <c r="Z70" s="406" t="s">
        <v>2365</v>
      </c>
      <c r="AA70" s="407"/>
      <c r="AB70" s="76"/>
      <c r="AC70" s="76"/>
      <c r="AD70" s="76"/>
      <c r="AE70" s="76"/>
      <c r="AF70" s="76"/>
      <c r="AG70" s="1" t="str">
        <f t="shared" si="4"/>
        <v>168</v>
      </c>
      <c r="AH70" s="1" t="b">
        <f t="shared" ref="AH70:AH113" si="6">ISODD(AG70)</f>
        <v>0</v>
      </c>
      <c r="AI70" s="1" t="s">
        <v>3792</v>
      </c>
      <c r="AJ70" s="1" t="str">
        <f t="shared" ref="AJ70:AJ113" si="7">IF(ISBLANK(U70),IF(W70="Sufficiently Characterized","",IF(AND(NOT(ISBLANK(T70)),NOT(ISBLANK(V70))),"COST","")),"")</f>
        <v/>
      </c>
      <c r="AK70" s="1"/>
      <c r="AL70" s="1"/>
      <c r="AM70" s="1"/>
      <c r="AN70" s="1"/>
      <c r="AO70" s="1"/>
      <c r="AP70" s="1"/>
      <c r="AQ70" s="1"/>
      <c r="AR70" s="1"/>
      <c r="AS70" s="1"/>
      <c r="AT70" s="1"/>
      <c r="AU70" s="1"/>
      <c r="AV70" s="1"/>
      <c r="AW70" s="1"/>
      <c r="AX70" s="1"/>
      <c r="AY70" s="1"/>
      <c r="AZ70" s="1"/>
    </row>
    <row r="71" spans="1:52" ht="115.5" customHeight="1" x14ac:dyDescent="0.25">
      <c r="A71" s="80" t="s">
        <v>2661</v>
      </c>
      <c r="B71" s="80"/>
      <c r="C71" s="74" t="s">
        <v>45</v>
      </c>
      <c r="D71" s="54" t="s">
        <v>155</v>
      </c>
      <c r="E71" s="54"/>
      <c r="F71" s="54" t="s">
        <v>155</v>
      </c>
      <c r="G71" s="408" t="s">
        <v>782</v>
      </c>
      <c r="H71" s="489" t="s">
        <v>1885</v>
      </c>
      <c r="I71" s="409" t="s">
        <v>1998</v>
      </c>
      <c r="J71" s="489" t="s">
        <v>1885</v>
      </c>
      <c r="K71" s="410" t="s">
        <v>2662</v>
      </c>
      <c r="L71" s="253" t="s">
        <v>1924</v>
      </c>
      <c r="M71" s="253" t="s">
        <v>1945</v>
      </c>
      <c r="N71" s="253" t="s">
        <v>3665</v>
      </c>
      <c r="O71" s="253" t="s">
        <v>2665</v>
      </c>
      <c r="P71" s="253" t="s">
        <v>990</v>
      </c>
      <c r="Q71" s="253" t="s">
        <v>2663</v>
      </c>
      <c r="R71" s="253" t="s">
        <v>3699</v>
      </c>
      <c r="S71" s="253" t="str">
        <f t="shared" si="5"/>
        <v>PAC: RFG_STR-Refrigeration-RTF-v2.1-1
RMP: RFG_STR-Refrigeration-RTF-v2.1-1
CA: DL20_RFG_STR-Refrig-CMUATRM-4</v>
      </c>
      <c r="T71" s="253" t="s">
        <v>2664</v>
      </c>
      <c r="U71" s="253" t="s">
        <v>2665</v>
      </c>
      <c r="V71" s="253" t="s">
        <v>2664</v>
      </c>
      <c r="W71" s="281" t="s">
        <v>399</v>
      </c>
      <c r="X71" s="253" t="s">
        <v>2010</v>
      </c>
      <c r="Y71" s="253"/>
      <c r="Z71" s="436" t="s">
        <v>2666</v>
      </c>
      <c r="AA71" s="437"/>
      <c r="AB71" s="281"/>
      <c r="AC71" s="281"/>
      <c r="AD71" s="281"/>
      <c r="AE71" s="281"/>
      <c r="AF71" s="281"/>
      <c r="AG71" s="1" t="str">
        <f t="shared" si="4"/>
        <v>169</v>
      </c>
      <c r="AH71" s="1" t="b">
        <f t="shared" si="6"/>
        <v>1</v>
      </c>
      <c r="AI71" s="1" t="s">
        <v>3793</v>
      </c>
      <c r="AJ71" s="1" t="str">
        <f t="shared" si="7"/>
        <v/>
      </c>
      <c r="AK71" s="1"/>
      <c r="AL71" s="1"/>
      <c r="AM71" s="1"/>
      <c r="AN71" s="1"/>
      <c r="AO71" s="1"/>
      <c r="AP71" s="1"/>
      <c r="AQ71" s="1"/>
      <c r="AR71" s="1"/>
      <c r="AS71" s="1"/>
      <c r="AT71" s="1"/>
      <c r="AU71" s="1"/>
      <c r="AV71" s="1"/>
      <c r="AW71" s="1"/>
      <c r="AX71" s="1"/>
      <c r="AY71" s="1"/>
      <c r="AZ71" s="1"/>
    </row>
    <row r="72" spans="1:52" ht="116.1" customHeight="1" x14ac:dyDescent="0.25">
      <c r="A72" s="210" t="s">
        <v>2667</v>
      </c>
      <c r="B72" s="210"/>
      <c r="C72" s="594" t="s">
        <v>2668</v>
      </c>
      <c r="D72" s="75" t="s">
        <v>155</v>
      </c>
      <c r="E72" s="75"/>
      <c r="F72" s="75" t="s">
        <v>155</v>
      </c>
      <c r="G72" s="404" t="s">
        <v>2669</v>
      </c>
      <c r="H72" s="477" t="s">
        <v>1863</v>
      </c>
      <c r="I72" s="405" t="s">
        <v>2007</v>
      </c>
      <c r="J72" s="477" t="s">
        <v>1885</v>
      </c>
      <c r="K72" s="405" t="s">
        <v>990</v>
      </c>
      <c r="L72" s="595" t="s">
        <v>1924</v>
      </c>
      <c r="M72" s="595" t="s">
        <v>1945</v>
      </c>
      <c r="N72" s="595" t="s">
        <v>1899</v>
      </c>
      <c r="O72" s="595" t="s">
        <v>990</v>
      </c>
      <c r="P72" s="595" t="s">
        <v>990</v>
      </c>
      <c r="Q72" s="595"/>
      <c r="R72" s="595" t="s">
        <v>990</v>
      </c>
      <c r="S72" s="595" t="str">
        <f t="shared" si="5"/>
        <v/>
      </c>
      <c r="T72" s="483" t="s">
        <v>2670</v>
      </c>
      <c r="U72" s="483" t="s">
        <v>2670</v>
      </c>
      <c r="V72" s="483" t="s">
        <v>2671</v>
      </c>
      <c r="W72" s="317" t="s">
        <v>1881</v>
      </c>
      <c r="X72" s="483" t="s">
        <v>2010</v>
      </c>
      <c r="Y72" s="483" t="s">
        <v>2672</v>
      </c>
      <c r="Z72" s="406" t="s">
        <v>2673</v>
      </c>
      <c r="AA72" s="407"/>
      <c r="AB72" s="76"/>
      <c r="AC72" s="76"/>
      <c r="AD72" s="76"/>
      <c r="AE72" s="76"/>
      <c r="AF72" s="76"/>
      <c r="AG72" s="1" t="str">
        <f t="shared" si="4"/>
        <v>170</v>
      </c>
      <c r="AH72" s="1" t="b">
        <f t="shared" si="6"/>
        <v>0</v>
      </c>
      <c r="AI72" s="1" t="s">
        <v>990</v>
      </c>
      <c r="AJ72" s="1" t="str">
        <f t="shared" si="7"/>
        <v/>
      </c>
      <c r="AK72" s="1"/>
      <c r="AL72" s="1"/>
      <c r="AM72" s="1"/>
      <c r="AN72" s="1"/>
      <c r="AO72" s="1"/>
      <c r="AP72" s="1"/>
      <c r="AQ72" s="1"/>
      <c r="AR72" s="1"/>
      <c r="AS72" s="1"/>
      <c r="AT72" s="1"/>
      <c r="AU72" s="1"/>
      <c r="AV72" s="1"/>
      <c r="AW72" s="1"/>
      <c r="AX72" s="1"/>
      <c r="AY72" s="1"/>
      <c r="AZ72" s="1"/>
    </row>
    <row r="73" spans="1:52" ht="90" x14ac:dyDescent="0.25">
      <c r="A73" s="80" t="s">
        <v>2674</v>
      </c>
      <c r="B73" s="80"/>
      <c r="C73" s="74" t="s">
        <v>786</v>
      </c>
      <c r="D73" s="54" t="s">
        <v>155</v>
      </c>
      <c r="E73" s="54"/>
      <c r="F73" s="54" t="s">
        <v>155</v>
      </c>
      <c r="G73" s="408" t="s">
        <v>787</v>
      </c>
      <c r="H73" s="489" t="s">
        <v>1863</v>
      </c>
      <c r="I73" s="409" t="s">
        <v>2434</v>
      </c>
      <c r="J73" s="489" t="s">
        <v>1885</v>
      </c>
      <c r="K73" s="409"/>
      <c r="L73" s="253" t="s">
        <v>1924</v>
      </c>
      <c r="M73" s="253" t="s">
        <v>1945</v>
      </c>
      <c r="N73" s="253" t="s">
        <v>1899</v>
      </c>
      <c r="O73" s="253" t="s">
        <v>990</v>
      </c>
      <c r="P73" s="253" t="s">
        <v>990</v>
      </c>
      <c r="Q73" s="253"/>
      <c r="R73" s="253" t="s">
        <v>990</v>
      </c>
      <c r="S73" s="253" t="str">
        <f t="shared" si="5"/>
        <v>PAC: DL20_RFG_HECOMP-Refrig-AEO20-5
RMP: DL20_RFG_HECOMP-Refrig-AEO20-5
CA: DL20_RFG_HECOMP-Refrig-AEO20-5</v>
      </c>
      <c r="T73" s="253" t="s">
        <v>2675</v>
      </c>
      <c r="U73" s="253" t="s">
        <v>2675</v>
      </c>
      <c r="V73" s="413" t="s">
        <v>2676</v>
      </c>
      <c r="W73" s="281" t="s">
        <v>159</v>
      </c>
      <c r="X73" s="253" t="s">
        <v>2010</v>
      </c>
      <c r="Y73" s="413" t="s">
        <v>2677</v>
      </c>
      <c r="Z73" s="411" t="s">
        <v>2678</v>
      </c>
      <c r="AA73" s="412" t="s">
        <v>632</v>
      </c>
      <c r="AB73" s="281"/>
      <c r="AC73" s="281"/>
      <c r="AD73" s="281"/>
      <c r="AE73" s="281"/>
      <c r="AF73" s="281"/>
      <c r="AG73" s="1" t="str">
        <f t="shared" si="4"/>
        <v>171</v>
      </c>
      <c r="AH73" s="1" t="b">
        <f t="shared" si="6"/>
        <v>1</v>
      </c>
      <c r="AI73" s="1" t="s">
        <v>3794</v>
      </c>
      <c r="AJ73" s="1" t="str">
        <f t="shared" si="7"/>
        <v/>
      </c>
      <c r="AK73" s="1"/>
      <c r="AL73" s="1"/>
      <c r="AM73" s="1"/>
      <c r="AN73" s="1"/>
      <c r="AO73" s="1"/>
      <c r="AP73" s="1"/>
      <c r="AQ73" s="1"/>
      <c r="AR73" s="1"/>
      <c r="AS73" s="1"/>
      <c r="AT73" s="1"/>
      <c r="AU73" s="1"/>
      <c r="AV73" s="1"/>
      <c r="AW73" s="1"/>
      <c r="AX73" s="1"/>
      <c r="AY73" s="1"/>
      <c r="AZ73" s="1"/>
    </row>
    <row r="74" spans="1:52" ht="82.5" customHeight="1" x14ac:dyDescent="0.25">
      <c r="A74" s="210" t="s">
        <v>2679</v>
      </c>
      <c r="B74" s="210"/>
      <c r="C74" s="594" t="s">
        <v>791</v>
      </c>
      <c r="D74" s="75" t="s">
        <v>155</v>
      </c>
      <c r="E74" s="75"/>
      <c r="F74" s="75" t="s">
        <v>990</v>
      </c>
      <c r="G74" s="404" t="s">
        <v>792</v>
      </c>
      <c r="H74" s="477" t="s">
        <v>1780</v>
      </c>
      <c r="I74" s="405" t="s">
        <v>990</v>
      </c>
      <c r="J74" s="477" t="s">
        <v>1885</v>
      </c>
      <c r="K74" s="405" t="s">
        <v>990</v>
      </c>
      <c r="L74" s="595" t="s">
        <v>990</v>
      </c>
      <c r="M74" s="595" t="s">
        <v>990</v>
      </c>
      <c r="N74" s="595" t="s">
        <v>1864</v>
      </c>
      <c r="O74" s="595" t="s">
        <v>990</v>
      </c>
      <c r="P74" s="595" t="s">
        <v>990</v>
      </c>
      <c r="Q74" s="595"/>
      <c r="R74" s="595" t="s">
        <v>990</v>
      </c>
      <c r="S74" s="595" t="str">
        <f t="shared" si="5"/>
        <v>PAC: DL20_RFG_VSCOMP-Refrig-2021PLN-V11-8
RMP: DL20_RFG_HECOMP-Refrig-AEO20-10
CA: RFG_VSCOMP-Refrigeration-DEER-v2011-1</v>
      </c>
      <c r="T74" s="483" t="s">
        <v>2680</v>
      </c>
      <c r="U74" s="483" t="s">
        <v>2681</v>
      </c>
      <c r="V74" s="483" t="s">
        <v>2680</v>
      </c>
      <c r="W74" s="317" t="s">
        <v>1881</v>
      </c>
      <c r="X74" s="483" t="s">
        <v>2682</v>
      </c>
      <c r="Y74" s="483"/>
      <c r="Z74" s="406" t="s">
        <v>2683</v>
      </c>
      <c r="AA74" s="407"/>
      <c r="AB74" s="76"/>
      <c r="AC74" s="76"/>
      <c r="AD74" s="76"/>
      <c r="AE74" s="76"/>
      <c r="AF74" s="76"/>
      <c r="AG74" s="1" t="str">
        <f t="shared" si="4"/>
        <v>172</v>
      </c>
      <c r="AH74" s="1" t="b">
        <f t="shared" si="6"/>
        <v>0</v>
      </c>
      <c r="AI74" s="1" t="s">
        <v>3795</v>
      </c>
      <c r="AJ74" s="1" t="str">
        <f t="shared" si="7"/>
        <v/>
      </c>
      <c r="AK74" s="1"/>
      <c r="AL74" s="1"/>
      <c r="AM74" s="1"/>
      <c r="AN74" s="1"/>
      <c r="AO74" s="1"/>
      <c r="AP74" s="1"/>
      <c r="AQ74" s="1"/>
      <c r="AR74" s="1"/>
      <c r="AS74" s="1"/>
      <c r="AT74" s="1"/>
      <c r="AU74" s="1"/>
      <c r="AV74" s="1"/>
      <c r="AW74" s="1"/>
      <c r="AX74" s="1"/>
      <c r="AY74" s="1"/>
      <c r="AZ74" s="1"/>
    </row>
    <row r="75" spans="1:52" ht="105" customHeight="1" x14ac:dyDescent="0.25">
      <c r="A75" s="80" t="s">
        <v>2684</v>
      </c>
      <c r="B75" s="80"/>
      <c r="C75" s="74" t="s">
        <v>37</v>
      </c>
      <c r="D75" s="54" t="s">
        <v>155</v>
      </c>
      <c r="E75" s="54"/>
      <c r="F75" s="54" t="s">
        <v>155</v>
      </c>
      <c r="G75" s="408" t="s">
        <v>795</v>
      </c>
      <c r="H75" s="489" t="s">
        <v>1885</v>
      </c>
      <c r="I75" s="409" t="s">
        <v>1998</v>
      </c>
      <c r="J75" s="489" t="s">
        <v>1885</v>
      </c>
      <c r="K75" s="409" t="s">
        <v>990</v>
      </c>
      <c r="L75" s="253" t="s">
        <v>1924</v>
      </c>
      <c r="M75" s="253" t="s">
        <v>1945</v>
      </c>
      <c r="N75" s="253" t="s">
        <v>3666</v>
      </c>
      <c r="O75" s="253" t="s">
        <v>990</v>
      </c>
      <c r="P75" s="253"/>
      <c r="Q75" s="253"/>
      <c r="R75" s="253" t="s">
        <v>990</v>
      </c>
      <c r="S75" s="253" t="str">
        <f t="shared" si="5"/>
        <v>PAC: DL20_RFG_COMP_FANMTR-Refrig-2021PLN-V11-1
RMP: DL20_RFG_COMP_FANMTR-Refrig-2021PLN-V11-1
CA: DL20_RFG_COMP_FANMTR-Refrig-2021PLN-V11-1</v>
      </c>
      <c r="T75" s="253" t="s">
        <v>2685</v>
      </c>
      <c r="U75" s="253" t="s">
        <v>2685</v>
      </c>
      <c r="V75" s="253" t="s">
        <v>2685</v>
      </c>
      <c r="W75" s="281" t="s">
        <v>159</v>
      </c>
      <c r="X75" s="253" t="s">
        <v>2686</v>
      </c>
      <c r="Y75" s="253"/>
      <c r="Z75" s="411" t="s">
        <v>2687</v>
      </c>
      <c r="AA75" s="412"/>
      <c r="AB75" s="281"/>
      <c r="AC75" s="281"/>
      <c r="AD75" s="281"/>
      <c r="AE75" s="281"/>
      <c r="AF75" s="281"/>
      <c r="AG75" s="1" t="str">
        <f t="shared" si="4"/>
        <v>173</v>
      </c>
      <c r="AH75" s="1" t="b">
        <f t="shared" si="6"/>
        <v>1</v>
      </c>
      <c r="AI75" s="1" t="s">
        <v>3796</v>
      </c>
      <c r="AJ75" s="1" t="str">
        <f t="shared" si="7"/>
        <v/>
      </c>
      <c r="AK75" s="1"/>
      <c r="AL75" s="1"/>
      <c r="AM75" s="1"/>
      <c r="AN75" s="1"/>
      <c r="AO75" s="1"/>
      <c r="AP75" s="1"/>
      <c r="AQ75" s="1"/>
      <c r="AR75" s="1"/>
      <c r="AS75" s="1"/>
      <c r="AT75" s="1"/>
      <c r="AU75" s="1"/>
      <c r="AV75" s="1"/>
      <c r="AW75" s="1"/>
      <c r="AX75" s="1"/>
      <c r="AY75" s="1"/>
      <c r="AZ75" s="1"/>
    </row>
    <row r="76" spans="1:52" ht="110.25" customHeight="1" x14ac:dyDescent="0.25">
      <c r="A76" s="210" t="s">
        <v>2688</v>
      </c>
      <c r="B76" s="210"/>
      <c r="C76" s="594" t="s">
        <v>801</v>
      </c>
      <c r="D76" s="75" t="s">
        <v>155</v>
      </c>
      <c r="E76" s="75"/>
      <c r="F76" s="75" t="s">
        <v>990</v>
      </c>
      <c r="G76" s="404" t="s">
        <v>802</v>
      </c>
      <c r="H76" s="477" t="s">
        <v>1780</v>
      </c>
      <c r="I76" s="405" t="s">
        <v>990</v>
      </c>
      <c r="J76" s="75" t="s">
        <v>1885</v>
      </c>
      <c r="K76" s="405" t="s">
        <v>990</v>
      </c>
      <c r="L76" s="595" t="s">
        <v>990</v>
      </c>
      <c r="M76" s="595" t="s">
        <v>990</v>
      </c>
      <c r="N76" s="595" t="s">
        <v>1864</v>
      </c>
      <c r="O76" s="595" t="s">
        <v>990</v>
      </c>
      <c r="P76" s="595" t="s">
        <v>990</v>
      </c>
      <c r="Q76" s="595"/>
      <c r="R76" s="595" t="s">
        <v>990</v>
      </c>
      <c r="S76" s="595" t="str">
        <f t="shared" si="5"/>
        <v>PAC: DL20_RFG_MLTPLXa-Refrig-2021PLN-V11-7
RMP: DL20_RFG_MLTPLXa-Refrig-2021PLN-V11-7
CA: DL20_RFG_MLTPLXa-Refrig-2021PLN-V11-7</v>
      </c>
      <c r="T76" s="413" t="s">
        <v>2689</v>
      </c>
      <c r="U76" s="413" t="s">
        <v>2689</v>
      </c>
      <c r="V76" s="413" t="s">
        <v>2689</v>
      </c>
      <c r="W76" s="337" t="s">
        <v>159</v>
      </c>
      <c r="X76" s="483"/>
      <c r="Y76" s="413" t="s">
        <v>2690</v>
      </c>
      <c r="Z76" s="406" t="s">
        <v>2691</v>
      </c>
      <c r="AA76" s="407" t="s">
        <v>632</v>
      </c>
      <c r="AB76" s="76"/>
      <c r="AC76" s="76"/>
      <c r="AD76" s="76"/>
      <c r="AE76" s="76"/>
      <c r="AF76" s="76"/>
      <c r="AG76" s="1" t="str">
        <f t="shared" si="4"/>
        <v>174</v>
      </c>
      <c r="AH76" s="1" t="b">
        <f t="shared" si="6"/>
        <v>0</v>
      </c>
      <c r="AI76" s="1" t="s">
        <v>3797</v>
      </c>
      <c r="AJ76" s="1" t="str">
        <f t="shared" si="7"/>
        <v/>
      </c>
      <c r="AK76" s="1"/>
      <c r="AL76" s="1"/>
      <c r="AM76" s="1"/>
      <c r="AN76" s="1"/>
      <c r="AO76" s="1"/>
      <c r="AP76" s="1"/>
      <c r="AQ76" s="1"/>
      <c r="AR76" s="1"/>
      <c r="AS76" s="1"/>
      <c r="AT76" s="1"/>
      <c r="AU76" s="1"/>
      <c r="AV76" s="1"/>
      <c r="AW76" s="1"/>
      <c r="AX76" s="1"/>
      <c r="AY76" s="1"/>
      <c r="AZ76" s="1"/>
    </row>
    <row r="77" spans="1:52" ht="60" x14ac:dyDescent="0.25">
      <c r="A77" s="80" t="s">
        <v>2692</v>
      </c>
      <c r="B77" s="80"/>
      <c r="C77" s="74" t="s">
        <v>811</v>
      </c>
      <c r="D77" s="54"/>
      <c r="E77" s="54" t="s">
        <v>155</v>
      </c>
      <c r="F77" s="54" t="s">
        <v>990</v>
      </c>
      <c r="G77" s="408" t="s">
        <v>812</v>
      </c>
      <c r="H77" s="489" t="s">
        <v>1780</v>
      </c>
      <c r="I77" s="409" t="s">
        <v>990</v>
      </c>
      <c r="J77" s="489" t="s">
        <v>1885</v>
      </c>
      <c r="K77" s="409" t="s">
        <v>990</v>
      </c>
      <c r="L77" s="253" t="s">
        <v>990</v>
      </c>
      <c r="M77" s="253" t="s">
        <v>990</v>
      </c>
      <c r="N77" s="253" t="s">
        <v>1864</v>
      </c>
      <c r="O77" s="253" t="s">
        <v>2694</v>
      </c>
      <c r="P77" s="253"/>
      <c r="Q77" s="253" t="s">
        <v>2693</v>
      </c>
      <c r="R77" s="253" t="s">
        <v>3700</v>
      </c>
      <c r="S77" s="253" t="str">
        <f t="shared" si="5"/>
        <v>PAC: RTF
RMP: RTF (completed after AEG's RMP characterization, so just use RTF)
CA: RFG_PMSM-Refrigeration-CALTF-v1.12-1</v>
      </c>
      <c r="T77" s="253" t="s">
        <v>2694</v>
      </c>
      <c r="U77" s="253" t="s">
        <v>2694</v>
      </c>
      <c r="V77" s="253" t="s">
        <v>2694</v>
      </c>
      <c r="W77" s="281" t="s">
        <v>159</v>
      </c>
      <c r="X77" s="253" t="s">
        <v>2695</v>
      </c>
      <c r="Y77" s="253"/>
      <c r="Z77" s="411"/>
      <c r="AA77" s="412"/>
      <c r="AB77" s="281"/>
      <c r="AC77" s="281"/>
      <c r="AD77" s="281"/>
      <c r="AE77" s="281"/>
      <c r="AF77" s="281"/>
      <c r="AG77" s="1" t="str">
        <f t="shared" si="4"/>
        <v>175</v>
      </c>
      <c r="AH77" s="1" t="b">
        <f t="shared" si="6"/>
        <v>1</v>
      </c>
      <c r="AI77" s="1" t="s">
        <v>3798</v>
      </c>
      <c r="AJ77" s="1" t="str">
        <f t="shared" si="7"/>
        <v/>
      </c>
      <c r="AK77" s="1"/>
      <c r="AL77" s="1"/>
      <c r="AM77" s="1"/>
      <c r="AN77" s="1"/>
      <c r="AO77" s="1"/>
      <c r="AP77" s="1"/>
      <c r="AQ77" s="1"/>
      <c r="AR77" s="1"/>
      <c r="AS77" s="1"/>
      <c r="AT77" s="1"/>
      <c r="AU77" s="1"/>
      <c r="AV77" s="1"/>
      <c r="AW77" s="1"/>
      <c r="AX77" s="1"/>
      <c r="AY77" s="1"/>
      <c r="AZ77" s="1"/>
    </row>
    <row r="78" spans="1:52" ht="66" customHeight="1" x14ac:dyDescent="0.25">
      <c r="A78" s="210" t="s">
        <v>2696</v>
      </c>
      <c r="B78" s="210"/>
      <c r="C78" s="594" t="s">
        <v>819</v>
      </c>
      <c r="D78" s="75" t="s">
        <v>155</v>
      </c>
      <c r="E78" s="75"/>
      <c r="F78" s="75"/>
      <c r="G78" s="404" t="s">
        <v>820</v>
      </c>
      <c r="H78" s="477" t="s">
        <v>1780</v>
      </c>
      <c r="I78" s="405" t="s">
        <v>990</v>
      </c>
      <c r="J78" s="75" t="s">
        <v>1885</v>
      </c>
      <c r="K78" s="405" t="s">
        <v>990</v>
      </c>
      <c r="L78" s="595" t="s">
        <v>990</v>
      </c>
      <c r="M78" s="595" t="s">
        <v>990</v>
      </c>
      <c r="N78" s="595" t="s">
        <v>1864</v>
      </c>
      <c r="O78" s="595" t="s">
        <v>990</v>
      </c>
      <c r="P78" s="595" t="s">
        <v>990</v>
      </c>
      <c r="Q78" s="595"/>
      <c r="R78" s="595" t="s">
        <v>990</v>
      </c>
      <c r="S78" s="595" t="str">
        <f t="shared" si="5"/>
        <v>PAC: DL20_RFG_DDEF-Refrig-2021PLN-V11-12
RMP: DL20_RFG_DDEF-Refrig-2021PLN-V11-12
CA: DL20_RFG_DDEF-Refrig-2021PLN-V11-12</v>
      </c>
      <c r="T78" s="483" t="s">
        <v>2697</v>
      </c>
      <c r="U78" s="483" t="s">
        <v>2697</v>
      </c>
      <c r="V78" s="483" t="s">
        <v>2697</v>
      </c>
      <c r="W78" s="317" t="s">
        <v>1881</v>
      </c>
      <c r="X78" s="483" t="s">
        <v>2698</v>
      </c>
      <c r="Y78" s="483"/>
      <c r="Z78" s="406" t="s">
        <v>2699</v>
      </c>
      <c r="AA78" s="407"/>
      <c r="AB78" s="76"/>
      <c r="AC78" s="76"/>
      <c r="AD78" s="76"/>
      <c r="AE78" s="76"/>
      <c r="AF78" s="76"/>
      <c r="AG78" s="1" t="str">
        <f t="shared" si="4"/>
        <v>176</v>
      </c>
      <c r="AH78" s="1" t="b">
        <f t="shared" si="6"/>
        <v>0</v>
      </c>
      <c r="AI78" s="1" t="s">
        <v>3799</v>
      </c>
      <c r="AJ78" s="1" t="str">
        <f t="shared" si="7"/>
        <v/>
      </c>
      <c r="AK78" s="1"/>
      <c r="AL78" s="1"/>
      <c r="AM78" s="1"/>
      <c r="AN78" s="1"/>
      <c r="AO78" s="1"/>
      <c r="AP78" s="1"/>
      <c r="AQ78" s="1"/>
      <c r="AR78" s="1"/>
      <c r="AS78" s="1"/>
      <c r="AT78" s="1"/>
      <c r="AU78" s="1"/>
      <c r="AV78" s="1"/>
      <c r="AW78" s="1"/>
      <c r="AX78" s="1"/>
      <c r="AY78" s="1"/>
      <c r="AZ78" s="1"/>
    </row>
    <row r="79" spans="1:52" ht="120" customHeight="1" x14ac:dyDescent="0.25">
      <c r="A79" s="80" t="s">
        <v>2700</v>
      </c>
      <c r="B79" s="80"/>
      <c r="C79" s="74" t="s">
        <v>823</v>
      </c>
      <c r="D79" s="54" t="s">
        <v>155</v>
      </c>
      <c r="E79" s="54"/>
      <c r="F79" s="54" t="s">
        <v>155</v>
      </c>
      <c r="G79" s="408" t="s">
        <v>824</v>
      </c>
      <c r="H79" s="489" t="s">
        <v>1885</v>
      </c>
      <c r="I79" s="409" t="s">
        <v>2122</v>
      </c>
      <c r="J79" s="489" t="s">
        <v>1885</v>
      </c>
      <c r="K79" s="409" t="s">
        <v>990</v>
      </c>
      <c r="L79" s="253" t="s">
        <v>1924</v>
      </c>
      <c r="M79" s="253" t="s">
        <v>1945</v>
      </c>
      <c r="N79" s="253" t="s">
        <v>3667</v>
      </c>
      <c r="O79" s="253" t="s">
        <v>2702</v>
      </c>
      <c r="P79" s="253" t="s">
        <v>990</v>
      </c>
      <c r="Q79" s="253" t="s">
        <v>2701</v>
      </c>
      <c r="R79" s="253" t="s">
        <v>3701</v>
      </c>
      <c r="S79" s="253" t="str">
        <f t="shared" si="5"/>
        <v>PAC: DL20_RFG_ADC-Refrig-2021PLN-V11-2
RMP: DL20_RFG_ADC-Refrig-2021PLN-V11-2
CA: DL20_RFG_WLK_RFG-Refrig-CMUATRM-4</v>
      </c>
      <c r="T79" s="253" t="s">
        <v>2702</v>
      </c>
      <c r="U79" s="253" t="s">
        <v>2702</v>
      </c>
      <c r="V79" s="253" t="s">
        <v>2702</v>
      </c>
      <c r="W79" s="281" t="s">
        <v>159</v>
      </c>
      <c r="X79" s="253" t="s">
        <v>2703</v>
      </c>
      <c r="Y79" s="253"/>
      <c r="Z79" s="411" t="s">
        <v>2704</v>
      </c>
      <c r="AA79" s="412"/>
      <c r="AB79" s="281"/>
      <c r="AC79" s="281"/>
      <c r="AD79" s="281"/>
      <c r="AE79" s="281"/>
      <c r="AF79" s="281"/>
      <c r="AG79" s="1" t="str">
        <f t="shared" si="4"/>
        <v>177</v>
      </c>
      <c r="AH79" s="1" t="b">
        <f t="shared" si="6"/>
        <v>1</v>
      </c>
      <c r="AI79" s="1" t="s">
        <v>3800</v>
      </c>
      <c r="AJ79" s="1" t="str">
        <f t="shared" si="7"/>
        <v/>
      </c>
      <c r="AK79" s="1"/>
      <c r="AL79" s="1"/>
      <c r="AM79" s="1"/>
      <c r="AN79" s="1"/>
      <c r="AO79" s="1"/>
      <c r="AP79" s="1"/>
      <c r="AQ79" s="1"/>
      <c r="AR79" s="1"/>
      <c r="AS79" s="1"/>
      <c r="AT79" s="1"/>
      <c r="AU79" s="1"/>
      <c r="AV79" s="1"/>
      <c r="AW79" s="1"/>
      <c r="AX79" s="1"/>
      <c r="AY79" s="1"/>
      <c r="AZ79" s="1"/>
    </row>
    <row r="80" spans="1:52" ht="48" x14ac:dyDescent="0.25">
      <c r="A80" s="210" t="s">
        <v>2705</v>
      </c>
      <c r="B80" s="210"/>
      <c r="C80" s="594" t="s">
        <v>1156</v>
      </c>
      <c r="D80" s="75" t="s">
        <v>155</v>
      </c>
      <c r="E80" s="75"/>
      <c r="F80" s="75" t="s">
        <v>155</v>
      </c>
      <c r="G80" s="404" t="s">
        <v>1157</v>
      </c>
      <c r="H80" s="477" t="s">
        <v>1863</v>
      </c>
      <c r="I80" s="405" t="s">
        <v>2007</v>
      </c>
      <c r="J80" s="477" t="s">
        <v>1885</v>
      </c>
      <c r="K80" s="405" t="s">
        <v>990</v>
      </c>
      <c r="L80" s="595" t="s">
        <v>1924</v>
      </c>
      <c r="M80" s="595" t="s">
        <v>1945</v>
      </c>
      <c r="N80" s="595" t="s">
        <v>1899</v>
      </c>
      <c r="O80" s="595" t="s">
        <v>2706</v>
      </c>
      <c r="P80" s="595" t="s">
        <v>990</v>
      </c>
      <c r="Q80" s="595" t="s">
        <v>2707</v>
      </c>
      <c r="R80" s="595" t="s">
        <v>990</v>
      </c>
      <c r="S80" s="595" t="str">
        <f t="shared" si="5"/>
        <v/>
      </c>
      <c r="T80" s="483" t="s">
        <v>2706</v>
      </c>
      <c r="U80" s="483" t="s">
        <v>2706</v>
      </c>
      <c r="V80" s="483" t="s">
        <v>2706</v>
      </c>
      <c r="W80" s="317" t="s">
        <v>1881</v>
      </c>
      <c r="X80" s="483" t="s">
        <v>2010</v>
      </c>
      <c r="Y80" s="483"/>
      <c r="Z80" s="406" t="s">
        <v>2708</v>
      </c>
      <c r="AA80" s="407"/>
      <c r="AB80" s="76"/>
      <c r="AC80" s="76"/>
      <c r="AD80" s="76"/>
      <c r="AE80" s="76"/>
      <c r="AF80" s="76"/>
      <c r="AG80" s="1" t="str">
        <f t="shared" si="4"/>
        <v>178</v>
      </c>
      <c r="AH80" s="1" t="b">
        <f t="shared" si="6"/>
        <v>0</v>
      </c>
      <c r="AI80" s="1" t="s">
        <v>990</v>
      </c>
      <c r="AJ80" s="1" t="str">
        <f t="shared" si="7"/>
        <v/>
      </c>
      <c r="AK80" s="1"/>
      <c r="AL80" s="1"/>
      <c r="AM80" s="1"/>
      <c r="AN80" s="1"/>
      <c r="AO80" s="1"/>
      <c r="AP80" s="1"/>
      <c r="AQ80" s="1"/>
      <c r="AR80" s="1"/>
      <c r="AS80" s="1"/>
      <c r="AT80" s="1"/>
      <c r="AU80" s="1"/>
      <c r="AV80" s="1"/>
      <c r="AW80" s="1"/>
      <c r="AX80" s="1"/>
      <c r="AY80" s="1"/>
      <c r="AZ80" s="1"/>
    </row>
    <row r="81" spans="1:52" ht="48" x14ac:dyDescent="0.25">
      <c r="A81" s="80" t="s">
        <v>2709</v>
      </c>
      <c r="B81" s="80"/>
      <c r="C81" s="74" t="s">
        <v>826</v>
      </c>
      <c r="D81" s="54" t="s">
        <v>155</v>
      </c>
      <c r="E81" s="54"/>
      <c r="F81" s="54" t="s">
        <v>155</v>
      </c>
      <c r="G81" s="408" t="s">
        <v>827</v>
      </c>
      <c r="H81" s="489" t="s">
        <v>1863</v>
      </c>
      <c r="I81" s="409" t="s">
        <v>2434</v>
      </c>
      <c r="J81" s="489" t="s">
        <v>1885</v>
      </c>
      <c r="K81" s="409" t="s">
        <v>990</v>
      </c>
      <c r="L81" s="253" t="s">
        <v>1924</v>
      </c>
      <c r="M81" s="253" t="s">
        <v>1945</v>
      </c>
      <c r="N81" s="253" t="s">
        <v>1899</v>
      </c>
      <c r="O81" s="253" t="s">
        <v>990</v>
      </c>
      <c r="P81" s="253" t="s">
        <v>990</v>
      </c>
      <c r="Q81" s="253"/>
      <c r="R81" s="253" t="s">
        <v>990</v>
      </c>
      <c r="S81" s="253" t="str">
        <f t="shared" si="5"/>
        <v/>
      </c>
      <c r="T81" s="253" t="s">
        <v>2710</v>
      </c>
      <c r="U81" s="253" t="s">
        <v>2711</v>
      </c>
      <c r="V81" s="253" t="s">
        <v>2710</v>
      </c>
      <c r="W81" s="281" t="s">
        <v>1881</v>
      </c>
      <c r="X81" s="253" t="s">
        <v>2010</v>
      </c>
      <c r="Y81" s="253"/>
      <c r="Z81" s="411" t="s">
        <v>2712</v>
      </c>
      <c r="AA81" s="412"/>
      <c r="AB81" s="281"/>
      <c r="AC81" s="281"/>
      <c r="AD81" s="281"/>
      <c r="AE81" s="281"/>
      <c r="AF81" s="281"/>
      <c r="AG81" s="1" t="str">
        <f t="shared" si="4"/>
        <v>179</v>
      </c>
      <c r="AH81" s="1" t="b">
        <f t="shared" si="6"/>
        <v>1</v>
      </c>
      <c r="AI81" s="1" t="s">
        <v>990</v>
      </c>
      <c r="AJ81" s="1" t="str">
        <f t="shared" si="7"/>
        <v/>
      </c>
      <c r="AK81" s="1"/>
      <c r="AL81" s="1"/>
      <c r="AM81" s="1"/>
      <c r="AN81" s="1"/>
      <c r="AO81" s="1"/>
      <c r="AP81" s="1"/>
      <c r="AQ81" s="1"/>
      <c r="AR81" s="1"/>
      <c r="AS81" s="1"/>
      <c r="AT81" s="1"/>
      <c r="AU81" s="1"/>
      <c r="AV81" s="1"/>
      <c r="AW81" s="1"/>
      <c r="AX81" s="1"/>
      <c r="AY81" s="1"/>
      <c r="AZ81" s="1"/>
    </row>
    <row r="82" spans="1:52" ht="148.5" customHeight="1" x14ac:dyDescent="0.25">
      <c r="A82" s="210" t="s">
        <v>2713</v>
      </c>
      <c r="B82" s="210"/>
      <c r="C82" s="594" t="s">
        <v>2714</v>
      </c>
      <c r="D82" s="75" t="s">
        <v>155</v>
      </c>
      <c r="E82" s="75"/>
      <c r="F82" s="75" t="s">
        <v>155</v>
      </c>
      <c r="G82" s="404" t="s">
        <v>2715</v>
      </c>
      <c r="H82" s="477" t="s">
        <v>1885</v>
      </c>
      <c r="I82" s="405" t="s">
        <v>2122</v>
      </c>
      <c r="J82" s="477" t="s">
        <v>1885</v>
      </c>
      <c r="K82" s="405" t="s">
        <v>990</v>
      </c>
      <c r="L82" s="595" t="s">
        <v>1924</v>
      </c>
      <c r="M82" s="595" t="s">
        <v>1945</v>
      </c>
      <c r="N82" s="595" t="s">
        <v>3668</v>
      </c>
      <c r="O82" s="595" t="s">
        <v>3633</v>
      </c>
      <c r="P82" s="595" t="s">
        <v>2716</v>
      </c>
      <c r="Q82" s="595" t="s">
        <v>2717</v>
      </c>
      <c r="R82" s="595" t="s">
        <v>3702</v>
      </c>
      <c r="S82" s="595" t="str">
        <f t="shared" si="5"/>
        <v/>
      </c>
      <c r="T82" s="483" t="s">
        <v>2718</v>
      </c>
      <c r="U82" s="483" t="s">
        <v>2719</v>
      </c>
      <c r="V82" s="483" t="s">
        <v>2718</v>
      </c>
      <c r="W82" s="317" t="s">
        <v>1881</v>
      </c>
      <c r="X82" s="483" t="s">
        <v>2010</v>
      </c>
      <c r="Y82" s="483"/>
      <c r="Z82" s="406" t="s">
        <v>2720</v>
      </c>
      <c r="AA82" s="407"/>
      <c r="AB82" s="76"/>
      <c r="AC82" s="76"/>
      <c r="AD82" s="76"/>
      <c r="AE82" s="76"/>
      <c r="AF82" s="76"/>
      <c r="AG82" s="1" t="str">
        <f t="shared" si="4"/>
        <v>180</v>
      </c>
      <c r="AH82" s="1" t="b">
        <f t="shared" si="6"/>
        <v>0</v>
      </c>
      <c r="AI82" s="1" t="s">
        <v>990</v>
      </c>
      <c r="AJ82" s="1" t="str">
        <f t="shared" si="7"/>
        <v/>
      </c>
      <c r="AK82" s="1"/>
      <c r="AL82" s="1"/>
      <c r="AM82" s="1"/>
      <c r="AN82" s="1"/>
      <c r="AO82" s="1"/>
      <c r="AP82" s="1"/>
      <c r="AQ82" s="1"/>
      <c r="AR82" s="1"/>
      <c r="AS82" s="1"/>
      <c r="AT82" s="1"/>
      <c r="AU82" s="1"/>
      <c r="AV82" s="1"/>
      <c r="AW82" s="1"/>
      <c r="AX82" s="1"/>
      <c r="AY82" s="1"/>
      <c r="AZ82" s="1"/>
    </row>
    <row r="83" spans="1:52" ht="120" x14ac:dyDescent="0.25">
      <c r="A83" s="80" t="s">
        <v>2721</v>
      </c>
      <c r="B83" s="80"/>
      <c r="C83" s="74" t="s">
        <v>41</v>
      </c>
      <c r="D83" s="54" t="s">
        <v>155</v>
      </c>
      <c r="E83" s="54"/>
      <c r="F83" s="54"/>
      <c r="G83" s="408" t="s">
        <v>815</v>
      </c>
      <c r="H83" s="489" t="s">
        <v>1780</v>
      </c>
      <c r="I83" s="409"/>
      <c r="J83" s="54" t="s">
        <v>1885</v>
      </c>
      <c r="K83" s="409" t="s">
        <v>2577</v>
      </c>
      <c r="L83" s="489" t="s">
        <v>990</v>
      </c>
      <c r="M83" s="489" t="s">
        <v>990</v>
      </c>
      <c r="N83" s="489" t="s">
        <v>1864</v>
      </c>
      <c r="O83" s="489" t="s">
        <v>2722</v>
      </c>
      <c r="P83" s="489"/>
      <c r="Q83" s="489" t="s">
        <v>2723</v>
      </c>
      <c r="R83" s="253" t="s">
        <v>3703</v>
      </c>
      <c r="S83" s="489" t="str">
        <f>SUBSTITUTE(AI83," - ",CHAR(10))</f>
        <v>PAC: DL20_RFG_EFAN_CTRL-Refrig-2021PLN-V11-4
RMP: DL20_RFG_EFAN_CTRL-Refrig-2021PLN-V11-4
CA: DL20_RFG_EFAN_CTRL-Refrig-2021PLN-V11-4</v>
      </c>
      <c r="T83" s="338" t="s">
        <v>2722</v>
      </c>
      <c r="U83" s="338" t="s">
        <v>2722</v>
      </c>
      <c r="V83" s="338" t="s">
        <v>2722</v>
      </c>
      <c r="W83" s="337" t="s">
        <v>159</v>
      </c>
      <c r="X83" s="338" t="s">
        <v>2724</v>
      </c>
      <c r="Y83" s="338"/>
      <c r="Z83" s="411"/>
      <c r="AA83" s="412"/>
      <c r="AB83" s="434"/>
      <c r="AC83" s="434"/>
      <c r="AD83" s="434"/>
      <c r="AE83" s="434"/>
      <c r="AF83" s="434"/>
      <c r="AG83" s="1" t="str">
        <f>RIGHT(A83,3)</f>
        <v>216</v>
      </c>
      <c r="AH83" s="1" t="b">
        <f t="shared" si="6"/>
        <v>0</v>
      </c>
      <c r="AI83" s="1" t="s">
        <v>3801</v>
      </c>
      <c r="AJ83" s="1" t="str">
        <f>IF(ISBLANK(U83),IF(W83="Sufficiently Characterized","",IF(AND(NOT(ISBLANK(T83)),NOT(ISBLANK(V83))),"COST","")),"")</f>
        <v/>
      </c>
      <c r="AK83" s="1"/>
      <c r="AL83" s="1"/>
      <c r="AM83" s="1"/>
      <c r="AN83" s="1"/>
      <c r="AO83" s="1"/>
      <c r="AP83" s="1"/>
      <c r="AQ83" s="1"/>
      <c r="AR83" s="1"/>
      <c r="AS83" s="1"/>
      <c r="AT83" s="1"/>
      <c r="AU83" s="1"/>
      <c r="AV83" s="1"/>
      <c r="AW83" s="1"/>
      <c r="AX83" s="1"/>
      <c r="AY83" s="1"/>
      <c r="AZ83" s="1"/>
    </row>
    <row r="84" spans="1:52" ht="51" customHeight="1" x14ac:dyDescent="0.25">
      <c r="A84" s="210" t="s">
        <v>2725</v>
      </c>
      <c r="B84" s="210"/>
      <c r="C84" s="594" t="s">
        <v>1173</v>
      </c>
      <c r="D84" s="75" t="s">
        <v>155</v>
      </c>
      <c r="E84" s="75"/>
      <c r="F84" s="75"/>
      <c r="G84" s="404" t="s">
        <v>804</v>
      </c>
      <c r="H84" s="477" t="s">
        <v>1780</v>
      </c>
      <c r="I84" s="405"/>
      <c r="J84" s="477" t="s">
        <v>1885</v>
      </c>
      <c r="K84" s="405" t="s">
        <v>2577</v>
      </c>
      <c r="L84" s="477" t="s">
        <v>990</v>
      </c>
      <c r="M84" s="477" t="s">
        <v>990</v>
      </c>
      <c r="N84" s="477" t="s">
        <v>1864</v>
      </c>
      <c r="O84" s="477" t="s">
        <v>2726</v>
      </c>
      <c r="P84" s="477"/>
      <c r="Q84" s="419" t="s">
        <v>2727</v>
      </c>
      <c r="R84" s="595" t="s">
        <v>3704</v>
      </c>
      <c r="S84" s="477" t="str">
        <f>SUBSTITUTE(AI84," - ",CHAR(10))</f>
        <v/>
      </c>
      <c r="T84" s="595" t="s">
        <v>2726</v>
      </c>
      <c r="U84" s="595" t="s">
        <v>2726</v>
      </c>
      <c r="V84" s="595" t="s">
        <v>2726</v>
      </c>
      <c r="W84" s="76" t="s">
        <v>1881</v>
      </c>
      <c r="X84" s="595" t="s">
        <v>2695</v>
      </c>
      <c r="Y84" s="595"/>
      <c r="Z84" s="431" t="s">
        <v>2728</v>
      </c>
      <c r="AA84" s="432"/>
      <c r="AB84" s="433"/>
      <c r="AC84" s="433"/>
      <c r="AD84" s="433"/>
      <c r="AE84" s="433"/>
      <c r="AF84" s="433"/>
      <c r="AG84" s="1" t="str">
        <f>RIGHT(A84,3)</f>
        <v>217</v>
      </c>
      <c r="AH84" s="1" t="b">
        <f t="shared" si="6"/>
        <v>1</v>
      </c>
      <c r="AI84" s="1" t="s">
        <v>990</v>
      </c>
      <c r="AJ84" s="1" t="str">
        <f>IF(ISBLANK(U84),IF(W84="Sufficiently Characterized","",IF(AND(NOT(ISBLANK(T84)),NOT(ISBLANK(V84))),"COST","")),"")</f>
        <v/>
      </c>
      <c r="AK84" s="1"/>
      <c r="AL84" s="1"/>
      <c r="AM84" s="1"/>
      <c r="AN84" s="1"/>
      <c r="AO84" s="1"/>
      <c r="AP84" s="1"/>
      <c r="AQ84" s="1"/>
      <c r="AR84" s="1"/>
      <c r="AS84" s="1"/>
      <c r="AT84" s="1"/>
      <c r="AU84" s="1"/>
      <c r="AV84" s="1"/>
      <c r="AW84" s="1"/>
      <c r="AX84" s="1"/>
      <c r="AY84" s="1"/>
      <c r="AZ84" s="1"/>
    </row>
    <row r="85" spans="1:52" ht="60" x14ac:dyDescent="0.25">
      <c r="A85" s="80" t="s">
        <v>2729</v>
      </c>
      <c r="B85" s="80"/>
      <c r="C85" s="74" t="s">
        <v>1176</v>
      </c>
      <c r="D85" s="54" t="s">
        <v>155</v>
      </c>
      <c r="E85" s="54"/>
      <c r="F85" s="54" t="s">
        <v>155</v>
      </c>
      <c r="G85" s="408" t="s">
        <v>2730</v>
      </c>
      <c r="H85" s="489" t="s">
        <v>1885</v>
      </c>
      <c r="I85" s="409" t="s">
        <v>2122</v>
      </c>
      <c r="J85" s="489" t="s">
        <v>1885</v>
      </c>
      <c r="K85" s="409" t="s">
        <v>990</v>
      </c>
      <c r="L85" s="253" t="s">
        <v>1924</v>
      </c>
      <c r="M85" s="253" t="s">
        <v>1945</v>
      </c>
      <c r="N85" s="253" t="s">
        <v>3669</v>
      </c>
      <c r="O85" s="253" t="s">
        <v>990</v>
      </c>
      <c r="P85" s="253" t="s">
        <v>990</v>
      </c>
      <c r="Q85" s="253"/>
      <c r="R85" s="253" t="s">
        <v>990</v>
      </c>
      <c r="S85" s="253" t="str">
        <f t="shared" si="5"/>
        <v>PAC: DL20_RFG_INS_SCTLINE-Refrig-2021PLN-V11-3
RMP: DL20_RFG_INS_SCTLINE-Refrig-2021PLN-V11-3
CA: DL20_RFG_INS_SCTLINE-Refrig-2021PLN-V11-3</v>
      </c>
      <c r="T85" s="253" t="s">
        <v>2731</v>
      </c>
      <c r="U85" s="253" t="s">
        <v>2732</v>
      </c>
      <c r="V85" s="253" t="s">
        <v>2731</v>
      </c>
      <c r="W85" s="281" t="s">
        <v>399</v>
      </c>
      <c r="X85" s="253" t="s">
        <v>2010</v>
      </c>
      <c r="Y85" s="253"/>
      <c r="Z85" s="411" t="s">
        <v>2733</v>
      </c>
      <c r="AA85" s="412"/>
      <c r="AB85" s="281"/>
      <c r="AC85" s="281"/>
      <c r="AD85" s="281"/>
      <c r="AE85" s="281"/>
      <c r="AF85" s="281"/>
      <c r="AG85" s="1" t="str">
        <f t="shared" si="4"/>
        <v>181</v>
      </c>
      <c r="AH85" s="1" t="b">
        <f t="shared" si="6"/>
        <v>1</v>
      </c>
      <c r="AI85" s="1" t="s">
        <v>3802</v>
      </c>
      <c r="AJ85" s="1" t="str">
        <f t="shared" si="7"/>
        <v/>
      </c>
      <c r="AK85" s="1"/>
      <c r="AL85" s="1"/>
      <c r="AM85" s="1"/>
      <c r="AN85" s="1"/>
      <c r="AO85" s="1"/>
      <c r="AP85" s="1"/>
      <c r="AQ85" s="1"/>
      <c r="AR85" s="1"/>
      <c r="AS85" s="1"/>
      <c r="AT85" s="1"/>
      <c r="AU85" s="1"/>
      <c r="AV85" s="1"/>
      <c r="AW85" s="1"/>
      <c r="AX85" s="1"/>
      <c r="AY85" s="1"/>
      <c r="AZ85" s="1"/>
    </row>
    <row r="86" spans="1:52" ht="132" x14ac:dyDescent="0.25">
      <c r="A86" s="210" t="s">
        <v>2734</v>
      </c>
      <c r="B86" s="210"/>
      <c r="C86" s="594" t="s">
        <v>31</v>
      </c>
      <c r="D86" s="75" t="s">
        <v>155</v>
      </c>
      <c r="E86" s="75"/>
      <c r="F86" s="75" t="s">
        <v>155</v>
      </c>
      <c r="G86" s="404" t="s">
        <v>829</v>
      </c>
      <c r="H86" s="477" t="s">
        <v>1911</v>
      </c>
      <c r="I86" s="405" t="s">
        <v>2735</v>
      </c>
      <c r="J86" s="477" t="s">
        <v>1911</v>
      </c>
      <c r="K86" s="405" t="s">
        <v>990</v>
      </c>
      <c r="L86" s="595" t="s">
        <v>1924</v>
      </c>
      <c r="M86" s="595" t="s">
        <v>3641</v>
      </c>
      <c r="N86" s="595" t="s">
        <v>2109</v>
      </c>
      <c r="O86" s="595" t="s">
        <v>990</v>
      </c>
      <c r="P86" s="595" t="s">
        <v>990</v>
      </c>
      <c r="Q86" s="595"/>
      <c r="R86" s="595" t="s">
        <v>990</v>
      </c>
      <c r="S86" s="595" t="str">
        <f t="shared" si="5"/>
        <v>PAC: DL20_RFG_LED-Refrig-2021PLN-V11-1
RMP: DL20_RFG_LED-Refrig-2021PLN-V11-1
CA: DL20_RFG_LED-Refrig-CMUATRM-1</v>
      </c>
      <c r="T86" s="483" t="s">
        <v>2736</v>
      </c>
      <c r="U86" s="483" t="s">
        <v>2736</v>
      </c>
      <c r="V86" s="483" t="s">
        <v>2737</v>
      </c>
      <c r="W86" s="317" t="s">
        <v>1881</v>
      </c>
      <c r="X86" s="483" t="s">
        <v>2738</v>
      </c>
      <c r="Y86" s="483"/>
      <c r="Z86" s="406" t="s">
        <v>2687</v>
      </c>
      <c r="AA86" s="407"/>
      <c r="AB86" s="76"/>
      <c r="AC86" s="76"/>
      <c r="AD86" s="76"/>
      <c r="AE86" s="76"/>
      <c r="AF86" s="76"/>
      <c r="AG86" s="1" t="str">
        <f t="shared" si="4"/>
        <v>182</v>
      </c>
      <c r="AH86" s="1" t="b">
        <f t="shared" si="6"/>
        <v>0</v>
      </c>
      <c r="AI86" s="1" t="s">
        <v>3803</v>
      </c>
      <c r="AJ86" s="1" t="str">
        <f t="shared" si="7"/>
        <v/>
      </c>
      <c r="AK86" s="1"/>
      <c r="AL86" s="1"/>
      <c r="AM86" s="1"/>
      <c r="AN86" s="1"/>
      <c r="AO86" s="1"/>
      <c r="AP86" s="1"/>
      <c r="AQ86" s="1"/>
      <c r="AR86" s="1"/>
      <c r="AS86" s="1"/>
      <c r="AT86" s="1"/>
      <c r="AU86" s="1"/>
      <c r="AV86" s="1"/>
      <c r="AW86" s="1"/>
      <c r="AX86" s="1"/>
      <c r="AY86" s="1"/>
      <c r="AZ86" s="1"/>
    </row>
    <row r="87" spans="1:52" ht="105.75" customHeight="1" x14ac:dyDescent="0.25">
      <c r="A87" s="80" t="s">
        <v>2739</v>
      </c>
      <c r="B87" s="80"/>
      <c r="C87" s="74" t="s">
        <v>33</v>
      </c>
      <c r="D87" s="54" t="s">
        <v>155</v>
      </c>
      <c r="E87" s="54"/>
      <c r="F87" s="54" t="s">
        <v>155</v>
      </c>
      <c r="G87" s="408" t="s">
        <v>836</v>
      </c>
      <c r="H87" s="489" t="s">
        <v>1885</v>
      </c>
      <c r="I87" s="409" t="s">
        <v>1998</v>
      </c>
      <c r="J87" s="489" t="s">
        <v>1885</v>
      </c>
      <c r="K87" s="409" t="s">
        <v>990</v>
      </c>
      <c r="L87" s="253" t="s">
        <v>3642</v>
      </c>
      <c r="M87" s="253" t="s">
        <v>3641</v>
      </c>
      <c r="N87" s="253" t="s">
        <v>3670</v>
      </c>
      <c r="O87" s="253" t="s">
        <v>990</v>
      </c>
      <c r="P87" s="253" t="s">
        <v>990</v>
      </c>
      <c r="Q87" s="253"/>
      <c r="R87" s="253" t="s">
        <v>990</v>
      </c>
      <c r="S87" s="253" t="str">
        <f t="shared" si="5"/>
        <v>PAC: DL20_RFG_SENS-Refrig-2021PLN-V11-11
RMP: DL20_RFG_SENS-Refrig-2021PLN-V11-11
CA: DL20_RFG_SENS-Refrig-2021PLN-V11-11</v>
      </c>
      <c r="T87" s="253" t="s">
        <v>2740</v>
      </c>
      <c r="U87" s="253" t="s">
        <v>2741</v>
      </c>
      <c r="V87" s="253" t="s">
        <v>2740</v>
      </c>
      <c r="W87" s="281" t="s">
        <v>1881</v>
      </c>
      <c r="X87" s="253"/>
      <c r="Y87" s="253"/>
      <c r="Z87" s="411" t="s">
        <v>2742</v>
      </c>
      <c r="AA87" s="412"/>
      <c r="AB87" s="281"/>
      <c r="AC87" s="281"/>
      <c r="AD87" s="281"/>
      <c r="AE87" s="281"/>
      <c r="AF87" s="281"/>
      <c r="AG87" s="1" t="str">
        <f t="shared" si="4"/>
        <v>183</v>
      </c>
      <c r="AH87" s="1" t="b">
        <f t="shared" si="6"/>
        <v>1</v>
      </c>
      <c r="AI87" s="1" t="s">
        <v>3804</v>
      </c>
      <c r="AJ87" s="1" t="str">
        <f t="shared" si="7"/>
        <v/>
      </c>
      <c r="AK87" s="1"/>
      <c r="AL87" s="1"/>
      <c r="AM87" s="1"/>
      <c r="AN87" s="1"/>
      <c r="AO87" s="1"/>
      <c r="AP87" s="1"/>
      <c r="AQ87" s="1"/>
      <c r="AR87" s="1"/>
      <c r="AS87" s="1"/>
      <c r="AT87" s="1"/>
      <c r="AU87" s="1"/>
      <c r="AV87" s="1"/>
      <c r="AW87" s="1"/>
      <c r="AX87" s="1"/>
      <c r="AY87" s="1"/>
      <c r="AZ87" s="1"/>
    </row>
    <row r="88" spans="1:52" ht="60" x14ac:dyDescent="0.25">
      <c r="A88" s="210" t="s">
        <v>2743</v>
      </c>
      <c r="B88" s="210"/>
      <c r="C88" s="594" t="s">
        <v>840</v>
      </c>
      <c r="D88" s="75" t="s">
        <v>155</v>
      </c>
      <c r="E88" s="75"/>
      <c r="F88" s="75" t="s">
        <v>155</v>
      </c>
      <c r="G88" s="404" t="s">
        <v>841</v>
      </c>
      <c r="H88" s="477" t="s">
        <v>1885</v>
      </c>
      <c r="I88" s="405" t="s">
        <v>1998</v>
      </c>
      <c r="J88" s="477" t="s">
        <v>1885</v>
      </c>
      <c r="K88" s="405" t="s">
        <v>990</v>
      </c>
      <c r="L88" s="595" t="s">
        <v>3643</v>
      </c>
      <c r="M88" s="595" t="s">
        <v>1945</v>
      </c>
      <c r="N88" s="595" t="s">
        <v>3671</v>
      </c>
      <c r="O88" s="595" t="s">
        <v>2746</v>
      </c>
      <c r="P88" s="595" t="s">
        <v>990</v>
      </c>
      <c r="Q88" s="595" t="s">
        <v>2744</v>
      </c>
      <c r="R88" s="595" t="s">
        <v>3705</v>
      </c>
      <c r="S88" s="595" t="str">
        <f t="shared" si="5"/>
        <v>PAC: DL20_RFG_ODSP_COV-Refrig-2021PLN-V11-1
RMP: DL20_RFG_ODSP_COV-Refrig-2021PLN-V11-1
CA: DL20_RFG_ODSP_COV-Refrig-2021PLN-V11-1</v>
      </c>
      <c r="T88" s="483" t="s">
        <v>2745</v>
      </c>
      <c r="U88" s="483" t="s">
        <v>2746</v>
      </c>
      <c r="V88" s="483" t="s">
        <v>2745</v>
      </c>
      <c r="W88" s="317" t="s">
        <v>399</v>
      </c>
      <c r="X88" s="483"/>
      <c r="Y88" s="483"/>
      <c r="Z88" s="436" t="s">
        <v>2666</v>
      </c>
      <c r="AA88" s="437"/>
      <c r="AB88" s="76"/>
      <c r="AC88" s="76"/>
      <c r="AD88" s="76"/>
      <c r="AE88" s="76"/>
      <c r="AF88" s="76"/>
      <c r="AG88" s="1" t="str">
        <f t="shared" si="4"/>
        <v>184</v>
      </c>
      <c r="AH88" s="1" t="b">
        <f t="shared" si="6"/>
        <v>0</v>
      </c>
      <c r="AI88" s="1" t="s">
        <v>3805</v>
      </c>
      <c r="AJ88" s="1" t="str">
        <f t="shared" si="7"/>
        <v/>
      </c>
      <c r="AK88" s="1"/>
      <c r="AL88" s="1"/>
      <c r="AM88" s="1"/>
      <c r="AN88" s="1"/>
      <c r="AO88" s="1"/>
      <c r="AP88" s="1"/>
      <c r="AQ88" s="1"/>
      <c r="AR88" s="1"/>
      <c r="AS88" s="1"/>
      <c r="AT88" s="1"/>
      <c r="AU88" s="1"/>
      <c r="AV88" s="1"/>
      <c r="AW88" s="1"/>
      <c r="AX88" s="1"/>
      <c r="AY88" s="1"/>
      <c r="AZ88" s="1"/>
    </row>
    <row r="89" spans="1:52" ht="80.25" customHeight="1" x14ac:dyDescent="0.25">
      <c r="A89" s="80" t="s">
        <v>2747</v>
      </c>
      <c r="B89" s="80"/>
      <c r="C89" s="74" t="s">
        <v>1189</v>
      </c>
      <c r="D89" s="54" t="s">
        <v>155</v>
      </c>
      <c r="E89" s="54"/>
      <c r="F89" s="54" t="s">
        <v>990</v>
      </c>
      <c r="G89" s="408" t="s">
        <v>967</v>
      </c>
      <c r="H89" s="489" t="s">
        <v>1780</v>
      </c>
      <c r="I89" s="409" t="s">
        <v>990</v>
      </c>
      <c r="J89" s="489" t="s">
        <v>1885</v>
      </c>
      <c r="K89" s="409" t="s">
        <v>990</v>
      </c>
      <c r="L89" s="253" t="s">
        <v>990</v>
      </c>
      <c r="M89" s="253" t="s">
        <v>990</v>
      </c>
      <c r="N89" s="253" t="s">
        <v>1864</v>
      </c>
      <c r="O89" s="253" t="s">
        <v>990</v>
      </c>
      <c r="P89" s="253" t="s">
        <v>990</v>
      </c>
      <c r="Q89" s="253"/>
      <c r="R89" s="253" t="s">
        <v>990</v>
      </c>
      <c r="S89" s="253" t="str">
        <f>SUBSTITUTE(AI89," - ",CHAR(10))</f>
        <v>PAC: HANDWRAP_ONDMD-Misc-RTF-v1.1-1
RMP: HANDWRAP_ONDMD-Misc-RTF-v1.1-1
CA: HANDWRAP_ONDMD-Misc-RTF-v1.1-1</v>
      </c>
      <c r="T89" s="338" t="s">
        <v>2748</v>
      </c>
      <c r="U89" s="338" t="s">
        <v>2748</v>
      </c>
      <c r="V89" s="338" t="s">
        <v>2748</v>
      </c>
      <c r="W89" s="337" t="s">
        <v>159</v>
      </c>
      <c r="X89" s="438"/>
      <c r="Y89" s="413" t="s">
        <v>2749</v>
      </c>
      <c r="Z89" s="411" t="s">
        <v>2750</v>
      </c>
      <c r="AA89" s="412" t="s">
        <v>632</v>
      </c>
      <c r="AB89" s="281"/>
      <c r="AC89" s="281"/>
      <c r="AD89" s="281"/>
      <c r="AE89" s="281"/>
      <c r="AF89" s="281"/>
      <c r="AG89" s="1" t="str">
        <f>RIGHT(A89,3)</f>
        <v>218</v>
      </c>
      <c r="AH89" s="1" t="b">
        <f>ISODD(AG89)</f>
        <v>0</v>
      </c>
      <c r="AI89" s="1" t="s">
        <v>3806</v>
      </c>
      <c r="AJ89" s="1" t="str">
        <f>IF(ISBLANK(U89),IF(W89="Sufficiently Characterized","",IF(AND(NOT(ISBLANK(T89)),NOT(ISBLANK(V89))),"COST","")),"")</f>
        <v/>
      </c>
      <c r="AK89" s="1"/>
      <c r="AL89" s="1"/>
      <c r="AM89" s="1"/>
      <c r="AN89" s="1"/>
      <c r="AO89" s="1"/>
      <c r="AP89" s="1"/>
      <c r="AQ89" s="1"/>
      <c r="AR89" s="1"/>
      <c r="AS89" s="1"/>
      <c r="AT89" s="1"/>
      <c r="AU89" s="1"/>
      <c r="AV89" s="1"/>
      <c r="AW89" s="1"/>
      <c r="AX89" s="1"/>
      <c r="AY89" s="1"/>
      <c r="AZ89" s="1"/>
    </row>
    <row r="90" spans="1:52" ht="73.5" customHeight="1" x14ac:dyDescent="0.25">
      <c r="A90" s="210" t="s">
        <v>2751</v>
      </c>
      <c r="B90" s="210"/>
      <c r="C90" s="594" t="s">
        <v>2752</v>
      </c>
      <c r="D90" s="75" t="s">
        <v>155</v>
      </c>
      <c r="E90" s="75"/>
      <c r="F90" s="75" t="s">
        <v>155</v>
      </c>
      <c r="G90" s="404" t="s">
        <v>2753</v>
      </c>
      <c r="H90" s="477" t="s">
        <v>1863</v>
      </c>
      <c r="I90" s="405" t="s">
        <v>2434</v>
      </c>
      <c r="J90" s="477" t="s">
        <v>1885</v>
      </c>
      <c r="K90" s="410" t="s">
        <v>2754</v>
      </c>
      <c r="L90" s="595" t="s">
        <v>1924</v>
      </c>
      <c r="M90" s="595" t="s">
        <v>1945</v>
      </c>
      <c r="N90" s="595" t="s">
        <v>1899</v>
      </c>
      <c r="O90" s="595" t="s">
        <v>2755</v>
      </c>
      <c r="P90" s="595" t="s">
        <v>990</v>
      </c>
      <c r="Q90" s="595" t="s">
        <v>2756</v>
      </c>
      <c r="R90" s="595" t="s">
        <v>990</v>
      </c>
      <c r="S90" s="595" t="str">
        <f t="shared" si="5"/>
        <v/>
      </c>
      <c r="T90" s="595" t="s">
        <v>2757</v>
      </c>
      <c r="U90" s="595" t="s">
        <v>2755</v>
      </c>
      <c r="V90" s="595" t="s">
        <v>2757</v>
      </c>
      <c r="W90" s="76" t="s">
        <v>1881</v>
      </c>
      <c r="X90" s="595" t="s">
        <v>2010</v>
      </c>
      <c r="Y90" s="595"/>
      <c r="Z90" s="406" t="s">
        <v>2758</v>
      </c>
      <c r="AA90" s="407"/>
      <c r="AB90" s="76"/>
      <c r="AC90" s="76"/>
      <c r="AD90" s="76"/>
      <c r="AE90" s="76"/>
      <c r="AF90" s="76"/>
      <c r="AG90" s="1" t="str">
        <f t="shared" si="4"/>
        <v>185</v>
      </c>
      <c r="AH90" s="1" t="b">
        <f t="shared" si="6"/>
        <v>1</v>
      </c>
      <c r="AI90" s="1" t="s">
        <v>990</v>
      </c>
      <c r="AJ90" s="1" t="str">
        <f t="shared" si="7"/>
        <v/>
      </c>
      <c r="AK90" s="1"/>
      <c r="AL90" s="1"/>
      <c r="AM90" s="1"/>
      <c r="AN90" s="1"/>
      <c r="AO90" s="1"/>
      <c r="AP90" s="1"/>
      <c r="AQ90" s="1"/>
      <c r="AR90" s="1"/>
      <c r="AS90" s="1"/>
      <c r="AT90" s="1"/>
      <c r="AU90" s="1"/>
      <c r="AV90" s="1"/>
      <c r="AW90" s="1"/>
      <c r="AX90" s="1"/>
      <c r="AY90" s="1"/>
      <c r="AZ90" s="1"/>
    </row>
    <row r="91" spans="1:52" ht="65.25" customHeight="1" x14ac:dyDescent="0.25">
      <c r="A91" s="80" t="s">
        <v>2759</v>
      </c>
      <c r="B91" s="80"/>
      <c r="C91" s="74" t="s">
        <v>882</v>
      </c>
      <c r="D91" s="54"/>
      <c r="E91" s="54" t="s">
        <v>155</v>
      </c>
      <c r="F91" s="54" t="s">
        <v>155</v>
      </c>
      <c r="G91" s="408" t="s">
        <v>883</v>
      </c>
      <c r="H91" s="489" t="s">
        <v>1863</v>
      </c>
      <c r="I91" s="409" t="s">
        <v>2007</v>
      </c>
      <c r="J91" s="489" t="s">
        <v>1885</v>
      </c>
      <c r="K91" s="409" t="s">
        <v>990</v>
      </c>
      <c r="L91" s="253" t="s">
        <v>1924</v>
      </c>
      <c r="M91" s="253" t="s">
        <v>1945</v>
      </c>
      <c r="N91" s="253" t="s">
        <v>1899</v>
      </c>
      <c r="O91" s="253" t="s">
        <v>990</v>
      </c>
      <c r="P91" s="253" t="s">
        <v>990</v>
      </c>
      <c r="Q91" s="253"/>
      <c r="R91" s="253" t="s">
        <v>990</v>
      </c>
      <c r="S91" s="253" t="str">
        <f t="shared" si="5"/>
        <v>PAC: DL20_RFG_ULTFRZ_ESTAR-Refrig-CAeTRM-1-2
RMP: DL20_RFG_ULTFRZ_ESTAR-Refrig-CAeTRM-1-2
CA: DL20_RFG_ULTFRZ_ESTAR-Refrig-CAeTRM-1-2</v>
      </c>
      <c r="T91" s="338" t="s">
        <v>2760</v>
      </c>
      <c r="U91" s="338" t="s">
        <v>2760</v>
      </c>
      <c r="V91" s="338" t="s">
        <v>2760</v>
      </c>
      <c r="W91" s="337" t="s">
        <v>159</v>
      </c>
      <c r="X91" s="438" t="s">
        <v>2010</v>
      </c>
      <c r="Y91" s="413" t="s">
        <v>2761</v>
      </c>
      <c r="Z91" s="411" t="s">
        <v>2762</v>
      </c>
      <c r="AA91" s="412" t="s">
        <v>632</v>
      </c>
      <c r="AB91" s="281"/>
      <c r="AC91" s="281"/>
      <c r="AD91" s="281"/>
      <c r="AE91" s="281"/>
      <c r="AF91" s="281"/>
      <c r="AG91" s="1" t="str">
        <f t="shared" si="4"/>
        <v>186</v>
      </c>
      <c r="AH91" s="1" t="b">
        <f t="shared" si="6"/>
        <v>0</v>
      </c>
      <c r="AI91" s="1" t="s">
        <v>3807</v>
      </c>
      <c r="AJ91" s="1" t="str">
        <f t="shared" si="7"/>
        <v/>
      </c>
      <c r="AK91" s="1"/>
      <c r="AL91" s="1"/>
      <c r="AM91" s="1"/>
      <c r="AN91" s="1"/>
      <c r="AO91" s="1"/>
      <c r="AP91" s="1"/>
      <c r="AQ91" s="1"/>
      <c r="AR91" s="1"/>
      <c r="AS91" s="1"/>
      <c r="AT91" s="1"/>
      <c r="AU91" s="1"/>
      <c r="AV91" s="1"/>
      <c r="AW91" s="1"/>
      <c r="AX91" s="1"/>
      <c r="AY91" s="1"/>
      <c r="AZ91" s="1"/>
    </row>
    <row r="92" spans="1:52" ht="84" x14ac:dyDescent="0.25">
      <c r="A92" s="210" t="s">
        <v>2763</v>
      </c>
      <c r="B92" s="210"/>
      <c r="C92" s="594" t="s">
        <v>846</v>
      </c>
      <c r="D92" s="75" t="s">
        <v>155</v>
      </c>
      <c r="E92" s="75"/>
      <c r="F92" s="75" t="s">
        <v>155</v>
      </c>
      <c r="G92" s="404" t="s">
        <v>847</v>
      </c>
      <c r="H92" s="477" t="s">
        <v>1885</v>
      </c>
      <c r="I92" s="405" t="s">
        <v>2122</v>
      </c>
      <c r="J92" s="477" t="s">
        <v>1885</v>
      </c>
      <c r="K92" s="405" t="s">
        <v>990</v>
      </c>
      <c r="L92" s="595" t="s">
        <v>1924</v>
      </c>
      <c r="M92" s="595" t="s">
        <v>1945</v>
      </c>
      <c r="N92" s="595" t="s">
        <v>3672</v>
      </c>
      <c r="O92" s="595" t="s">
        <v>2765</v>
      </c>
      <c r="P92" s="595" t="s">
        <v>990</v>
      </c>
      <c r="Q92" s="595" t="s">
        <v>2764</v>
      </c>
      <c r="R92" s="595" t="s">
        <v>3706</v>
      </c>
      <c r="S92" s="595" t="str">
        <f t="shared" si="5"/>
        <v>PAC: VEND_CTRL-Miscellaneous-SCE-17R0-40
RMP: VEND_CTRL-Miscellaneous-SCE-17R0-40
CA: VEND_CTRL-Miscellaneous-SCE-17R0-40</v>
      </c>
      <c r="T92" s="595" t="s">
        <v>2765</v>
      </c>
      <c r="U92" s="595" t="s">
        <v>2765</v>
      </c>
      <c r="V92" s="595" t="s">
        <v>2765</v>
      </c>
      <c r="W92" s="76" t="s">
        <v>159</v>
      </c>
      <c r="X92" s="595" t="s">
        <v>2766</v>
      </c>
      <c r="Y92" s="595"/>
      <c r="Z92" s="406" t="s">
        <v>2767</v>
      </c>
      <c r="AA92" s="407"/>
      <c r="AB92" s="76"/>
      <c r="AC92" s="76"/>
      <c r="AD92" s="76"/>
      <c r="AE92" s="76"/>
      <c r="AF92" s="76"/>
      <c r="AG92" s="1" t="str">
        <f t="shared" si="4"/>
        <v>187</v>
      </c>
      <c r="AH92" s="1" t="b">
        <f t="shared" si="6"/>
        <v>1</v>
      </c>
      <c r="AI92" s="1" t="s">
        <v>3808</v>
      </c>
      <c r="AJ92" s="1" t="str">
        <f t="shared" si="7"/>
        <v/>
      </c>
      <c r="AK92" s="1"/>
      <c r="AL92" s="1"/>
      <c r="AM92" s="1"/>
      <c r="AN92" s="1"/>
      <c r="AO92" s="1"/>
      <c r="AP92" s="1"/>
      <c r="AQ92" s="1"/>
      <c r="AR92" s="1"/>
      <c r="AS92" s="1"/>
      <c r="AT92" s="1"/>
      <c r="AU92" s="1"/>
      <c r="AV92" s="1"/>
      <c r="AW92" s="1"/>
      <c r="AX92" s="1"/>
      <c r="AY92" s="1"/>
      <c r="AZ92" s="1"/>
    </row>
    <row r="93" spans="1:52" ht="75" x14ac:dyDescent="0.25">
      <c r="A93" s="80" t="s">
        <v>2768</v>
      </c>
      <c r="B93" s="80"/>
      <c r="C93" s="74" t="s">
        <v>852</v>
      </c>
      <c r="D93" s="54" t="s">
        <v>155</v>
      </c>
      <c r="E93" s="54"/>
      <c r="F93" s="54" t="s">
        <v>155</v>
      </c>
      <c r="G93" s="408" t="s">
        <v>853</v>
      </c>
      <c r="H93" s="489" t="s">
        <v>1863</v>
      </c>
      <c r="I93" s="409" t="s">
        <v>2434</v>
      </c>
      <c r="J93" s="489" t="s">
        <v>1885</v>
      </c>
      <c r="K93" s="409" t="s">
        <v>990</v>
      </c>
      <c r="L93" s="253" t="s">
        <v>1924</v>
      </c>
      <c r="M93" s="253" t="s">
        <v>1925</v>
      </c>
      <c r="N93" s="253" t="s">
        <v>1899</v>
      </c>
      <c r="O93" s="253" t="s">
        <v>2770</v>
      </c>
      <c r="P93" s="253" t="s">
        <v>990</v>
      </c>
      <c r="Q93" s="419" t="s">
        <v>2769</v>
      </c>
      <c r="R93" s="253" t="s">
        <v>990</v>
      </c>
      <c r="S93" s="253" t="str">
        <f>SUBSTITUTE(AI93," - ",CHAR(10))</f>
        <v>PAC: COOK_EXHD-Food Preparation-7PLN-v3-1
RMP: XCEL
"Demand Controlled Ventilation CO
5 to less than 7.5 HP" 2020 Measure
CA: COOK_EXHD-Food Preparation-7PLN-v3-1</v>
      </c>
      <c r="T93" s="338" t="s">
        <v>2770</v>
      </c>
      <c r="U93" s="338" t="s">
        <v>2770</v>
      </c>
      <c r="V93" s="338" t="s">
        <v>2770</v>
      </c>
      <c r="W93" s="337" t="s">
        <v>1881</v>
      </c>
      <c r="X93" s="338" t="s">
        <v>2771</v>
      </c>
      <c r="Y93" s="338"/>
      <c r="Z93" s="431" t="s">
        <v>2772</v>
      </c>
      <c r="AA93" s="432"/>
      <c r="AB93" s="281"/>
      <c r="AC93" s="281"/>
      <c r="AD93" s="281"/>
      <c r="AE93" s="281"/>
      <c r="AF93" s="281"/>
      <c r="AG93" s="1" t="str">
        <f t="shared" si="4"/>
        <v>188</v>
      </c>
      <c r="AH93" s="1" t="b">
        <f t="shared" si="6"/>
        <v>0</v>
      </c>
      <c r="AI93" s="1" t="s">
        <v>3809</v>
      </c>
      <c r="AJ93" s="1" t="str">
        <f t="shared" si="7"/>
        <v/>
      </c>
      <c r="AK93" s="1"/>
      <c r="AL93" s="1"/>
      <c r="AM93" s="1"/>
      <c r="AN93" s="1"/>
      <c r="AO93" s="1"/>
      <c r="AP93" s="1"/>
      <c r="AQ93" s="1"/>
      <c r="AR93" s="1"/>
      <c r="AS93" s="1"/>
      <c r="AT93" s="1"/>
      <c r="AU93" s="1"/>
      <c r="AV93" s="1"/>
      <c r="AW93" s="1"/>
      <c r="AX93" s="1"/>
      <c r="AY93" s="1"/>
      <c r="AZ93" s="1"/>
    </row>
    <row r="94" spans="1:52" ht="60" x14ac:dyDescent="0.25">
      <c r="A94" s="210" t="s">
        <v>2773</v>
      </c>
      <c r="B94" s="210"/>
      <c r="C94" s="594" t="s">
        <v>857</v>
      </c>
      <c r="D94" s="75" t="s">
        <v>155</v>
      </c>
      <c r="E94" s="75"/>
      <c r="F94" s="75" t="s">
        <v>155</v>
      </c>
      <c r="G94" s="404" t="s">
        <v>859</v>
      </c>
      <c r="H94" s="477" t="s">
        <v>1863</v>
      </c>
      <c r="I94" s="405" t="s">
        <v>1872</v>
      </c>
      <c r="J94" s="477" t="s">
        <v>1863</v>
      </c>
      <c r="K94" s="405" t="s">
        <v>990</v>
      </c>
      <c r="L94" s="595" t="s">
        <v>3644</v>
      </c>
      <c r="M94" s="595" t="s">
        <v>3638</v>
      </c>
      <c r="N94" s="595" t="s">
        <v>1899</v>
      </c>
      <c r="O94" s="595" t="s">
        <v>2775</v>
      </c>
      <c r="P94" s="595" t="s">
        <v>990</v>
      </c>
      <c r="Q94" s="595" t="s">
        <v>2774</v>
      </c>
      <c r="R94" s="595" t="s">
        <v>3707</v>
      </c>
      <c r="S94" s="595" t="str">
        <f t="shared" si="5"/>
        <v>PAC: GSTRM_CTRL-Cooling/Heating-PGE-R2-18
RMP: GSTRM_CTRL-Cooling/Heating-PGE-R2-18
CA: GSTRM_CTRL-Cooling/Heating-PGE-R2-18</v>
      </c>
      <c r="T94" s="595" t="s">
        <v>2775</v>
      </c>
      <c r="U94" s="595" t="s">
        <v>2775</v>
      </c>
      <c r="V94" s="595" t="s">
        <v>1877</v>
      </c>
      <c r="W94" s="76" t="s">
        <v>159</v>
      </c>
      <c r="X94" s="595" t="s">
        <v>2776</v>
      </c>
      <c r="Y94" s="595"/>
      <c r="Z94" s="406"/>
      <c r="AA94" s="407"/>
      <c r="AB94" s="76"/>
      <c r="AC94" s="76"/>
      <c r="AD94" s="76"/>
      <c r="AE94" s="76"/>
      <c r="AF94" s="76"/>
      <c r="AG94" s="1" t="str">
        <f t="shared" si="4"/>
        <v>189</v>
      </c>
      <c r="AH94" s="1" t="b">
        <f t="shared" si="6"/>
        <v>1</v>
      </c>
      <c r="AI94" s="1" t="s">
        <v>3810</v>
      </c>
      <c r="AJ94" s="1" t="str">
        <f t="shared" si="7"/>
        <v/>
      </c>
      <c r="AK94" s="1"/>
      <c r="AL94" s="1"/>
      <c r="AM94" s="1"/>
      <c r="AN94" s="1"/>
      <c r="AO94" s="1"/>
      <c r="AP94" s="1"/>
      <c r="AQ94" s="1"/>
      <c r="AR94" s="1"/>
      <c r="AS94" s="1"/>
      <c r="AT94" s="1"/>
      <c r="AU94" s="1"/>
      <c r="AV94" s="1"/>
      <c r="AW94" s="1"/>
      <c r="AX94" s="1"/>
      <c r="AY94" s="1"/>
      <c r="AZ94" s="1"/>
    </row>
    <row r="95" spans="1:52" ht="69.75" customHeight="1" x14ac:dyDescent="0.25">
      <c r="A95" s="80" t="s">
        <v>2777</v>
      </c>
      <c r="B95" s="80"/>
      <c r="C95" s="74" t="s">
        <v>47</v>
      </c>
      <c r="D95" s="54"/>
      <c r="E95" s="54" t="s">
        <v>155</v>
      </c>
      <c r="F95" s="54" t="s">
        <v>155</v>
      </c>
      <c r="G95" s="408" t="s">
        <v>863</v>
      </c>
      <c r="H95" s="489" t="s">
        <v>1885</v>
      </c>
      <c r="I95" s="409" t="s">
        <v>1998</v>
      </c>
      <c r="J95" s="489" t="s">
        <v>1885</v>
      </c>
      <c r="K95" s="409" t="s">
        <v>990</v>
      </c>
      <c r="L95" s="253" t="s">
        <v>1924</v>
      </c>
      <c r="M95" s="253" t="s">
        <v>1945</v>
      </c>
      <c r="N95" s="253" t="s">
        <v>2163</v>
      </c>
      <c r="O95" s="253" t="s">
        <v>2779</v>
      </c>
      <c r="P95" s="253" t="s">
        <v>990</v>
      </c>
      <c r="Q95" s="253" t="s">
        <v>2778</v>
      </c>
      <c r="R95" s="253" t="s">
        <v>3708</v>
      </c>
      <c r="S95" s="253" t="str">
        <f t="shared" si="5"/>
        <v>PAC: SMARTSTRIP-Elec-RTF-v4.1-1
RMP: SMARTSTRIP-Elec-RTF-v4.1-1
CA: SMARTSTRIP-Elec-RTF-v4.1-1</v>
      </c>
      <c r="T95" s="338" t="s">
        <v>2779</v>
      </c>
      <c r="U95" s="338" t="s">
        <v>2780</v>
      </c>
      <c r="V95" s="338" t="s">
        <v>2779</v>
      </c>
      <c r="W95" s="337" t="s">
        <v>159</v>
      </c>
      <c r="X95" s="338" t="s">
        <v>2781</v>
      </c>
      <c r="Y95" s="338"/>
      <c r="Z95" s="411" t="s">
        <v>2782</v>
      </c>
      <c r="AA95" s="412"/>
      <c r="AB95" s="281"/>
      <c r="AC95" s="281"/>
      <c r="AD95" s="281"/>
      <c r="AE95" s="281"/>
      <c r="AF95" s="281"/>
      <c r="AG95" s="1" t="str">
        <f t="shared" si="4"/>
        <v>190</v>
      </c>
      <c r="AH95" s="1" t="b">
        <f t="shared" si="6"/>
        <v>0</v>
      </c>
      <c r="AI95" s="1" t="s">
        <v>3811</v>
      </c>
      <c r="AJ95" s="1" t="str">
        <f t="shared" si="7"/>
        <v/>
      </c>
      <c r="AK95" s="1"/>
      <c r="AL95" s="1"/>
      <c r="AM95" s="1"/>
      <c r="AN95" s="1"/>
      <c r="AO95" s="1"/>
      <c r="AP95" s="1"/>
      <c r="AQ95" s="1"/>
      <c r="AR95" s="1"/>
      <c r="AS95" s="1"/>
      <c r="AT95" s="1"/>
      <c r="AU95" s="1"/>
      <c r="AV95" s="1"/>
      <c r="AW95" s="1"/>
      <c r="AX95" s="1"/>
      <c r="AY95" s="1"/>
      <c r="AZ95" s="1"/>
    </row>
    <row r="96" spans="1:52" ht="90" x14ac:dyDescent="0.25">
      <c r="A96" s="210" t="s">
        <v>2783</v>
      </c>
      <c r="B96" s="210"/>
      <c r="C96" s="594" t="s">
        <v>867</v>
      </c>
      <c r="D96" s="75" t="s">
        <v>155</v>
      </c>
      <c r="E96" s="75"/>
      <c r="F96" s="75" t="s">
        <v>155</v>
      </c>
      <c r="G96" s="404" t="s">
        <v>868</v>
      </c>
      <c r="H96" s="477" t="s">
        <v>1885</v>
      </c>
      <c r="I96" s="405" t="s">
        <v>1998</v>
      </c>
      <c r="J96" s="477" t="s">
        <v>1885</v>
      </c>
      <c r="K96" s="405" t="s">
        <v>990</v>
      </c>
      <c r="L96" s="595" t="s">
        <v>3645</v>
      </c>
      <c r="M96" s="595" t="s">
        <v>3646</v>
      </c>
      <c r="N96" s="595" t="s">
        <v>3673</v>
      </c>
      <c r="O96" s="595" t="s">
        <v>2784</v>
      </c>
      <c r="P96" s="595" t="s">
        <v>2785</v>
      </c>
      <c r="Q96" s="419" t="s">
        <v>2786</v>
      </c>
      <c r="R96" s="595" t="s">
        <v>990</v>
      </c>
      <c r="S96" s="595" t="str">
        <f t="shared" si="5"/>
        <v xml:space="preserve">PAC: 
RMP: 
CA: </v>
      </c>
      <c r="T96" s="595" t="s">
        <v>2784</v>
      </c>
      <c r="U96" s="595" t="s">
        <v>2784</v>
      </c>
      <c r="V96" s="595" t="s">
        <v>2784</v>
      </c>
      <c r="W96" s="76" t="s">
        <v>1881</v>
      </c>
      <c r="X96" s="595" t="s">
        <v>2787</v>
      </c>
      <c r="Y96" s="595"/>
      <c r="Z96" s="431" t="s">
        <v>2788</v>
      </c>
      <c r="AA96" s="432"/>
      <c r="AB96" s="76"/>
      <c r="AC96" s="76"/>
      <c r="AD96" s="76"/>
      <c r="AE96" s="76"/>
      <c r="AF96" s="76"/>
      <c r="AG96" s="1" t="str">
        <f t="shared" si="4"/>
        <v>191</v>
      </c>
      <c r="AH96" s="1" t="b">
        <f t="shared" si="6"/>
        <v>1</v>
      </c>
      <c r="AI96" s="1" t="s">
        <v>3716</v>
      </c>
      <c r="AJ96" s="1" t="str">
        <f t="shared" si="7"/>
        <v/>
      </c>
      <c r="AK96" s="1"/>
      <c r="AL96" s="1"/>
      <c r="AM96" s="1"/>
      <c r="AN96" s="1"/>
      <c r="AO96" s="1"/>
      <c r="AP96" s="1"/>
      <c r="AQ96" s="1"/>
      <c r="AR96" s="1"/>
      <c r="AS96" s="1"/>
      <c r="AT96" s="1"/>
      <c r="AU96" s="1"/>
      <c r="AV96" s="1"/>
      <c r="AW96" s="1"/>
      <c r="AX96" s="1"/>
      <c r="AY96" s="1"/>
      <c r="AZ96" s="1"/>
    </row>
    <row r="97" spans="1:52" ht="54" customHeight="1" x14ac:dyDescent="0.25">
      <c r="A97" s="80" t="s">
        <v>2789</v>
      </c>
      <c r="B97" s="80"/>
      <c r="C97" s="74" t="s">
        <v>2790</v>
      </c>
      <c r="D97" s="54" t="s">
        <v>155</v>
      </c>
      <c r="E97" s="54"/>
      <c r="F97" s="54" t="s">
        <v>155</v>
      </c>
      <c r="G97" s="408" t="s">
        <v>2791</v>
      </c>
      <c r="H97" s="489" t="s">
        <v>1863</v>
      </c>
      <c r="I97" s="409" t="s">
        <v>2792</v>
      </c>
      <c r="J97" s="489" t="s">
        <v>1885</v>
      </c>
      <c r="K97" s="409"/>
      <c r="L97" s="253" t="s">
        <v>3647</v>
      </c>
      <c r="M97" s="253" t="s">
        <v>1945</v>
      </c>
      <c r="N97" s="253" t="s">
        <v>1899</v>
      </c>
      <c r="O97" s="253" t="s">
        <v>2793</v>
      </c>
      <c r="P97" s="253" t="s">
        <v>990</v>
      </c>
      <c r="Q97" s="253" t="s">
        <v>2794</v>
      </c>
      <c r="R97" s="253" t="s">
        <v>990</v>
      </c>
      <c r="S97" s="253" t="str">
        <f t="shared" si="5"/>
        <v/>
      </c>
      <c r="T97" s="338" t="s">
        <v>2793</v>
      </c>
      <c r="U97" s="338" t="s">
        <v>2793</v>
      </c>
      <c r="V97" s="338" t="s">
        <v>2793</v>
      </c>
      <c r="W97" s="337" t="s">
        <v>1881</v>
      </c>
      <c r="X97" s="338"/>
      <c r="Y97" s="338"/>
      <c r="Z97" s="411" t="s">
        <v>2795</v>
      </c>
      <c r="AA97" s="412"/>
      <c r="AB97" s="281"/>
      <c r="AC97" s="281"/>
      <c r="AD97" s="281"/>
      <c r="AE97" s="281"/>
      <c r="AF97" s="281"/>
      <c r="AG97" s="1" t="str">
        <f t="shared" si="4"/>
        <v>219</v>
      </c>
      <c r="AH97" s="1" t="b">
        <f t="shared" si="6"/>
        <v>1</v>
      </c>
      <c r="AI97" s="1" t="s">
        <v>990</v>
      </c>
      <c r="AJ97" s="1" t="str">
        <f t="shared" si="7"/>
        <v/>
      </c>
      <c r="AK97" s="1"/>
      <c r="AL97" s="1"/>
      <c r="AM97" s="1"/>
      <c r="AN97" s="1"/>
      <c r="AO97" s="1"/>
      <c r="AP97" s="1"/>
      <c r="AQ97" s="1"/>
      <c r="AR97" s="1"/>
      <c r="AS97" s="1"/>
      <c r="AT97" s="1"/>
      <c r="AU97" s="1"/>
      <c r="AV97" s="1"/>
      <c r="AW97" s="1"/>
      <c r="AX97" s="1"/>
      <c r="AY97" s="1"/>
      <c r="AZ97" s="1"/>
    </row>
    <row r="98" spans="1:52" ht="115.5" customHeight="1" x14ac:dyDescent="0.25">
      <c r="A98" s="210" t="s">
        <v>2796</v>
      </c>
      <c r="B98" s="210"/>
      <c r="C98" s="594" t="s">
        <v>872</v>
      </c>
      <c r="D98" s="75" t="s">
        <v>155</v>
      </c>
      <c r="E98" s="75"/>
      <c r="F98" s="75" t="s">
        <v>155</v>
      </c>
      <c r="G98" s="404" t="s">
        <v>873</v>
      </c>
      <c r="H98" s="477" t="s">
        <v>1863</v>
      </c>
      <c r="I98" s="405" t="s">
        <v>2434</v>
      </c>
      <c r="J98" s="477" t="s">
        <v>1863</v>
      </c>
      <c r="K98" s="405"/>
      <c r="L98" s="595" t="s">
        <v>3648</v>
      </c>
      <c r="M98" s="595" t="s">
        <v>1945</v>
      </c>
      <c r="N98" s="595" t="s">
        <v>1899</v>
      </c>
      <c r="O98" s="595" t="s">
        <v>990</v>
      </c>
      <c r="P98" s="595" t="s">
        <v>990</v>
      </c>
      <c r="Q98" s="595"/>
      <c r="R98" s="595" t="s">
        <v>990</v>
      </c>
      <c r="S98" s="595" t="str">
        <f t="shared" si="5"/>
        <v>PAC: DATA_BEST-Office Equipment-7PLN-v6-1
RMP: DATA_BEST-Office Equipment-XCELCO-2017-18-1
CA: DATA_BEST-Office Equipment-7PLN-v6-1</v>
      </c>
      <c r="T98" s="595" t="s">
        <v>2797</v>
      </c>
      <c r="U98" s="595" t="s">
        <v>2798</v>
      </c>
      <c r="V98" s="595" t="s">
        <v>1877</v>
      </c>
      <c r="W98" s="76" t="s">
        <v>1881</v>
      </c>
      <c r="X98" s="595" t="s">
        <v>2799</v>
      </c>
      <c r="Y98" s="595"/>
      <c r="Z98" s="406" t="s">
        <v>2800</v>
      </c>
      <c r="AA98" s="407"/>
      <c r="AB98" s="76"/>
      <c r="AC98" s="76"/>
      <c r="AD98" s="76"/>
      <c r="AE98" s="76"/>
      <c r="AF98" s="76"/>
      <c r="AG98" s="1" t="str">
        <f t="shared" si="4"/>
        <v>193</v>
      </c>
      <c r="AH98" s="1" t="b">
        <f t="shared" si="6"/>
        <v>1</v>
      </c>
      <c r="AI98" s="1" t="s">
        <v>3812</v>
      </c>
      <c r="AJ98" s="1" t="str">
        <f t="shared" si="7"/>
        <v/>
      </c>
      <c r="AK98" s="1"/>
      <c r="AL98" s="1"/>
      <c r="AM98" s="1"/>
      <c r="AN98" s="1"/>
      <c r="AO98" s="1"/>
      <c r="AP98" s="1"/>
      <c r="AQ98" s="1"/>
      <c r="AR98" s="1"/>
      <c r="AS98" s="1"/>
      <c r="AT98" s="1"/>
      <c r="AU98" s="1"/>
      <c r="AV98" s="1"/>
      <c r="AW98" s="1"/>
      <c r="AX98" s="1"/>
      <c r="AY98" s="1"/>
      <c r="AZ98" s="1"/>
    </row>
    <row r="99" spans="1:52" ht="112.5" customHeight="1" x14ac:dyDescent="0.25">
      <c r="A99" s="80" t="s">
        <v>2801</v>
      </c>
      <c r="B99" s="80"/>
      <c r="C99" s="74" t="s">
        <v>875</v>
      </c>
      <c r="D99" s="54" t="s">
        <v>155</v>
      </c>
      <c r="E99" s="54"/>
      <c r="F99" s="54" t="s">
        <v>155</v>
      </c>
      <c r="G99" s="408" t="s">
        <v>876</v>
      </c>
      <c r="H99" s="489" t="s">
        <v>1863</v>
      </c>
      <c r="I99" s="409" t="s">
        <v>2434</v>
      </c>
      <c r="J99" s="489" t="s">
        <v>1885</v>
      </c>
      <c r="K99" s="409" t="s">
        <v>990</v>
      </c>
      <c r="L99" s="253" t="s">
        <v>3648</v>
      </c>
      <c r="M99" s="253" t="s">
        <v>1945</v>
      </c>
      <c r="N99" s="253" t="s">
        <v>1899</v>
      </c>
      <c r="O99" s="253" t="s">
        <v>990</v>
      </c>
      <c r="P99" s="253" t="s">
        <v>990</v>
      </c>
      <c r="Q99" s="253"/>
      <c r="R99" s="253" t="s">
        <v>990</v>
      </c>
      <c r="S99" s="253" t="str">
        <f t="shared" si="5"/>
        <v>PAC: DATA_COMTECH-Office Equipment-7PLN-v6-1
RMP: DATA_COMTECH-Office Equipment-XCELCO-2017-18-1
CA: DATA_COMTECH-Office Equipment-7PLN-v6-1</v>
      </c>
      <c r="T99" s="338" t="s">
        <v>2802</v>
      </c>
      <c r="U99" s="338" t="s">
        <v>2802</v>
      </c>
      <c r="V99" s="338" t="s">
        <v>2802</v>
      </c>
      <c r="W99" s="337" t="s">
        <v>159</v>
      </c>
      <c r="X99" s="338" t="s">
        <v>2803</v>
      </c>
      <c r="Y99" s="338"/>
      <c r="Z99" s="411" t="s">
        <v>2804</v>
      </c>
      <c r="AA99" s="412"/>
      <c r="AB99" s="281"/>
      <c r="AC99" s="281"/>
      <c r="AD99" s="281"/>
      <c r="AE99" s="281"/>
      <c r="AF99" s="281"/>
      <c r="AG99" s="1" t="str">
        <f t="shared" si="4"/>
        <v>194</v>
      </c>
      <c r="AH99" s="1" t="b">
        <f t="shared" si="6"/>
        <v>0</v>
      </c>
      <c r="AI99" s="1" t="s">
        <v>3813</v>
      </c>
      <c r="AJ99" s="1" t="str">
        <f t="shared" si="7"/>
        <v/>
      </c>
      <c r="AK99" s="1"/>
      <c r="AL99" s="1"/>
      <c r="AM99" s="1"/>
      <c r="AN99" s="1"/>
      <c r="AO99" s="1"/>
      <c r="AP99" s="1"/>
      <c r="AQ99" s="1"/>
      <c r="AR99" s="1"/>
      <c r="AS99" s="1"/>
      <c r="AT99" s="1"/>
      <c r="AU99" s="1"/>
      <c r="AV99" s="1"/>
      <c r="AW99" s="1"/>
      <c r="AX99" s="1"/>
      <c r="AY99" s="1"/>
      <c r="AZ99" s="1"/>
    </row>
    <row r="100" spans="1:52" ht="77.25" customHeight="1" x14ac:dyDescent="0.25">
      <c r="A100" s="210" t="s">
        <v>2805</v>
      </c>
      <c r="B100" s="210"/>
      <c r="C100" s="594" t="s">
        <v>877</v>
      </c>
      <c r="D100" s="75"/>
      <c r="E100" s="75" t="s">
        <v>155</v>
      </c>
      <c r="F100" s="75" t="s">
        <v>990</v>
      </c>
      <c r="G100" s="404" t="s">
        <v>878</v>
      </c>
      <c r="H100" s="477" t="s">
        <v>1780</v>
      </c>
      <c r="I100" s="405" t="s">
        <v>990</v>
      </c>
      <c r="J100" s="477" t="s">
        <v>1885</v>
      </c>
      <c r="K100" s="405" t="s">
        <v>990</v>
      </c>
      <c r="L100" s="595" t="s">
        <v>990</v>
      </c>
      <c r="M100" s="595" t="s">
        <v>990</v>
      </c>
      <c r="N100" s="595" t="s">
        <v>1864</v>
      </c>
      <c r="O100" s="595" t="s">
        <v>990</v>
      </c>
      <c r="P100" s="595" t="s">
        <v>990</v>
      </c>
      <c r="Q100" s="595"/>
      <c r="R100" s="595" t="s">
        <v>990</v>
      </c>
      <c r="S100" s="595" t="str">
        <f t="shared" si="5"/>
        <v>PAC: DATA_EDGE-Office Equipment-7PLN-v6-1
RMP: DATA_EDGE-Office Equipment-7PLN-v6-1
CA: DATA_EDGE-Office Equipment-7PLN-v6-1</v>
      </c>
      <c r="T100" s="595" t="s">
        <v>2806</v>
      </c>
      <c r="U100" s="595" t="s">
        <v>2806</v>
      </c>
      <c r="V100" s="595" t="s">
        <v>2806</v>
      </c>
      <c r="W100" s="76" t="s">
        <v>159</v>
      </c>
      <c r="X100" s="595"/>
      <c r="Y100" s="595"/>
      <c r="Z100" s="406" t="s">
        <v>2807</v>
      </c>
      <c r="AA100" s="407"/>
      <c r="AB100" s="76"/>
      <c r="AC100" s="76"/>
      <c r="AD100" s="76"/>
      <c r="AE100" s="76"/>
      <c r="AF100" s="76"/>
      <c r="AG100" s="1" t="str">
        <f t="shared" si="4"/>
        <v>195</v>
      </c>
      <c r="AH100" s="1" t="b">
        <f t="shared" si="6"/>
        <v>1</v>
      </c>
      <c r="AI100" s="1" t="s">
        <v>3814</v>
      </c>
      <c r="AJ100" s="1" t="str">
        <f t="shared" si="7"/>
        <v/>
      </c>
      <c r="AK100" s="1"/>
      <c r="AL100" s="1"/>
      <c r="AM100" s="1"/>
      <c r="AN100" s="1"/>
      <c r="AO100" s="1"/>
      <c r="AP100" s="1"/>
      <c r="AQ100" s="1"/>
      <c r="AR100" s="1"/>
      <c r="AS100" s="1"/>
      <c r="AT100" s="1"/>
      <c r="AU100" s="1"/>
      <c r="AV100" s="1"/>
      <c r="AW100" s="1"/>
      <c r="AX100" s="1"/>
      <c r="AY100" s="1"/>
      <c r="AZ100" s="1"/>
    </row>
    <row r="101" spans="1:52" ht="105.75" customHeight="1" x14ac:dyDescent="0.25">
      <c r="A101" s="80" t="s">
        <v>2808</v>
      </c>
      <c r="B101" s="80"/>
      <c r="C101" s="74" t="s">
        <v>879</v>
      </c>
      <c r="D101" s="54"/>
      <c r="E101" s="54" t="s">
        <v>155</v>
      </c>
      <c r="F101" s="54" t="s">
        <v>155</v>
      </c>
      <c r="G101" s="408" t="s">
        <v>880</v>
      </c>
      <c r="H101" s="489" t="s">
        <v>1863</v>
      </c>
      <c r="I101" s="409" t="s">
        <v>2434</v>
      </c>
      <c r="J101" s="489" t="s">
        <v>1885</v>
      </c>
      <c r="K101" s="409" t="s">
        <v>990</v>
      </c>
      <c r="L101" s="253" t="s">
        <v>1924</v>
      </c>
      <c r="M101" s="253" t="s">
        <v>1945</v>
      </c>
      <c r="N101" s="253" t="s">
        <v>1899</v>
      </c>
      <c r="O101" s="253" t="s">
        <v>990</v>
      </c>
      <c r="P101" s="253" t="s">
        <v>990</v>
      </c>
      <c r="Q101" s="253"/>
      <c r="R101" s="253" t="s">
        <v>990</v>
      </c>
      <c r="S101" s="253" t="str">
        <f t="shared" si="5"/>
        <v>PAC: VVLABHD-HVAC
Ventilation-7PLN-v2-1
RMP: VVLABHD-HVAC
Ventilation-7PLN-v2-1
CA: VVLABHD-HVAC
Ventilation-7PLN-v2-1</v>
      </c>
      <c r="T101" s="338" t="s">
        <v>2809</v>
      </c>
      <c r="U101" s="338" t="s">
        <v>2809</v>
      </c>
      <c r="V101" s="338" t="s">
        <v>2809</v>
      </c>
      <c r="W101" s="337" t="s">
        <v>159</v>
      </c>
      <c r="X101" s="338"/>
      <c r="Y101" s="338"/>
      <c r="Z101" s="411" t="s">
        <v>2810</v>
      </c>
      <c r="AA101" s="412"/>
      <c r="AB101" s="281"/>
      <c r="AC101" s="281"/>
      <c r="AD101" s="281"/>
      <c r="AE101" s="281"/>
      <c r="AF101" s="281"/>
      <c r="AG101" s="1" t="str">
        <f t="shared" si="4"/>
        <v>196</v>
      </c>
      <c r="AH101" s="1" t="b">
        <f t="shared" si="6"/>
        <v>0</v>
      </c>
      <c r="AI101" s="1" t="s">
        <v>3815</v>
      </c>
      <c r="AJ101" s="1" t="str">
        <f t="shared" si="7"/>
        <v/>
      </c>
      <c r="AK101" s="1"/>
      <c r="AL101" s="1"/>
      <c r="AM101" s="1"/>
      <c r="AN101" s="1"/>
      <c r="AO101" s="1"/>
      <c r="AP101" s="1"/>
      <c r="AQ101" s="1"/>
      <c r="AR101" s="1"/>
      <c r="AS101" s="1"/>
      <c r="AT101" s="1"/>
      <c r="AU101" s="1"/>
      <c r="AV101" s="1"/>
      <c r="AW101" s="1"/>
      <c r="AX101" s="1"/>
      <c r="AY101" s="1"/>
      <c r="AZ101" s="1"/>
    </row>
    <row r="102" spans="1:52" ht="90" x14ac:dyDescent="0.25">
      <c r="A102" s="210" t="s">
        <v>2266</v>
      </c>
      <c r="B102" s="210"/>
      <c r="C102" s="594" t="s">
        <v>887</v>
      </c>
      <c r="D102" s="75" t="s">
        <v>155</v>
      </c>
      <c r="E102" s="75"/>
      <c r="F102" s="75" t="s">
        <v>155</v>
      </c>
      <c r="G102" s="404" t="s">
        <v>888</v>
      </c>
      <c r="H102" s="477" t="s">
        <v>1780</v>
      </c>
      <c r="I102" s="405" t="s">
        <v>990</v>
      </c>
      <c r="J102" s="477" t="s">
        <v>1885</v>
      </c>
      <c r="L102" s="595" t="s">
        <v>990</v>
      </c>
      <c r="M102" s="595" t="s">
        <v>990</v>
      </c>
      <c r="N102" s="595" t="s">
        <v>1864</v>
      </c>
      <c r="O102" s="595" t="s">
        <v>990</v>
      </c>
      <c r="P102" s="595" t="s">
        <v>990</v>
      </c>
      <c r="Q102" s="595"/>
      <c r="R102" s="595" t="s">
        <v>990</v>
      </c>
      <c r="S102" s="595" t="str">
        <f t="shared" si="5"/>
        <v xml:space="preserve">PAC: 
RMP: 
CA: </v>
      </c>
      <c r="T102" s="413" t="s">
        <v>2811</v>
      </c>
      <c r="U102" s="413" t="s">
        <v>2812</v>
      </c>
      <c r="V102" s="413" t="s">
        <v>2813</v>
      </c>
      <c r="W102" s="76" t="s">
        <v>159</v>
      </c>
      <c r="X102" s="595" t="s">
        <v>1694</v>
      </c>
      <c r="Y102" s="422" t="s">
        <v>2814</v>
      </c>
      <c r="Z102" s="406" t="s">
        <v>2815</v>
      </c>
      <c r="AA102" s="407" t="s">
        <v>632</v>
      </c>
      <c r="AB102" s="76"/>
      <c r="AC102" s="76"/>
      <c r="AD102" s="76"/>
      <c r="AE102" s="76"/>
      <c r="AF102" s="76"/>
      <c r="AG102" s="1" t="str">
        <f t="shared" si="4"/>
        <v>197</v>
      </c>
      <c r="AH102" s="1" t="b">
        <f t="shared" si="6"/>
        <v>1</v>
      </c>
      <c r="AI102" s="1" t="s">
        <v>3716</v>
      </c>
      <c r="AJ102" s="1" t="str">
        <f t="shared" si="7"/>
        <v/>
      </c>
      <c r="AK102" s="1"/>
      <c r="AL102" s="1"/>
      <c r="AM102" s="1"/>
      <c r="AN102" s="1"/>
      <c r="AO102" s="1"/>
      <c r="AP102" s="1"/>
      <c r="AQ102" s="1"/>
      <c r="AR102" s="1"/>
      <c r="AS102" s="1"/>
      <c r="AT102" s="1"/>
      <c r="AU102" s="1"/>
      <c r="AV102" s="1"/>
      <c r="AW102" s="1"/>
      <c r="AX102" s="1"/>
      <c r="AY102" s="1"/>
      <c r="AZ102" s="1"/>
    </row>
    <row r="103" spans="1:52" ht="60" x14ac:dyDescent="0.25">
      <c r="A103" s="80" t="s">
        <v>2273</v>
      </c>
      <c r="B103" s="80"/>
      <c r="C103" s="74" t="s">
        <v>892</v>
      </c>
      <c r="D103" s="54" t="s">
        <v>155</v>
      </c>
      <c r="E103" s="54"/>
      <c r="F103" s="54" t="s">
        <v>990</v>
      </c>
      <c r="G103" s="408" t="s">
        <v>893</v>
      </c>
      <c r="H103" s="489" t="s">
        <v>1780</v>
      </c>
      <c r="I103" s="409" t="s">
        <v>990</v>
      </c>
      <c r="J103" s="489" t="s">
        <v>1885</v>
      </c>
      <c r="K103" s="409" t="s">
        <v>990</v>
      </c>
      <c r="L103" s="253" t="s">
        <v>990</v>
      </c>
      <c r="M103" s="253" t="s">
        <v>990</v>
      </c>
      <c r="N103" s="253" t="s">
        <v>1864</v>
      </c>
      <c r="O103" s="253" t="s">
        <v>2817</v>
      </c>
      <c r="P103" s="253" t="s">
        <v>990</v>
      </c>
      <c r="Q103" s="253" t="s">
        <v>2816</v>
      </c>
      <c r="R103" s="253" t="s">
        <v>3709</v>
      </c>
      <c r="S103" s="253" t="str">
        <f t="shared" si="5"/>
        <v>PAC: IL TRM
RMP: IL TRM
CA: PL_COV-Water Heating-SCG-R0-62</v>
      </c>
      <c r="T103" s="338" t="s">
        <v>2817</v>
      </c>
      <c r="U103" s="338" t="s">
        <v>2817</v>
      </c>
      <c r="V103" s="338" t="s">
        <v>2817</v>
      </c>
      <c r="W103" s="337" t="s">
        <v>159</v>
      </c>
      <c r="X103" s="338"/>
      <c r="Y103" s="338"/>
      <c r="Z103" s="411"/>
      <c r="AA103" s="412"/>
      <c r="AB103" s="281"/>
      <c r="AC103" s="281"/>
      <c r="AD103" s="281"/>
      <c r="AE103" s="281"/>
      <c r="AF103" s="281"/>
      <c r="AG103" s="1" t="str">
        <f t="shared" si="4"/>
        <v>198</v>
      </c>
      <c r="AH103" s="1" t="b">
        <f t="shared" si="6"/>
        <v>0</v>
      </c>
      <c r="AI103" s="1" t="s">
        <v>3816</v>
      </c>
      <c r="AJ103" s="1" t="str">
        <f t="shared" si="7"/>
        <v/>
      </c>
      <c r="AK103" s="1"/>
      <c r="AL103" s="1"/>
      <c r="AM103" s="1"/>
      <c r="AN103" s="1"/>
      <c r="AO103" s="1"/>
      <c r="AP103" s="1"/>
      <c r="AQ103" s="1"/>
      <c r="AR103" s="1"/>
      <c r="AS103" s="1"/>
      <c r="AT103" s="1"/>
      <c r="AU103" s="1"/>
      <c r="AV103" s="1"/>
      <c r="AW103" s="1"/>
      <c r="AX103" s="1"/>
      <c r="AY103" s="1"/>
      <c r="AZ103" s="1"/>
    </row>
    <row r="104" spans="1:52" ht="129.75" customHeight="1" x14ac:dyDescent="0.25">
      <c r="A104" s="210" t="s">
        <v>2275</v>
      </c>
      <c r="B104" s="210"/>
      <c r="C104" s="594" t="s">
        <v>896</v>
      </c>
      <c r="D104" s="75" t="s">
        <v>155</v>
      </c>
      <c r="E104" s="75"/>
      <c r="F104" s="75" t="s">
        <v>155</v>
      </c>
      <c r="G104" s="404" t="s">
        <v>897</v>
      </c>
      <c r="H104" s="477" t="s">
        <v>1885</v>
      </c>
      <c r="I104" s="405" t="s">
        <v>2122</v>
      </c>
      <c r="J104" s="477" t="s">
        <v>1885</v>
      </c>
      <c r="K104" s="405" t="s">
        <v>990</v>
      </c>
      <c r="L104" s="595" t="s">
        <v>3634</v>
      </c>
      <c r="M104" s="595" t="s">
        <v>1945</v>
      </c>
      <c r="N104" s="595" t="s">
        <v>3674</v>
      </c>
      <c r="O104" s="595" t="s">
        <v>990</v>
      </c>
      <c r="P104" s="595" t="s">
        <v>990</v>
      </c>
      <c r="Q104" s="595"/>
      <c r="R104" s="595" t="s">
        <v>990</v>
      </c>
      <c r="S104" s="595" t="str">
        <f t="shared" si="5"/>
        <v>PAC: ESTAR_WC-Miscellaneous-ESTAR-1
RMP: ESTAR_WC-Miscellaneous-ESTAR-1
CA: ESTAR_WC-Miscellaneous-ESTAR-1</v>
      </c>
      <c r="T104" s="595" t="s">
        <v>2818</v>
      </c>
      <c r="U104" s="595" t="s">
        <v>2818</v>
      </c>
      <c r="V104" s="595" t="s">
        <v>2818</v>
      </c>
      <c r="W104" s="76" t="s">
        <v>159</v>
      </c>
      <c r="X104" s="435"/>
      <c r="Y104" s="430" t="s">
        <v>2568</v>
      </c>
      <c r="Z104" s="427" t="s">
        <v>2819</v>
      </c>
      <c r="AA104" s="428"/>
      <c r="AB104" s="76"/>
      <c r="AC104" s="76"/>
      <c r="AD104" s="76"/>
      <c r="AE104" s="76"/>
      <c r="AF104" s="76"/>
      <c r="AG104" s="1" t="str">
        <f t="shared" si="4"/>
        <v>199</v>
      </c>
      <c r="AH104" s="1" t="b">
        <f t="shared" si="6"/>
        <v>1</v>
      </c>
      <c r="AI104" s="1" t="s">
        <v>3817</v>
      </c>
      <c r="AJ104" s="1" t="str">
        <f t="shared" si="7"/>
        <v/>
      </c>
      <c r="AK104" s="1"/>
      <c r="AL104" s="1"/>
      <c r="AM104" s="1"/>
      <c r="AN104" s="1"/>
      <c r="AO104" s="1"/>
      <c r="AP104" s="1"/>
      <c r="AQ104" s="1"/>
      <c r="AR104" s="1"/>
      <c r="AS104" s="1"/>
      <c r="AT104" s="1"/>
      <c r="AU104" s="1"/>
      <c r="AV104" s="1"/>
      <c r="AW104" s="1"/>
      <c r="AX104" s="1"/>
      <c r="AY104" s="1"/>
      <c r="AZ104" s="1"/>
    </row>
    <row r="105" spans="1:52" ht="99.75" customHeight="1" x14ac:dyDescent="0.25">
      <c r="A105" s="80" t="s">
        <v>2281</v>
      </c>
      <c r="B105" s="80"/>
      <c r="C105" s="74" t="s">
        <v>899</v>
      </c>
      <c r="D105" s="54"/>
      <c r="E105" s="54" t="s">
        <v>155</v>
      </c>
      <c r="F105" s="54" t="s">
        <v>155</v>
      </c>
      <c r="G105" s="408" t="s">
        <v>900</v>
      </c>
      <c r="H105" s="489" t="s">
        <v>1885</v>
      </c>
      <c r="I105" s="409" t="s">
        <v>1998</v>
      </c>
      <c r="J105" s="489" t="s">
        <v>1885</v>
      </c>
      <c r="K105" s="409" t="s">
        <v>990</v>
      </c>
      <c r="L105" s="253" t="s">
        <v>1924</v>
      </c>
      <c r="M105" s="253" t="s">
        <v>1945</v>
      </c>
      <c r="N105" s="253" t="s">
        <v>3675</v>
      </c>
      <c r="O105" s="253" t="s">
        <v>990</v>
      </c>
      <c r="P105" s="253"/>
      <c r="Q105" s="253"/>
      <c r="R105" s="253" t="s">
        <v>990</v>
      </c>
      <c r="S105" s="253" t="str">
        <f t="shared" si="5"/>
        <v>PAC: DL20_CMSC_LIFT-Misc-2021PLN-V1-2
RMP: DL20_CMSC_LIFT-Misc-2021PLN-V1-2
CA: DL20_CMSC_LIFT-Misc-2021PLN-V1-2</v>
      </c>
      <c r="T105" s="338" t="s">
        <v>2820</v>
      </c>
      <c r="U105" s="338" t="s">
        <v>2821</v>
      </c>
      <c r="V105" s="338" t="s">
        <v>2820</v>
      </c>
      <c r="W105" s="337" t="s">
        <v>399</v>
      </c>
      <c r="X105" s="338" t="s">
        <v>2010</v>
      </c>
      <c r="Y105" s="338"/>
      <c r="Z105" s="411" t="s">
        <v>2822</v>
      </c>
      <c r="AA105" s="412"/>
      <c r="AB105" s="281"/>
      <c r="AC105" s="281"/>
      <c r="AD105" s="281"/>
      <c r="AE105" s="281"/>
      <c r="AF105" s="281"/>
      <c r="AG105" s="1" t="str">
        <f t="shared" si="4"/>
        <v>200</v>
      </c>
      <c r="AH105" s="1" t="b">
        <f t="shared" si="6"/>
        <v>0</v>
      </c>
      <c r="AI105" s="1" t="s">
        <v>3818</v>
      </c>
      <c r="AJ105" s="1" t="str">
        <f t="shared" si="7"/>
        <v/>
      </c>
      <c r="AK105" s="1"/>
      <c r="AL105" s="1"/>
      <c r="AM105" s="1"/>
      <c r="AN105" s="1"/>
      <c r="AO105" s="1"/>
      <c r="AP105" s="1"/>
      <c r="AQ105" s="1"/>
      <c r="AR105" s="1"/>
      <c r="AS105" s="1"/>
      <c r="AT105" s="1"/>
      <c r="AU105" s="1"/>
      <c r="AV105" s="1"/>
      <c r="AW105" s="1"/>
      <c r="AX105" s="1"/>
      <c r="AY105" s="1"/>
      <c r="AZ105" s="1"/>
    </row>
    <row r="106" spans="1:52" ht="90" x14ac:dyDescent="0.25">
      <c r="A106" s="210" t="s">
        <v>2286</v>
      </c>
      <c r="B106" s="210"/>
      <c r="C106" s="594" t="s">
        <v>905</v>
      </c>
      <c r="D106" s="75" t="s">
        <v>155</v>
      </c>
      <c r="E106" s="75"/>
      <c r="F106" s="75" t="s">
        <v>155</v>
      </c>
      <c r="G106" s="404" t="s">
        <v>906</v>
      </c>
      <c r="H106" s="477" t="s">
        <v>1780</v>
      </c>
      <c r="I106" s="405" t="s">
        <v>990</v>
      </c>
      <c r="J106" s="477" t="s">
        <v>1863</v>
      </c>
      <c r="K106" s="410" t="s">
        <v>2823</v>
      </c>
      <c r="L106" s="595" t="s">
        <v>990</v>
      </c>
      <c r="M106" s="595" t="s">
        <v>990</v>
      </c>
      <c r="N106" s="595" t="s">
        <v>1864</v>
      </c>
      <c r="O106" s="595" t="s">
        <v>990</v>
      </c>
      <c r="P106" s="595" t="s">
        <v>990</v>
      </c>
      <c r="Q106" s="595"/>
      <c r="R106" s="595" t="s">
        <v>990</v>
      </c>
      <c r="S106" s="595" t="str">
        <f t="shared" si="5"/>
        <v xml:space="preserve">PAC: 
RMP: XCEL
"Average EEB Project
2020" measure
CA: </v>
      </c>
      <c r="T106" s="439" t="s">
        <v>2824</v>
      </c>
      <c r="U106" s="439" t="s">
        <v>2824</v>
      </c>
      <c r="V106" s="439" t="s">
        <v>2824</v>
      </c>
      <c r="W106" s="76" t="s">
        <v>399</v>
      </c>
      <c r="X106" s="413" t="s">
        <v>2825</v>
      </c>
      <c r="Y106" s="422" t="s">
        <v>2826</v>
      </c>
      <c r="Z106" s="406" t="s">
        <v>2827</v>
      </c>
      <c r="AA106" s="407"/>
      <c r="AB106" s="76"/>
      <c r="AC106" s="76"/>
      <c r="AD106" s="76"/>
      <c r="AE106" s="76"/>
      <c r="AF106" s="76"/>
      <c r="AG106" s="1" t="str">
        <f t="shared" si="4"/>
        <v>201</v>
      </c>
      <c r="AH106" s="1" t="b">
        <f t="shared" si="6"/>
        <v>1</v>
      </c>
      <c r="AI106" s="1" t="s">
        <v>3819</v>
      </c>
      <c r="AJ106" s="1" t="str">
        <f t="shared" si="7"/>
        <v/>
      </c>
      <c r="AK106" s="1"/>
      <c r="AL106" s="1"/>
      <c r="AM106" s="1"/>
      <c r="AN106" s="1"/>
      <c r="AO106" s="1"/>
      <c r="AP106" s="1"/>
      <c r="AQ106" s="1"/>
      <c r="AR106" s="1"/>
      <c r="AS106" s="1"/>
      <c r="AT106" s="1"/>
      <c r="AU106" s="1"/>
      <c r="AV106" s="1"/>
      <c r="AW106" s="1"/>
      <c r="AX106" s="1"/>
      <c r="AY106" s="1"/>
      <c r="AZ106" s="1"/>
    </row>
    <row r="107" spans="1:52" ht="72" x14ac:dyDescent="0.25">
      <c r="A107" s="80" t="s">
        <v>2292</v>
      </c>
      <c r="B107" s="80"/>
      <c r="C107" s="74" t="s">
        <v>101</v>
      </c>
      <c r="D107" s="54" t="s">
        <v>155</v>
      </c>
      <c r="E107" s="54"/>
      <c r="F107" s="54" t="s">
        <v>990</v>
      </c>
      <c r="G107" s="408" t="s">
        <v>909</v>
      </c>
      <c r="H107" s="489" t="s">
        <v>1780</v>
      </c>
      <c r="I107" s="409" t="s">
        <v>990</v>
      </c>
      <c r="J107" s="489" t="s">
        <v>1885</v>
      </c>
      <c r="K107" s="409" t="s">
        <v>990</v>
      </c>
      <c r="L107" s="253" t="s">
        <v>990</v>
      </c>
      <c r="M107" s="253" t="s">
        <v>990</v>
      </c>
      <c r="N107" s="253" t="s">
        <v>1864</v>
      </c>
      <c r="O107" s="253" t="s">
        <v>990</v>
      </c>
      <c r="P107" s="253" t="s">
        <v>990</v>
      </c>
      <c r="Q107" s="253"/>
      <c r="R107" s="253" t="s">
        <v>990</v>
      </c>
      <c r="S107" s="253" t="str">
        <f t="shared" si="5"/>
        <v>PAC: DL20_COM_SEM-Misc-2021PLN-V4-1
RMP: DL20_COM_SEM-Misc-2021PLN-V4-1
CA: BEHAV_SEM-All-CPUC-2018_PG-1 from CPUC P&amp;G study
check 2019 version for updates.</v>
      </c>
      <c r="T107" s="338" t="s">
        <v>2828</v>
      </c>
      <c r="U107" s="338" t="s">
        <v>2828</v>
      </c>
      <c r="V107" s="338" t="s">
        <v>2828</v>
      </c>
      <c r="W107" s="337" t="s">
        <v>159</v>
      </c>
      <c r="X107" s="338"/>
      <c r="Y107" s="415" t="s">
        <v>2829</v>
      </c>
      <c r="Z107" s="411" t="s">
        <v>2830</v>
      </c>
      <c r="AA107" s="412"/>
      <c r="AB107" s="281"/>
      <c r="AC107" s="281"/>
      <c r="AD107" s="281"/>
      <c r="AE107" s="281"/>
      <c r="AF107" s="281"/>
      <c r="AG107" s="1" t="str">
        <f t="shared" si="4"/>
        <v>202</v>
      </c>
      <c r="AH107" s="1" t="b">
        <f t="shared" si="6"/>
        <v>0</v>
      </c>
      <c r="AI107" s="1" t="s">
        <v>3820</v>
      </c>
      <c r="AJ107" s="1" t="str">
        <f t="shared" si="7"/>
        <v/>
      </c>
      <c r="AK107" s="1"/>
      <c r="AL107" s="1"/>
      <c r="AM107" s="1"/>
      <c r="AN107" s="1"/>
      <c r="AO107" s="1"/>
      <c r="AP107" s="1"/>
      <c r="AQ107" s="1"/>
      <c r="AR107" s="1"/>
      <c r="AS107" s="1"/>
      <c r="AT107" s="1"/>
      <c r="AU107" s="1"/>
      <c r="AV107" s="1"/>
      <c r="AW107" s="1"/>
      <c r="AX107" s="1"/>
      <c r="AY107" s="1"/>
      <c r="AZ107" s="1"/>
    </row>
    <row r="108" spans="1:52" ht="90" customHeight="1" x14ac:dyDescent="0.25">
      <c r="A108" s="210" t="s">
        <v>2296</v>
      </c>
      <c r="B108" s="210"/>
      <c r="C108" s="594" t="s">
        <v>99</v>
      </c>
      <c r="D108" s="75" t="s">
        <v>155</v>
      </c>
      <c r="E108" s="75"/>
      <c r="F108" s="75" t="s">
        <v>155</v>
      </c>
      <c r="G108" s="404" t="s">
        <v>917</v>
      </c>
      <c r="H108" s="477" t="s">
        <v>1863</v>
      </c>
      <c r="I108" s="405" t="s">
        <v>1872</v>
      </c>
      <c r="J108" s="477" t="s">
        <v>1885</v>
      </c>
      <c r="K108" s="405"/>
      <c r="L108" s="595" t="s">
        <v>1924</v>
      </c>
      <c r="M108" s="595" t="s">
        <v>3649</v>
      </c>
      <c r="N108" s="595" t="s">
        <v>1899</v>
      </c>
      <c r="O108" s="595" t="s">
        <v>990</v>
      </c>
      <c r="P108" s="595" t="s">
        <v>990</v>
      </c>
      <c r="Q108" s="595"/>
      <c r="R108" s="595" t="s">
        <v>990</v>
      </c>
      <c r="S108" s="595" t="str">
        <f t="shared" si="5"/>
        <v xml:space="preserve">PAC: DL20_COM_SEM-Misc-2021PLN-V4-19
RMP: 
CA: </v>
      </c>
      <c r="T108" s="595" t="s">
        <v>2010</v>
      </c>
      <c r="U108" s="413" t="s">
        <v>2831</v>
      </c>
      <c r="V108" s="413" t="s">
        <v>2831</v>
      </c>
      <c r="W108" s="76" t="s">
        <v>1881</v>
      </c>
      <c r="X108" s="415" t="s">
        <v>2832</v>
      </c>
      <c r="Z108" s="406" t="s">
        <v>2833</v>
      </c>
      <c r="AA108" s="407"/>
      <c r="AB108" s="76"/>
      <c r="AC108" s="76"/>
      <c r="AD108" s="76"/>
      <c r="AE108" s="76"/>
      <c r="AF108" s="76"/>
      <c r="AG108" s="1" t="str">
        <f t="shared" si="4"/>
        <v>203</v>
      </c>
      <c r="AH108" s="1" t="b">
        <f t="shared" si="6"/>
        <v>1</v>
      </c>
      <c r="AI108" s="1" t="s">
        <v>3821</v>
      </c>
      <c r="AJ108" s="1" t="str">
        <f t="shared" si="7"/>
        <v/>
      </c>
      <c r="AK108" s="1"/>
      <c r="AL108" s="1"/>
      <c r="AM108" s="1"/>
      <c r="AN108" s="1"/>
      <c r="AO108" s="1"/>
      <c r="AP108" s="1"/>
      <c r="AQ108" s="1"/>
      <c r="AR108" s="1"/>
      <c r="AS108" s="1"/>
      <c r="AT108" s="1"/>
      <c r="AU108" s="1"/>
      <c r="AV108" s="1"/>
      <c r="AW108" s="1"/>
      <c r="AX108" s="1"/>
      <c r="AY108" s="1"/>
      <c r="AZ108" s="1"/>
    </row>
    <row r="109" spans="1:52" ht="105" customHeight="1" x14ac:dyDescent="0.25">
      <c r="A109" s="80" t="s">
        <v>2305</v>
      </c>
      <c r="B109" s="80"/>
      <c r="C109" s="74" t="s">
        <v>100</v>
      </c>
      <c r="D109" s="54" t="s">
        <v>155</v>
      </c>
      <c r="E109" s="54"/>
      <c r="F109" s="54" t="s">
        <v>155</v>
      </c>
      <c r="G109" s="408" t="s">
        <v>923</v>
      </c>
      <c r="H109" s="489" t="s">
        <v>1863</v>
      </c>
      <c r="I109" s="409" t="s">
        <v>1872</v>
      </c>
      <c r="J109" s="489" t="s">
        <v>1885</v>
      </c>
      <c r="K109" s="409"/>
      <c r="L109" s="253" t="s">
        <v>1924</v>
      </c>
      <c r="M109" s="253" t="s">
        <v>3649</v>
      </c>
      <c r="N109" s="253" t="s">
        <v>1899</v>
      </c>
      <c r="O109" s="253" t="s">
        <v>990</v>
      </c>
      <c r="P109" s="253" t="s">
        <v>990</v>
      </c>
      <c r="Q109" s="253"/>
      <c r="R109" s="253" t="s">
        <v>990</v>
      </c>
      <c r="S109" s="253" t="str">
        <f t="shared" si="5"/>
        <v>PAC: DL20_COM_SEM-Misc-2021PLN-V4-1
RMP: COM_RCX-All-XCELCO-2017-18-1 gives 1% savings. These measures are no longer in the 2019-20 Xcel DSM Plan.
CA: COM_RCX-All-CPUC-2018_PG-1</v>
      </c>
      <c r="T109" s="338" t="s">
        <v>2834</v>
      </c>
      <c r="U109" s="338" t="s">
        <v>2834</v>
      </c>
      <c r="V109" s="338" t="s">
        <v>2834</v>
      </c>
      <c r="W109" s="337" t="s">
        <v>159</v>
      </c>
      <c r="X109" s="338" t="s">
        <v>2835</v>
      </c>
      <c r="Y109" s="415" t="s">
        <v>2836</v>
      </c>
      <c r="Z109" s="411" t="s">
        <v>2837</v>
      </c>
      <c r="AA109" s="412"/>
      <c r="AB109" s="281"/>
      <c r="AC109" s="281"/>
      <c r="AD109" s="281"/>
      <c r="AE109" s="281"/>
      <c r="AF109" s="281"/>
      <c r="AG109" s="1" t="str">
        <f t="shared" si="4"/>
        <v>204</v>
      </c>
      <c r="AH109" s="1" t="b">
        <f t="shared" si="6"/>
        <v>0</v>
      </c>
      <c r="AI109" s="1" t="s">
        <v>3822</v>
      </c>
      <c r="AJ109" s="1" t="str">
        <f t="shared" si="7"/>
        <v/>
      </c>
      <c r="AK109" s="1"/>
      <c r="AL109" s="1"/>
      <c r="AM109" s="1"/>
      <c r="AN109" s="1"/>
      <c r="AO109" s="1"/>
      <c r="AP109" s="1"/>
      <c r="AQ109" s="1"/>
      <c r="AR109" s="1"/>
      <c r="AS109" s="1"/>
      <c r="AT109" s="1"/>
      <c r="AU109" s="1"/>
      <c r="AV109" s="1"/>
      <c r="AW109" s="1"/>
      <c r="AX109" s="1"/>
      <c r="AY109" s="1"/>
      <c r="AZ109" s="1"/>
    </row>
    <row r="110" spans="1:52" ht="216" x14ac:dyDescent="0.25">
      <c r="A110" s="210" t="s">
        <v>2316</v>
      </c>
      <c r="B110" s="210"/>
      <c r="C110" s="594" t="s">
        <v>969</v>
      </c>
      <c r="D110" s="75" t="s">
        <v>155</v>
      </c>
      <c r="E110" s="75"/>
      <c r="F110" s="75" t="s">
        <v>990</v>
      </c>
      <c r="G110" s="404" t="s">
        <v>970</v>
      </c>
      <c r="H110" s="477" t="s">
        <v>1780</v>
      </c>
      <c r="I110" s="405" t="s">
        <v>990</v>
      </c>
      <c r="J110" s="477" t="s">
        <v>1885</v>
      </c>
      <c r="K110" s="410" t="s">
        <v>2838</v>
      </c>
      <c r="L110" s="595" t="s">
        <v>990</v>
      </c>
      <c r="M110" s="595" t="s">
        <v>990</v>
      </c>
      <c r="N110" s="595" t="s">
        <v>1864</v>
      </c>
      <c r="O110" s="595" t="s">
        <v>2842</v>
      </c>
      <c r="P110" s="595" t="s">
        <v>990</v>
      </c>
      <c r="Q110" s="595" t="s">
        <v>2839</v>
      </c>
      <c r="R110" s="595" t="s">
        <v>990</v>
      </c>
      <c r="S110" s="595" t="str">
        <f t="shared" si="5"/>
        <v/>
      </c>
      <c r="T110" s="595" t="s">
        <v>2840</v>
      </c>
      <c r="U110" s="595" t="s">
        <v>2841</v>
      </c>
      <c r="V110" s="595" t="s">
        <v>2840</v>
      </c>
      <c r="W110" s="76" t="s">
        <v>1881</v>
      </c>
      <c r="X110" s="595" t="s">
        <v>2842</v>
      </c>
      <c r="Y110" s="595"/>
      <c r="Z110" s="406" t="s">
        <v>2843</v>
      </c>
      <c r="AA110" s="407"/>
      <c r="AB110" s="76"/>
      <c r="AC110" s="76"/>
      <c r="AD110" s="76"/>
      <c r="AE110" s="76"/>
      <c r="AF110" s="76"/>
      <c r="AG110" s="1" t="str">
        <f t="shared" si="4"/>
        <v>207</v>
      </c>
      <c r="AH110" s="1" t="b">
        <f t="shared" si="6"/>
        <v>1</v>
      </c>
      <c r="AI110" s="1" t="s">
        <v>990</v>
      </c>
      <c r="AJ110" s="1" t="str">
        <f t="shared" si="7"/>
        <v/>
      </c>
      <c r="AK110" s="1"/>
      <c r="AL110" s="1"/>
      <c r="AM110" s="1"/>
      <c r="AN110" s="1"/>
      <c r="AO110" s="1"/>
      <c r="AP110" s="1"/>
      <c r="AQ110" s="1"/>
      <c r="AR110" s="1"/>
      <c r="AS110" s="1"/>
      <c r="AT110" s="1"/>
      <c r="AU110" s="1"/>
      <c r="AV110" s="1"/>
      <c r="AW110" s="1"/>
      <c r="AX110" s="1"/>
      <c r="AY110" s="1"/>
      <c r="AZ110" s="1"/>
    </row>
    <row r="111" spans="1:52" ht="106.5" customHeight="1" x14ac:dyDescent="0.25">
      <c r="A111" s="80" t="s">
        <v>2320</v>
      </c>
      <c r="B111" s="80"/>
      <c r="C111" s="74" t="s">
        <v>971</v>
      </c>
      <c r="D111" s="54" t="s">
        <v>155</v>
      </c>
      <c r="E111" s="54"/>
      <c r="F111" s="54" t="s">
        <v>155</v>
      </c>
      <c r="G111" s="408" t="s">
        <v>972</v>
      </c>
      <c r="H111" s="489" t="s">
        <v>1885</v>
      </c>
      <c r="I111" s="409" t="s">
        <v>1998</v>
      </c>
      <c r="J111" s="489" t="s">
        <v>1885</v>
      </c>
      <c r="K111" s="409" t="s">
        <v>990</v>
      </c>
      <c r="L111" s="253" t="s">
        <v>1924</v>
      </c>
      <c r="M111" s="253" t="s">
        <v>1945</v>
      </c>
      <c r="N111" s="253" t="s">
        <v>3676</v>
      </c>
      <c r="O111" s="253" t="s">
        <v>2844</v>
      </c>
      <c r="P111" s="253" t="s">
        <v>990</v>
      </c>
      <c r="Q111" s="253" t="s">
        <v>2845</v>
      </c>
      <c r="R111" s="253" t="s">
        <v>3710</v>
      </c>
      <c r="S111" s="253" t="str">
        <f t="shared" si="5"/>
        <v/>
      </c>
      <c r="T111" s="338" t="s">
        <v>2844</v>
      </c>
      <c r="U111" s="338" t="s">
        <v>2844</v>
      </c>
      <c r="V111" s="338" t="s">
        <v>2844</v>
      </c>
      <c r="W111" s="337" t="s">
        <v>159</v>
      </c>
      <c r="X111" s="338" t="s">
        <v>2846</v>
      </c>
      <c r="Y111" s="338"/>
      <c r="Z111" s="411" t="s">
        <v>2728</v>
      </c>
      <c r="AA111" s="412"/>
      <c r="AB111" s="281"/>
      <c r="AC111" s="281"/>
      <c r="AD111" s="281"/>
      <c r="AE111" s="281"/>
      <c r="AF111" s="281"/>
      <c r="AG111" s="1" t="str">
        <f t="shared" si="4"/>
        <v>208</v>
      </c>
      <c r="AH111" s="1" t="b">
        <f t="shared" si="6"/>
        <v>0</v>
      </c>
      <c r="AI111" s="1" t="s">
        <v>990</v>
      </c>
      <c r="AJ111" s="1" t="str">
        <f t="shared" si="7"/>
        <v/>
      </c>
      <c r="AK111" s="1"/>
      <c r="AL111" s="1"/>
      <c r="AM111" s="1"/>
      <c r="AN111" s="1"/>
      <c r="AO111" s="1"/>
      <c r="AP111" s="1"/>
      <c r="AQ111" s="1"/>
      <c r="AR111" s="1"/>
      <c r="AS111" s="1"/>
      <c r="AT111" s="1"/>
      <c r="AU111" s="1"/>
      <c r="AV111" s="1"/>
      <c r="AW111" s="1"/>
      <c r="AX111" s="1"/>
      <c r="AY111" s="1"/>
      <c r="AZ111" s="1"/>
    </row>
    <row r="112" spans="1:52" ht="53.25" customHeight="1" x14ac:dyDescent="0.25">
      <c r="A112" s="210" t="s">
        <v>2324</v>
      </c>
      <c r="B112" s="210"/>
      <c r="C112" s="594" t="s">
        <v>2847</v>
      </c>
      <c r="D112" s="75" t="s">
        <v>155</v>
      </c>
      <c r="E112" s="75"/>
      <c r="F112" s="75" t="s">
        <v>155</v>
      </c>
      <c r="G112" s="404" t="s">
        <v>2848</v>
      </c>
      <c r="H112" s="477" t="s">
        <v>1863</v>
      </c>
      <c r="I112" s="405" t="s">
        <v>2434</v>
      </c>
      <c r="J112" s="477" t="s">
        <v>1863</v>
      </c>
      <c r="K112" s="405" t="s">
        <v>2426</v>
      </c>
      <c r="L112" s="595" t="s">
        <v>990</v>
      </c>
      <c r="M112" s="595" t="s">
        <v>990</v>
      </c>
      <c r="N112" s="595" t="s">
        <v>1899</v>
      </c>
      <c r="O112" s="595" t="s">
        <v>990</v>
      </c>
      <c r="P112" s="595" t="s">
        <v>990</v>
      </c>
      <c r="Q112" s="595"/>
      <c r="R112" s="595" t="s">
        <v>990</v>
      </c>
      <c r="S112" s="595" t="str">
        <f t="shared" si="5"/>
        <v/>
      </c>
      <c r="T112" s="413" t="s">
        <v>2849</v>
      </c>
      <c r="U112" s="413" t="s">
        <v>2849</v>
      </c>
      <c r="V112" s="413" t="s">
        <v>2849</v>
      </c>
      <c r="W112" s="337" t="s">
        <v>159</v>
      </c>
      <c r="X112" s="595"/>
      <c r="Y112" s="415" t="s">
        <v>2850</v>
      </c>
      <c r="Z112" s="406" t="s">
        <v>2851</v>
      </c>
      <c r="AA112" s="407"/>
      <c r="AB112" s="76"/>
      <c r="AC112" s="76"/>
      <c r="AD112" s="76"/>
      <c r="AE112" s="76"/>
      <c r="AF112" s="76"/>
      <c r="AG112" s="1" t="str">
        <f t="shared" si="4"/>
        <v>209</v>
      </c>
      <c r="AH112" s="1" t="b">
        <f t="shared" si="6"/>
        <v>1</v>
      </c>
      <c r="AI112" s="1" t="s">
        <v>990</v>
      </c>
      <c r="AJ112" s="1" t="str">
        <f t="shared" si="7"/>
        <v/>
      </c>
      <c r="AK112" s="1"/>
      <c r="AL112" s="1"/>
      <c r="AM112" s="1"/>
      <c r="AN112" s="1"/>
      <c r="AO112" s="1"/>
      <c r="AP112" s="1"/>
      <c r="AQ112" s="1"/>
      <c r="AR112" s="1"/>
      <c r="AS112" s="1"/>
      <c r="AT112" s="1"/>
      <c r="AU112" s="1"/>
      <c r="AV112" s="1"/>
      <c r="AW112" s="1"/>
      <c r="AX112" s="1"/>
      <c r="AY112" s="1"/>
      <c r="AZ112" s="1"/>
    </row>
    <row r="113" spans="1:52" ht="75" x14ac:dyDescent="0.25">
      <c r="A113" s="80" t="s">
        <v>2328</v>
      </c>
      <c r="B113" s="80"/>
      <c r="C113" s="74" t="s">
        <v>2852</v>
      </c>
      <c r="D113" s="54"/>
      <c r="E113" s="54"/>
      <c r="F113" s="54" t="s">
        <v>155</v>
      </c>
      <c r="G113" s="408" t="s">
        <v>2853</v>
      </c>
      <c r="H113" s="489" t="s">
        <v>1885</v>
      </c>
      <c r="I113" s="409" t="s">
        <v>2122</v>
      </c>
      <c r="J113" s="54" t="s">
        <v>1885</v>
      </c>
      <c r="K113" s="409" t="s">
        <v>990</v>
      </c>
      <c r="L113" s="253" t="s">
        <v>3650</v>
      </c>
      <c r="M113" s="253" t="s">
        <v>1945</v>
      </c>
      <c r="N113" s="253" t="s">
        <v>3677</v>
      </c>
      <c r="O113" s="253" t="s">
        <v>990</v>
      </c>
      <c r="P113" s="253"/>
      <c r="Q113" s="253"/>
      <c r="R113" s="253" t="s">
        <v>990</v>
      </c>
      <c r="S113" s="253" t="str">
        <f t="shared" si="5"/>
        <v/>
      </c>
      <c r="T113" s="415" t="s">
        <v>2854</v>
      </c>
      <c r="U113" s="415" t="s">
        <v>2855</v>
      </c>
      <c r="V113" s="415" t="s">
        <v>2856</v>
      </c>
      <c r="W113" s="337" t="s">
        <v>159</v>
      </c>
      <c r="X113" s="338"/>
      <c r="Y113" s="415" t="s">
        <v>2850</v>
      </c>
      <c r="Z113" s="411" t="s">
        <v>2857</v>
      </c>
      <c r="AA113" s="412"/>
      <c r="AB113" s="281"/>
      <c r="AC113" s="281"/>
      <c r="AD113" s="281"/>
      <c r="AE113" s="281"/>
      <c r="AF113" s="281"/>
      <c r="AG113" s="1" t="str">
        <f t="shared" si="4"/>
        <v>210</v>
      </c>
      <c r="AH113" s="1" t="b">
        <f t="shared" si="6"/>
        <v>0</v>
      </c>
      <c r="AI113" s="1" t="s">
        <v>990</v>
      </c>
      <c r="AJ113" s="1" t="str">
        <f t="shared" si="7"/>
        <v/>
      </c>
      <c r="AK113" s="1"/>
      <c r="AL113" s="1"/>
      <c r="AM113" s="1"/>
      <c r="AN113" s="1"/>
      <c r="AO113" s="1"/>
      <c r="AP113" s="1"/>
      <c r="AQ113" s="1"/>
      <c r="AR113" s="1"/>
      <c r="AS113" s="1"/>
      <c r="AT113" s="1"/>
      <c r="AU113" s="1"/>
      <c r="AV113" s="1"/>
      <c r="AW113" s="1"/>
      <c r="AX113" s="1"/>
      <c r="AY113" s="1"/>
      <c r="AZ113" s="1"/>
    </row>
    <row r="114" spans="1:52" x14ac:dyDescent="0.25">
      <c r="A114" s="440"/>
      <c r="B114" s="440">
        <v>0</v>
      </c>
      <c r="C114" s="440">
        <v>0</v>
      </c>
      <c r="D114" s="440">
        <v>0</v>
      </c>
      <c r="E114" s="440">
        <v>0</v>
      </c>
      <c r="F114" s="440">
        <v>0</v>
      </c>
      <c r="G114" s="440">
        <v>0</v>
      </c>
      <c r="H114" s="440">
        <v>0</v>
      </c>
      <c r="I114" s="440">
        <v>0</v>
      </c>
      <c r="J114" s="440">
        <v>0</v>
      </c>
      <c r="K114" s="440">
        <v>0</v>
      </c>
      <c r="L114" s="440">
        <v>0</v>
      </c>
      <c r="M114" s="440">
        <v>0</v>
      </c>
      <c r="N114" s="440">
        <v>0</v>
      </c>
      <c r="O114" s="440">
        <v>0</v>
      </c>
      <c r="P114" s="440">
        <v>0</v>
      </c>
      <c r="Q114" s="440">
        <v>0</v>
      </c>
      <c r="R114" s="440">
        <v>0</v>
      </c>
      <c r="S114" s="440">
        <v>0</v>
      </c>
      <c r="T114" s="440">
        <v>0</v>
      </c>
      <c r="U114" s="440">
        <v>0</v>
      </c>
      <c r="V114" s="440">
        <v>0</v>
      </c>
      <c r="W114" s="440">
        <v>0</v>
      </c>
      <c r="X114" s="440">
        <v>0</v>
      </c>
      <c r="Y114" s="440">
        <v>0</v>
      </c>
      <c r="Z114" s="440">
        <v>0</v>
      </c>
      <c r="AA114" s="441"/>
      <c r="AB114" s="440">
        <v>0</v>
      </c>
      <c r="AC114" s="440">
        <v>0</v>
      </c>
      <c r="AD114" s="440">
        <v>0</v>
      </c>
      <c r="AE114" s="440">
        <v>0</v>
      </c>
      <c r="AF114" s="440">
        <v>0</v>
      </c>
      <c r="AG114" s="440">
        <v>0</v>
      </c>
      <c r="AH114" s="440">
        <v>0</v>
      </c>
      <c r="AI114" s="84"/>
      <c r="AJ114" s="84"/>
      <c r="AM114" s="84"/>
      <c r="AN114" s="84"/>
      <c r="AO114" s="84"/>
      <c r="AP114" s="84"/>
      <c r="AQ114" s="84"/>
      <c r="AR114" s="84"/>
      <c r="AT114" s="84"/>
    </row>
    <row r="115" spans="1:52" x14ac:dyDescent="0.25">
      <c r="A115" s="1"/>
      <c r="B115" s="1"/>
      <c r="C115" s="84"/>
      <c r="D115" s="1"/>
      <c r="E115" s="1"/>
      <c r="F115" s="1"/>
      <c r="G115" s="1"/>
      <c r="H115" s="84"/>
      <c r="I115" s="1"/>
      <c r="J115" s="84"/>
      <c r="K115" s="1"/>
      <c r="L115" s="1"/>
      <c r="M115" s="1"/>
      <c r="N115" s="1"/>
      <c r="O115" s="1"/>
      <c r="P115" s="1"/>
      <c r="Q115" s="1"/>
      <c r="R115" s="1"/>
      <c r="S115" s="1"/>
      <c r="Z115" s="442"/>
      <c r="AA115" s="443"/>
      <c r="AB115" s="1"/>
      <c r="AC115" s="1"/>
      <c r="AD115" s="1"/>
      <c r="AE115" s="1"/>
      <c r="AF115" s="1"/>
      <c r="AG115" s="1"/>
      <c r="AH115" s="1"/>
      <c r="AI115" s="1"/>
      <c r="AJ115" s="1"/>
      <c r="AK115" s="1"/>
    </row>
    <row r="116" spans="1:52" x14ac:dyDescent="0.25">
      <c r="A116" s="1"/>
      <c r="B116" s="1"/>
      <c r="C116" s="84"/>
      <c r="D116" s="1"/>
      <c r="E116" s="1"/>
      <c r="F116" s="1"/>
      <c r="G116" s="1"/>
      <c r="H116" s="84"/>
      <c r="I116" s="1"/>
      <c r="J116" s="84"/>
      <c r="K116" s="1"/>
      <c r="L116" s="1"/>
      <c r="M116" s="1"/>
      <c r="N116" s="1"/>
      <c r="O116" s="1"/>
      <c r="P116" s="1"/>
      <c r="Q116" s="1"/>
      <c r="R116" s="1"/>
      <c r="S116" s="1"/>
      <c r="Z116" s="442"/>
      <c r="AA116" s="443"/>
      <c r="AB116" s="1"/>
      <c r="AC116" s="1"/>
      <c r="AD116" s="1"/>
      <c r="AE116" s="1"/>
      <c r="AF116" s="1"/>
      <c r="AG116" s="1"/>
      <c r="AH116" s="1"/>
      <c r="AI116" s="1"/>
      <c r="AJ116" s="1"/>
      <c r="AK116" s="1"/>
    </row>
    <row r="117" spans="1:52" x14ac:dyDescent="0.25">
      <c r="A117" s="1"/>
      <c r="B117" s="1"/>
      <c r="C117" s="84"/>
      <c r="D117" s="1"/>
      <c r="E117" s="1"/>
      <c r="F117" s="1"/>
      <c r="G117" s="1"/>
      <c r="H117" s="84"/>
      <c r="I117" s="1"/>
      <c r="J117" s="84"/>
      <c r="K117" s="1"/>
      <c r="L117" s="1"/>
      <c r="M117" s="1"/>
      <c r="N117" s="1"/>
      <c r="O117" s="1"/>
      <c r="P117" s="1"/>
      <c r="Q117" s="1"/>
      <c r="R117" s="1"/>
      <c r="S117" s="1"/>
      <c r="Z117" s="442"/>
      <c r="AA117" s="443"/>
      <c r="AB117" s="1"/>
      <c r="AC117" s="1"/>
      <c r="AD117" s="1"/>
      <c r="AE117" s="1"/>
      <c r="AF117" s="1"/>
      <c r="AG117" s="1"/>
      <c r="AH117" s="1"/>
      <c r="AI117" s="1"/>
      <c r="AJ117" s="1"/>
      <c r="AK117" s="1"/>
    </row>
    <row r="118" spans="1:52" x14ac:dyDescent="0.25">
      <c r="A118" s="1"/>
      <c r="B118" s="1"/>
      <c r="C118" s="84"/>
      <c r="D118" s="1"/>
      <c r="E118" s="1"/>
      <c r="F118" s="1"/>
      <c r="G118" s="1"/>
      <c r="H118" s="84"/>
      <c r="I118" s="1"/>
      <c r="J118" s="84"/>
      <c r="K118" s="1"/>
      <c r="L118" s="1"/>
      <c r="M118" s="1"/>
      <c r="N118" s="1"/>
      <c r="O118" s="1"/>
      <c r="P118" s="1"/>
      <c r="Q118" s="1"/>
      <c r="R118" s="1"/>
      <c r="S118" s="1"/>
      <c r="Z118" s="442"/>
      <c r="AA118" s="443"/>
      <c r="AB118" s="1"/>
      <c r="AC118" s="1"/>
      <c r="AD118" s="1"/>
      <c r="AE118" s="1"/>
      <c r="AF118" s="1"/>
      <c r="AG118" s="1"/>
      <c r="AH118" s="1"/>
      <c r="AI118" s="1"/>
      <c r="AJ118" s="1"/>
      <c r="AK118" s="1"/>
    </row>
    <row r="119" spans="1:52" x14ac:dyDescent="0.25">
      <c r="A119" s="1"/>
      <c r="B119" s="1"/>
      <c r="C119" s="84"/>
      <c r="D119" s="1"/>
      <c r="E119" s="1"/>
      <c r="F119" s="1"/>
      <c r="G119" s="1"/>
      <c r="H119" s="84"/>
      <c r="I119" s="1"/>
      <c r="J119" s="84"/>
      <c r="K119" s="1"/>
      <c r="L119" s="1"/>
      <c r="M119" s="1"/>
      <c r="N119" s="1"/>
      <c r="O119" s="1"/>
      <c r="P119" s="1"/>
      <c r="Q119" s="1"/>
      <c r="R119" s="1"/>
      <c r="S119" s="1"/>
      <c r="Z119" s="442"/>
      <c r="AA119" s="443"/>
      <c r="AB119" s="1"/>
      <c r="AC119" s="1"/>
      <c r="AD119" s="1"/>
      <c r="AE119" s="1"/>
      <c r="AF119" s="1"/>
      <c r="AG119" s="1"/>
      <c r="AH119" s="1"/>
      <c r="AI119" s="1"/>
      <c r="AJ119" s="1"/>
      <c r="AK119" s="1"/>
    </row>
    <row r="120" spans="1:52" x14ac:dyDescent="0.25">
      <c r="A120" s="1"/>
      <c r="B120" s="1"/>
      <c r="C120" s="84"/>
      <c r="D120" s="1"/>
      <c r="E120" s="1"/>
      <c r="F120" s="1"/>
      <c r="G120" s="1"/>
      <c r="H120" s="84"/>
      <c r="I120" s="1"/>
      <c r="J120" s="84"/>
      <c r="K120" s="1"/>
      <c r="L120" s="1"/>
      <c r="M120" s="1"/>
      <c r="N120" s="1"/>
      <c r="O120" s="1"/>
      <c r="P120" s="1"/>
      <c r="Q120" s="1"/>
      <c r="R120" s="1"/>
      <c r="S120" s="1"/>
      <c r="Z120" s="442"/>
      <c r="AA120" s="443"/>
      <c r="AB120" s="1"/>
      <c r="AC120" s="1"/>
      <c r="AD120" s="1"/>
      <c r="AE120" s="1"/>
      <c r="AF120" s="1"/>
      <c r="AG120" s="1"/>
      <c r="AH120" s="1"/>
      <c r="AI120" s="1"/>
      <c r="AJ120" s="1"/>
      <c r="AK120" s="1"/>
    </row>
    <row r="121" spans="1:52" x14ac:dyDescent="0.25">
      <c r="A121" s="1"/>
      <c r="B121" s="1"/>
      <c r="C121" s="84"/>
      <c r="D121" s="1"/>
      <c r="E121" s="1"/>
      <c r="F121" s="1"/>
      <c r="G121" s="1"/>
      <c r="H121" s="84"/>
      <c r="I121" s="1"/>
      <c r="J121" s="84"/>
      <c r="K121" s="1"/>
      <c r="L121" s="1"/>
      <c r="M121" s="1"/>
      <c r="N121" s="1"/>
      <c r="O121" s="1"/>
      <c r="P121" s="1"/>
      <c r="Q121" s="1"/>
      <c r="R121" s="1"/>
      <c r="S121" s="1"/>
      <c r="Z121" s="442"/>
      <c r="AA121" s="443"/>
      <c r="AB121" s="1"/>
      <c r="AC121" s="1"/>
      <c r="AD121" s="1"/>
      <c r="AE121" s="1"/>
      <c r="AF121" s="1"/>
      <c r="AG121" s="1"/>
      <c r="AH121" s="1"/>
      <c r="AI121" s="1"/>
      <c r="AJ121" s="1"/>
      <c r="AK121" s="1"/>
    </row>
    <row r="122" spans="1:52" x14ac:dyDescent="0.25">
      <c r="A122" s="1"/>
      <c r="B122" s="1"/>
      <c r="C122" s="84"/>
      <c r="D122" s="1"/>
      <c r="E122" s="1"/>
      <c r="F122" s="1"/>
      <c r="G122" s="1"/>
      <c r="H122" s="84"/>
      <c r="I122" s="1"/>
      <c r="J122" s="84"/>
      <c r="K122" s="1"/>
      <c r="L122" s="1"/>
      <c r="M122" s="1"/>
      <c r="N122" s="1"/>
      <c r="O122" s="1"/>
      <c r="P122" s="1"/>
      <c r="Q122" s="1"/>
      <c r="R122" s="1"/>
      <c r="S122" s="1"/>
      <c r="Z122" s="442"/>
      <c r="AA122" s="443"/>
      <c r="AB122" s="1"/>
      <c r="AC122" s="1"/>
      <c r="AD122" s="1"/>
      <c r="AE122" s="1"/>
      <c r="AF122" s="1"/>
      <c r="AG122" s="1"/>
      <c r="AH122" s="1"/>
      <c r="AI122" s="1"/>
      <c r="AJ122" s="1"/>
      <c r="AK122" s="1"/>
    </row>
    <row r="123" spans="1:52" x14ac:dyDescent="0.25">
      <c r="A123" s="1"/>
      <c r="B123" s="1"/>
      <c r="C123" s="84"/>
      <c r="D123" s="1"/>
      <c r="E123" s="1"/>
      <c r="F123" s="1"/>
      <c r="G123" s="1"/>
      <c r="H123" s="84"/>
      <c r="I123" s="1"/>
      <c r="J123" s="84"/>
      <c r="K123" s="1"/>
      <c r="L123" s="1"/>
      <c r="M123" s="1"/>
      <c r="N123" s="1"/>
      <c r="O123" s="1"/>
      <c r="P123" s="1"/>
      <c r="Q123" s="1"/>
      <c r="R123" s="1"/>
      <c r="S123" s="1"/>
      <c r="Z123" s="442"/>
      <c r="AA123" s="443"/>
      <c r="AB123" s="1"/>
      <c r="AC123" s="1"/>
      <c r="AD123" s="1"/>
      <c r="AE123" s="1"/>
      <c r="AF123" s="1"/>
      <c r="AG123" s="1"/>
      <c r="AH123" s="1"/>
      <c r="AI123" s="1"/>
      <c r="AJ123" s="1"/>
      <c r="AK123" s="1"/>
    </row>
    <row r="124" spans="1:52" x14ac:dyDescent="0.25">
      <c r="A124" s="1"/>
      <c r="B124" s="1"/>
      <c r="C124" s="84"/>
      <c r="D124" s="1"/>
      <c r="E124" s="1"/>
      <c r="F124" s="1"/>
      <c r="G124" s="1"/>
      <c r="H124" s="84"/>
      <c r="I124" s="1"/>
      <c r="J124" s="84"/>
      <c r="K124" s="1"/>
      <c r="L124" s="1"/>
      <c r="M124" s="1"/>
      <c r="N124" s="1"/>
      <c r="O124" s="1"/>
      <c r="P124" s="1"/>
      <c r="Q124" s="1"/>
      <c r="R124" s="1"/>
      <c r="S124" s="1"/>
      <c r="Z124" s="442"/>
      <c r="AA124" s="443"/>
      <c r="AB124" s="1"/>
      <c r="AC124" s="1"/>
      <c r="AD124" s="1"/>
      <c r="AE124" s="1"/>
      <c r="AF124" s="1"/>
      <c r="AG124" s="1"/>
      <c r="AH124" s="1"/>
      <c r="AI124" s="1"/>
      <c r="AJ124" s="1"/>
      <c r="AK124" s="1"/>
    </row>
    <row r="125" spans="1:52" x14ac:dyDescent="0.25">
      <c r="A125" s="1"/>
      <c r="B125" s="1"/>
      <c r="C125" s="84"/>
      <c r="D125" s="1"/>
      <c r="E125" s="1"/>
      <c r="F125" s="1"/>
      <c r="G125" s="1"/>
      <c r="H125" s="84"/>
      <c r="I125" s="1"/>
      <c r="J125" s="84"/>
      <c r="K125" s="1"/>
      <c r="L125" s="1"/>
      <c r="M125" s="1"/>
      <c r="N125" s="1"/>
      <c r="O125" s="1"/>
      <c r="P125" s="1"/>
      <c r="Q125" s="1"/>
      <c r="R125" s="1"/>
      <c r="S125" s="1"/>
      <c r="Z125" s="442"/>
      <c r="AA125" s="443"/>
      <c r="AB125" s="1"/>
      <c r="AC125" s="1"/>
      <c r="AD125" s="1"/>
      <c r="AE125" s="1"/>
      <c r="AF125" s="1"/>
      <c r="AG125" s="1"/>
      <c r="AH125" s="1"/>
      <c r="AI125" s="1"/>
      <c r="AJ125" s="1"/>
      <c r="AK125" s="1"/>
    </row>
    <row r="126" spans="1:52" x14ac:dyDescent="0.25">
      <c r="A126" s="1"/>
      <c r="B126" s="1"/>
      <c r="C126" s="84"/>
      <c r="D126" s="1"/>
      <c r="E126" s="1"/>
      <c r="F126" s="1"/>
      <c r="G126" s="1"/>
      <c r="H126" s="84"/>
      <c r="I126" s="1"/>
      <c r="J126" s="84"/>
      <c r="K126" s="1"/>
      <c r="L126" s="1"/>
      <c r="M126" s="1"/>
      <c r="N126" s="1"/>
      <c r="O126" s="1"/>
      <c r="P126" s="1"/>
      <c r="Q126" s="1"/>
      <c r="R126" s="1"/>
      <c r="S126" s="1"/>
      <c r="Z126" s="442"/>
      <c r="AA126" s="443"/>
      <c r="AB126" s="1"/>
      <c r="AC126" s="1"/>
      <c r="AD126" s="1"/>
      <c r="AE126" s="1"/>
      <c r="AF126" s="1"/>
      <c r="AG126" s="1"/>
      <c r="AH126" s="1"/>
      <c r="AI126" s="1"/>
      <c r="AJ126" s="1"/>
      <c r="AK126" s="1"/>
    </row>
    <row r="127" spans="1:52" x14ac:dyDescent="0.25">
      <c r="A127" s="1"/>
      <c r="B127" s="1"/>
      <c r="C127" s="84"/>
      <c r="D127" s="1"/>
      <c r="E127" s="1"/>
      <c r="F127" s="1"/>
      <c r="G127" s="1"/>
      <c r="H127" s="84"/>
      <c r="I127" s="1"/>
      <c r="J127" s="84"/>
      <c r="K127" s="1"/>
      <c r="L127" s="1"/>
      <c r="M127" s="1"/>
      <c r="N127" s="1"/>
      <c r="O127" s="1"/>
      <c r="P127" s="1"/>
      <c r="Q127" s="1"/>
      <c r="R127" s="1"/>
      <c r="S127" s="1"/>
      <c r="Z127" s="442"/>
      <c r="AA127" s="443"/>
      <c r="AB127" s="1"/>
      <c r="AC127" s="1"/>
      <c r="AD127" s="1"/>
      <c r="AE127" s="1"/>
      <c r="AF127" s="1"/>
      <c r="AG127" s="1"/>
      <c r="AH127" s="1"/>
      <c r="AI127" s="1"/>
      <c r="AJ127" s="1"/>
      <c r="AK127" s="1"/>
    </row>
    <row r="128" spans="1:52" x14ac:dyDescent="0.25">
      <c r="A128" s="1"/>
      <c r="B128" s="1"/>
      <c r="C128" s="84"/>
      <c r="D128" s="1"/>
      <c r="E128" s="1"/>
      <c r="F128" s="1"/>
      <c r="G128" s="1"/>
      <c r="H128" s="84"/>
      <c r="I128" s="1"/>
      <c r="J128" s="84"/>
      <c r="K128" s="1"/>
      <c r="L128" s="1"/>
      <c r="M128" s="1"/>
      <c r="N128" s="1"/>
      <c r="O128" s="1"/>
      <c r="P128" s="1"/>
      <c r="Q128" s="1"/>
      <c r="R128" s="1"/>
      <c r="S128" s="1"/>
      <c r="Z128" s="442"/>
      <c r="AA128" s="443"/>
      <c r="AB128" s="1"/>
      <c r="AC128" s="1"/>
      <c r="AD128" s="1"/>
      <c r="AE128" s="1"/>
      <c r="AF128" s="1"/>
      <c r="AG128" s="1"/>
      <c r="AH128" s="1"/>
      <c r="AI128" s="1"/>
      <c r="AJ128" s="1"/>
      <c r="AK128" s="1"/>
    </row>
    <row r="129" spans="1:37" x14ac:dyDescent="0.25">
      <c r="A129" s="1"/>
      <c r="B129" s="1"/>
      <c r="C129" s="84"/>
      <c r="D129" s="1"/>
      <c r="E129" s="1"/>
      <c r="F129" s="1"/>
      <c r="G129" s="1"/>
      <c r="H129" s="84"/>
      <c r="I129" s="1"/>
      <c r="J129" s="84"/>
      <c r="K129" s="1"/>
      <c r="L129" s="1"/>
      <c r="M129" s="1"/>
      <c r="N129" s="1"/>
      <c r="O129" s="1"/>
      <c r="P129" s="1"/>
      <c r="Q129" s="1"/>
      <c r="R129" s="1"/>
      <c r="S129" s="1"/>
      <c r="Z129" s="442"/>
      <c r="AA129" s="443"/>
      <c r="AB129" s="1"/>
      <c r="AC129" s="1"/>
      <c r="AD129" s="1"/>
      <c r="AE129" s="1"/>
      <c r="AF129" s="1"/>
      <c r="AG129" s="1"/>
      <c r="AH129" s="1"/>
      <c r="AI129" s="1"/>
      <c r="AJ129" s="1"/>
      <c r="AK129" s="1"/>
    </row>
    <row r="130" spans="1:37" x14ac:dyDescent="0.25">
      <c r="A130" s="1"/>
      <c r="B130" s="1"/>
      <c r="C130" s="84"/>
      <c r="D130" s="1"/>
      <c r="E130" s="1"/>
      <c r="F130" s="1"/>
      <c r="G130" s="1"/>
      <c r="H130" s="84"/>
      <c r="I130" s="1"/>
      <c r="J130" s="84"/>
      <c r="K130" s="1"/>
      <c r="L130" s="1"/>
      <c r="M130" s="1"/>
      <c r="N130" s="1"/>
      <c r="O130" s="1"/>
      <c r="P130" s="1"/>
      <c r="Q130" s="1"/>
      <c r="R130" s="1"/>
      <c r="S130" s="1"/>
      <c r="Z130" s="442"/>
      <c r="AA130" s="443"/>
      <c r="AB130" s="1"/>
      <c r="AC130" s="1"/>
      <c r="AD130" s="1"/>
      <c r="AE130" s="1"/>
      <c r="AF130" s="1"/>
      <c r="AG130" s="1"/>
      <c r="AH130" s="1"/>
      <c r="AI130" s="1"/>
      <c r="AJ130" s="1"/>
      <c r="AK130" s="1"/>
    </row>
    <row r="131" spans="1:37" x14ac:dyDescent="0.25">
      <c r="A131" s="1"/>
      <c r="B131" s="1"/>
      <c r="C131" s="84"/>
      <c r="D131" s="1"/>
      <c r="E131" s="1"/>
      <c r="F131" s="1"/>
      <c r="G131" s="1"/>
      <c r="H131" s="84"/>
      <c r="I131" s="1"/>
      <c r="J131" s="84"/>
      <c r="K131" s="1"/>
      <c r="L131" s="1"/>
      <c r="M131" s="1"/>
      <c r="N131" s="1"/>
      <c r="O131" s="1"/>
      <c r="P131" s="1"/>
      <c r="Q131" s="1"/>
      <c r="R131" s="1"/>
      <c r="S131" s="1"/>
      <c r="Z131" s="442"/>
      <c r="AA131" s="443"/>
      <c r="AB131" s="1"/>
      <c r="AC131" s="1"/>
      <c r="AD131" s="1"/>
      <c r="AE131" s="1"/>
      <c r="AF131" s="1"/>
      <c r="AG131" s="1"/>
      <c r="AH131" s="1"/>
      <c r="AI131" s="1"/>
      <c r="AJ131" s="1"/>
      <c r="AK131" s="1"/>
    </row>
    <row r="132" spans="1:37" x14ac:dyDescent="0.25">
      <c r="A132" s="1"/>
      <c r="B132" s="1"/>
      <c r="C132" s="84"/>
      <c r="D132" s="1"/>
      <c r="E132" s="1"/>
      <c r="F132" s="1"/>
      <c r="G132" s="1"/>
      <c r="H132" s="84"/>
      <c r="I132" s="1"/>
      <c r="J132" s="84"/>
      <c r="K132" s="1"/>
      <c r="L132" s="1"/>
      <c r="M132" s="1"/>
      <c r="N132" s="1"/>
      <c r="O132" s="1"/>
      <c r="P132" s="1"/>
      <c r="Q132" s="1"/>
      <c r="R132" s="1"/>
      <c r="S132" s="1"/>
      <c r="Z132" s="442"/>
      <c r="AA132" s="443"/>
      <c r="AB132" s="1"/>
      <c r="AC132" s="1"/>
      <c r="AD132" s="1"/>
      <c r="AE132" s="1"/>
      <c r="AF132" s="1"/>
      <c r="AG132" s="1"/>
      <c r="AH132" s="1"/>
      <c r="AI132" s="1"/>
      <c r="AJ132" s="1"/>
      <c r="AK132" s="1"/>
    </row>
    <row r="133" spans="1:37" x14ac:dyDescent="0.25">
      <c r="A133" s="1"/>
      <c r="B133" s="1"/>
      <c r="C133" s="84"/>
      <c r="D133" s="1"/>
      <c r="E133" s="1"/>
      <c r="F133" s="1"/>
      <c r="G133" s="1"/>
      <c r="H133" s="84"/>
      <c r="I133" s="1"/>
      <c r="J133" s="84"/>
      <c r="K133" s="1"/>
      <c r="L133" s="1"/>
      <c r="M133" s="1"/>
      <c r="N133" s="1"/>
      <c r="O133" s="1"/>
      <c r="P133" s="1"/>
      <c r="Q133" s="1"/>
      <c r="R133" s="1"/>
      <c r="S133" s="1"/>
      <c r="Z133" s="442"/>
      <c r="AA133" s="443"/>
      <c r="AB133" s="1"/>
      <c r="AC133" s="1"/>
      <c r="AD133" s="1"/>
      <c r="AE133" s="1"/>
      <c r="AF133" s="1"/>
      <c r="AG133" s="1"/>
      <c r="AH133" s="1"/>
      <c r="AI133" s="1"/>
      <c r="AJ133" s="1"/>
      <c r="AK133" s="1"/>
    </row>
    <row r="134" spans="1:37" x14ac:dyDescent="0.25">
      <c r="A134" s="1"/>
      <c r="B134" s="1"/>
      <c r="C134" s="84"/>
      <c r="D134" s="1"/>
      <c r="E134" s="1"/>
      <c r="F134" s="1"/>
      <c r="G134" s="1"/>
      <c r="H134" s="84"/>
      <c r="I134" s="1"/>
      <c r="J134" s="84"/>
      <c r="K134" s="1"/>
      <c r="L134" s="1"/>
      <c r="M134" s="1"/>
      <c r="N134" s="1"/>
      <c r="O134" s="1"/>
      <c r="P134" s="1"/>
      <c r="Q134" s="1"/>
      <c r="R134" s="1"/>
      <c r="S134" s="1"/>
      <c r="Z134" s="442"/>
      <c r="AA134" s="443"/>
      <c r="AB134" s="1"/>
      <c r="AC134" s="1"/>
      <c r="AD134" s="1"/>
      <c r="AE134" s="1"/>
      <c r="AF134" s="1"/>
      <c r="AG134" s="1"/>
      <c r="AH134" s="1"/>
      <c r="AI134" s="1"/>
      <c r="AJ134" s="1"/>
      <c r="AK134" s="1"/>
    </row>
    <row r="135" spans="1:37" x14ac:dyDescent="0.25">
      <c r="A135" s="1"/>
      <c r="B135" s="1"/>
      <c r="C135" s="84"/>
      <c r="D135" s="1"/>
      <c r="E135" s="1"/>
      <c r="F135" s="1"/>
      <c r="G135" s="1"/>
      <c r="H135" s="84"/>
      <c r="I135" s="1"/>
      <c r="J135" s="84"/>
      <c r="K135" s="1"/>
      <c r="L135" s="1"/>
      <c r="M135" s="1"/>
      <c r="N135" s="1"/>
      <c r="O135" s="1"/>
      <c r="P135" s="1"/>
      <c r="Q135" s="1"/>
      <c r="R135" s="1"/>
      <c r="S135" s="1"/>
      <c r="Z135" s="442"/>
      <c r="AA135" s="443"/>
      <c r="AB135" s="1"/>
      <c r="AC135" s="1"/>
      <c r="AD135" s="1"/>
      <c r="AE135" s="1"/>
      <c r="AF135" s="1"/>
      <c r="AG135" s="1"/>
      <c r="AH135" s="1"/>
      <c r="AI135" s="1"/>
      <c r="AJ135" s="1"/>
      <c r="AK135" s="1"/>
    </row>
    <row r="136" spans="1:37" x14ac:dyDescent="0.25">
      <c r="A136" s="1"/>
      <c r="B136" s="1"/>
      <c r="C136" s="84"/>
      <c r="D136" s="1"/>
      <c r="E136" s="1"/>
      <c r="F136" s="1"/>
      <c r="G136" s="1"/>
      <c r="H136" s="84"/>
      <c r="I136" s="1"/>
      <c r="J136" s="84"/>
      <c r="K136" s="1"/>
      <c r="L136" s="1"/>
      <c r="M136" s="1"/>
      <c r="N136" s="1"/>
      <c r="O136" s="1"/>
      <c r="P136" s="1"/>
      <c r="Q136" s="1"/>
      <c r="R136" s="1"/>
      <c r="S136" s="1"/>
      <c r="Z136" s="442"/>
      <c r="AA136" s="443"/>
      <c r="AB136" s="1"/>
      <c r="AC136" s="1"/>
      <c r="AD136" s="1"/>
      <c r="AE136" s="1"/>
      <c r="AF136" s="1"/>
      <c r="AG136" s="1"/>
      <c r="AH136" s="1"/>
      <c r="AI136" s="1"/>
      <c r="AJ136" s="1"/>
      <c r="AK136" s="1"/>
    </row>
    <row r="137" spans="1:37" x14ac:dyDescent="0.25">
      <c r="A137" s="1"/>
      <c r="B137" s="1"/>
      <c r="C137" s="84"/>
      <c r="D137" s="1"/>
      <c r="E137" s="1"/>
      <c r="F137" s="1"/>
      <c r="G137" s="1"/>
      <c r="H137" s="84"/>
      <c r="I137" s="1"/>
      <c r="J137" s="84"/>
      <c r="K137" s="1"/>
      <c r="L137" s="1"/>
      <c r="M137" s="1"/>
      <c r="N137" s="1"/>
      <c r="O137" s="1"/>
      <c r="P137" s="1"/>
      <c r="Q137" s="1"/>
      <c r="R137" s="1"/>
      <c r="S137" s="1"/>
      <c r="Z137" s="442"/>
      <c r="AA137" s="443"/>
      <c r="AB137" s="1"/>
      <c r="AC137" s="1"/>
      <c r="AD137" s="1"/>
      <c r="AE137" s="1"/>
      <c r="AF137" s="1"/>
      <c r="AG137" s="1"/>
      <c r="AH137" s="1"/>
      <c r="AI137" s="1"/>
      <c r="AJ137" s="1"/>
      <c r="AK137" s="1"/>
    </row>
    <row r="138" spans="1:37" x14ac:dyDescent="0.25">
      <c r="A138" s="1"/>
      <c r="B138" s="1"/>
      <c r="C138" s="84"/>
      <c r="D138" s="1"/>
      <c r="E138" s="1"/>
      <c r="F138" s="1"/>
      <c r="G138" s="1"/>
      <c r="H138" s="84"/>
      <c r="I138" s="1"/>
      <c r="J138" s="84"/>
      <c r="K138" s="1"/>
      <c r="L138" s="1"/>
      <c r="M138" s="1"/>
      <c r="N138" s="1"/>
      <c r="O138" s="1"/>
      <c r="P138" s="1"/>
      <c r="Q138" s="1"/>
      <c r="R138" s="1"/>
      <c r="S138" s="1"/>
      <c r="Z138" s="442"/>
      <c r="AA138" s="443"/>
      <c r="AB138" s="1"/>
      <c r="AC138" s="1"/>
      <c r="AD138" s="1"/>
      <c r="AE138" s="1"/>
      <c r="AF138" s="1"/>
      <c r="AG138" s="1"/>
      <c r="AH138" s="1"/>
      <c r="AI138" s="1"/>
      <c r="AJ138" s="1"/>
      <c r="AK138" s="1"/>
    </row>
    <row r="139" spans="1:37" x14ac:dyDescent="0.25">
      <c r="A139" s="1"/>
      <c r="B139" s="1"/>
      <c r="C139" s="84"/>
      <c r="D139" s="1"/>
      <c r="E139" s="1"/>
      <c r="F139" s="1"/>
      <c r="G139" s="1"/>
      <c r="H139" s="84"/>
      <c r="I139" s="1"/>
      <c r="J139" s="84"/>
      <c r="K139" s="1"/>
      <c r="L139" s="1"/>
      <c r="M139" s="1"/>
      <c r="N139" s="1"/>
      <c r="O139" s="1"/>
      <c r="P139" s="1"/>
      <c r="Q139" s="1"/>
      <c r="R139" s="1"/>
      <c r="S139" s="1"/>
      <c r="Z139" s="442"/>
      <c r="AA139" s="443"/>
      <c r="AB139" s="1"/>
      <c r="AC139" s="1"/>
      <c r="AD139" s="1"/>
      <c r="AE139" s="1"/>
      <c r="AF139" s="1"/>
      <c r="AG139" s="1"/>
      <c r="AH139" s="1"/>
      <c r="AI139" s="1"/>
      <c r="AJ139" s="1"/>
      <c r="AK139" s="1"/>
    </row>
    <row r="140" spans="1:37" x14ac:dyDescent="0.25">
      <c r="A140" s="1"/>
      <c r="B140" s="1"/>
      <c r="C140" s="84"/>
      <c r="D140" s="1"/>
      <c r="E140" s="1"/>
      <c r="F140" s="1"/>
      <c r="G140" s="1"/>
      <c r="H140" s="84"/>
      <c r="I140" s="1"/>
      <c r="J140" s="84"/>
      <c r="K140" s="1"/>
      <c r="L140" s="1"/>
      <c r="M140" s="1"/>
      <c r="N140" s="1"/>
      <c r="O140" s="1"/>
      <c r="P140" s="1"/>
      <c r="Q140" s="1"/>
      <c r="R140" s="1"/>
      <c r="S140" s="1"/>
      <c r="Z140" s="442"/>
      <c r="AA140" s="443"/>
      <c r="AB140" s="1"/>
      <c r="AC140" s="1"/>
      <c r="AD140" s="1"/>
      <c r="AE140" s="1"/>
      <c r="AF140" s="1"/>
      <c r="AG140" s="1"/>
      <c r="AH140" s="1"/>
      <c r="AI140" s="1"/>
      <c r="AJ140" s="1"/>
      <c r="AK140" s="1"/>
    </row>
    <row r="141" spans="1:37" x14ac:dyDescent="0.25">
      <c r="A141" s="1"/>
      <c r="B141" s="1"/>
      <c r="C141" s="84"/>
      <c r="D141" s="1"/>
      <c r="E141" s="1"/>
      <c r="F141" s="1"/>
      <c r="G141" s="1"/>
      <c r="H141" s="84"/>
      <c r="I141" s="1"/>
      <c r="J141" s="84"/>
      <c r="K141" s="1"/>
      <c r="L141" s="1"/>
      <c r="M141" s="1"/>
      <c r="N141" s="1"/>
      <c r="O141" s="1"/>
      <c r="P141" s="1"/>
      <c r="Q141" s="1"/>
      <c r="R141" s="1"/>
      <c r="S141" s="1"/>
      <c r="Z141" s="442"/>
      <c r="AA141" s="443"/>
      <c r="AB141" s="1"/>
      <c r="AC141" s="1"/>
      <c r="AD141" s="1"/>
      <c r="AE141" s="1"/>
      <c r="AF141" s="1"/>
      <c r="AG141" s="1"/>
      <c r="AH141" s="1"/>
      <c r="AI141" s="1"/>
      <c r="AJ141" s="1"/>
      <c r="AK141" s="1"/>
    </row>
    <row r="142" spans="1:37" x14ac:dyDescent="0.25">
      <c r="A142" s="1"/>
      <c r="B142" s="1"/>
      <c r="C142" s="84"/>
      <c r="D142" s="1"/>
      <c r="E142" s="1"/>
      <c r="F142" s="1"/>
      <c r="G142" s="1"/>
      <c r="H142" s="84"/>
      <c r="I142" s="1"/>
      <c r="J142" s="84"/>
      <c r="K142" s="1"/>
      <c r="L142" s="1"/>
      <c r="M142" s="1"/>
      <c r="N142" s="1"/>
      <c r="O142" s="1"/>
      <c r="P142" s="1"/>
      <c r="Q142" s="1"/>
      <c r="R142" s="1"/>
      <c r="S142" s="1"/>
      <c r="Z142" s="442"/>
      <c r="AA142" s="443"/>
      <c r="AB142" s="1"/>
      <c r="AC142" s="1"/>
      <c r="AD142" s="1"/>
      <c r="AE142" s="1"/>
      <c r="AF142" s="1"/>
      <c r="AG142" s="1"/>
      <c r="AH142" s="1"/>
      <c r="AI142" s="1"/>
      <c r="AJ142" s="1"/>
      <c r="AK142" s="1"/>
    </row>
    <row r="143" spans="1:37" x14ac:dyDescent="0.25">
      <c r="A143" s="1"/>
      <c r="B143" s="1"/>
      <c r="C143" s="84"/>
      <c r="D143" s="1"/>
      <c r="E143" s="1"/>
      <c r="F143" s="1"/>
      <c r="G143" s="1"/>
      <c r="H143" s="84"/>
      <c r="I143" s="1"/>
      <c r="J143" s="84"/>
      <c r="K143" s="1"/>
      <c r="L143" s="1"/>
      <c r="M143" s="1"/>
      <c r="N143" s="1"/>
      <c r="O143" s="1"/>
      <c r="P143" s="1"/>
      <c r="Q143" s="1"/>
      <c r="R143" s="1"/>
      <c r="S143" s="1"/>
      <c r="Z143" s="442"/>
      <c r="AA143" s="443"/>
      <c r="AB143" s="1"/>
      <c r="AC143" s="1"/>
      <c r="AD143" s="1"/>
      <c r="AE143" s="1"/>
      <c r="AF143" s="1"/>
      <c r="AG143" s="1"/>
      <c r="AH143" s="1"/>
      <c r="AI143" s="1"/>
      <c r="AJ143" s="1"/>
      <c r="AK143" s="1"/>
    </row>
    <row r="144" spans="1:37" x14ac:dyDescent="0.25">
      <c r="A144" s="1"/>
      <c r="B144" s="1"/>
      <c r="C144" s="84"/>
      <c r="D144" s="1"/>
      <c r="E144" s="1"/>
      <c r="F144" s="1"/>
      <c r="G144" s="1"/>
      <c r="H144" s="84"/>
      <c r="I144" s="1"/>
      <c r="J144" s="84"/>
      <c r="K144" s="1"/>
      <c r="L144" s="1"/>
      <c r="M144" s="1"/>
      <c r="N144" s="1"/>
      <c r="O144" s="1"/>
      <c r="P144" s="1"/>
      <c r="Q144" s="1"/>
      <c r="R144" s="1"/>
      <c r="S144" s="1"/>
      <c r="Z144" s="442"/>
      <c r="AA144" s="443"/>
      <c r="AB144" s="1"/>
      <c r="AC144" s="1"/>
      <c r="AD144" s="1"/>
      <c r="AE144" s="1"/>
      <c r="AF144" s="1"/>
      <c r="AG144" s="1"/>
      <c r="AH144" s="1"/>
      <c r="AI144" s="1"/>
      <c r="AJ144" s="1"/>
      <c r="AK144" s="1"/>
    </row>
    <row r="145" spans="1:37" x14ac:dyDescent="0.25">
      <c r="A145" s="1"/>
      <c r="B145" s="1"/>
      <c r="C145" s="84"/>
      <c r="D145" s="1"/>
      <c r="E145" s="1"/>
      <c r="F145" s="1"/>
      <c r="G145" s="1"/>
      <c r="H145" s="84"/>
      <c r="I145" s="1"/>
      <c r="J145" s="84"/>
      <c r="K145" s="1"/>
      <c r="L145" s="1"/>
      <c r="M145" s="1"/>
      <c r="N145" s="1"/>
      <c r="O145" s="1"/>
      <c r="P145" s="1"/>
      <c r="Q145" s="1"/>
      <c r="R145" s="1"/>
      <c r="S145" s="1"/>
      <c r="Z145" s="442"/>
      <c r="AA145" s="443"/>
      <c r="AB145" s="1"/>
      <c r="AC145" s="1"/>
      <c r="AD145" s="1"/>
      <c r="AE145" s="1"/>
      <c r="AF145" s="1"/>
      <c r="AG145" s="1"/>
      <c r="AH145" s="1"/>
      <c r="AI145" s="1"/>
      <c r="AJ145" s="1"/>
      <c r="AK145" s="1"/>
    </row>
    <row r="146" spans="1:37" x14ac:dyDescent="0.25">
      <c r="A146" s="1"/>
      <c r="B146" s="1"/>
      <c r="C146" s="84"/>
      <c r="D146" s="1"/>
      <c r="E146" s="1"/>
      <c r="F146" s="1"/>
      <c r="G146" s="1"/>
      <c r="H146" s="84"/>
      <c r="I146" s="1"/>
      <c r="J146" s="84"/>
      <c r="K146" s="1"/>
      <c r="L146" s="1"/>
      <c r="M146" s="1"/>
      <c r="N146" s="1"/>
      <c r="O146" s="1"/>
      <c r="P146" s="1"/>
      <c r="Q146" s="1"/>
      <c r="R146" s="1"/>
      <c r="S146" s="1"/>
      <c r="Z146" s="442"/>
      <c r="AA146" s="443"/>
      <c r="AB146" s="1"/>
      <c r="AC146" s="1"/>
      <c r="AD146" s="1"/>
      <c r="AE146" s="1"/>
      <c r="AF146" s="1"/>
      <c r="AG146" s="1"/>
      <c r="AH146" s="1"/>
      <c r="AI146" s="1"/>
      <c r="AJ146" s="1"/>
      <c r="AK146" s="1"/>
    </row>
    <row r="147" spans="1:37" x14ac:dyDescent="0.25">
      <c r="A147" s="1"/>
      <c r="B147" s="1"/>
      <c r="C147" s="84"/>
      <c r="D147" s="1"/>
      <c r="E147" s="1"/>
      <c r="F147" s="1"/>
      <c r="G147" s="1"/>
      <c r="H147" s="84"/>
      <c r="I147" s="1"/>
      <c r="J147" s="84"/>
      <c r="K147" s="1"/>
      <c r="L147" s="1"/>
      <c r="M147" s="1"/>
      <c r="N147" s="1"/>
      <c r="O147" s="1"/>
      <c r="P147" s="1"/>
      <c r="Q147" s="1"/>
      <c r="R147" s="1"/>
      <c r="S147" s="1"/>
      <c r="Z147" s="442"/>
      <c r="AA147" s="443"/>
      <c r="AB147" s="1"/>
      <c r="AC147" s="1"/>
      <c r="AD147" s="1"/>
      <c r="AE147" s="1"/>
      <c r="AF147" s="1"/>
      <c r="AG147" s="1"/>
      <c r="AH147" s="1"/>
      <c r="AI147" s="1"/>
      <c r="AJ147" s="1"/>
      <c r="AK147" s="1"/>
    </row>
    <row r="148" spans="1:37" x14ac:dyDescent="0.25">
      <c r="A148" s="1"/>
      <c r="B148" s="1"/>
      <c r="C148" s="84"/>
      <c r="D148" s="1"/>
      <c r="E148" s="1"/>
      <c r="F148" s="1"/>
      <c r="G148" s="1"/>
      <c r="H148" s="84"/>
      <c r="I148" s="1"/>
      <c r="J148" s="84"/>
      <c r="K148" s="1"/>
      <c r="L148" s="1"/>
      <c r="M148" s="1"/>
      <c r="N148" s="1"/>
      <c r="O148" s="1"/>
      <c r="P148" s="1"/>
      <c r="Q148" s="1"/>
      <c r="R148" s="1"/>
      <c r="S148" s="1"/>
      <c r="Z148" s="442"/>
      <c r="AA148" s="443"/>
      <c r="AB148" s="1"/>
      <c r="AC148" s="1"/>
      <c r="AD148" s="1"/>
      <c r="AE148" s="1"/>
      <c r="AF148" s="1"/>
      <c r="AG148" s="1"/>
      <c r="AH148" s="1"/>
      <c r="AI148" s="1"/>
      <c r="AJ148" s="1"/>
      <c r="AK148" s="1"/>
    </row>
    <row r="149" spans="1:37" x14ac:dyDescent="0.25">
      <c r="A149" s="1"/>
      <c r="B149" s="1"/>
      <c r="C149" s="84"/>
      <c r="D149" s="1"/>
      <c r="E149" s="1"/>
      <c r="F149" s="1"/>
      <c r="G149" s="1"/>
      <c r="H149" s="84"/>
      <c r="I149" s="1"/>
      <c r="J149" s="84"/>
      <c r="K149" s="1"/>
      <c r="L149" s="1"/>
      <c r="M149" s="1"/>
      <c r="N149" s="1"/>
      <c r="O149" s="1"/>
      <c r="P149" s="1"/>
      <c r="Q149" s="1"/>
      <c r="R149" s="1"/>
      <c r="S149" s="1"/>
      <c r="Z149" s="442"/>
      <c r="AA149" s="443"/>
      <c r="AB149" s="1"/>
      <c r="AC149" s="1"/>
      <c r="AD149" s="1"/>
      <c r="AE149" s="1"/>
      <c r="AF149" s="1"/>
      <c r="AG149" s="1"/>
      <c r="AH149" s="1"/>
      <c r="AI149" s="1"/>
      <c r="AJ149" s="1"/>
      <c r="AK149" s="1"/>
    </row>
    <row r="150" spans="1:37" x14ac:dyDescent="0.25">
      <c r="A150" s="1"/>
      <c r="B150" s="1"/>
      <c r="C150" s="84"/>
      <c r="D150" s="1"/>
      <c r="E150" s="1"/>
      <c r="F150" s="1"/>
      <c r="G150" s="1"/>
      <c r="H150" s="84"/>
      <c r="I150" s="1"/>
      <c r="J150" s="84"/>
      <c r="K150" s="1"/>
      <c r="L150" s="1"/>
      <c r="M150" s="1"/>
      <c r="N150" s="1"/>
      <c r="O150" s="1"/>
      <c r="P150" s="1"/>
      <c r="Q150" s="1"/>
      <c r="R150" s="1"/>
      <c r="S150" s="1"/>
      <c r="Z150" s="442"/>
      <c r="AA150" s="443"/>
      <c r="AB150" s="1"/>
      <c r="AC150" s="1"/>
      <c r="AD150" s="1"/>
      <c r="AE150" s="1"/>
      <c r="AF150" s="1"/>
      <c r="AG150" s="1"/>
      <c r="AH150" s="1"/>
      <c r="AI150" s="1"/>
      <c r="AJ150" s="1"/>
      <c r="AK150" s="1"/>
    </row>
    <row r="151" spans="1:37" x14ac:dyDescent="0.25">
      <c r="A151" s="1"/>
      <c r="B151" s="1"/>
      <c r="C151" s="84"/>
      <c r="D151" s="1"/>
      <c r="E151" s="1"/>
      <c r="F151" s="1"/>
      <c r="G151" s="1"/>
      <c r="H151" s="84"/>
      <c r="I151" s="1"/>
      <c r="J151" s="84"/>
      <c r="K151" s="1"/>
      <c r="L151" s="1"/>
      <c r="M151" s="1"/>
      <c r="N151" s="1"/>
      <c r="O151" s="1"/>
      <c r="P151" s="1"/>
      <c r="Q151" s="1"/>
      <c r="R151" s="1"/>
      <c r="S151" s="1"/>
      <c r="Z151" s="442"/>
      <c r="AA151" s="443"/>
      <c r="AB151" s="1"/>
      <c r="AC151" s="1"/>
      <c r="AD151" s="1"/>
      <c r="AE151" s="1"/>
      <c r="AF151" s="1"/>
      <c r="AG151" s="1"/>
      <c r="AH151" s="1"/>
      <c r="AI151" s="1"/>
      <c r="AJ151" s="1"/>
      <c r="AK151" s="1"/>
    </row>
    <row r="152" spans="1:37" x14ac:dyDescent="0.25">
      <c r="A152" s="1"/>
      <c r="B152" s="1"/>
      <c r="C152" s="84"/>
      <c r="D152" s="1"/>
      <c r="E152" s="1"/>
      <c r="F152" s="1"/>
      <c r="G152" s="1"/>
      <c r="H152" s="84"/>
      <c r="I152" s="1"/>
      <c r="J152" s="84"/>
      <c r="K152" s="1"/>
      <c r="L152" s="1"/>
      <c r="M152" s="1"/>
      <c r="N152" s="1"/>
      <c r="O152" s="1"/>
      <c r="P152" s="1"/>
      <c r="Q152" s="1"/>
      <c r="R152" s="1"/>
      <c r="S152" s="1"/>
      <c r="Z152" s="442"/>
      <c r="AA152" s="443"/>
      <c r="AB152" s="1"/>
      <c r="AC152" s="1"/>
      <c r="AD152" s="1"/>
      <c r="AE152" s="1"/>
      <c r="AF152" s="1"/>
      <c r="AG152" s="1"/>
      <c r="AH152" s="1"/>
      <c r="AI152" s="1"/>
      <c r="AJ152" s="1"/>
      <c r="AK152" s="1"/>
    </row>
    <row r="153" spans="1:37" x14ac:dyDescent="0.25">
      <c r="A153" s="1"/>
      <c r="B153" s="1"/>
      <c r="C153" s="84"/>
      <c r="D153" s="1"/>
      <c r="E153" s="1"/>
      <c r="F153" s="1"/>
      <c r="G153" s="1"/>
      <c r="H153" s="84"/>
      <c r="I153" s="1"/>
      <c r="J153" s="84"/>
      <c r="K153" s="1"/>
      <c r="L153" s="1"/>
      <c r="M153" s="1"/>
      <c r="N153" s="1"/>
      <c r="O153" s="1"/>
      <c r="P153" s="1"/>
      <c r="Q153" s="1"/>
      <c r="R153" s="1"/>
      <c r="S153" s="1"/>
      <c r="Z153" s="442"/>
      <c r="AA153" s="443"/>
      <c r="AB153" s="1"/>
      <c r="AC153" s="1"/>
      <c r="AD153" s="1"/>
      <c r="AE153" s="1"/>
      <c r="AF153" s="1"/>
      <c r="AG153" s="1"/>
      <c r="AH153" s="1"/>
      <c r="AI153" s="1"/>
      <c r="AJ153" s="1"/>
      <c r="AK153" s="1"/>
    </row>
    <row r="154" spans="1:37" x14ac:dyDescent="0.25">
      <c r="A154" s="1"/>
      <c r="B154" s="1"/>
      <c r="C154" s="84"/>
      <c r="D154" s="1"/>
      <c r="E154" s="1"/>
      <c r="F154" s="1"/>
      <c r="G154" s="1"/>
      <c r="H154" s="84"/>
      <c r="I154" s="1"/>
      <c r="J154" s="84"/>
      <c r="K154" s="1"/>
      <c r="L154" s="1"/>
      <c r="M154" s="1"/>
      <c r="N154" s="1"/>
      <c r="O154" s="1"/>
      <c r="P154" s="1"/>
      <c r="Q154" s="1"/>
      <c r="R154" s="1"/>
      <c r="S154" s="1"/>
      <c r="Z154" s="442"/>
      <c r="AA154" s="443"/>
      <c r="AB154" s="1"/>
      <c r="AC154" s="1"/>
      <c r="AD154" s="1"/>
      <c r="AE154" s="1"/>
      <c r="AF154" s="1"/>
      <c r="AG154" s="1"/>
      <c r="AH154" s="1"/>
      <c r="AI154" s="1"/>
      <c r="AJ154" s="1"/>
      <c r="AK154" s="1"/>
    </row>
    <row r="155" spans="1:37" x14ac:dyDescent="0.25">
      <c r="A155" s="1"/>
      <c r="B155" s="1"/>
      <c r="C155" s="84"/>
      <c r="D155" s="1"/>
      <c r="E155" s="1"/>
      <c r="F155" s="1"/>
      <c r="G155" s="1"/>
      <c r="H155" s="84"/>
      <c r="I155" s="1"/>
      <c r="J155" s="84"/>
      <c r="K155" s="1"/>
      <c r="L155" s="1"/>
      <c r="M155" s="1"/>
      <c r="N155" s="1"/>
      <c r="O155" s="1"/>
      <c r="P155" s="1"/>
      <c r="Q155" s="1"/>
      <c r="R155" s="1"/>
      <c r="S155" s="1"/>
      <c r="Z155" s="442"/>
      <c r="AA155" s="443"/>
      <c r="AB155" s="1"/>
      <c r="AC155" s="1"/>
      <c r="AD155" s="1"/>
      <c r="AE155" s="1"/>
      <c r="AF155" s="1"/>
      <c r="AG155" s="1"/>
      <c r="AH155" s="1"/>
      <c r="AI155" s="1"/>
      <c r="AJ155" s="1"/>
      <c r="AK155" s="1"/>
    </row>
    <row r="156" spans="1:37" x14ac:dyDescent="0.25">
      <c r="A156" s="1"/>
      <c r="B156" s="1"/>
      <c r="C156" s="84"/>
      <c r="D156" s="1"/>
      <c r="E156" s="1"/>
      <c r="F156" s="1"/>
      <c r="G156" s="1"/>
      <c r="H156" s="84"/>
      <c r="I156" s="1"/>
      <c r="J156" s="84"/>
      <c r="K156" s="1"/>
      <c r="L156" s="1"/>
      <c r="M156" s="1"/>
      <c r="N156" s="1"/>
      <c r="O156" s="1"/>
      <c r="P156" s="1"/>
      <c r="Q156" s="1"/>
      <c r="R156" s="1"/>
      <c r="S156" s="1"/>
    </row>
    <row r="157" spans="1:37" x14ac:dyDescent="0.25">
      <c r="A157" s="1"/>
      <c r="B157" s="1"/>
      <c r="C157" s="84"/>
      <c r="D157" s="1"/>
      <c r="E157" s="1"/>
      <c r="F157" s="1"/>
      <c r="G157" s="1"/>
      <c r="H157" s="84"/>
      <c r="I157" s="1"/>
      <c r="J157" s="84"/>
      <c r="K157" s="1"/>
      <c r="L157" s="1"/>
      <c r="M157" s="1"/>
      <c r="N157" s="1"/>
      <c r="O157" s="1"/>
      <c r="P157" s="1"/>
      <c r="Q157" s="1"/>
      <c r="R157" s="1"/>
      <c r="S157" s="1"/>
    </row>
    <row r="158" spans="1:37" x14ac:dyDescent="0.25">
      <c r="A158" s="1"/>
      <c r="B158" s="1"/>
      <c r="C158" s="84"/>
      <c r="D158" s="1"/>
      <c r="E158" s="1"/>
      <c r="F158" s="1"/>
      <c r="G158" s="1"/>
      <c r="H158" s="84"/>
      <c r="I158" s="1"/>
      <c r="J158" s="84"/>
      <c r="K158" s="1"/>
      <c r="L158" s="1"/>
      <c r="M158" s="1"/>
      <c r="N158" s="1"/>
      <c r="O158" s="1"/>
      <c r="P158" s="1"/>
      <c r="Q158" s="1"/>
      <c r="R158" s="1"/>
      <c r="S158" s="1"/>
    </row>
    <row r="159" spans="1:37" x14ac:dyDescent="0.25">
      <c r="A159" s="1"/>
      <c r="B159" s="1"/>
      <c r="C159" s="84"/>
      <c r="D159" s="1"/>
      <c r="E159" s="1"/>
      <c r="F159" s="1"/>
      <c r="G159" s="1"/>
      <c r="H159" s="84"/>
      <c r="I159" s="1"/>
      <c r="J159" s="84"/>
      <c r="K159" s="1"/>
      <c r="L159" s="1"/>
      <c r="M159" s="1"/>
      <c r="N159" s="1"/>
      <c r="O159" s="1"/>
      <c r="P159" s="1"/>
      <c r="Q159" s="1"/>
      <c r="R159" s="1"/>
      <c r="S159" s="1"/>
    </row>
    <row r="160" spans="1:37" x14ac:dyDescent="0.25">
      <c r="A160" s="1"/>
      <c r="B160" s="1"/>
      <c r="C160" s="84"/>
      <c r="D160" s="1"/>
      <c r="E160" s="1"/>
      <c r="F160" s="1"/>
      <c r="G160" s="1"/>
      <c r="H160" s="84"/>
      <c r="I160" s="1"/>
      <c r="J160" s="84"/>
      <c r="K160" s="1"/>
      <c r="L160" s="1"/>
      <c r="M160" s="1"/>
      <c r="N160" s="1"/>
      <c r="O160" s="1"/>
      <c r="P160" s="1"/>
      <c r="Q160" s="1"/>
      <c r="R160" s="1"/>
      <c r="S160" s="1"/>
    </row>
    <row r="161" spans="1:19" x14ac:dyDescent="0.25">
      <c r="A161" s="1"/>
      <c r="B161" s="1"/>
      <c r="C161" s="84"/>
      <c r="D161" s="1"/>
      <c r="E161" s="1"/>
      <c r="F161" s="1"/>
      <c r="G161" s="1"/>
      <c r="H161" s="84"/>
      <c r="I161" s="1"/>
      <c r="J161" s="84"/>
      <c r="K161" s="1"/>
      <c r="L161" s="1"/>
      <c r="M161" s="1"/>
      <c r="N161" s="1"/>
      <c r="O161" s="1"/>
      <c r="P161" s="1"/>
      <c r="Q161" s="1"/>
      <c r="R161" s="1"/>
      <c r="S161" s="1"/>
    </row>
  </sheetData>
  <autoFilter ref="A2:BA114" xr:uid="{3BA9BC34-0603-4684-9AFD-1929C1CA017F}">
    <filterColumn colId="41" showButton="0"/>
    <filterColumn colId="43" showButton="0"/>
  </autoFilter>
  <mergeCells count="11">
    <mergeCell ref="AR2:AS2"/>
    <mergeCell ref="AP10:AQ10"/>
    <mergeCell ref="AP11:AQ11"/>
    <mergeCell ref="AP12:AQ12"/>
    <mergeCell ref="AP13:AQ13"/>
    <mergeCell ref="AP2:AQ2"/>
    <mergeCell ref="L1:N1"/>
    <mergeCell ref="O1:S1"/>
    <mergeCell ref="T1:V1"/>
    <mergeCell ref="AC1:AD1"/>
    <mergeCell ref="AE1:AF1"/>
  </mergeCells>
  <conditionalFormatting sqref="A85:A113 A58:A82 A4:A49 A51:A56">
    <cfRule type="expression" dxfId="1021" priority="1016">
      <formula>AND(#REF!=TRUE,$E4&lt;&gt;"x")</formula>
    </cfRule>
    <cfRule type="expression" dxfId="1020" priority="1017">
      <formula>AND(#REF!&lt;&gt;#REF!,#REF!=TRUE)</formula>
    </cfRule>
    <cfRule type="expression" dxfId="1019" priority="1018">
      <formula>#REF!="No"</formula>
    </cfRule>
  </conditionalFormatting>
  <conditionalFormatting sqref="C85:C113 C58:C82 C4:C49 C51:C56 R50">
    <cfRule type="expression" dxfId="1018" priority="1013">
      <formula>AND(#REF!=TRUE,$E4&lt;&gt;"x")</formula>
    </cfRule>
    <cfRule type="expression" dxfId="1017" priority="1014">
      <formula>AND(#REF!&lt;&gt;#REF!,#REF!=TRUE)</formula>
    </cfRule>
    <cfRule type="expression" dxfId="1016" priority="1015">
      <formula>#REF!="No"</formula>
    </cfRule>
  </conditionalFormatting>
  <conditionalFormatting sqref="J82:K82 N82:S82 D83:S83 Z82:AF84 B84:S84 H23:I28 D4:K4 N12:P22 Q16:R22 Q12:R14 S12:S22 N4:S11 Z5:AA13 P53:Q54 AB92:AF113 N92:S113 B85:B113 D85:I113 N85:S90 J111:K111 J85:K89 Z100:AA111 Z86:AF87 N53:O56 R53:S56 D58:I82 B58:B83 J58:K70 N58:S79 P56:Q56 A57:S57 H30:K34 N23:S49 N51:S52 D23:G49 D51:K56 B4:B49 B51:B56 S50 B50:P50 AB4:AF81 Z40:AA57 Z89:AF90 AB85:AF85 AB88:AF88 D6:K8 D5:J5 D10:K13 D9:J9 D15:K16 D14:J14 D18:K19 D17:J17 D21:K22 D20:J20 H37:K38 H35:J36 H41:K42 H39:J40 H44:K49 H43:J43 J71 J90 J110">
    <cfRule type="expression" dxfId="1015" priority="1010">
      <formula>AND(#REF!=TRUE,$E4&lt;&gt;"x")</formula>
    </cfRule>
    <cfRule type="expression" dxfId="1014" priority="1011">
      <formula>AND(#REF!&lt;&gt;#REF!,#REF!=TRUE)</formula>
    </cfRule>
    <cfRule type="expression" dxfId="1013" priority="1012">
      <formula>#REF!="No"</formula>
    </cfRule>
  </conditionalFormatting>
  <conditionalFormatting sqref="J25:K28 J73:K75 J77:K77 K76 K78 J79:K79 J107:K107 K112:K113 K29 J80:J81 J92:K101 J23:J24 J103:K105 J102">
    <cfRule type="expression" dxfId="1012" priority="1007">
      <formula>AND(#REF!=TRUE,$E23&lt;&gt;"x")</formula>
    </cfRule>
    <cfRule type="expression" dxfId="1011" priority="1008">
      <formula>AND(#REF!&lt;&gt;#REF!,#REF!=TRUE)</formula>
    </cfRule>
    <cfRule type="expression" dxfId="1010" priority="1009">
      <formula>#REF!="No"</formula>
    </cfRule>
  </conditionalFormatting>
  <conditionalFormatting sqref="J73:J75 J77 J107 J1:J28 J92:J105 J114:J1048576 J30:J71 J110:J111 J79:J90">
    <cfRule type="cellIs" dxfId="1009" priority="1006" operator="equal">
      <formula>"Algorithm?"</formula>
    </cfRule>
  </conditionalFormatting>
  <conditionalFormatting sqref="L82 A83 L92:L113 L85:L90 L58:L79 L4:L49 L51:L56">
    <cfRule type="expression" dxfId="1008" priority="1003">
      <formula>AND(#REF!=TRUE,$E4&lt;&gt;"x")</formula>
    </cfRule>
    <cfRule type="expression" dxfId="1007" priority="1004">
      <formula>AND(#REF!&lt;&gt;#REF!,#REF!=TRUE)</formula>
    </cfRule>
    <cfRule type="expression" dxfId="1006" priority="1005">
      <formula>#REF!="No"</formula>
    </cfRule>
  </conditionalFormatting>
  <conditionalFormatting sqref="M82 A84 C83 M92:M113 M85:M90 M58:M79 M4:M49 M51:M56 A50">
    <cfRule type="expression" dxfId="1005" priority="1000">
      <formula>AND(#REF!=TRUE,$E4&lt;&gt;"x")</formula>
    </cfRule>
    <cfRule type="expression" dxfId="1004" priority="1001">
      <formula>AND(#REF!&lt;&gt;#REF!,#REF!=TRUE)</formula>
    </cfRule>
    <cfRule type="expression" dxfId="1003" priority="1002">
      <formula>#REF!="No"</formula>
    </cfRule>
  </conditionalFormatting>
  <conditionalFormatting sqref="Q55">
    <cfRule type="expression" dxfId="1002" priority="991">
      <formula>AND(#REF!=TRUE,$E55&lt;&gt;"x")</formula>
    </cfRule>
    <cfRule type="expression" dxfId="1001" priority="992">
      <formula>AND(#REF!&lt;&gt;#REF!,#REF!=TRUE)</formula>
    </cfRule>
    <cfRule type="expression" dxfId="1000" priority="993">
      <formula>#REF!="No"</formula>
    </cfRule>
  </conditionalFormatting>
  <conditionalFormatting sqref="Z73:AF77 Z30:AF30 Z32:AF32 Z35:AF37 Z58:AF70 Z79:AF79 Z92:AF97 Z113:AF113 Z17:AF20 AB71:AF71 Z22:AF28 AB21:AF21">
    <cfRule type="expression" dxfId="999" priority="997">
      <formula>AND(#REF!=TRUE,$E17&lt;&gt;"x")</formula>
    </cfRule>
    <cfRule type="expression" dxfId="998" priority="998">
      <formula>AND(#REF!&lt;&gt;#REF!,#REF!=TRUE)</formula>
    </cfRule>
    <cfRule type="expression" dxfId="997" priority="999">
      <formula>#REF!="No"</formula>
    </cfRule>
  </conditionalFormatting>
  <conditionalFormatting sqref="P55">
    <cfRule type="expression" dxfId="996" priority="994">
      <formula>AND(#REF!=TRUE,$E55&lt;&gt;"x")</formula>
    </cfRule>
    <cfRule type="expression" dxfId="995" priority="995">
      <formula>AND(#REF!&lt;&gt;#REF!,#REF!=TRUE)</formula>
    </cfRule>
    <cfRule type="expression" dxfId="994" priority="996">
      <formula>#REF!="No"</formula>
    </cfRule>
  </conditionalFormatting>
  <conditionalFormatting sqref="J12">
    <cfRule type="cellIs" dxfId="993" priority="990" operator="equal">
      <formula>"Algorithm?"</formula>
    </cfRule>
  </conditionalFormatting>
  <conditionalFormatting sqref="K72">
    <cfRule type="expression" dxfId="992" priority="987">
      <formula>AND(#REF!=TRUE,$E72&lt;&gt;"x")</formula>
    </cfRule>
    <cfRule type="expression" dxfId="991" priority="988">
      <formula>AND(#REF!&lt;&gt;#REF!,#REF!=TRUE)</formula>
    </cfRule>
    <cfRule type="expression" dxfId="990" priority="989">
      <formula>#REF!="No"</formula>
    </cfRule>
  </conditionalFormatting>
  <conditionalFormatting sqref="J72">
    <cfRule type="expression" dxfId="989" priority="984">
      <formula>AND(#REF!=TRUE,$E72&lt;&gt;"x")</formula>
    </cfRule>
    <cfRule type="expression" dxfId="988" priority="985">
      <formula>AND(#REF!&lt;&gt;#REF!,#REF!=TRUE)</formula>
    </cfRule>
    <cfRule type="expression" dxfId="987" priority="986">
      <formula>#REF!="No"</formula>
    </cfRule>
  </conditionalFormatting>
  <conditionalFormatting sqref="Z72:AF72">
    <cfRule type="expression" dxfId="986" priority="981">
      <formula>AND(#REF!=TRUE,$E72&lt;&gt;"x")</formula>
    </cfRule>
    <cfRule type="expression" dxfId="985" priority="982">
      <formula>AND(#REF!&lt;&gt;#REF!,#REF!=TRUE)</formula>
    </cfRule>
    <cfRule type="expression" dxfId="984" priority="983">
      <formula>#REF!="No"</formula>
    </cfRule>
  </conditionalFormatting>
  <conditionalFormatting sqref="J76">
    <cfRule type="expression" dxfId="983" priority="978">
      <formula>AND(#REF!=TRUE,$E76&lt;&gt;"x")</formula>
    </cfRule>
    <cfRule type="expression" dxfId="982" priority="979">
      <formula>AND(#REF!&lt;&gt;#REF!,#REF!=TRUE)</formula>
    </cfRule>
    <cfRule type="expression" dxfId="981" priority="980">
      <formula>#REF!="No"</formula>
    </cfRule>
  </conditionalFormatting>
  <conditionalFormatting sqref="J78">
    <cfRule type="expression" dxfId="980" priority="975">
      <formula>AND(#REF!=TRUE,$E78&lt;&gt;"x")</formula>
    </cfRule>
    <cfRule type="expression" dxfId="979" priority="976">
      <formula>AND(#REF!&lt;&gt;#REF!,#REF!=TRUE)</formula>
    </cfRule>
    <cfRule type="expression" dxfId="978" priority="977">
      <formula>#REF!="No"</formula>
    </cfRule>
  </conditionalFormatting>
  <conditionalFormatting sqref="Z85:AF85">
    <cfRule type="expression" dxfId="977" priority="972">
      <formula>AND(#REF!=TRUE,$E85&lt;&gt;"x")</formula>
    </cfRule>
    <cfRule type="expression" dxfId="976" priority="973">
      <formula>AND(#REF!&lt;&gt;#REF!,#REF!=TRUE)</formula>
    </cfRule>
    <cfRule type="expression" dxfId="975" priority="974">
      <formula>#REF!="No"</formula>
    </cfRule>
  </conditionalFormatting>
  <conditionalFormatting sqref="J106">
    <cfRule type="expression" dxfId="974" priority="969">
      <formula>AND(#REF!=TRUE,$E106&lt;&gt;"x")</formula>
    </cfRule>
    <cfRule type="expression" dxfId="973" priority="970">
      <formula>AND(#REF!&lt;&gt;#REF!,#REF!=TRUE)</formula>
    </cfRule>
    <cfRule type="expression" dxfId="972" priority="971">
      <formula>#REF!="No"</formula>
    </cfRule>
  </conditionalFormatting>
  <conditionalFormatting sqref="J106">
    <cfRule type="cellIs" dxfId="971" priority="968" operator="equal">
      <formula>"Algorithm?"</formula>
    </cfRule>
  </conditionalFormatting>
  <conditionalFormatting sqref="Z98:AF99">
    <cfRule type="expression" dxfId="970" priority="965">
      <formula>AND(#REF!=TRUE,$E98&lt;&gt;"x")</formula>
    </cfRule>
    <cfRule type="expression" dxfId="969" priority="966">
      <formula>AND(#REF!&lt;&gt;#REF!,#REF!=TRUE)</formula>
    </cfRule>
    <cfRule type="expression" dxfId="968" priority="967">
      <formula>#REF!="No"</formula>
    </cfRule>
  </conditionalFormatting>
  <conditionalFormatting sqref="J113">
    <cfRule type="expression" dxfId="967" priority="962">
      <formula>AND(#REF!=TRUE,$E113&lt;&gt;"x")</formula>
    </cfRule>
    <cfRule type="expression" dxfId="966" priority="963">
      <formula>AND(#REF!&lt;&gt;#REF!,#REF!=TRUE)</formula>
    </cfRule>
    <cfRule type="expression" dxfId="965" priority="964">
      <formula>#REF!="No"</formula>
    </cfRule>
  </conditionalFormatting>
  <conditionalFormatting sqref="J29">
    <cfRule type="expression" dxfId="964" priority="959">
      <formula>AND(#REF!=TRUE,$E29&lt;&gt;"x")</formula>
    </cfRule>
    <cfRule type="expression" dxfId="963" priority="960">
      <formula>AND(#REF!&lt;&gt;#REF!,#REF!=TRUE)</formula>
    </cfRule>
    <cfRule type="expression" dxfId="962" priority="961">
      <formula>#REF!="No"</formula>
    </cfRule>
  </conditionalFormatting>
  <conditionalFormatting sqref="H29:I29">
    <cfRule type="expression" dxfId="961" priority="956">
      <formula>AND(#REF!=TRUE,$E29&lt;&gt;"x")</formula>
    </cfRule>
    <cfRule type="expression" dxfId="960" priority="957">
      <formula>AND(#REF!&lt;&gt;#REF!,#REF!=TRUE)</formula>
    </cfRule>
    <cfRule type="expression" dxfId="959" priority="958">
      <formula>#REF!="No"</formula>
    </cfRule>
  </conditionalFormatting>
  <conditionalFormatting sqref="J29">
    <cfRule type="cellIs" dxfId="958" priority="955" operator="equal">
      <formula>"Algorithm?"</formula>
    </cfRule>
  </conditionalFormatting>
  <conditionalFormatting sqref="Z29:AF29">
    <cfRule type="expression" dxfId="957" priority="952">
      <formula>AND(#REF!=TRUE,$E29&lt;&gt;"x")</formula>
    </cfRule>
    <cfRule type="expression" dxfId="956" priority="953">
      <formula>AND(#REF!&lt;&gt;#REF!,#REF!=TRUE)</formula>
    </cfRule>
    <cfRule type="expression" dxfId="955" priority="954">
      <formula>#REF!="No"</formula>
    </cfRule>
  </conditionalFormatting>
  <conditionalFormatting sqref="Z31:AF31">
    <cfRule type="expression" dxfId="954" priority="949">
      <formula>AND(#REF!=TRUE,$E31&lt;&gt;"x")</formula>
    </cfRule>
    <cfRule type="expression" dxfId="953" priority="950">
      <formula>AND(#REF!&lt;&gt;#REF!,#REF!=TRUE)</formula>
    </cfRule>
    <cfRule type="expression" dxfId="952" priority="951">
      <formula>#REF!="No"</formula>
    </cfRule>
  </conditionalFormatting>
  <conditionalFormatting sqref="Z34:AF34">
    <cfRule type="expression" dxfId="951" priority="946">
      <formula>AND(#REF!=TRUE,$E34&lt;&gt;"x")</formula>
    </cfRule>
    <cfRule type="expression" dxfId="950" priority="947">
      <formula>AND(#REF!&lt;&gt;#REF!,#REF!=TRUE)</formula>
    </cfRule>
    <cfRule type="expression" dxfId="949" priority="948">
      <formula>#REF!="No"</formula>
    </cfRule>
  </conditionalFormatting>
  <conditionalFormatting sqref="Z78:AF78">
    <cfRule type="expression" dxfId="948" priority="943">
      <formula>AND(#REF!=TRUE,$E78&lt;&gt;"x")</formula>
    </cfRule>
    <cfRule type="expression" dxfId="947" priority="944">
      <formula>AND(#REF!&lt;&gt;#REF!,#REF!=TRUE)</formula>
    </cfRule>
    <cfRule type="expression" dxfId="946" priority="945">
      <formula>#REF!="No"</formula>
    </cfRule>
  </conditionalFormatting>
  <conditionalFormatting sqref="K80:K81">
    <cfRule type="expression" dxfId="945" priority="940">
      <formula>AND(#REF!=TRUE,$E80&lt;&gt;"x")</formula>
    </cfRule>
    <cfRule type="expression" dxfId="944" priority="941">
      <formula>AND(#REF!&lt;&gt;#REF!,#REF!=TRUE)</formula>
    </cfRule>
    <cfRule type="expression" dxfId="943" priority="942">
      <formula>#REF!="No"</formula>
    </cfRule>
  </conditionalFormatting>
  <conditionalFormatting sqref="Z80:AF81">
    <cfRule type="expression" dxfId="942" priority="937">
      <formula>AND(#REF!=TRUE,$E80&lt;&gt;"x")</formula>
    </cfRule>
    <cfRule type="expression" dxfId="941" priority="938">
      <formula>AND(#REF!&lt;&gt;#REF!,#REF!=TRUE)</formula>
    </cfRule>
    <cfRule type="expression" dxfId="940" priority="939">
      <formula>#REF!="No"</formula>
    </cfRule>
  </conditionalFormatting>
  <conditionalFormatting sqref="J91:K91">
    <cfRule type="expression" dxfId="939" priority="934">
      <formula>AND(#REF!=TRUE,$E91&lt;&gt;"x")</formula>
    </cfRule>
    <cfRule type="expression" dxfId="938" priority="935">
      <formula>AND(#REF!&lt;&gt;#REF!,#REF!=TRUE)</formula>
    </cfRule>
    <cfRule type="expression" dxfId="937" priority="936">
      <formula>#REF!="No"</formula>
    </cfRule>
  </conditionalFormatting>
  <conditionalFormatting sqref="AB91:AF91">
    <cfRule type="expression" dxfId="936" priority="931">
      <formula>AND(#REF!=TRUE,$E91&lt;&gt;"x")</formula>
    </cfRule>
    <cfRule type="expression" dxfId="935" priority="932">
      <formula>AND(#REF!&lt;&gt;#REF!,#REF!=TRUE)</formula>
    </cfRule>
    <cfRule type="expression" dxfId="934" priority="933">
      <formula>#REF!="No"</formula>
    </cfRule>
  </conditionalFormatting>
  <conditionalFormatting sqref="J91">
    <cfRule type="cellIs" dxfId="933" priority="930" operator="equal">
      <formula>"Algorithm?"</formula>
    </cfRule>
  </conditionalFormatting>
  <conditionalFormatting sqref="L91">
    <cfRule type="expression" dxfId="932" priority="927">
      <formula>AND(#REF!=TRUE,$E91&lt;&gt;"x")</formula>
    </cfRule>
    <cfRule type="expression" dxfId="931" priority="928">
      <formula>AND(#REF!&lt;&gt;#REF!,#REF!=TRUE)</formula>
    </cfRule>
    <cfRule type="expression" dxfId="930" priority="929">
      <formula>#REF!="No"</formula>
    </cfRule>
  </conditionalFormatting>
  <conditionalFormatting sqref="M91">
    <cfRule type="expression" dxfId="929" priority="924">
      <formula>AND(#REF!=TRUE,$E91&lt;&gt;"x")</formula>
    </cfRule>
    <cfRule type="expression" dxfId="928" priority="925">
      <formula>AND(#REF!&lt;&gt;#REF!,#REF!=TRUE)</formula>
    </cfRule>
    <cfRule type="expression" dxfId="927" priority="926">
      <formula>#REF!="No"</formula>
    </cfRule>
  </conditionalFormatting>
  <conditionalFormatting sqref="N91">
    <cfRule type="expression" dxfId="926" priority="921">
      <formula>AND(#REF!=TRUE,$E91&lt;&gt;"x")</formula>
    </cfRule>
    <cfRule type="expression" dxfId="925" priority="922">
      <formula>AND(#REF!&lt;&gt;#REF!,#REF!=TRUE)</formula>
    </cfRule>
    <cfRule type="expression" dxfId="924" priority="923">
      <formula>#REF!="No"</formula>
    </cfRule>
  </conditionalFormatting>
  <conditionalFormatting sqref="O91">
    <cfRule type="expression" dxfId="923" priority="918">
      <formula>AND(#REF!=TRUE,$E91&lt;&gt;"x")</formula>
    </cfRule>
    <cfRule type="expression" dxfId="922" priority="919">
      <formula>AND(#REF!&lt;&gt;#REF!,#REF!=TRUE)</formula>
    </cfRule>
    <cfRule type="expression" dxfId="921" priority="920">
      <formula>#REF!="No"</formula>
    </cfRule>
  </conditionalFormatting>
  <conditionalFormatting sqref="P91">
    <cfRule type="expression" dxfId="920" priority="915">
      <formula>AND(#REF!=TRUE,$E91&lt;&gt;"x")</formula>
    </cfRule>
    <cfRule type="expression" dxfId="919" priority="916">
      <formula>AND(#REF!&lt;&gt;#REF!,#REF!=TRUE)</formula>
    </cfRule>
    <cfRule type="expression" dxfId="918" priority="917">
      <formula>#REF!="No"</formula>
    </cfRule>
  </conditionalFormatting>
  <conditionalFormatting sqref="Q91">
    <cfRule type="expression" dxfId="917" priority="912">
      <formula>AND(#REF!=TRUE,$E91&lt;&gt;"x")</formula>
    </cfRule>
    <cfRule type="expression" dxfId="916" priority="913">
      <formula>AND(#REF!&lt;&gt;#REF!,#REF!=TRUE)</formula>
    </cfRule>
    <cfRule type="expression" dxfId="915" priority="914">
      <formula>#REF!="No"</formula>
    </cfRule>
  </conditionalFormatting>
  <conditionalFormatting sqref="R91">
    <cfRule type="expression" dxfId="914" priority="909">
      <formula>AND(#REF!=TRUE,$E91&lt;&gt;"x")</formula>
    </cfRule>
    <cfRule type="expression" dxfId="913" priority="910">
      <formula>AND(#REF!&lt;&gt;#REF!,#REF!=TRUE)</formula>
    </cfRule>
    <cfRule type="expression" dxfId="912" priority="911">
      <formula>#REF!="No"</formula>
    </cfRule>
  </conditionalFormatting>
  <conditionalFormatting sqref="S91">
    <cfRule type="expression" dxfId="911" priority="906">
      <formula>AND(#REF!=TRUE,$E91&lt;&gt;"x")</formula>
    </cfRule>
    <cfRule type="expression" dxfId="910" priority="907">
      <formula>AND(#REF!&lt;&gt;#REF!,#REF!=TRUE)</formula>
    </cfRule>
    <cfRule type="expression" dxfId="909" priority="908">
      <formula>#REF!="No"</formula>
    </cfRule>
  </conditionalFormatting>
  <conditionalFormatting sqref="Z91:AF91">
    <cfRule type="expression" dxfId="908" priority="903">
      <formula>AND(#REF!=TRUE,$E91&lt;&gt;"x")</formula>
    </cfRule>
    <cfRule type="expression" dxfId="907" priority="904">
      <formula>AND(#REF!&lt;&gt;#REF!,#REF!=TRUE)</formula>
    </cfRule>
    <cfRule type="expression" dxfId="906" priority="905">
      <formula>#REF!="No"</formula>
    </cfRule>
  </conditionalFormatting>
  <conditionalFormatting sqref="K108 J109:K109">
    <cfRule type="expression" dxfId="905" priority="900">
      <formula>AND(#REF!=TRUE,$E108&lt;&gt;"x")</formula>
    </cfRule>
    <cfRule type="expression" dxfId="904" priority="901">
      <formula>AND(#REF!&lt;&gt;#REF!,#REF!=TRUE)</formula>
    </cfRule>
    <cfRule type="expression" dxfId="903" priority="902">
      <formula>#REF!="No"</formula>
    </cfRule>
  </conditionalFormatting>
  <conditionalFormatting sqref="J109">
    <cfRule type="cellIs" dxfId="902" priority="899" operator="equal">
      <formula>"Algorithm?"</formula>
    </cfRule>
  </conditionalFormatting>
  <conditionalFormatting sqref="J108">
    <cfRule type="expression" dxfId="901" priority="896">
      <formula>AND(#REF!=TRUE,$E108&lt;&gt;"x")</formula>
    </cfRule>
    <cfRule type="expression" dxfId="900" priority="897">
      <formula>AND(#REF!&lt;&gt;#REF!,#REF!=TRUE)</formula>
    </cfRule>
    <cfRule type="expression" dxfId="899" priority="898">
      <formula>#REF!="No"</formula>
    </cfRule>
  </conditionalFormatting>
  <conditionalFormatting sqref="J108">
    <cfRule type="cellIs" dxfId="898" priority="895" operator="equal">
      <formula>"Algorithm?"</formula>
    </cfRule>
  </conditionalFormatting>
  <conditionalFormatting sqref="J112">
    <cfRule type="expression" dxfId="897" priority="892">
      <formula>AND(#REF!=TRUE,$E112&lt;&gt;"x")</formula>
    </cfRule>
    <cfRule type="expression" dxfId="896" priority="893">
      <formula>AND(#REF!&lt;&gt;#REF!,#REF!=TRUE)</formula>
    </cfRule>
    <cfRule type="expression" dxfId="895" priority="894">
      <formula>#REF!="No"</formula>
    </cfRule>
  </conditionalFormatting>
  <conditionalFormatting sqref="J112">
    <cfRule type="cellIs" dxfId="894" priority="891" operator="equal">
      <formula>"Algorithm?"</formula>
    </cfRule>
  </conditionalFormatting>
  <conditionalFormatting sqref="Z112:AF112">
    <cfRule type="expression" dxfId="893" priority="888">
      <formula>AND(#REF!=TRUE,$E112&lt;&gt;"x")</formula>
    </cfRule>
    <cfRule type="expression" dxfId="892" priority="889">
      <formula>AND(#REF!&lt;&gt;#REF!,#REF!=TRUE)</formula>
    </cfRule>
    <cfRule type="expression" dxfId="891" priority="890">
      <formula>#REF!="No"</formula>
    </cfRule>
  </conditionalFormatting>
  <conditionalFormatting sqref="J50 J84">
    <cfRule type="cellIs" dxfId="890" priority="887" operator="equal">
      <formula>"Algorithm?"</formula>
    </cfRule>
  </conditionalFormatting>
  <conditionalFormatting sqref="Z4:AF4">
    <cfRule type="expression" dxfId="889" priority="884">
      <formula>AND(#REF!=TRUE,$E4&lt;&gt;"x")</formula>
    </cfRule>
    <cfRule type="expression" dxfId="888" priority="885">
      <formula>AND(#REF!&lt;&gt;#REF!,#REF!=TRUE)</formula>
    </cfRule>
    <cfRule type="expression" dxfId="887" priority="886">
      <formula>#REF!="No"</formula>
    </cfRule>
  </conditionalFormatting>
  <conditionalFormatting sqref="Z16:AF16">
    <cfRule type="expression" dxfId="886" priority="881">
      <formula>AND(#REF!=TRUE,$E16&lt;&gt;"x")</formula>
    </cfRule>
    <cfRule type="expression" dxfId="885" priority="882">
      <formula>AND(#REF!&lt;&gt;#REF!,#REF!=TRUE)</formula>
    </cfRule>
    <cfRule type="expression" dxfId="884" priority="883">
      <formula>#REF!="No"</formula>
    </cfRule>
  </conditionalFormatting>
  <conditionalFormatting sqref="Z33:AF33">
    <cfRule type="expression" dxfId="883" priority="878">
      <formula>AND(#REF!=TRUE,$E33&lt;&gt;"x")</formula>
    </cfRule>
    <cfRule type="expression" dxfId="882" priority="879">
      <formula>AND(#REF!&lt;&gt;#REF!,#REF!=TRUE)</formula>
    </cfRule>
    <cfRule type="expression" dxfId="881" priority="880">
      <formula>#REF!="No"</formula>
    </cfRule>
  </conditionalFormatting>
  <conditionalFormatting sqref="Z38:AF39">
    <cfRule type="expression" dxfId="880" priority="875">
      <formula>AND(#REF!=TRUE,$E38&lt;&gt;"x")</formula>
    </cfRule>
    <cfRule type="expression" dxfId="879" priority="876">
      <formula>AND(#REF!&lt;&gt;#REF!,#REF!=TRUE)</formula>
    </cfRule>
    <cfRule type="expression" dxfId="878" priority="877">
      <formula>#REF!="No"</formula>
    </cfRule>
  </conditionalFormatting>
  <conditionalFormatting sqref="W82:W84 W11:W12 W88:W89 W45:W50 W56:W58">
    <cfRule type="expression" dxfId="877" priority="699">
      <formula>$R11="Source Needed"</formula>
    </cfRule>
    <cfRule type="expression" dxfId="876" priority="700">
      <formula>$R11="Characterization Needed"</formula>
    </cfRule>
    <cfRule type="expression" dxfId="875" priority="701">
      <formula>$R11="Update Required"</formula>
    </cfRule>
    <cfRule type="expression" dxfId="874" priority="702">
      <formula>$R11="Sufficiently Characterized"</formula>
    </cfRule>
  </conditionalFormatting>
  <conditionalFormatting sqref="W59">
    <cfRule type="expression" dxfId="873" priority="695">
      <formula>$R59="Source Needed"</formula>
    </cfRule>
    <cfRule type="expression" dxfId="872" priority="696">
      <formula>$R59="Characterization Needed"</formula>
    </cfRule>
    <cfRule type="expression" dxfId="871" priority="697">
      <formula>$R59="Update Required"</formula>
    </cfRule>
    <cfRule type="expression" dxfId="870" priority="698">
      <formula>$R59="Sufficiently Characterized"</formula>
    </cfRule>
  </conditionalFormatting>
  <conditionalFormatting sqref="W60">
    <cfRule type="expression" dxfId="869" priority="691">
      <formula>$R60="Source Needed"</formula>
    </cfRule>
    <cfRule type="expression" dxfId="868" priority="692">
      <formula>$R60="Characterization Needed"</formula>
    </cfRule>
    <cfRule type="expression" dxfId="867" priority="693">
      <formula>$R60="Update Required"</formula>
    </cfRule>
    <cfRule type="expression" dxfId="866" priority="694">
      <formula>$R60="Sufficiently Characterized"</formula>
    </cfRule>
  </conditionalFormatting>
  <conditionalFormatting sqref="W54">
    <cfRule type="expression" dxfId="865" priority="707">
      <formula>$R54="Source Needed"</formula>
    </cfRule>
    <cfRule type="expression" dxfId="864" priority="708">
      <formula>$R54="Characterization Needed"</formula>
    </cfRule>
    <cfRule type="expression" dxfId="863" priority="709">
      <formula>$R54="Update Required"</formula>
    </cfRule>
    <cfRule type="expression" dxfId="862" priority="710">
      <formula>$R54="Sufficiently Characterized"</formula>
    </cfRule>
  </conditionalFormatting>
  <conditionalFormatting sqref="W55">
    <cfRule type="expression" dxfId="861" priority="703">
      <formula>$R55="Source Needed"</formula>
    </cfRule>
    <cfRule type="expression" dxfId="860" priority="704">
      <formula>$R55="Characterization Needed"</formula>
    </cfRule>
    <cfRule type="expression" dxfId="859" priority="705">
      <formula>$R55="Update Required"</formula>
    </cfRule>
    <cfRule type="expression" dxfId="858" priority="706">
      <formula>$R55="Sufficiently Characterized"</formula>
    </cfRule>
  </conditionalFormatting>
  <conditionalFormatting sqref="W64">
    <cfRule type="expression" dxfId="857" priority="675">
      <formula>$R64="Source Needed"</formula>
    </cfRule>
    <cfRule type="expression" dxfId="856" priority="676">
      <formula>$R64="Characterization Needed"</formula>
    </cfRule>
    <cfRule type="expression" dxfId="855" priority="677">
      <formula>$R64="Update Required"</formula>
    </cfRule>
    <cfRule type="expression" dxfId="854" priority="678">
      <formula>$R64="Sufficiently Characterized"</formula>
    </cfRule>
  </conditionalFormatting>
  <conditionalFormatting sqref="W61">
    <cfRule type="expression" dxfId="853" priority="687">
      <formula>$R61="Source Needed"</formula>
    </cfRule>
    <cfRule type="expression" dxfId="852" priority="688">
      <formula>$R61="Characterization Needed"</formula>
    </cfRule>
    <cfRule type="expression" dxfId="851" priority="689">
      <formula>$R61="Update Required"</formula>
    </cfRule>
    <cfRule type="expression" dxfId="850" priority="690">
      <formula>$R61="Sufficiently Characterized"</formula>
    </cfRule>
  </conditionalFormatting>
  <conditionalFormatting sqref="W7">
    <cfRule type="expression" dxfId="849" priority="863">
      <formula>$R7="Source Needed"</formula>
    </cfRule>
    <cfRule type="expression" dxfId="848" priority="864">
      <formula>$R7="Characterization Needed"</formula>
    </cfRule>
    <cfRule type="expression" dxfId="847" priority="865">
      <formula>$R7="Update Required"</formula>
    </cfRule>
    <cfRule type="expression" dxfId="846" priority="866">
      <formula>$R7="Sufficiently Characterized"</formula>
    </cfRule>
  </conditionalFormatting>
  <conditionalFormatting sqref="W5">
    <cfRule type="expression" dxfId="845" priority="871">
      <formula>$R5="Source Needed"</formula>
    </cfRule>
    <cfRule type="expression" dxfId="844" priority="872">
      <formula>$R5="Characterization Needed"</formula>
    </cfRule>
    <cfRule type="expression" dxfId="843" priority="873">
      <formula>$R5="Update Required"</formula>
    </cfRule>
    <cfRule type="expression" dxfId="842" priority="874">
      <formula>$R5="Sufficiently Characterized"</formula>
    </cfRule>
  </conditionalFormatting>
  <conditionalFormatting sqref="W6">
    <cfRule type="expression" dxfId="841" priority="867">
      <formula>$R6="Source Needed"</formula>
    </cfRule>
    <cfRule type="expression" dxfId="840" priority="868">
      <formula>$R6="Characterization Needed"</formula>
    </cfRule>
    <cfRule type="expression" dxfId="839" priority="869">
      <formula>$R6="Update Required"</formula>
    </cfRule>
    <cfRule type="expression" dxfId="838" priority="870">
      <formula>$R6="Sufficiently Characterized"</formula>
    </cfRule>
  </conditionalFormatting>
  <conditionalFormatting sqref="W8">
    <cfRule type="expression" dxfId="837" priority="859">
      <formula>$R8="Source Needed"</formula>
    </cfRule>
    <cfRule type="expression" dxfId="836" priority="860">
      <formula>$R8="Characterization Needed"</formula>
    </cfRule>
    <cfRule type="expression" dxfId="835" priority="861">
      <formula>$R8="Update Required"</formula>
    </cfRule>
    <cfRule type="expression" dxfId="834" priority="862">
      <formula>$R8="Sufficiently Characterized"</formula>
    </cfRule>
  </conditionalFormatting>
  <conditionalFormatting sqref="W9">
    <cfRule type="expression" dxfId="833" priority="855">
      <formula>$R9="Source Needed"</formula>
    </cfRule>
    <cfRule type="expression" dxfId="832" priority="856">
      <formula>$R9="Characterization Needed"</formula>
    </cfRule>
    <cfRule type="expression" dxfId="831" priority="857">
      <formula>$R9="Update Required"</formula>
    </cfRule>
    <cfRule type="expression" dxfId="830" priority="858">
      <formula>$R9="Sufficiently Characterized"</formula>
    </cfRule>
  </conditionalFormatting>
  <conditionalFormatting sqref="W10">
    <cfRule type="expression" dxfId="829" priority="851">
      <formula>$R10="Source Needed"</formula>
    </cfRule>
    <cfRule type="expression" dxfId="828" priority="852">
      <formula>$R10="Characterization Needed"</formula>
    </cfRule>
    <cfRule type="expression" dxfId="827" priority="853">
      <formula>$R10="Update Required"</formula>
    </cfRule>
    <cfRule type="expression" dxfId="826" priority="854">
      <formula>$R10="Sufficiently Characterized"</formula>
    </cfRule>
  </conditionalFormatting>
  <conditionalFormatting sqref="W13">
    <cfRule type="expression" dxfId="825" priority="847">
      <formula>$R13="Source Needed"</formula>
    </cfRule>
    <cfRule type="expression" dxfId="824" priority="848">
      <formula>$R13="Characterization Needed"</formula>
    </cfRule>
    <cfRule type="expression" dxfId="823" priority="849">
      <formula>$R13="Update Required"</formula>
    </cfRule>
    <cfRule type="expression" dxfId="822" priority="850">
      <formula>$R13="Sufficiently Characterized"</formula>
    </cfRule>
  </conditionalFormatting>
  <conditionalFormatting sqref="W14">
    <cfRule type="expression" dxfId="821" priority="843">
      <formula>$R14="Source Needed"</formula>
    </cfRule>
    <cfRule type="expression" dxfId="820" priority="844">
      <formula>$R14="Characterization Needed"</formula>
    </cfRule>
    <cfRule type="expression" dxfId="819" priority="845">
      <formula>$R14="Update Required"</formula>
    </cfRule>
    <cfRule type="expression" dxfId="818" priority="846">
      <formula>$R14="Sufficiently Characterized"</formula>
    </cfRule>
  </conditionalFormatting>
  <conditionalFormatting sqref="W15">
    <cfRule type="expression" dxfId="817" priority="839">
      <formula>$R15="Source Needed"</formula>
    </cfRule>
    <cfRule type="expression" dxfId="816" priority="840">
      <formula>$R15="Characterization Needed"</formula>
    </cfRule>
    <cfRule type="expression" dxfId="815" priority="841">
      <formula>$R15="Update Required"</formula>
    </cfRule>
    <cfRule type="expression" dxfId="814" priority="842">
      <formula>$R15="Sufficiently Characterized"</formula>
    </cfRule>
  </conditionalFormatting>
  <conditionalFormatting sqref="W16">
    <cfRule type="expression" dxfId="813" priority="835">
      <formula>$R16="Source Needed"</formula>
    </cfRule>
    <cfRule type="expression" dxfId="812" priority="836">
      <formula>$R16="Characterization Needed"</formula>
    </cfRule>
    <cfRule type="expression" dxfId="811" priority="837">
      <formula>$R16="Update Required"</formula>
    </cfRule>
    <cfRule type="expression" dxfId="810" priority="838">
      <formula>$R16="Sufficiently Characterized"</formula>
    </cfRule>
  </conditionalFormatting>
  <conditionalFormatting sqref="W17">
    <cfRule type="expression" dxfId="809" priority="831">
      <formula>$R17="Source Needed"</formula>
    </cfRule>
    <cfRule type="expression" dxfId="808" priority="832">
      <formula>$R17="Characterization Needed"</formula>
    </cfRule>
    <cfRule type="expression" dxfId="807" priority="833">
      <formula>$R17="Update Required"</formula>
    </cfRule>
    <cfRule type="expression" dxfId="806" priority="834">
      <formula>$R17="Sufficiently Characterized"</formula>
    </cfRule>
  </conditionalFormatting>
  <conditionalFormatting sqref="W18">
    <cfRule type="expression" dxfId="805" priority="827">
      <formula>$R18="Source Needed"</formula>
    </cfRule>
    <cfRule type="expression" dxfId="804" priority="828">
      <formula>$R18="Characterization Needed"</formula>
    </cfRule>
    <cfRule type="expression" dxfId="803" priority="829">
      <formula>$R18="Update Required"</formula>
    </cfRule>
    <cfRule type="expression" dxfId="802" priority="830">
      <formula>$R18="Sufficiently Characterized"</formula>
    </cfRule>
  </conditionalFormatting>
  <conditionalFormatting sqref="W19">
    <cfRule type="expression" dxfId="801" priority="823">
      <formula>$R19="Source Needed"</formula>
    </cfRule>
    <cfRule type="expression" dxfId="800" priority="824">
      <formula>$R19="Characterization Needed"</formula>
    </cfRule>
    <cfRule type="expression" dxfId="799" priority="825">
      <formula>$R19="Update Required"</formula>
    </cfRule>
    <cfRule type="expression" dxfId="798" priority="826">
      <formula>$R19="Sufficiently Characterized"</formula>
    </cfRule>
  </conditionalFormatting>
  <conditionalFormatting sqref="W20">
    <cfRule type="expression" dxfId="797" priority="819">
      <formula>$R20="Source Needed"</formula>
    </cfRule>
    <cfRule type="expression" dxfId="796" priority="820">
      <formula>$R20="Characterization Needed"</formula>
    </cfRule>
    <cfRule type="expression" dxfId="795" priority="821">
      <formula>$R20="Update Required"</formula>
    </cfRule>
    <cfRule type="expression" dxfId="794" priority="822">
      <formula>$R20="Sufficiently Characterized"</formula>
    </cfRule>
  </conditionalFormatting>
  <conditionalFormatting sqref="W21">
    <cfRule type="expression" dxfId="793" priority="815">
      <formula>$R21="Source Needed"</formula>
    </cfRule>
    <cfRule type="expression" dxfId="792" priority="816">
      <formula>$R21="Characterization Needed"</formula>
    </cfRule>
    <cfRule type="expression" dxfId="791" priority="817">
      <formula>$R21="Update Required"</formula>
    </cfRule>
    <cfRule type="expression" dxfId="790" priority="818">
      <formula>$R21="Sufficiently Characterized"</formula>
    </cfRule>
  </conditionalFormatting>
  <conditionalFormatting sqref="W22">
    <cfRule type="expression" dxfId="789" priority="811">
      <formula>$R22="Source Needed"</formula>
    </cfRule>
    <cfRule type="expression" dxfId="788" priority="812">
      <formula>$R22="Characterization Needed"</formula>
    </cfRule>
    <cfRule type="expression" dxfId="787" priority="813">
      <formula>$R22="Update Required"</formula>
    </cfRule>
    <cfRule type="expression" dxfId="786" priority="814">
      <formula>$R22="Sufficiently Characterized"</formula>
    </cfRule>
  </conditionalFormatting>
  <conditionalFormatting sqref="W23">
    <cfRule type="expression" dxfId="785" priority="807">
      <formula>$R23="Source Needed"</formula>
    </cfRule>
    <cfRule type="expression" dxfId="784" priority="808">
      <formula>$R23="Characterization Needed"</formula>
    </cfRule>
    <cfRule type="expression" dxfId="783" priority="809">
      <formula>$R23="Update Required"</formula>
    </cfRule>
    <cfRule type="expression" dxfId="782" priority="810">
      <formula>$R23="Sufficiently Characterized"</formula>
    </cfRule>
  </conditionalFormatting>
  <conditionalFormatting sqref="W24">
    <cfRule type="expression" dxfId="781" priority="803">
      <formula>$R24="Source Needed"</formula>
    </cfRule>
    <cfRule type="expression" dxfId="780" priority="804">
      <formula>$R24="Characterization Needed"</formula>
    </cfRule>
    <cfRule type="expression" dxfId="779" priority="805">
      <formula>$R24="Update Required"</formula>
    </cfRule>
    <cfRule type="expression" dxfId="778" priority="806">
      <formula>$R24="Sufficiently Characterized"</formula>
    </cfRule>
  </conditionalFormatting>
  <conditionalFormatting sqref="W25">
    <cfRule type="expression" dxfId="777" priority="799">
      <formula>$R25="Source Needed"</formula>
    </cfRule>
    <cfRule type="expression" dxfId="776" priority="800">
      <formula>$R25="Characterization Needed"</formula>
    </cfRule>
    <cfRule type="expression" dxfId="775" priority="801">
      <formula>$R25="Update Required"</formula>
    </cfRule>
    <cfRule type="expression" dxfId="774" priority="802">
      <formula>$R25="Sufficiently Characterized"</formula>
    </cfRule>
  </conditionalFormatting>
  <conditionalFormatting sqref="W26">
    <cfRule type="expression" dxfId="773" priority="795">
      <formula>$R26="Source Needed"</formula>
    </cfRule>
    <cfRule type="expression" dxfId="772" priority="796">
      <formula>$R26="Characterization Needed"</formula>
    </cfRule>
    <cfRule type="expression" dxfId="771" priority="797">
      <formula>$R26="Update Required"</formula>
    </cfRule>
    <cfRule type="expression" dxfId="770" priority="798">
      <formula>$R26="Sufficiently Characterized"</formula>
    </cfRule>
  </conditionalFormatting>
  <conditionalFormatting sqref="W27">
    <cfRule type="expression" dxfId="769" priority="791">
      <formula>$R27="Source Needed"</formula>
    </cfRule>
    <cfRule type="expression" dxfId="768" priority="792">
      <formula>$R27="Characterization Needed"</formula>
    </cfRule>
    <cfRule type="expression" dxfId="767" priority="793">
      <formula>$R27="Update Required"</formula>
    </cfRule>
    <cfRule type="expression" dxfId="766" priority="794">
      <formula>$R27="Sufficiently Characterized"</formula>
    </cfRule>
  </conditionalFormatting>
  <conditionalFormatting sqref="W28">
    <cfRule type="expression" dxfId="765" priority="787">
      <formula>$R28="Source Needed"</formula>
    </cfRule>
    <cfRule type="expression" dxfId="764" priority="788">
      <formula>$R28="Characterization Needed"</formula>
    </cfRule>
    <cfRule type="expression" dxfId="763" priority="789">
      <formula>$R28="Update Required"</formula>
    </cfRule>
    <cfRule type="expression" dxfId="762" priority="790">
      <formula>$R28="Sufficiently Characterized"</formula>
    </cfRule>
  </conditionalFormatting>
  <conditionalFormatting sqref="W29">
    <cfRule type="expression" dxfId="761" priority="783">
      <formula>$R29="Source Needed"</formula>
    </cfRule>
    <cfRule type="expression" dxfId="760" priority="784">
      <formula>$R29="Characterization Needed"</formula>
    </cfRule>
    <cfRule type="expression" dxfId="759" priority="785">
      <formula>$R29="Update Required"</formula>
    </cfRule>
    <cfRule type="expression" dxfId="758" priority="786">
      <formula>$R29="Sufficiently Characterized"</formula>
    </cfRule>
  </conditionalFormatting>
  <conditionalFormatting sqref="W30">
    <cfRule type="expression" dxfId="757" priority="779">
      <formula>$R30="Source Needed"</formula>
    </cfRule>
    <cfRule type="expression" dxfId="756" priority="780">
      <formula>$R30="Characterization Needed"</formula>
    </cfRule>
    <cfRule type="expression" dxfId="755" priority="781">
      <formula>$R30="Update Required"</formula>
    </cfRule>
    <cfRule type="expression" dxfId="754" priority="782">
      <formula>$R30="Sufficiently Characterized"</formula>
    </cfRule>
  </conditionalFormatting>
  <conditionalFormatting sqref="W31">
    <cfRule type="expression" dxfId="753" priority="775">
      <formula>$R31="Source Needed"</formula>
    </cfRule>
    <cfRule type="expression" dxfId="752" priority="776">
      <formula>$R31="Characterization Needed"</formula>
    </cfRule>
    <cfRule type="expression" dxfId="751" priority="777">
      <formula>$R31="Update Required"</formula>
    </cfRule>
    <cfRule type="expression" dxfId="750" priority="778">
      <formula>$R31="Sufficiently Characterized"</formula>
    </cfRule>
  </conditionalFormatting>
  <conditionalFormatting sqref="W32">
    <cfRule type="expression" dxfId="749" priority="771">
      <formula>$R32="Source Needed"</formula>
    </cfRule>
    <cfRule type="expression" dxfId="748" priority="772">
      <formula>$R32="Characterization Needed"</formula>
    </cfRule>
    <cfRule type="expression" dxfId="747" priority="773">
      <formula>$R32="Update Required"</formula>
    </cfRule>
    <cfRule type="expression" dxfId="746" priority="774">
      <formula>$R32="Sufficiently Characterized"</formula>
    </cfRule>
  </conditionalFormatting>
  <conditionalFormatting sqref="W33">
    <cfRule type="expression" dxfId="745" priority="767">
      <formula>$R33="Source Needed"</formula>
    </cfRule>
    <cfRule type="expression" dxfId="744" priority="768">
      <formula>$R33="Characterization Needed"</formula>
    </cfRule>
    <cfRule type="expression" dxfId="743" priority="769">
      <formula>$R33="Update Required"</formula>
    </cfRule>
    <cfRule type="expression" dxfId="742" priority="770">
      <formula>$R33="Sufficiently Characterized"</formula>
    </cfRule>
  </conditionalFormatting>
  <conditionalFormatting sqref="W34">
    <cfRule type="expression" dxfId="741" priority="763">
      <formula>$R34="Source Needed"</formula>
    </cfRule>
    <cfRule type="expression" dxfId="740" priority="764">
      <formula>$R34="Characterization Needed"</formula>
    </cfRule>
    <cfRule type="expression" dxfId="739" priority="765">
      <formula>$R34="Update Required"</formula>
    </cfRule>
    <cfRule type="expression" dxfId="738" priority="766">
      <formula>$R34="Sufficiently Characterized"</formula>
    </cfRule>
  </conditionalFormatting>
  <conditionalFormatting sqref="W35">
    <cfRule type="expression" dxfId="737" priority="759">
      <formula>$R35="Source Needed"</formula>
    </cfRule>
    <cfRule type="expression" dxfId="736" priority="760">
      <formula>$R35="Characterization Needed"</formula>
    </cfRule>
    <cfRule type="expression" dxfId="735" priority="761">
      <formula>$R35="Update Required"</formula>
    </cfRule>
    <cfRule type="expression" dxfId="734" priority="762">
      <formula>$R35="Sufficiently Characterized"</formula>
    </cfRule>
  </conditionalFormatting>
  <conditionalFormatting sqref="W36">
    <cfRule type="expression" dxfId="733" priority="755">
      <formula>$R36="Source Needed"</formula>
    </cfRule>
    <cfRule type="expression" dxfId="732" priority="756">
      <formula>$R36="Characterization Needed"</formula>
    </cfRule>
    <cfRule type="expression" dxfId="731" priority="757">
      <formula>$R36="Update Required"</formula>
    </cfRule>
    <cfRule type="expression" dxfId="730" priority="758">
      <formula>$R36="Sufficiently Characterized"</formula>
    </cfRule>
  </conditionalFormatting>
  <conditionalFormatting sqref="W37">
    <cfRule type="expression" dxfId="729" priority="751">
      <formula>$R37="Source Needed"</formula>
    </cfRule>
    <cfRule type="expression" dxfId="728" priority="752">
      <formula>$R37="Characterization Needed"</formula>
    </cfRule>
    <cfRule type="expression" dxfId="727" priority="753">
      <formula>$R37="Update Required"</formula>
    </cfRule>
    <cfRule type="expression" dxfId="726" priority="754">
      <formula>$R37="Sufficiently Characterized"</formula>
    </cfRule>
  </conditionalFormatting>
  <conditionalFormatting sqref="W38">
    <cfRule type="expression" dxfId="725" priority="747">
      <formula>$R38="Source Needed"</formula>
    </cfRule>
    <cfRule type="expression" dxfId="724" priority="748">
      <formula>$R38="Characterization Needed"</formula>
    </cfRule>
    <cfRule type="expression" dxfId="723" priority="749">
      <formula>$R38="Update Required"</formula>
    </cfRule>
    <cfRule type="expression" dxfId="722" priority="750">
      <formula>$R38="Sufficiently Characterized"</formula>
    </cfRule>
  </conditionalFormatting>
  <conditionalFormatting sqref="W39">
    <cfRule type="expression" dxfId="721" priority="743">
      <formula>$R39="Source Needed"</formula>
    </cfRule>
    <cfRule type="expression" dxfId="720" priority="744">
      <formula>$R39="Characterization Needed"</formula>
    </cfRule>
    <cfRule type="expression" dxfId="719" priority="745">
      <formula>$R39="Update Required"</formula>
    </cfRule>
    <cfRule type="expression" dxfId="718" priority="746">
      <formula>$R39="Sufficiently Characterized"</formula>
    </cfRule>
  </conditionalFormatting>
  <conditionalFormatting sqref="W40">
    <cfRule type="expression" dxfId="717" priority="739">
      <formula>$R40="Source Needed"</formula>
    </cfRule>
    <cfRule type="expression" dxfId="716" priority="740">
      <formula>$R40="Characterization Needed"</formula>
    </cfRule>
    <cfRule type="expression" dxfId="715" priority="741">
      <formula>$R40="Update Required"</formula>
    </cfRule>
    <cfRule type="expression" dxfId="714" priority="742">
      <formula>$R40="Sufficiently Characterized"</formula>
    </cfRule>
  </conditionalFormatting>
  <conditionalFormatting sqref="W41">
    <cfRule type="expression" dxfId="713" priority="735">
      <formula>$R41="Source Needed"</formula>
    </cfRule>
    <cfRule type="expression" dxfId="712" priority="736">
      <formula>$R41="Characterization Needed"</formula>
    </cfRule>
    <cfRule type="expression" dxfId="711" priority="737">
      <formula>$R41="Update Required"</formula>
    </cfRule>
    <cfRule type="expression" dxfId="710" priority="738">
      <formula>$R41="Sufficiently Characterized"</formula>
    </cfRule>
  </conditionalFormatting>
  <conditionalFormatting sqref="W42">
    <cfRule type="expression" dxfId="709" priority="731">
      <formula>$R42="Source Needed"</formula>
    </cfRule>
    <cfRule type="expression" dxfId="708" priority="732">
      <formula>$R42="Characterization Needed"</formula>
    </cfRule>
    <cfRule type="expression" dxfId="707" priority="733">
      <formula>$R42="Update Required"</formula>
    </cfRule>
    <cfRule type="expression" dxfId="706" priority="734">
      <formula>$R42="Sufficiently Characterized"</formula>
    </cfRule>
  </conditionalFormatting>
  <conditionalFormatting sqref="W43">
    <cfRule type="expression" dxfId="705" priority="727">
      <formula>$R43="Source Needed"</formula>
    </cfRule>
    <cfRule type="expression" dxfId="704" priority="728">
      <formula>$R43="Characterization Needed"</formula>
    </cfRule>
    <cfRule type="expression" dxfId="703" priority="729">
      <formula>$R43="Update Required"</formula>
    </cfRule>
    <cfRule type="expression" dxfId="702" priority="730">
      <formula>$R43="Sufficiently Characterized"</formula>
    </cfRule>
  </conditionalFormatting>
  <conditionalFormatting sqref="W44">
    <cfRule type="expression" dxfId="701" priority="723">
      <formula>$R44="Source Needed"</formula>
    </cfRule>
    <cfRule type="expression" dxfId="700" priority="724">
      <formula>$R44="Characterization Needed"</formula>
    </cfRule>
    <cfRule type="expression" dxfId="699" priority="725">
      <formula>$R44="Update Required"</formula>
    </cfRule>
    <cfRule type="expression" dxfId="698" priority="726">
      <formula>$R44="Sufficiently Characterized"</formula>
    </cfRule>
  </conditionalFormatting>
  <conditionalFormatting sqref="W51">
    <cfRule type="expression" dxfId="697" priority="719">
      <formula>$R51="Source Needed"</formula>
    </cfRule>
    <cfRule type="expression" dxfId="696" priority="720">
      <formula>$R51="Characterization Needed"</formula>
    </cfRule>
    <cfRule type="expression" dxfId="695" priority="721">
      <formula>$R51="Update Required"</formula>
    </cfRule>
    <cfRule type="expression" dxfId="694" priority="722">
      <formula>$R51="Sufficiently Characterized"</formula>
    </cfRule>
  </conditionalFormatting>
  <conditionalFormatting sqref="W52">
    <cfRule type="expression" dxfId="693" priority="715">
      <formula>$R52="Source Needed"</formula>
    </cfRule>
    <cfRule type="expression" dxfId="692" priority="716">
      <formula>$R52="Characterization Needed"</formula>
    </cfRule>
    <cfRule type="expression" dxfId="691" priority="717">
      <formula>$R52="Update Required"</formula>
    </cfRule>
    <cfRule type="expression" dxfId="690" priority="718">
      <formula>$R52="Sufficiently Characterized"</formula>
    </cfRule>
  </conditionalFormatting>
  <conditionalFormatting sqref="W53">
    <cfRule type="expression" dxfId="689" priority="711">
      <formula>$R53="Source Needed"</formula>
    </cfRule>
    <cfRule type="expression" dxfId="688" priority="712">
      <formula>$R53="Characterization Needed"</formula>
    </cfRule>
    <cfRule type="expression" dxfId="687" priority="713">
      <formula>$R53="Update Required"</formula>
    </cfRule>
    <cfRule type="expression" dxfId="686" priority="714">
      <formula>$R53="Sufficiently Characterized"</formula>
    </cfRule>
  </conditionalFormatting>
  <conditionalFormatting sqref="W62">
    <cfRule type="expression" dxfId="685" priority="683">
      <formula>$R62="Source Needed"</formula>
    </cfRule>
    <cfRule type="expression" dxfId="684" priority="684">
      <formula>$R62="Characterization Needed"</formula>
    </cfRule>
    <cfRule type="expression" dxfId="683" priority="685">
      <formula>$R62="Update Required"</formula>
    </cfRule>
    <cfRule type="expression" dxfId="682" priority="686">
      <formula>$R62="Sufficiently Characterized"</formula>
    </cfRule>
  </conditionalFormatting>
  <conditionalFormatting sqref="W63">
    <cfRule type="expression" dxfId="681" priority="679">
      <formula>$R63="Source Needed"</formula>
    </cfRule>
    <cfRule type="expression" dxfId="680" priority="680">
      <formula>$R63="Characterization Needed"</formula>
    </cfRule>
    <cfRule type="expression" dxfId="679" priority="681">
      <formula>$R63="Update Required"</formula>
    </cfRule>
    <cfRule type="expression" dxfId="678" priority="682">
      <formula>$R63="Sufficiently Characterized"</formula>
    </cfRule>
  </conditionalFormatting>
  <conditionalFormatting sqref="W65">
    <cfRule type="expression" dxfId="677" priority="671">
      <formula>$R65="Source Needed"</formula>
    </cfRule>
    <cfRule type="expression" dxfId="676" priority="672">
      <formula>$R65="Characterization Needed"</formula>
    </cfRule>
    <cfRule type="expression" dxfId="675" priority="673">
      <formula>$R65="Update Required"</formula>
    </cfRule>
    <cfRule type="expression" dxfId="674" priority="674">
      <formula>$R65="Sufficiently Characterized"</formula>
    </cfRule>
  </conditionalFormatting>
  <conditionalFormatting sqref="W66">
    <cfRule type="expression" dxfId="673" priority="667">
      <formula>$R66="Source Needed"</formula>
    </cfRule>
    <cfRule type="expression" dxfId="672" priority="668">
      <formula>$R66="Characterization Needed"</formula>
    </cfRule>
    <cfRule type="expression" dxfId="671" priority="669">
      <formula>$R66="Update Required"</formula>
    </cfRule>
    <cfRule type="expression" dxfId="670" priority="670">
      <formula>$R66="Sufficiently Characterized"</formula>
    </cfRule>
  </conditionalFormatting>
  <conditionalFormatting sqref="W67">
    <cfRule type="expression" dxfId="669" priority="663">
      <formula>$R67="Source Needed"</formula>
    </cfRule>
    <cfRule type="expression" dxfId="668" priority="664">
      <formula>$R67="Characterization Needed"</formula>
    </cfRule>
    <cfRule type="expression" dxfId="667" priority="665">
      <formula>$R67="Update Required"</formula>
    </cfRule>
    <cfRule type="expression" dxfId="666" priority="666">
      <formula>$R67="Sufficiently Characterized"</formula>
    </cfRule>
  </conditionalFormatting>
  <conditionalFormatting sqref="W68">
    <cfRule type="expression" dxfId="665" priority="659">
      <formula>$R68="Source Needed"</formula>
    </cfRule>
    <cfRule type="expression" dxfId="664" priority="660">
      <formula>$R68="Characterization Needed"</formula>
    </cfRule>
    <cfRule type="expression" dxfId="663" priority="661">
      <formula>$R68="Update Required"</formula>
    </cfRule>
    <cfRule type="expression" dxfId="662" priority="662">
      <formula>$R68="Sufficiently Characterized"</formula>
    </cfRule>
  </conditionalFormatting>
  <conditionalFormatting sqref="W69">
    <cfRule type="expression" dxfId="661" priority="655">
      <formula>$R69="Source Needed"</formula>
    </cfRule>
    <cfRule type="expression" dxfId="660" priority="656">
      <formula>$R69="Characterization Needed"</formula>
    </cfRule>
    <cfRule type="expression" dxfId="659" priority="657">
      <formula>$R69="Update Required"</formula>
    </cfRule>
    <cfRule type="expression" dxfId="658" priority="658">
      <formula>$R69="Sufficiently Characterized"</formula>
    </cfRule>
  </conditionalFormatting>
  <conditionalFormatting sqref="W70">
    <cfRule type="expression" dxfId="657" priority="651">
      <formula>$R70="Source Needed"</formula>
    </cfRule>
    <cfRule type="expression" dxfId="656" priority="652">
      <formula>$R70="Characterization Needed"</formula>
    </cfRule>
    <cfRule type="expression" dxfId="655" priority="653">
      <formula>$R70="Update Required"</formula>
    </cfRule>
    <cfRule type="expression" dxfId="654" priority="654">
      <formula>$R70="Sufficiently Characterized"</formula>
    </cfRule>
  </conditionalFormatting>
  <conditionalFormatting sqref="W71">
    <cfRule type="expression" dxfId="653" priority="647">
      <formula>$R71="Source Needed"</formula>
    </cfRule>
    <cfRule type="expression" dxfId="652" priority="648">
      <formula>$R71="Characterization Needed"</formula>
    </cfRule>
    <cfRule type="expression" dxfId="651" priority="649">
      <formula>$R71="Update Required"</formula>
    </cfRule>
    <cfRule type="expression" dxfId="650" priority="650">
      <formula>$R71="Sufficiently Characterized"</formula>
    </cfRule>
  </conditionalFormatting>
  <conditionalFormatting sqref="W72">
    <cfRule type="expression" dxfId="649" priority="643">
      <formula>$R72="Source Needed"</formula>
    </cfRule>
    <cfRule type="expression" dxfId="648" priority="644">
      <formula>$R72="Characterization Needed"</formula>
    </cfRule>
    <cfRule type="expression" dxfId="647" priority="645">
      <formula>$R72="Update Required"</formula>
    </cfRule>
    <cfRule type="expression" dxfId="646" priority="646">
      <formula>$R72="Sufficiently Characterized"</formula>
    </cfRule>
  </conditionalFormatting>
  <conditionalFormatting sqref="W73">
    <cfRule type="expression" dxfId="645" priority="639">
      <formula>$R73="Source Needed"</formula>
    </cfRule>
    <cfRule type="expression" dxfId="644" priority="640">
      <formula>$R73="Characterization Needed"</formula>
    </cfRule>
    <cfRule type="expression" dxfId="643" priority="641">
      <formula>$R73="Update Required"</formula>
    </cfRule>
    <cfRule type="expression" dxfId="642" priority="642">
      <formula>$R73="Sufficiently Characterized"</formula>
    </cfRule>
  </conditionalFormatting>
  <conditionalFormatting sqref="W74">
    <cfRule type="expression" dxfId="641" priority="635">
      <formula>$R74="Source Needed"</formula>
    </cfRule>
    <cfRule type="expression" dxfId="640" priority="636">
      <formula>$R74="Characterization Needed"</formula>
    </cfRule>
    <cfRule type="expression" dxfId="639" priority="637">
      <formula>$R74="Update Required"</formula>
    </cfRule>
    <cfRule type="expression" dxfId="638" priority="638">
      <formula>$R74="Sufficiently Characterized"</formula>
    </cfRule>
  </conditionalFormatting>
  <conditionalFormatting sqref="W75">
    <cfRule type="expression" dxfId="637" priority="631">
      <formula>$R75="Source Needed"</formula>
    </cfRule>
    <cfRule type="expression" dxfId="636" priority="632">
      <formula>$R75="Characterization Needed"</formula>
    </cfRule>
    <cfRule type="expression" dxfId="635" priority="633">
      <formula>$R75="Update Required"</formula>
    </cfRule>
    <cfRule type="expression" dxfId="634" priority="634">
      <formula>$R75="Sufficiently Characterized"</formula>
    </cfRule>
  </conditionalFormatting>
  <conditionalFormatting sqref="W76">
    <cfRule type="expression" dxfId="633" priority="627">
      <formula>$R76="Source Needed"</formula>
    </cfRule>
    <cfRule type="expression" dxfId="632" priority="628">
      <formula>$R76="Characterization Needed"</formula>
    </cfRule>
    <cfRule type="expression" dxfId="631" priority="629">
      <formula>$R76="Update Required"</formula>
    </cfRule>
    <cfRule type="expression" dxfId="630" priority="630">
      <formula>$R76="Sufficiently Characterized"</formula>
    </cfRule>
  </conditionalFormatting>
  <conditionalFormatting sqref="W77">
    <cfRule type="expression" dxfId="629" priority="623">
      <formula>$R77="Source Needed"</formula>
    </cfRule>
    <cfRule type="expression" dxfId="628" priority="624">
      <formula>$R77="Characterization Needed"</formula>
    </cfRule>
    <cfRule type="expression" dxfId="627" priority="625">
      <formula>$R77="Update Required"</formula>
    </cfRule>
    <cfRule type="expression" dxfId="626" priority="626">
      <formula>$R77="Sufficiently Characterized"</formula>
    </cfRule>
  </conditionalFormatting>
  <conditionalFormatting sqref="W78">
    <cfRule type="expression" dxfId="625" priority="619">
      <formula>$R78="Source Needed"</formula>
    </cfRule>
    <cfRule type="expression" dxfId="624" priority="620">
      <formula>$R78="Characterization Needed"</formula>
    </cfRule>
    <cfRule type="expression" dxfId="623" priority="621">
      <formula>$R78="Update Required"</formula>
    </cfRule>
    <cfRule type="expression" dxfId="622" priority="622">
      <formula>$R78="Sufficiently Characterized"</formula>
    </cfRule>
  </conditionalFormatting>
  <conditionalFormatting sqref="W79">
    <cfRule type="expression" dxfId="621" priority="615">
      <formula>$R79="Source Needed"</formula>
    </cfRule>
    <cfRule type="expression" dxfId="620" priority="616">
      <formula>$R79="Characterization Needed"</formula>
    </cfRule>
    <cfRule type="expression" dxfId="619" priority="617">
      <formula>$R79="Update Required"</formula>
    </cfRule>
    <cfRule type="expression" dxfId="618" priority="618">
      <formula>$R79="Sufficiently Characterized"</formula>
    </cfRule>
  </conditionalFormatting>
  <conditionalFormatting sqref="W80">
    <cfRule type="expression" dxfId="617" priority="611">
      <formula>$R80="Source Needed"</formula>
    </cfRule>
    <cfRule type="expression" dxfId="616" priority="612">
      <formula>$R80="Characterization Needed"</formula>
    </cfRule>
    <cfRule type="expression" dxfId="615" priority="613">
      <formula>$R80="Update Required"</formula>
    </cfRule>
    <cfRule type="expression" dxfId="614" priority="614">
      <formula>$R80="Sufficiently Characterized"</formula>
    </cfRule>
  </conditionalFormatting>
  <conditionalFormatting sqref="W81">
    <cfRule type="expression" dxfId="613" priority="607">
      <formula>$R81="Source Needed"</formula>
    </cfRule>
    <cfRule type="expression" dxfId="612" priority="608">
      <formula>$R81="Characterization Needed"</formula>
    </cfRule>
    <cfRule type="expression" dxfId="611" priority="609">
      <formula>$R81="Update Required"</formula>
    </cfRule>
    <cfRule type="expression" dxfId="610" priority="610">
      <formula>$R81="Sufficiently Characterized"</formula>
    </cfRule>
  </conditionalFormatting>
  <conditionalFormatting sqref="W85">
    <cfRule type="expression" dxfId="609" priority="603">
      <formula>$R85="Source Needed"</formula>
    </cfRule>
    <cfRule type="expression" dxfId="608" priority="604">
      <formula>$R85="Characterization Needed"</formula>
    </cfRule>
    <cfRule type="expression" dxfId="607" priority="605">
      <formula>$R85="Update Required"</formula>
    </cfRule>
    <cfRule type="expression" dxfId="606" priority="606">
      <formula>$R85="Sufficiently Characterized"</formula>
    </cfRule>
  </conditionalFormatting>
  <conditionalFormatting sqref="W86">
    <cfRule type="expression" dxfId="605" priority="599">
      <formula>$R86="Source Needed"</formula>
    </cfRule>
    <cfRule type="expression" dxfId="604" priority="600">
      <formula>$R86="Characterization Needed"</formula>
    </cfRule>
    <cfRule type="expression" dxfId="603" priority="601">
      <formula>$R86="Update Required"</formula>
    </cfRule>
    <cfRule type="expression" dxfId="602" priority="602">
      <formula>$R86="Sufficiently Characterized"</formula>
    </cfRule>
  </conditionalFormatting>
  <conditionalFormatting sqref="W87">
    <cfRule type="expression" dxfId="601" priority="595">
      <formula>$R87="Source Needed"</formula>
    </cfRule>
    <cfRule type="expression" dxfId="600" priority="596">
      <formula>$R87="Characterization Needed"</formula>
    </cfRule>
    <cfRule type="expression" dxfId="599" priority="597">
      <formula>$R87="Update Required"</formula>
    </cfRule>
    <cfRule type="expression" dxfId="598" priority="598">
      <formula>$R87="Sufficiently Characterized"</formula>
    </cfRule>
  </conditionalFormatting>
  <conditionalFormatting sqref="W90">
    <cfRule type="expression" dxfId="597" priority="591">
      <formula>$R90="Source Needed"</formula>
    </cfRule>
    <cfRule type="expression" dxfId="596" priority="592">
      <formula>$R90="Characterization Needed"</formula>
    </cfRule>
    <cfRule type="expression" dxfId="595" priority="593">
      <formula>$R90="Update Required"</formula>
    </cfRule>
    <cfRule type="expression" dxfId="594" priority="594">
      <formula>$R90="Sufficiently Characterized"</formula>
    </cfRule>
  </conditionalFormatting>
  <conditionalFormatting sqref="W91">
    <cfRule type="expression" dxfId="593" priority="587">
      <formula>$R91="Source Needed"</formula>
    </cfRule>
    <cfRule type="expression" dxfId="592" priority="588">
      <formula>$R91="Characterization Needed"</formula>
    </cfRule>
    <cfRule type="expression" dxfId="591" priority="589">
      <formula>$R91="Update Required"</formula>
    </cfRule>
    <cfRule type="expression" dxfId="590" priority="590">
      <formula>$R91="Sufficiently Characterized"</formula>
    </cfRule>
  </conditionalFormatting>
  <conditionalFormatting sqref="W92">
    <cfRule type="expression" dxfId="589" priority="583">
      <formula>$R92="Source Needed"</formula>
    </cfRule>
    <cfRule type="expression" dxfId="588" priority="584">
      <formula>$R92="Characterization Needed"</formula>
    </cfRule>
    <cfRule type="expression" dxfId="587" priority="585">
      <formula>$R92="Update Required"</formula>
    </cfRule>
    <cfRule type="expression" dxfId="586" priority="586">
      <formula>$R92="Sufficiently Characterized"</formula>
    </cfRule>
  </conditionalFormatting>
  <conditionalFormatting sqref="W93">
    <cfRule type="expression" dxfId="585" priority="579">
      <formula>$R93="Source Needed"</formula>
    </cfRule>
    <cfRule type="expression" dxfId="584" priority="580">
      <formula>$R93="Characterization Needed"</formula>
    </cfRule>
    <cfRule type="expression" dxfId="583" priority="581">
      <formula>$R93="Update Required"</formula>
    </cfRule>
    <cfRule type="expression" dxfId="582" priority="582">
      <formula>$R93="Sufficiently Characterized"</formula>
    </cfRule>
  </conditionalFormatting>
  <conditionalFormatting sqref="W94">
    <cfRule type="expression" dxfId="581" priority="575">
      <formula>$R94="Source Needed"</formula>
    </cfRule>
    <cfRule type="expression" dxfId="580" priority="576">
      <formula>$R94="Characterization Needed"</formula>
    </cfRule>
    <cfRule type="expression" dxfId="579" priority="577">
      <formula>$R94="Update Required"</formula>
    </cfRule>
    <cfRule type="expression" dxfId="578" priority="578">
      <formula>$R94="Sufficiently Characterized"</formula>
    </cfRule>
  </conditionalFormatting>
  <conditionalFormatting sqref="W95">
    <cfRule type="expression" dxfId="577" priority="571">
      <formula>$R95="Source Needed"</formula>
    </cfRule>
    <cfRule type="expression" dxfId="576" priority="572">
      <formula>$R95="Characterization Needed"</formula>
    </cfRule>
    <cfRule type="expression" dxfId="575" priority="573">
      <formula>$R95="Update Required"</formula>
    </cfRule>
    <cfRule type="expression" dxfId="574" priority="574">
      <formula>$R95="Sufficiently Characterized"</formula>
    </cfRule>
  </conditionalFormatting>
  <conditionalFormatting sqref="W96">
    <cfRule type="expression" dxfId="573" priority="567">
      <formula>$R96="Source Needed"</formula>
    </cfRule>
    <cfRule type="expression" dxfId="572" priority="568">
      <formula>$R96="Characterization Needed"</formula>
    </cfRule>
    <cfRule type="expression" dxfId="571" priority="569">
      <formula>$R96="Update Required"</formula>
    </cfRule>
    <cfRule type="expression" dxfId="570" priority="570">
      <formula>$R96="Sufficiently Characterized"</formula>
    </cfRule>
  </conditionalFormatting>
  <conditionalFormatting sqref="W97">
    <cfRule type="expression" dxfId="569" priority="563">
      <formula>$R97="Source Needed"</formula>
    </cfRule>
    <cfRule type="expression" dxfId="568" priority="564">
      <formula>$R97="Characterization Needed"</formula>
    </cfRule>
    <cfRule type="expression" dxfId="567" priority="565">
      <formula>$R97="Update Required"</formula>
    </cfRule>
    <cfRule type="expression" dxfId="566" priority="566">
      <formula>$R97="Sufficiently Characterized"</formula>
    </cfRule>
  </conditionalFormatting>
  <conditionalFormatting sqref="W98">
    <cfRule type="expression" dxfId="565" priority="559">
      <formula>$R98="Source Needed"</formula>
    </cfRule>
    <cfRule type="expression" dxfId="564" priority="560">
      <formula>$R98="Characterization Needed"</formula>
    </cfRule>
    <cfRule type="expression" dxfId="563" priority="561">
      <formula>$R98="Update Required"</formula>
    </cfRule>
    <cfRule type="expression" dxfId="562" priority="562">
      <formula>$R98="Sufficiently Characterized"</formula>
    </cfRule>
  </conditionalFormatting>
  <conditionalFormatting sqref="W99">
    <cfRule type="expression" dxfId="561" priority="555">
      <formula>$R99="Source Needed"</formula>
    </cfRule>
    <cfRule type="expression" dxfId="560" priority="556">
      <formula>$R99="Characterization Needed"</formula>
    </cfRule>
    <cfRule type="expression" dxfId="559" priority="557">
      <formula>$R99="Update Required"</formula>
    </cfRule>
    <cfRule type="expression" dxfId="558" priority="558">
      <formula>$R99="Sufficiently Characterized"</formula>
    </cfRule>
  </conditionalFormatting>
  <conditionalFormatting sqref="W100">
    <cfRule type="expression" dxfId="557" priority="551">
      <formula>$R100="Source Needed"</formula>
    </cfRule>
    <cfRule type="expression" dxfId="556" priority="552">
      <formula>$R100="Characterization Needed"</formula>
    </cfRule>
    <cfRule type="expression" dxfId="555" priority="553">
      <formula>$R100="Update Required"</formula>
    </cfRule>
    <cfRule type="expression" dxfId="554" priority="554">
      <formula>$R100="Sufficiently Characterized"</formula>
    </cfRule>
  </conditionalFormatting>
  <conditionalFormatting sqref="W101">
    <cfRule type="expression" dxfId="553" priority="547">
      <formula>$R101="Source Needed"</formula>
    </cfRule>
    <cfRule type="expression" dxfId="552" priority="548">
      <formula>$R101="Characterization Needed"</formula>
    </cfRule>
    <cfRule type="expression" dxfId="551" priority="549">
      <formula>$R101="Update Required"</formula>
    </cfRule>
    <cfRule type="expression" dxfId="550" priority="550">
      <formula>$R101="Sufficiently Characterized"</formula>
    </cfRule>
  </conditionalFormatting>
  <conditionalFormatting sqref="W102">
    <cfRule type="expression" dxfId="549" priority="543">
      <formula>$R102="Source Needed"</formula>
    </cfRule>
    <cfRule type="expression" dxfId="548" priority="544">
      <formula>$R102="Characterization Needed"</formula>
    </cfRule>
    <cfRule type="expression" dxfId="547" priority="545">
      <formula>$R102="Update Required"</formula>
    </cfRule>
    <cfRule type="expression" dxfId="546" priority="546">
      <formula>$R102="Sufficiently Characterized"</formula>
    </cfRule>
  </conditionalFormatting>
  <conditionalFormatting sqref="W103">
    <cfRule type="expression" dxfId="545" priority="539">
      <formula>$R103="Source Needed"</formula>
    </cfRule>
    <cfRule type="expression" dxfId="544" priority="540">
      <formula>$R103="Characterization Needed"</formula>
    </cfRule>
    <cfRule type="expression" dxfId="543" priority="541">
      <formula>$R103="Update Required"</formula>
    </cfRule>
    <cfRule type="expression" dxfId="542" priority="542">
      <formula>$R103="Sufficiently Characterized"</formula>
    </cfRule>
  </conditionalFormatting>
  <conditionalFormatting sqref="W104 W106">
    <cfRule type="expression" dxfId="541" priority="535">
      <formula>$R104="Source Needed"</formula>
    </cfRule>
    <cfRule type="expression" dxfId="540" priority="536">
      <formula>$R104="Characterization Needed"</formula>
    </cfRule>
    <cfRule type="expression" dxfId="539" priority="537">
      <formula>$R104="Update Required"</formula>
    </cfRule>
    <cfRule type="expression" dxfId="538" priority="538">
      <formula>$R104="Sufficiently Characterized"</formula>
    </cfRule>
  </conditionalFormatting>
  <conditionalFormatting sqref="W105">
    <cfRule type="expression" dxfId="537" priority="531">
      <formula>$R105="Source Needed"</formula>
    </cfRule>
    <cfRule type="expression" dxfId="536" priority="532">
      <formula>$R105="Characterization Needed"</formula>
    </cfRule>
    <cfRule type="expression" dxfId="535" priority="533">
      <formula>$R105="Update Required"</formula>
    </cfRule>
    <cfRule type="expression" dxfId="534" priority="534">
      <formula>$R105="Sufficiently Characterized"</formula>
    </cfRule>
  </conditionalFormatting>
  <conditionalFormatting sqref="W106">
    <cfRule type="expression" dxfId="533" priority="527">
      <formula>$R106="Source Needed"</formula>
    </cfRule>
    <cfRule type="expression" dxfId="532" priority="528">
      <formula>$R106="Characterization Needed"</formula>
    </cfRule>
    <cfRule type="expression" dxfId="531" priority="529">
      <formula>$R106="Update Required"</formula>
    </cfRule>
    <cfRule type="expression" dxfId="530" priority="530">
      <formula>$R106="Sufficiently Characterized"</formula>
    </cfRule>
  </conditionalFormatting>
  <conditionalFormatting sqref="W107">
    <cfRule type="expression" dxfId="529" priority="523">
      <formula>$R107="Source Needed"</formula>
    </cfRule>
    <cfRule type="expression" dxfId="528" priority="524">
      <formula>$R107="Characterization Needed"</formula>
    </cfRule>
    <cfRule type="expression" dxfId="527" priority="525">
      <formula>$R107="Update Required"</formula>
    </cfRule>
    <cfRule type="expression" dxfId="526" priority="526">
      <formula>$R107="Sufficiently Characterized"</formula>
    </cfRule>
  </conditionalFormatting>
  <conditionalFormatting sqref="W108">
    <cfRule type="expression" dxfId="525" priority="519">
      <formula>$R108="Source Needed"</formula>
    </cfRule>
    <cfRule type="expression" dxfId="524" priority="520">
      <formula>$R108="Characterization Needed"</formula>
    </cfRule>
    <cfRule type="expression" dxfId="523" priority="521">
      <formula>$R108="Update Required"</formula>
    </cfRule>
    <cfRule type="expression" dxfId="522" priority="522">
      <formula>$R108="Sufficiently Characterized"</formula>
    </cfRule>
  </conditionalFormatting>
  <conditionalFormatting sqref="W109">
    <cfRule type="expression" dxfId="521" priority="515">
      <formula>$R109="Source Needed"</formula>
    </cfRule>
    <cfRule type="expression" dxfId="520" priority="516">
      <formula>$R109="Characterization Needed"</formula>
    </cfRule>
    <cfRule type="expression" dxfId="519" priority="517">
      <formula>$R109="Update Required"</formula>
    </cfRule>
    <cfRule type="expression" dxfId="518" priority="518">
      <formula>$R109="Sufficiently Characterized"</formula>
    </cfRule>
  </conditionalFormatting>
  <conditionalFormatting sqref="W4">
    <cfRule type="expression" dxfId="517" priority="495">
      <formula>$R4="Source Needed"</formula>
    </cfRule>
    <cfRule type="expression" dxfId="516" priority="496">
      <formula>$R4="Characterization Needed"</formula>
    </cfRule>
    <cfRule type="expression" dxfId="515" priority="497">
      <formula>$R4="Update Required"</formula>
    </cfRule>
    <cfRule type="expression" dxfId="514" priority="498">
      <formula>$R4="Sufficiently Characterized"</formula>
    </cfRule>
  </conditionalFormatting>
  <conditionalFormatting sqref="W110">
    <cfRule type="expression" dxfId="513" priority="511">
      <formula>$R110="Source Needed"</formula>
    </cfRule>
    <cfRule type="expression" dxfId="512" priority="512">
      <formula>$R110="Characterization Needed"</formula>
    </cfRule>
    <cfRule type="expression" dxfId="511" priority="513">
      <formula>$R110="Update Required"</formula>
    </cfRule>
    <cfRule type="expression" dxfId="510" priority="514">
      <formula>$R110="Sufficiently Characterized"</formula>
    </cfRule>
  </conditionalFormatting>
  <conditionalFormatting sqref="W111">
    <cfRule type="expression" dxfId="509" priority="507">
      <formula>$R111="Source Needed"</formula>
    </cfRule>
    <cfRule type="expression" dxfId="508" priority="508">
      <formula>$R111="Characterization Needed"</formula>
    </cfRule>
    <cfRule type="expression" dxfId="507" priority="509">
      <formula>$R111="Update Required"</formula>
    </cfRule>
    <cfRule type="expression" dxfId="506" priority="510">
      <formula>$R111="Sufficiently Characterized"</formula>
    </cfRule>
  </conditionalFormatting>
  <conditionalFormatting sqref="W112">
    <cfRule type="expression" dxfId="505" priority="503">
      <formula>$R112="Source Needed"</formula>
    </cfRule>
    <cfRule type="expression" dxfId="504" priority="504">
      <formula>$R112="Characterization Needed"</formula>
    </cfRule>
    <cfRule type="expression" dxfId="503" priority="505">
      <formula>$R112="Update Required"</formula>
    </cfRule>
    <cfRule type="expression" dxfId="502" priority="506">
      <formula>$R112="Sufficiently Characterized"</formula>
    </cfRule>
  </conditionalFormatting>
  <conditionalFormatting sqref="W113">
    <cfRule type="expression" dxfId="501" priority="499">
      <formula>$R113="Source Needed"</formula>
    </cfRule>
    <cfRule type="expression" dxfId="500" priority="500">
      <formula>$R113="Characterization Needed"</formula>
    </cfRule>
    <cfRule type="expression" dxfId="499" priority="501">
      <formula>$R113="Update Required"</formula>
    </cfRule>
    <cfRule type="expression" dxfId="498" priority="502">
      <formula>$R113="Sufficiently Characterized"</formula>
    </cfRule>
  </conditionalFormatting>
  <conditionalFormatting sqref="W78">
    <cfRule type="expression" dxfId="497" priority="491">
      <formula>$R78="Source Needed"</formula>
    </cfRule>
    <cfRule type="expression" dxfId="496" priority="492">
      <formula>$R78="Characterization Needed"</formula>
    </cfRule>
    <cfRule type="expression" dxfId="495" priority="493">
      <formula>$R78="Update Required"</formula>
    </cfRule>
    <cfRule type="expression" dxfId="494" priority="494">
      <formula>$R78="Sufficiently Characterized"</formula>
    </cfRule>
  </conditionalFormatting>
  <conditionalFormatting sqref="W78">
    <cfRule type="expression" dxfId="493" priority="487">
      <formula>$R78="Source Needed"</formula>
    </cfRule>
    <cfRule type="expression" dxfId="492" priority="488">
      <formula>$R78="Characterization Needed"</formula>
    </cfRule>
    <cfRule type="expression" dxfId="491" priority="489">
      <formula>$R78="Update Required"</formula>
    </cfRule>
    <cfRule type="expression" dxfId="490" priority="490">
      <formula>$R78="Sufficiently Characterized"</formula>
    </cfRule>
  </conditionalFormatting>
  <conditionalFormatting sqref="W77">
    <cfRule type="expression" dxfId="489" priority="483">
      <formula>$R77="Source Needed"</formula>
    </cfRule>
    <cfRule type="expression" dxfId="488" priority="484">
      <formula>$R77="Characterization Needed"</formula>
    </cfRule>
    <cfRule type="expression" dxfId="487" priority="485">
      <formula>$R77="Update Required"</formula>
    </cfRule>
    <cfRule type="expression" dxfId="486" priority="486">
      <formula>$R77="Sufficiently Characterized"</formula>
    </cfRule>
  </conditionalFormatting>
  <conditionalFormatting sqref="W79">
    <cfRule type="expression" dxfId="485" priority="479">
      <formula>$R79="Source Needed"</formula>
    </cfRule>
    <cfRule type="expression" dxfId="484" priority="480">
      <formula>$R79="Characterization Needed"</formula>
    </cfRule>
    <cfRule type="expression" dxfId="483" priority="481">
      <formula>$R79="Update Required"</formula>
    </cfRule>
    <cfRule type="expression" dxfId="482" priority="482">
      <formula>$R79="Sufficiently Characterized"</formula>
    </cfRule>
  </conditionalFormatting>
  <conditionalFormatting sqref="W79">
    <cfRule type="expression" dxfId="481" priority="475">
      <formula>$R79="Source Needed"</formula>
    </cfRule>
    <cfRule type="expression" dxfId="480" priority="476">
      <formula>$R79="Characterization Needed"</formula>
    </cfRule>
    <cfRule type="expression" dxfId="479" priority="477">
      <formula>$R79="Update Required"</formula>
    </cfRule>
    <cfRule type="expression" dxfId="478" priority="478">
      <formula>$R79="Sufficiently Characterized"</formula>
    </cfRule>
  </conditionalFormatting>
  <conditionalFormatting sqref="W80">
    <cfRule type="expression" dxfId="477" priority="471">
      <formula>$R80="Source Needed"</formula>
    </cfRule>
    <cfRule type="expression" dxfId="476" priority="472">
      <formula>$R80="Characterization Needed"</formula>
    </cfRule>
    <cfRule type="expression" dxfId="475" priority="473">
      <formula>$R80="Update Required"</formula>
    </cfRule>
    <cfRule type="expression" dxfId="474" priority="474">
      <formula>$R80="Sufficiently Characterized"</formula>
    </cfRule>
  </conditionalFormatting>
  <conditionalFormatting sqref="W81">
    <cfRule type="expression" dxfId="473" priority="467">
      <formula>$R81="Source Needed"</formula>
    </cfRule>
    <cfRule type="expression" dxfId="472" priority="468">
      <formula>$R81="Characterization Needed"</formula>
    </cfRule>
    <cfRule type="expression" dxfId="471" priority="469">
      <formula>$R81="Update Required"</formula>
    </cfRule>
    <cfRule type="expression" dxfId="470" priority="470">
      <formula>$R81="Sufficiently Characterized"</formula>
    </cfRule>
  </conditionalFormatting>
  <conditionalFormatting sqref="W85">
    <cfRule type="expression" dxfId="469" priority="463">
      <formula>$R85="Source Needed"</formula>
    </cfRule>
    <cfRule type="expression" dxfId="468" priority="464">
      <formula>$R85="Characterization Needed"</formula>
    </cfRule>
    <cfRule type="expression" dxfId="467" priority="465">
      <formula>$R85="Update Required"</formula>
    </cfRule>
    <cfRule type="expression" dxfId="466" priority="466">
      <formula>$R85="Sufficiently Characterized"</formula>
    </cfRule>
  </conditionalFormatting>
  <conditionalFormatting sqref="W81">
    <cfRule type="expression" dxfId="465" priority="459">
      <formula>$R81="Source Needed"</formula>
    </cfRule>
    <cfRule type="expression" dxfId="464" priority="460">
      <formula>$R81="Characterization Needed"</formula>
    </cfRule>
    <cfRule type="expression" dxfId="463" priority="461">
      <formula>$R81="Update Required"</formula>
    </cfRule>
    <cfRule type="expression" dxfId="462" priority="462">
      <formula>$R81="Sufficiently Characterized"</formula>
    </cfRule>
  </conditionalFormatting>
  <conditionalFormatting sqref="W85">
    <cfRule type="expression" dxfId="461" priority="455">
      <formula>$R85="Source Needed"</formula>
    </cfRule>
    <cfRule type="expression" dxfId="460" priority="456">
      <formula>$R85="Characterization Needed"</formula>
    </cfRule>
    <cfRule type="expression" dxfId="459" priority="457">
      <formula>$R85="Update Required"</formula>
    </cfRule>
    <cfRule type="expression" dxfId="458" priority="458">
      <formula>$R85="Sufficiently Characterized"</formula>
    </cfRule>
  </conditionalFormatting>
  <conditionalFormatting sqref="W85">
    <cfRule type="expression" dxfId="457" priority="451">
      <formula>$R85="Source Needed"</formula>
    </cfRule>
    <cfRule type="expression" dxfId="456" priority="452">
      <formula>$R85="Characterization Needed"</formula>
    </cfRule>
    <cfRule type="expression" dxfId="455" priority="453">
      <formula>$R85="Update Required"</formula>
    </cfRule>
    <cfRule type="expression" dxfId="454" priority="454">
      <formula>$R85="Sufficiently Characterized"</formula>
    </cfRule>
  </conditionalFormatting>
  <conditionalFormatting sqref="W86">
    <cfRule type="expression" dxfId="453" priority="447">
      <formula>$R86="Source Needed"</formula>
    </cfRule>
    <cfRule type="expression" dxfId="452" priority="448">
      <formula>$R86="Characterization Needed"</formula>
    </cfRule>
    <cfRule type="expression" dxfId="451" priority="449">
      <formula>$R86="Update Required"</formula>
    </cfRule>
    <cfRule type="expression" dxfId="450" priority="450">
      <formula>$R86="Sufficiently Characterized"</formula>
    </cfRule>
  </conditionalFormatting>
  <conditionalFormatting sqref="W87">
    <cfRule type="expression" dxfId="449" priority="443">
      <formula>$R87="Source Needed"</formula>
    </cfRule>
    <cfRule type="expression" dxfId="448" priority="444">
      <formula>$R87="Characterization Needed"</formula>
    </cfRule>
    <cfRule type="expression" dxfId="447" priority="445">
      <formula>$R87="Update Required"</formula>
    </cfRule>
    <cfRule type="expression" dxfId="446" priority="446">
      <formula>$R87="Sufficiently Characterized"</formula>
    </cfRule>
  </conditionalFormatting>
  <conditionalFormatting sqref="W90">
    <cfRule type="expression" dxfId="445" priority="439">
      <formula>$R90="Source Needed"</formula>
    </cfRule>
    <cfRule type="expression" dxfId="444" priority="440">
      <formula>$R90="Characterization Needed"</formula>
    </cfRule>
    <cfRule type="expression" dxfId="443" priority="441">
      <formula>$R90="Update Required"</formula>
    </cfRule>
    <cfRule type="expression" dxfId="442" priority="442">
      <formula>$R90="Sufficiently Characterized"</formula>
    </cfRule>
  </conditionalFormatting>
  <conditionalFormatting sqref="W87">
    <cfRule type="expression" dxfId="441" priority="435">
      <formula>$R87="Source Needed"</formula>
    </cfRule>
    <cfRule type="expression" dxfId="440" priority="436">
      <formula>$R87="Characterization Needed"</formula>
    </cfRule>
    <cfRule type="expression" dxfId="439" priority="437">
      <formula>$R87="Update Required"</formula>
    </cfRule>
    <cfRule type="expression" dxfId="438" priority="438">
      <formula>$R87="Sufficiently Characterized"</formula>
    </cfRule>
  </conditionalFormatting>
  <conditionalFormatting sqref="W90">
    <cfRule type="expression" dxfId="437" priority="431">
      <formula>$R90="Source Needed"</formula>
    </cfRule>
    <cfRule type="expression" dxfId="436" priority="432">
      <formula>$R90="Characterization Needed"</formula>
    </cfRule>
    <cfRule type="expression" dxfId="435" priority="433">
      <formula>$R90="Update Required"</formula>
    </cfRule>
    <cfRule type="expression" dxfId="434" priority="434">
      <formula>$R90="Sufficiently Characterized"</formula>
    </cfRule>
  </conditionalFormatting>
  <conditionalFormatting sqref="W90">
    <cfRule type="expression" dxfId="433" priority="427">
      <formula>$R90="Source Needed"</formula>
    </cfRule>
    <cfRule type="expression" dxfId="432" priority="428">
      <formula>$R90="Characterization Needed"</formula>
    </cfRule>
    <cfRule type="expression" dxfId="431" priority="429">
      <formula>$R90="Update Required"</formula>
    </cfRule>
    <cfRule type="expression" dxfId="430" priority="430">
      <formula>$R90="Sufficiently Characterized"</formula>
    </cfRule>
  </conditionalFormatting>
  <conditionalFormatting sqref="W90">
    <cfRule type="expression" dxfId="429" priority="423">
      <formula>$R90="Source Needed"</formula>
    </cfRule>
    <cfRule type="expression" dxfId="428" priority="424">
      <formula>$R90="Characterization Needed"</formula>
    </cfRule>
    <cfRule type="expression" dxfId="427" priority="425">
      <formula>$R90="Update Required"</formula>
    </cfRule>
    <cfRule type="expression" dxfId="426" priority="426">
      <formula>$R90="Sufficiently Characterized"</formula>
    </cfRule>
  </conditionalFormatting>
  <conditionalFormatting sqref="W91">
    <cfRule type="expression" dxfId="425" priority="419">
      <formula>$R91="Source Needed"</formula>
    </cfRule>
    <cfRule type="expression" dxfId="424" priority="420">
      <formula>$R91="Characterization Needed"</formula>
    </cfRule>
    <cfRule type="expression" dxfId="423" priority="421">
      <formula>$R91="Update Required"</formula>
    </cfRule>
    <cfRule type="expression" dxfId="422" priority="422">
      <formula>$R91="Sufficiently Characterized"</formula>
    </cfRule>
  </conditionalFormatting>
  <conditionalFormatting sqref="W92">
    <cfRule type="expression" dxfId="421" priority="415">
      <formula>$R92="Source Needed"</formula>
    </cfRule>
    <cfRule type="expression" dxfId="420" priority="416">
      <formula>$R92="Characterization Needed"</formula>
    </cfRule>
    <cfRule type="expression" dxfId="419" priority="417">
      <formula>$R92="Update Required"</formula>
    </cfRule>
    <cfRule type="expression" dxfId="418" priority="418">
      <formula>$R92="Sufficiently Characterized"</formula>
    </cfRule>
  </conditionalFormatting>
  <conditionalFormatting sqref="W93">
    <cfRule type="expression" dxfId="417" priority="411">
      <formula>$R93="Source Needed"</formula>
    </cfRule>
    <cfRule type="expression" dxfId="416" priority="412">
      <formula>$R93="Characterization Needed"</formula>
    </cfRule>
    <cfRule type="expression" dxfId="415" priority="413">
      <formula>$R93="Update Required"</formula>
    </cfRule>
    <cfRule type="expression" dxfId="414" priority="414">
      <formula>$R93="Sufficiently Characterized"</formula>
    </cfRule>
  </conditionalFormatting>
  <conditionalFormatting sqref="W94">
    <cfRule type="expression" dxfId="413" priority="407">
      <formula>$R94="Source Needed"</formula>
    </cfRule>
    <cfRule type="expression" dxfId="412" priority="408">
      <formula>$R94="Characterization Needed"</formula>
    </cfRule>
    <cfRule type="expression" dxfId="411" priority="409">
      <formula>$R94="Update Required"</formula>
    </cfRule>
    <cfRule type="expression" dxfId="410" priority="410">
      <formula>$R94="Sufficiently Characterized"</formula>
    </cfRule>
  </conditionalFormatting>
  <conditionalFormatting sqref="W95">
    <cfRule type="expression" dxfId="409" priority="403">
      <formula>$R95="Source Needed"</formula>
    </cfRule>
    <cfRule type="expression" dxfId="408" priority="404">
      <formula>$R95="Characterization Needed"</formula>
    </cfRule>
    <cfRule type="expression" dxfId="407" priority="405">
      <formula>$R95="Update Required"</formula>
    </cfRule>
    <cfRule type="expression" dxfId="406" priority="406">
      <formula>$R95="Sufficiently Characterized"</formula>
    </cfRule>
  </conditionalFormatting>
  <conditionalFormatting sqref="W96">
    <cfRule type="expression" dxfId="405" priority="399">
      <formula>$R96="Source Needed"</formula>
    </cfRule>
    <cfRule type="expression" dxfId="404" priority="400">
      <formula>$R96="Characterization Needed"</formula>
    </cfRule>
    <cfRule type="expression" dxfId="403" priority="401">
      <formula>$R96="Update Required"</formula>
    </cfRule>
    <cfRule type="expression" dxfId="402" priority="402">
      <formula>$R96="Sufficiently Characterized"</formula>
    </cfRule>
  </conditionalFormatting>
  <conditionalFormatting sqref="W97">
    <cfRule type="expression" dxfId="401" priority="395">
      <formula>$R97="Source Needed"</formula>
    </cfRule>
    <cfRule type="expression" dxfId="400" priority="396">
      <formula>$R97="Characterization Needed"</formula>
    </cfRule>
    <cfRule type="expression" dxfId="399" priority="397">
      <formula>$R97="Update Required"</formula>
    </cfRule>
    <cfRule type="expression" dxfId="398" priority="398">
      <formula>$R97="Sufficiently Characterized"</formula>
    </cfRule>
  </conditionalFormatting>
  <conditionalFormatting sqref="W98">
    <cfRule type="expression" dxfId="397" priority="391">
      <formula>$R98="Source Needed"</formula>
    </cfRule>
    <cfRule type="expression" dxfId="396" priority="392">
      <formula>$R98="Characterization Needed"</formula>
    </cfRule>
    <cfRule type="expression" dxfId="395" priority="393">
      <formula>$R98="Update Required"</formula>
    </cfRule>
    <cfRule type="expression" dxfId="394" priority="394">
      <formula>$R98="Sufficiently Characterized"</formula>
    </cfRule>
  </conditionalFormatting>
  <conditionalFormatting sqref="W91">
    <cfRule type="expression" dxfId="393" priority="387">
      <formula>$R91="Source Needed"</formula>
    </cfRule>
    <cfRule type="expression" dxfId="392" priority="388">
      <formula>$R91="Characterization Needed"</formula>
    </cfRule>
    <cfRule type="expression" dxfId="391" priority="389">
      <formula>$R91="Update Required"</formula>
    </cfRule>
    <cfRule type="expression" dxfId="390" priority="390">
      <formula>$R91="Sufficiently Characterized"</formula>
    </cfRule>
  </conditionalFormatting>
  <conditionalFormatting sqref="W91">
    <cfRule type="expression" dxfId="389" priority="383">
      <formula>$R91="Source Needed"</formula>
    </cfRule>
    <cfRule type="expression" dxfId="388" priority="384">
      <formula>$R91="Characterization Needed"</formula>
    </cfRule>
    <cfRule type="expression" dxfId="387" priority="385">
      <formula>$R91="Update Required"</formula>
    </cfRule>
    <cfRule type="expression" dxfId="386" priority="386">
      <formula>$R91="Sufficiently Characterized"</formula>
    </cfRule>
  </conditionalFormatting>
  <conditionalFormatting sqref="W90">
    <cfRule type="expression" dxfId="385" priority="379">
      <formula>$R90="Source Needed"</formula>
    </cfRule>
    <cfRule type="expression" dxfId="384" priority="380">
      <formula>$R90="Characterization Needed"</formula>
    </cfRule>
    <cfRule type="expression" dxfId="383" priority="381">
      <formula>$R90="Update Required"</formula>
    </cfRule>
    <cfRule type="expression" dxfId="382" priority="382">
      <formula>$R90="Sufficiently Characterized"</formula>
    </cfRule>
  </conditionalFormatting>
  <conditionalFormatting sqref="W92">
    <cfRule type="expression" dxfId="381" priority="375">
      <formula>$R92="Source Needed"</formula>
    </cfRule>
    <cfRule type="expression" dxfId="380" priority="376">
      <formula>$R92="Characterization Needed"</formula>
    </cfRule>
    <cfRule type="expression" dxfId="379" priority="377">
      <formula>$R92="Update Required"</formula>
    </cfRule>
    <cfRule type="expression" dxfId="378" priority="378">
      <formula>$R92="Sufficiently Characterized"</formula>
    </cfRule>
  </conditionalFormatting>
  <conditionalFormatting sqref="W92">
    <cfRule type="expression" dxfId="377" priority="371">
      <formula>$R92="Source Needed"</formula>
    </cfRule>
    <cfRule type="expression" dxfId="376" priority="372">
      <formula>$R92="Characterization Needed"</formula>
    </cfRule>
    <cfRule type="expression" dxfId="375" priority="373">
      <formula>$R92="Update Required"</formula>
    </cfRule>
    <cfRule type="expression" dxfId="374" priority="374">
      <formula>$R92="Sufficiently Characterized"</formula>
    </cfRule>
  </conditionalFormatting>
  <conditionalFormatting sqref="W93">
    <cfRule type="expression" dxfId="373" priority="367">
      <formula>$R93="Source Needed"</formula>
    </cfRule>
    <cfRule type="expression" dxfId="372" priority="368">
      <formula>$R93="Characterization Needed"</formula>
    </cfRule>
    <cfRule type="expression" dxfId="371" priority="369">
      <formula>$R93="Update Required"</formula>
    </cfRule>
    <cfRule type="expression" dxfId="370" priority="370">
      <formula>$R93="Sufficiently Characterized"</formula>
    </cfRule>
  </conditionalFormatting>
  <conditionalFormatting sqref="W94">
    <cfRule type="expression" dxfId="369" priority="363">
      <formula>$R94="Source Needed"</formula>
    </cfRule>
    <cfRule type="expression" dxfId="368" priority="364">
      <formula>$R94="Characterization Needed"</formula>
    </cfRule>
    <cfRule type="expression" dxfId="367" priority="365">
      <formula>$R94="Update Required"</formula>
    </cfRule>
    <cfRule type="expression" dxfId="366" priority="366">
      <formula>$R94="Sufficiently Characterized"</formula>
    </cfRule>
  </conditionalFormatting>
  <conditionalFormatting sqref="W95">
    <cfRule type="expression" dxfId="365" priority="359">
      <formula>$R95="Source Needed"</formula>
    </cfRule>
    <cfRule type="expression" dxfId="364" priority="360">
      <formula>$R95="Characterization Needed"</formula>
    </cfRule>
    <cfRule type="expression" dxfId="363" priority="361">
      <formula>$R95="Update Required"</formula>
    </cfRule>
    <cfRule type="expression" dxfId="362" priority="362">
      <formula>$R95="Sufficiently Characterized"</formula>
    </cfRule>
  </conditionalFormatting>
  <conditionalFormatting sqref="W96">
    <cfRule type="expression" dxfId="361" priority="355">
      <formula>$R96="Source Needed"</formula>
    </cfRule>
    <cfRule type="expression" dxfId="360" priority="356">
      <formula>$R96="Characterization Needed"</formula>
    </cfRule>
    <cfRule type="expression" dxfId="359" priority="357">
      <formula>$R96="Update Required"</formula>
    </cfRule>
    <cfRule type="expression" dxfId="358" priority="358">
      <formula>$R96="Sufficiently Characterized"</formula>
    </cfRule>
  </conditionalFormatting>
  <conditionalFormatting sqref="W95">
    <cfRule type="expression" dxfId="357" priority="351">
      <formula>$R95="Source Needed"</formula>
    </cfRule>
    <cfRule type="expression" dxfId="356" priority="352">
      <formula>$R95="Characterization Needed"</formula>
    </cfRule>
    <cfRule type="expression" dxfId="355" priority="353">
      <formula>$R95="Update Required"</formula>
    </cfRule>
    <cfRule type="expression" dxfId="354" priority="354">
      <formula>$R95="Sufficiently Characterized"</formula>
    </cfRule>
  </conditionalFormatting>
  <conditionalFormatting sqref="W95">
    <cfRule type="expression" dxfId="353" priority="347">
      <formula>$R95="Source Needed"</formula>
    </cfRule>
    <cfRule type="expression" dxfId="352" priority="348">
      <formula>$R95="Characterization Needed"</formula>
    </cfRule>
    <cfRule type="expression" dxfId="351" priority="349">
      <formula>$R95="Update Required"</formula>
    </cfRule>
    <cfRule type="expression" dxfId="350" priority="350">
      <formula>$R95="Sufficiently Characterized"</formula>
    </cfRule>
  </conditionalFormatting>
  <conditionalFormatting sqref="W94">
    <cfRule type="expression" dxfId="349" priority="343">
      <formula>$R94="Source Needed"</formula>
    </cfRule>
    <cfRule type="expression" dxfId="348" priority="344">
      <formula>$R94="Characterization Needed"</formula>
    </cfRule>
    <cfRule type="expression" dxfId="347" priority="345">
      <formula>$R94="Update Required"</formula>
    </cfRule>
    <cfRule type="expression" dxfId="346" priority="346">
      <formula>$R94="Sufficiently Characterized"</formula>
    </cfRule>
  </conditionalFormatting>
  <conditionalFormatting sqref="W96">
    <cfRule type="expression" dxfId="345" priority="339">
      <formula>$R96="Source Needed"</formula>
    </cfRule>
    <cfRule type="expression" dxfId="344" priority="340">
      <formula>$R96="Characterization Needed"</formula>
    </cfRule>
    <cfRule type="expression" dxfId="343" priority="341">
      <formula>$R96="Update Required"</formula>
    </cfRule>
    <cfRule type="expression" dxfId="342" priority="342">
      <formula>$R96="Sufficiently Characterized"</formula>
    </cfRule>
  </conditionalFormatting>
  <conditionalFormatting sqref="W96">
    <cfRule type="expression" dxfId="341" priority="335">
      <formula>$R96="Source Needed"</formula>
    </cfRule>
    <cfRule type="expression" dxfId="340" priority="336">
      <formula>$R96="Characterization Needed"</formula>
    </cfRule>
    <cfRule type="expression" dxfId="339" priority="337">
      <formula>$R96="Update Required"</formula>
    </cfRule>
    <cfRule type="expression" dxfId="338" priority="338">
      <formula>$R96="Sufficiently Characterized"</formula>
    </cfRule>
  </conditionalFormatting>
  <conditionalFormatting sqref="W97">
    <cfRule type="expression" dxfId="337" priority="331">
      <formula>$R97="Source Needed"</formula>
    </cfRule>
    <cfRule type="expression" dxfId="336" priority="332">
      <formula>$R97="Characterization Needed"</formula>
    </cfRule>
    <cfRule type="expression" dxfId="335" priority="333">
      <formula>$R97="Update Required"</formula>
    </cfRule>
    <cfRule type="expression" dxfId="334" priority="334">
      <formula>$R97="Sufficiently Characterized"</formula>
    </cfRule>
  </conditionalFormatting>
  <conditionalFormatting sqref="W98">
    <cfRule type="expression" dxfId="333" priority="327">
      <formula>$R98="Source Needed"</formula>
    </cfRule>
    <cfRule type="expression" dxfId="332" priority="328">
      <formula>$R98="Characterization Needed"</formula>
    </cfRule>
    <cfRule type="expression" dxfId="331" priority="329">
      <formula>$R98="Update Required"</formula>
    </cfRule>
    <cfRule type="expression" dxfId="330" priority="330">
      <formula>$R98="Sufficiently Characterized"</formula>
    </cfRule>
  </conditionalFormatting>
  <conditionalFormatting sqref="W98">
    <cfRule type="expression" dxfId="329" priority="323">
      <formula>$R98="Source Needed"</formula>
    </cfRule>
    <cfRule type="expression" dxfId="328" priority="324">
      <formula>$R98="Characterization Needed"</formula>
    </cfRule>
    <cfRule type="expression" dxfId="327" priority="325">
      <formula>$R98="Update Required"</formula>
    </cfRule>
    <cfRule type="expression" dxfId="326" priority="326">
      <formula>$R98="Sufficiently Characterized"</formula>
    </cfRule>
  </conditionalFormatting>
  <conditionalFormatting sqref="W99">
    <cfRule type="expression" dxfId="325" priority="319">
      <formula>$R99="Source Needed"</formula>
    </cfRule>
    <cfRule type="expression" dxfId="324" priority="320">
      <formula>$R99="Characterization Needed"</formula>
    </cfRule>
    <cfRule type="expression" dxfId="323" priority="321">
      <formula>$R99="Update Required"</formula>
    </cfRule>
    <cfRule type="expression" dxfId="322" priority="322">
      <formula>$R99="Sufficiently Characterized"</formula>
    </cfRule>
  </conditionalFormatting>
  <conditionalFormatting sqref="W100">
    <cfRule type="expression" dxfId="321" priority="315">
      <formula>$R100="Source Needed"</formula>
    </cfRule>
    <cfRule type="expression" dxfId="320" priority="316">
      <formula>$R100="Characterization Needed"</formula>
    </cfRule>
    <cfRule type="expression" dxfId="319" priority="317">
      <formula>$R100="Update Required"</formula>
    </cfRule>
    <cfRule type="expression" dxfId="318" priority="318">
      <formula>$R100="Sufficiently Characterized"</formula>
    </cfRule>
  </conditionalFormatting>
  <conditionalFormatting sqref="W101">
    <cfRule type="expression" dxfId="317" priority="311">
      <formula>$R101="Source Needed"</formula>
    </cfRule>
    <cfRule type="expression" dxfId="316" priority="312">
      <formula>$R101="Characterization Needed"</formula>
    </cfRule>
    <cfRule type="expression" dxfId="315" priority="313">
      <formula>$R101="Update Required"</formula>
    </cfRule>
    <cfRule type="expression" dxfId="314" priority="314">
      <formula>$R101="Sufficiently Characterized"</formula>
    </cfRule>
  </conditionalFormatting>
  <conditionalFormatting sqref="W102">
    <cfRule type="expression" dxfId="313" priority="307">
      <formula>$R102="Source Needed"</formula>
    </cfRule>
    <cfRule type="expression" dxfId="312" priority="308">
      <formula>$R102="Characterization Needed"</formula>
    </cfRule>
    <cfRule type="expression" dxfId="311" priority="309">
      <formula>$R102="Update Required"</formula>
    </cfRule>
    <cfRule type="expression" dxfId="310" priority="310">
      <formula>$R102="Sufficiently Characterized"</formula>
    </cfRule>
  </conditionalFormatting>
  <conditionalFormatting sqref="W103">
    <cfRule type="expression" dxfId="309" priority="303">
      <formula>$R103="Source Needed"</formula>
    </cfRule>
    <cfRule type="expression" dxfId="308" priority="304">
      <formula>$R103="Characterization Needed"</formula>
    </cfRule>
    <cfRule type="expression" dxfId="307" priority="305">
      <formula>$R103="Update Required"</formula>
    </cfRule>
    <cfRule type="expression" dxfId="306" priority="306">
      <formula>$R103="Sufficiently Characterized"</formula>
    </cfRule>
  </conditionalFormatting>
  <conditionalFormatting sqref="W104 W106">
    <cfRule type="expression" dxfId="305" priority="299">
      <formula>$R104="Source Needed"</formula>
    </cfRule>
    <cfRule type="expression" dxfId="304" priority="300">
      <formula>$R104="Characterization Needed"</formula>
    </cfRule>
    <cfRule type="expression" dxfId="303" priority="301">
      <formula>$R104="Update Required"</formula>
    </cfRule>
    <cfRule type="expression" dxfId="302" priority="302">
      <formula>$R104="Sufficiently Characterized"</formula>
    </cfRule>
  </conditionalFormatting>
  <conditionalFormatting sqref="W105">
    <cfRule type="expression" dxfId="301" priority="295">
      <formula>$R105="Source Needed"</formula>
    </cfRule>
    <cfRule type="expression" dxfId="300" priority="296">
      <formula>$R105="Characterization Needed"</formula>
    </cfRule>
    <cfRule type="expression" dxfId="299" priority="297">
      <formula>$R105="Update Required"</formula>
    </cfRule>
    <cfRule type="expression" dxfId="298" priority="298">
      <formula>$R105="Sufficiently Characterized"</formula>
    </cfRule>
  </conditionalFormatting>
  <conditionalFormatting sqref="W106">
    <cfRule type="expression" dxfId="297" priority="291">
      <formula>$R106="Source Needed"</formula>
    </cfRule>
    <cfRule type="expression" dxfId="296" priority="292">
      <formula>$R106="Characterization Needed"</formula>
    </cfRule>
    <cfRule type="expression" dxfId="295" priority="293">
      <formula>$R106="Update Required"</formula>
    </cfRule>
    <cfRule type="expression" dxfId="294" priority="294">
      <formula>$R106="Sufficiently Characterized"</formula>
    </cfRule>
  </conditionalFormatting>
  <conditionalFormatting sqref="W107">
    <cfRule type="expression" dxfId="293" priority="287">
      <formula>$R107="Source Needed"</formula>
    </cfRule>
    <cfRule type="expression" dxfId="292" priority="288">
      <formula>$R107="Characterization Needed"</formula>
    </cfRule>
    <cfRule type="expression" dxfId="291" priority="289">
      <formula>$R107="Update Required"</formula>
    </cfRule>
    <cfRule type="expression" dxfId="290" priority="290">
      <formula>$R107="Sufficiently Characterized"</formula>
    </cfRule>
  </conditionalFormatting>
  <conditionalFormatting sqref="W108">
    <cfRule type="expression" dxfId="289" priority="283">
      <formula>$R108="Source Needed"</formula>
    </cfRule>
    <cfRule type="expression" dxfId="288" priority="284">
      <formula>$R108="Characterization Needed"</formula>
    </cfRule>
    <cfRule type="expression" dxfId="287" priority="285">
      <formula>$R108="Update Required"</formula>
    </cfRule>
    <cfRule type="expression" dxfId="286" priority="286">
      <formula>$R108="Sufficiently Characterized"</formula>
    </cfRule>
  </conditionalFormatting>
  <conditionalFormatting sqref="W101">
    <cfRule type="expression" dxfId="285" priority="279">
      <formula>$R101="Source Needed"</formula>
    </cfRule>
    <cfRule type="expression" dxfId="284" priority="280">
      <formula>$R101="Characterization Needed"</formula>
    </cfRule>
    <cfRule type="expression" dxfId="283" priority="281">
      <formula>$R101="Update Required"</formula>
    </cfRule>
    <cfRule type="expression" dxfId="282" priority="282">
      <formula>$R101="Sufficiently Characterized"</formula>
    </cfRule>
  </conditionalFormatting>
  <conditionalFormatting sqref="W101">
    <cfRule type="expression" dxfId="281" priority="275">
      <formula>$R101="Source Needed"</formula>
    </cfRule>
    <cfRule type="expression" dxfId="280" priority="276">
      <formula>$R101="Characterization Needed"</formula>
    </cfRule>
    <cfRule type="expression" dxfId="279" priority="277">
      <formula>$R101="Update Required"</formula>
    </cfRule>
    <cfRule type="expression" dxfId="278" priority="278">
      <formula>$R101="Sufficiently Characterized"</formula>
    </cfRule>
  </conditionalFormatting>
  <conditionalFormatting sqref="W100">
    <cfRule type="expression" dxfId="277" priority="271">
      <formula>$R100="Source Needed"</formula>
    </cfRule>
    <cfRule type="expression" dxfId="276" priority="272">
      <formula>$R100="Characterization Needed"</formula>
    </cfRule>
    <cfRule type="expression" dxfId="275" priority="273">
      <formula>$R100="Update Required"</formula>
    </cfRule>
    <cfRule type="expression" dxfId="274" priority="274">
      <formula>$R100="Sufficiently Characterized"</formula>
    </cfRule>
  </conditionalFormatting>
  <conditionalFormatting sqref="W102">
    <cfRule type="expression" dxfId="273" priority="267">
      <formula>$R102="Source Needed"</formula>
    </cfRule>
    <cfRule type="expression" dxfId="272" priority="268">
      <formula>$R102="Characterization Needed"</formula>
    </cfRule>
    <cfRule type="expression" dxfId="271" priority="269">
      <formula>$R102="Update Required"</formula>
    </cfRule>
    <cfRule type="expression" dxfId="270" priority="270">
      <formula>$R102="Sufficiently Characterized"</formula>
    </cfRule>
  </conditionalFormatting>
  <conditionalFormatting sqref="W102">
    <cfRule type="expression" dxfId="269" priority="263">
      <formula>$R102="Source Needed"</formula>
    </cfRule>
    <cfRule type="expression" dxfId="268" priority="264">
      <formula>$R102="Characterization Needed"</formula>
    </cfRule>
    <cfRule type="expression" dxfId="267" priority="265">
      <formula>$R102="Update Required"</formula>
    </cfRule>
    <cfRule type="expression" dxfId="266" priority="266">
      <formula>$R102="Sufficiently Characterized"</formula>
    </cfRule>
  </conditionalFormatting>
  <conditionalFormatting sqref="W103">
    <cfRule type="expression" dxfId="265" priority="259">
      <formula>$R103="Source Needed"</formula>
    </cfRule>
    <cfRule type="expression" dxfId="264" priority="260">
      <formula>$R103="Characterization Needed"</formula>
    </cfRule>
    <cfRule type="expression" dxfId="263" priority="261">
      <formula>$R103="Update Required"</formula>
    </cfRule>
    <cfRule type="expression" dxfId="262" priority="262">
      <formula>$R103="Sufficiently Characterized"</formula>
    </cfRule>
  </conditionalFormatting>
  <conditionalFormatting sqref="W104 W106">
    <cfRule type="expression" dxfId="261" priority="255">
      <formula>$R104="Source Needed"</formula>
    </cfRule>
    <cfRule type="expression" dxfId="260" priority="256">
      <formula>$R104="Characterization Needed"</formula>
    </cfRule>
    <cfRule type="expression" dxfId="259" priority="257">
      <formula>$R104="Update Required"</formula>
    </cfRule>
    <cfRule type="expression" dxfId="258" priority="258">
      <formula>$R104="Sufficiently Characterized"</formula>
    </cfRule>
  </conditionalFormatting>
  <conditionalFormatting sqref="W105">
    <cfRule type="expression" dxfId="257" priority="251">
      <formula>$R105="Source Needed"</formula>
    </cfRule>
    <cfRule type="expression" dxfId="256" priority="252">
      <formula>$R105="Characterization Needed"</formula>
    </cfRule>
    <cfRule type="expression" dxfId="255" priority="253">
      <formula>$R105="Update Required"</formula>
    </cfRule>
    <cfRule type="expression" dxfId="254" priority="254">
      <formula>$R105="Sufficiently Characterized"</formula>
    </cfRule>
  </conditionalFormatting>
  <conditionalFormatting sqref="W106">
    <cfRule type="expression" dxfId="253" priority="247">
      <formula>$R106="Source Needed"</formula>
    </cfRule>
    <cfRule type="expression" dxfId="252" priority="248">
      <formula>$R106="Characterization Needed"</formula>
    </cfRule>
    <cfRule type="expression" dxfId="251" priority="249">
      <formula>$R106="Update Required"</formula>
    </cfRule>
    <cfRule type="expression" dxfId="250" priority="250">
      <formula>$R106="Sufficiently Characterized"</formula>
    </cfRule>
  </conditionalFormatting>
  <conditionalFormatting sqref="W105">
    <cfRule type="expression" dxfId="249" priority="243">
      <formula>$R105="Source Needed"</formula>
    </cfRule>
    <cfRule type="expression" dxfId="248" priority="244">
      <formula>$R105="Characterization Needed"</formula>
    </cfRule>
    <cfRule type="expression" dxfId="247" priority="245">
      <formula>$R105="Update Required"</formula>
    </cfRule>
    <cfRule type="expression" dxfId="246" priority="246">
      <formula>$R105="Sufficiently Characterized"</formula>
    </cfRule>
  </conditionalFormatting>
  <conditionalFormatting sqref="W105">
    <cfRule type="expression" dxfId="245" priority="239">
      <formula>$R105="Source Needed"</formula>
    </cfRule>
    <cfRule type="expression" dxfId="244" priority="240">
      <formula>$R105="Characterization Needed"</formula>
    </cfRule>
    <cfRule type="expression" dxfId="243" priority="241">
      <formula>$R105="Update Required"</formula>
    </cfRule>
    <cfRule type="expression" dxfId="242" priority="242">
      <formula>$R105="Sufficiently Characterized"</formula>
    </cfRule>
  </conditionalFormatting>
  <conditionalFormatting sqref="W104 W106">
    <cfRule type="expression" dxfId="241" priority="235">
      <formula>$R104="Source Needed"</formula>
    </cfRule>
    <cfRule type="expression" dxfId="240" priority="236">
      <formula>$R104="Characterization Needed"</formula>
    </cfRule>
    <cfRule type="expression" dxfId="239" priority="237">
      <formula>$R104="Update Required"</formula>
    </cfRule>
    <cfRule type="expression" dxfId="238" priority="238">
      <formula>$R104="Sufficiently Characterized"</formula>
    </cfRule>
  </conditionalFormatting>
  <conditionalFormatting sqref="W106">
    <cfRule type="expression" dxfId="237" priority="231">
      <formula>$R106="Source Needed"</formula>
    </cfRule>
    <cfRule type="expression" dxfId="236" priority="232">
      <formula>$R106="Characterization Needed"</formula>
    </cfRule>
    <cfRule type="expression" dxfId="235" priority="233">
      <formula>$R106="Update Required"</formula>
    </cfRule>
    <cfRule type="expression" dxfId="234" priority="234">
      <formula>$R106="Sufficiently Characterized"</formula>
    </cfRule>
  </conditionalFormatting>
  <conditionalFormatting sqref="W106">
    <cfRule type="expression" dxfId="233" priority="227">
      <formula>$R106="Source Needed"</formula>
    </cfRule>
    <cfRule type="expression" dxfId="232" priority="228">
      <formula>$R106="Characterization Needed"</formula>
    </cfRule>
    <cfRule type="expression" dxfId="231" priority="229">
      <formula>$R106="Update Required"</formula>
    </cfRule>
    <cfRule type="expression" dxfId="230" priority="230">
      <formula>$R106="Sufficiently Characterized"</formula>
    </cfRule>
  </conditionalFormatting>
  <conditionalFormatting sqref="W107">
    <cfRule type="expression" dxfId="229" priority="223">
      <formula>$R107="Source Needed"</formula>
    </cfRule>
    <cfRule type="expression" dxfId="228" priority="224">
      <formula>$R107="Characterization Needed"</formula>
    </cfRule>
    <cfRule type="expression" dxfId="227" priority="225">
      <formula>$R107="Update Required"</formula>
    </cfRule>
    <cfRule type="expression" dxfId="226" priority="226">
      <formula>$R107="Sufficiently Characterized"</formula>
    </cfRule>
  </conditionalFormatting>
  <conditionalFormatting sqref="W108">
    <cfRule type="expression" dxfId="225" priority="219">
      <formula>$R108="Source Needed"</formula>
    </cfRule>
    <cfRule type="expression" dxfId="224" priority="220">
      <formula>$R108="Characterization Needed"</formula>
    </cfRule>
    <cfRule type="expression" dxfId="223" priority="221">
      <formula>$R108="Update Required"</formula>
    </cfRule>
    <cfRule type="expression" dxfId="222" priority="222">
      <formula>$R108="Sufficiently Characterized"</formula>
    </cfRule>
  </conditionalFormatting>
  <conditionalFormatting sqref="W108">
    <cfRule type="expression" dxfId="221" priority="215">
      <formula>$R108="Source Needed"</formula>
    </cfRule>
    <cfRule type="expression" dxfId="220" priority="216">
      <formula>$R108="Characterization Needed"</formula>
    </cfRule>
    <cfRule type="expression" dxfId="219" priority="217">
      <formula>$R108="Update Required"</formula>
    </cfRule>
    <cfRule type="expression" dxfId="218" priority="218">
      <formula>$R108="Sufficiently Characterized"</formula>
    </cfRule>
  </conditionalFormatting>
  <conditionalFormatting sqref="W109">
    <cfRule type="expression" dxfId="217" priority="211">
      <formula>$R109="Source Needed"</formula>
    </cfRule>
    <cfRule type="expression" dxfId="216" priority="212">
      <formula>$R109="Characterization Needed"</formula>
    </cfRule>
    <cfRule type="expression" dxfId="215" priority="213">
      <formula>$R109="Update Required"</formula>
    </cfRule>
    <cfRule type="expression" dxfId="214" priority="214">
      <formula>$R109="Sufficiently Characterized"</formula>
    </cfRule>
  </conditionalFormatting>
  <conditionalFormatting sqref="W110">
    <cfRule type="expression" dxfId="213" priority="207">
      <formula>$R110="Source Needed"</formula>
    </cfRule>
    <cfRule type="expression" dxfId="212" priority="208">
      <formula>$R110="Characterization Needed"</formula>
    </cfRule>
    <cfRule type="expression" dxfId="211" priority="209">
      <formula>$R110="Update Required"</formula>
    </cfRule>
    <cfRule type="expression" dxfId="210" priority="210">
      <formula>$R110="Sufficiently Characterized"</formula>
    </cfRule>
  </conditionalFormatting>
  <conditionalFormatting sqref="W111">
    <cfRule type="expression" dxfId="209" priority="203">
      <formula>$R111="Source Needed"</formula>
    </cfRule>
    <cfRule type="expression" dxfId="208" priority="204">
      <formula>$R111="Characterization Needed"</formula>
    </cfRule>
    <cfRule type="expression" dxfId="207" priority="205">
      <formula>$R111="Update Required"</formula>
    </cfRule>
    <cfRule type="expression" dxfId="206" priority="206">
      <formula>$R111="Sufficiently Characterized"</formula>
    </cfRule>
  </conditionalFormatting>
  <conditionalFormatting sqref="W112">
    <cfRule type="expression" dxfId="205" priority="199">
      <formula>$R112="Source Needed"</formula>
    </cfRule>
    <cfRule type="expression" dxfId="204" priority="200">
      <formula>$R112="Characterization Needed"</formula>
    </cfRule>
    <cfRule type="expression" dxfId="203" priority="201">
      <formula>$R112="Update Required"</formula>
    </cfRule>
    <cfRule type="expression" dxfId="202" priority="202">
      <formula>$R112="Sufficiently Characterized"</formula>
    </cfRule>
  </conditionalFormatting>
  <conditionalFormatting sqref="W113">
    <cfRule type="expression" dxfId="201" priority="195">
      <formula>$R113="Source Needed"</formula>
    </cfRule>
    <cfRule type="expression" dxfId="200" priority="196">
      <formula>$R113="Characterization Needed"</formula>
    </cfRule>
    <cfRule type="expression" dxfId="199" priority="197">
      <formula>$R113="Update Required"</formula>
    </cfRule>
    <cfRule type="expression" dxfId="198" priority="198">
      <formula>$R113="Sufficiently Characterized"</formula>
    </cfRule>
  </conditionalFormatting>
  <conditionalFormatting sqref="W110">
    <cfRule type="expression" dxfId="197" priority="191">
      <formula>$R110="Source Needed"</formula>
    </cfRule>
    <cfRule type="expression" dxfId="196" priority="192">
      <formula>$R110="Characterization Needed"</formula>
    </cfRule>
    <cfRule type="expression" dxfId="195" priority="193">
      <formula>$R110="Update Required"</formula>
    </cfRule>
    <cfRule type="expression" dxfId="194" priority="194">
      <formula>$R110="Sufficiently Characterized"</formula>
    </cfRule>
  </conditionalFormatting>
  <conditionalFormatting sqref="W110">
    <cfRule type="expression" dxfId="193" priority="187">
      <formula>$R110="Source Needed"</formula>
    </cfRule>
    <cfRule type="expression" dxfId="192" priority="188">
      <formula>$R110="Characterization Needed"</formula>
    </cfRule>
    <cfRule type="expression" dxfId="191" priority="189">
      <formula>$R110="Update Required"</formula>
    </cfRule>
    <cfRule type="expression" dxfId="190" priority="190">
      <formula>$R110="Sufficiently Characterized"</formula>
    </cfRule>
  </conditionalFormatting>
  <conditionalFormatting sqref="W111">
    <cfRule type="expression" dxfId="189" priority="183">
      <formula>$R111="Source Needed"</formula>
    </cfRule>
    <cfRule type="expression" dxfId="188" priority="184">
      <formula>$R111="Characterization Needed"</formula>
    </cfRule>
    <cfRule type="expression" dxfId="187" priority="185">
      <formula>$R111="Update Required"</formula>
    </cfRule>
    <cfRule type="expression" dxfId="186" priority="186">
      <formula>$R111="Sufficiently Characterized"</formula>
    </cfRule>
  </conditionalFormatting>
  <conditionalFormatting sqref="W112">
    <cfRule type="expression" dxfId="185" priority="179">
      <formula>$R112="Source Needed"</formula>
    </cfRule>
    <cfRule type="expression" dxfId="184" priority="180">
      <formula>$R112="Characterization Needed"</formula>
    </cfRule>
    <cfRule type="expression" dxfId="183" priority="181">
      <formula>$R112="Update Required"</formula>
    </cfRule>
    <cfRule type="expression" dxfId="182" priority="182">
      <formula>$R112="Sufficiently Characterized"</formula>
    </cfRule>
  </conditionalFormatting>
  <conditionalFormatting sqref="W113">
    <cfRule type="expression" dxfId="181" priority="175">
      <formula>$R113="Source Needed"</formula>
    </cfRule>
    <cfRule type="expression" dxfId="180" priority="176">
      <formula>$R113="Characterization Needed"</formula>
    </cfRule>
    <cfRule type="expression" dxfId="179" priority="177">
      <formula>$R113="Update Required"</formula>
    </cfRule>
    <cfRule type="expression" dxfId="178" priority="178">
      <formula>$R113="Sufficiently Characterized"</formula>
    </cfRule>
  </conditionalFormatting>
  <conditionalFormatting sqref="W113">
    <cfRule type="expression" dxfId="177" priority="171">
      <formula>$R113="Source Needed"</formula>
    </cfRule>
    <cfRule type="expression" dxfId="176" priority="172">
      <formula>$R113="Characterization Needed"</formula>
    </cfRule>
    <cfRule type="expression" dxfId="175" priority="173">
      <formula>$R113="Update Required"</formula>
    </cfRule>
    <cfRule type="expression" dxfId="174" priority="174">
      <formula>$R113="Sufficiently Characterized"</formula>
    </cfRule>
  </conditionalFormatting>
  <conditionalFormatting sqref="W113">
    <cfRule type="expression" dxfId="173" priority="167">
      <formula>$R113="Source Needed"</formula>
    </cfRule>
    <cfRule type="expression" dxfId="172" priority="168">
      <formula>$R113="Characterization Needed"</formula>
    </cfRule>
    <cfRule type="expression" dxfId="171" priority="169">
      <formula>$R113="Update Required"</formula>
    </cfRule>
    <cfRule type="expression" dxfId="170" priority="170">
      <formula>$R113="Sufficiently Characterized"</formula>
    </cfRule>
  </conditionalFormatting>
  <conditionalFormatting sqref="W112">
    <cfRule type="expression" dxfId="169" priority="163">
      <formula>$R112="Source Needed"</formula>
    </cfRule>
    <cfRule type="expression" dxfId="168" priority="164">
      <formula>$R112="Characterization Needed"</formula>
    </cfRule>
    <cfRule type="expression" dxfId="167" priority="165">
      <formula>$R112="Update Required"</formula>
    </cfRule>
    <cfRule type="expression" dxfId="166" priority="166">
      <formula>$R112="Sufficiently Characterized"</formula>
    </cfRule>
  </conditionalFormatting>
  <conditionalFormatting sqref="W36">
    <cfRule type="expression" dxfId="165" priority="159">
      <formula>$R36="Source Needed"</formula>
    </cfRule>
    <cfRule type="expression" dxfId="164" priority="160">
      <formula>$R36="Characterization Needed"</formula>
    </cfRule>
    <cfRule type="expression" dxfId="163" priority="161">
      <formula>$R36="Update Required"</formula>
    </cfRule>
    <cfRule type="expression" dxfId="162" priority="162">
      <formula>$R36="Sufficiently Characterized"</formula>
    </cfRule>
  </conditionalFormatting>
  <conditionalFormatting sqref="Q50">
    <cfRule type="expression" dxfId="161" priority="153">
      <formula>AND(#REF!=TRUE,$E50&lt;&gt;"x")</formula>
    </cfRule>
    <cfRule type="expression" dxfId="160" priority="154">
      <formula>AND(#REF!&lt;&gt;#REF!,#REF!=TRUE)</formula>
    </cfRule>
    <cfRule type="expression" dxfId="159" priority="155">
      <formula>#REF!="No"</formula>
    </cfRule>
  </conditionalFormatting>
  <conditionalFormatting sqref="V43">
    <cfRule type="expression" dxfId="158" priority="156">
      <formula>AND(#REF!=TRUE,$E43&lt;&gt;"x")</formula>
    </cfRule>
    <cfRule type="expression" dxfId="157" priority="157">
      <formula>AND(#REF!&lt;&gt;#REF!,#REF!=TRUE)</formula>
    </cfRule>
    <cfRule type="expression" dxfId="156" priority="158">
      <formula>#REF!="No"</formula>
    </cfRule>
  </conditionalFormatting>
  <conditionalFormatting sqref="R15">
    <cfRule type="expression" dxfId="155" priority="150">
      <formula>AND(#REF!=TRUE,$E15&lt;&gt;"x")</formula>
    </cfRule>
    <cfRule type="expression" dxfId="154" priority="151">
      <formula>AND(#REF!&lt;&gt;#REF!,#REF!=TRUE)</formula>
    </cfRule>
    <cfRule type="expression" dxfId="153" priority="152">
      <formula>#REF!="No"</formula>
    </cfRule>
  </conditionalFormatting>
  <conditionalFormatting sqref="Z14:AF15">
    <cfRule type="expression" dxfId="152" priority="144">
      <formula>AND(#REF!=TRUE,$E14&lt;&gt;"x")</formula>
    </cfRule>
    <cfRule type="expression" dxfId="151" priority="145">
      <formula>AND(#REF!&lt;&gt;#REF!,#REF!=TRUE)</formula>
    </cfRule>
    <cfRule type="expression" dxfId="150" priority="146">
      <formula>#REF!="No"</formula>
    </cfRule>
  </conditionalFormatting>
  <conditionalFormatting sqref="Q15">
    <cfRule type="expression" dxfId="149" priority="147">
      <formula>AND(#REF!=TRUE,$E15&lt;&gt;"x")</formula>
    </cfRule>
    <cfRule type="expression" dxfId="148" priority="148">
      <formula>AND(#REF!&lt;&gt;#REF!,#REF!=TRUE)</formula>
    </cfRule>
    <cfRule type="expression" dxfId="147" priority="149">
      <formula>#REF!="No"</formula>
    </cfRule>
  </conditionalFormatting>
  <conditionalFormatting sqref="L80">
    <cfRule type="expression" dxfId="146" priority="141">
      <formula>AND(#REF!=TRUE,$E80&lt;&gt;"x")</formula>
    </cfRule>
    <cfRule type="expression" dxfId="145" priority="142">
      <formula>AND(#REF!&lt;&gt;#REF!,#REF!=TRUE)</formula>
    </cfRule>
    <cfRule type="expression" dxfId="144" priority="143">
      <formula>#REF!="No"</formula>
    </cfRule>
  </conditionalFormatting>
  <conditionalFormatting sqref="M80">
    <cfRule type="expression" dxfId="143" priority="138">
      <formula>AND(#REF!=TRUE,$E80&lt;&gt;"x")</formula>
    </cfRule>
    <cfRule type="expression" dxfId="142" priority="139">
      <formula>AND(#REF!&lt;&gt;#REF!,#REF!=TRUE)</formula>
    </cfRule>
    <cfRule type="expression" dxfId="141" priority="140">
      <formula>#REF!="No"</formula>
    </cfRule>
  </conditionalFormatting>
  <conditionalFormatting sqref="N80">
    <cfRule type="expression" dxfId="140" priority="135">
      <formula>AND(#REF!=TRUE,$E80&lt;&gt;"x")</formula>
    </cfRule>
    <cfRule type="expression" dxfId="139" priority="136">
      <formula>AND(#REF!&lt;&gt;#REF!,#REF!=TRUE)</formula>
    </cfRule>
    <cfRule type="expression" dxfId="138" priority="137">
      <formula>#REF!="No"</formula>
    </cfRule>
  </conditionalFormatting>
  <conditionalFormatting sqref="O80">
    <cfRule type="expression" dxfId="137" priority="132">
      <formula>AND(#REF!=TRUE,$E80&lt;&gt;"x")</formula>
    </cfRule>
    <cfRule type="expression" dxfId="136" priority="133">
      <formula>AND(#REF!&lt;&gt;#REF!,#REF!=TRUE)</formula>
    </cfRule>
    <cfRule type="expression" dxfId="135" priority="134">
      <formula>#REF!="No"</formula>
    </cfRule>
  </conditionalFormatting>
  <conditionalFormatting sqref="P80">
    <cfRule type="expression" dxfId="134" priority="129">
      <formula>AND(#REF!=TRUE,$E80&lt;&gt;"x")</formula>
    </cfRule>
    <cfRule type="expression" dxfId="133" priority="130">
      <formula>AND(#REF!&lt;&gt;#REF!,#REF!=TRUE)</formula>
    </cfRule>
    <cfRule type="expression" dxfId="132" priority="131">
      <formula>#REF!="No"</formula>
    </cfRule>
  </conditionalFormatting>
  <conditionalFormatting sqref="Q80">
    <cfRule type="expression" dxfId="131" priority="126">
      <formula>AND(#REF!=TRUE,$E80&lt;&gt;"x")</formula>
    </cfRule>
    <cfRule type="expression" dxfId="130" priority="127">
      <formula>AND(#REF!&lt;&gt;#REF!,#REF!=TRUE)</formula>
    </cfRule>
    <cfRule type="expression" dxfId="129" priority="128">
      <formula>#REF!="No"</formula>
    </cfRule>
  </conditionalFormatting>
  <conditionalFormatting sqref="R80">
    <cfRule type="expression" dxfId="128" priority="123">
      <formula>AND(#REF!=TRUE,$E80&lt;&gt;"x")</formula>
    </cfRule>
    <cfRule type="expression" dxfId="127" priority="124">
      <formula>AND(#REF!&lt;&gt;#REF!,#REF!=TRUE)</formula>
    </cfRule>
    <cfRule type="expression" dxfId="126" priority="125">
      <formula>#REF!="No"</formula>
    </cfRule>
  </conditionalFormatting>
  <conditionalFormatting sqref="S80">
    <cfRule type="expression" dxfId="125" priority="120">
      <formula>AND(#REF!=TRUE,$E80&lt;&gt;"x")</formula>
    </cfRule>
    <cfRule type="expression" dxfId="124" priority="121">
      <formula>AND(#REF!&lt;&gt;#REF!,#REF!=TRUE)</formula>
    </cfRule>
    <cfRule type="expression" dxfId="123" priority="122">
      <formula>#REF!="No"</formula>
    </cfRule>
  </conditionalFormatting>
  <conditionalFormatting sqref="L81:S81">
    <cfRule type="expression" dxfId="122" priority="117">
      <formula>AND(#REF!=TRUE,$E81&lt;&gt;"x")</formula>
    </cfRule>
    <cfRule type="expression" dxfId="121" priority="118">
      <formula>AND(#REF!&lt;&gt;#REF!,#REF!=TRUE)</formula>
    </cfRule>
    <cfRule type="expression" dxfId="120" priority="119">
      <formula>#REF!="No"</formula>
    </cfRule>
  </conditionalFormatting>
  <conditionalFormatting sqref="W1:W1048576">
    <cfRule type="cellIs" dxfId="119" priority="1019" operator="equal">
      <formula>$AP$7</formula>
    </cfRule>
    <cfRule type="cellIs" dxfId="118" priority="1020" operator="equal">
      <formula>$AP$6</formula>
    </cfRule>
    <cfRule type="cellIs" dxfId="117" priority="1021" operator="equal">
      <formula>$AP$5</formula>
    </cfRule>
    <cfRule type="cellIs" dxfId="116" priority="1022" operator="equal">
      <formula>$AP$4</formula>
    </cfRule>
  </conditionalFormatting>
  <conditionalFormatting sqref="W76">
    <cfRule type="expression" dxfId="115" priority="113">
      <formula>$R76="Source Needed"</formula>
    </cfRule>
    <cfRule type="expression" dxfId="114" priority="114">
      <formula>$R76="Characterization Needed"</formula>
    </cfRule>
    <cfRule type="expression" dxfId="113" priority="115">
      <formula>$R76="Update Required"</formula>
    </cfRule>
    <cfRule type="expression" dxfId="112" priority="116">
      <formula>$R76="Sufficiently Characterized"</formula>
    </cfRule>
  </conditionalFormatting>
  <conditionalFormatting sqref="W112">
    <cfRule type="expression" dxfId="111" priority="109">
      <formula>$R112="Source Needed"</formula>
    </cfRule>
    <cfRule type="expression" dxfId="110" priority="110">
      <formula>$R112="Characterization Needed"</formula>
    </cfRule>
    <cfRule type="expression" dxfId="109" priority="111">
      <formula>$R112="Update Required"</formula>
    </cfRule>
    <cfRule type="expression" dxfId="108" priority="112">
      <formula>$R112="Sufficiently Characterized"</formula>
    </cfRule>
  </conditionalFormatting>
  <conditionalFormatting sqref="W112">
    <cfRule type="expression" dxfId="107" priority="105">
      <formula>$R112="Source Needed"</formula>
    </cfRule>
    <cfRule type="expression" dxfId="106" priority="106">
      <formula>$R112="Characterization Needed"</formula>
    </cfRule>
    <cfRule type="expression" dxfId="105" priority="107">
      <formula>$R112="Update Required"</formula>
    </cfRule>
    <cfRule type="expression" dxfId="104" priority="108">
      <formula>$R112="Sufficiently Characterized"</formula>
    </cfRule>
  </conditionalFormatting>
  <conditionalFormatting sqref="W112">
    <cfRule type="expression" dxfId="103" priority="101">
      <formula>$R112="Source Needed"</formula>
    </cfRule>
    <cfRule type="expression" dxfId="102" priority="102">
      <formula>$R112="Characterization Needed"</formula>
    </cfRule>
    <cfRule type="expression" dxfId="101" priority="103">
      <formula>$R112="Update Required"</formula>
    </cfRule>
    <cfRule type="expression" dxfId="100" priority="104">
      <formula>$R112="Sufficiently Characterized"</formula>
    </cfRule>
  </conditionalFormatting>
  <conditionalFormatting sqref="W112">
    <cfRule type="expression" dxfId="99" priority="97">
      <formula>$R112="Source Needed"</formula>
    </cfRule>
    <cfRule type="expression" dxfId="98" priority="98">
      <formula>$R112="Characterization Needed"</formula>
    </cfRule>
    <cfRule type="expression" dxfId="97" priority="99">
      <formula>$R112="Update Required"</formula>
    </cfRule>
    <cfRule type="expression" dxfId="96" priority="100">
      <formula>$R112="Sufficiently Characterized"</formula>
    </cfRule>
  </conditionalFormatting>
  <conditionalFormatting sqref="W112">
    <cfRule type="expression" dxfId="95" priority="93">
      <formula>$R112="Source Needed"</formula>
    </cfRule>
    <cfRule type="expression" dxfId="94" priority="94">
      <formula>$R112="Characterization Needed"</formula>
    </cfRule>
    <cfRule type="expression" dxfId="93" priority="95">
      <formula>$R112="Update Required"</formula>
    </cfRule>
    <cfRule type="expression" dxfId="92" priority="96">
      <formula>$R112="Sufficiently Characterized"</formula>
    </cfRule>
  </conditionalFormatting>
  <conditionalFormatting sqref="W17">
    <cfRule type="expression" dxfId="91" priority="89">
      <formula>$R17="Source Needed"</formula>
    </cfRule>
    <cfRule type="expression" dxfId="90" priority="90">
      <formula>$R17="Characterization Needed"</formula>
    </cfRule>
    <cfRule type="expression" dxfId="89" priority="91">
      <formula>$R17="Update Required"</formula>
    </cfRule>
    <cfRule type="expression" dxfId="88" priority="92">
      <formula>$R17="Sufficiently Characterized"</formula>
    </cfRule>
  </conditionalFormatting>
  <conditionalFormatting sqref="W10">
    <cfRule type="expression" dxfId="87" priority="85">
      <formula>$R10="Source Needed"</formula>
    </cfRule>
    <cfRule type="expression" dxfId="86" priority="86">
      <formula>$R10="Characterization Needed"</formula>
    </cfRule>
    <cfRule type="expression" dxfId="85" priority="87">
      <formula>$R10="Update Required"</formula>
    </cfRule>
    <cfRule type="expression" dxfId="84" priority="88">
      <formula>$R10="Sufficiently Characterized"</formula>
    </cfRule>
  </conditionalFormatting>
  <conditionalFormatting sqref="W12">
    <cfRule type="expression" dxfId="83" priority="81">
      <formula>$R12="Source Needed"</formula>
    </cfRule>
    <cfRule type="expression" dxfId="82" priority="82">
      <formula>$R12="Characterization Needed"</formula>
    </cfRule>
    <cfRule type="expression" dxfId="81" priority="83">
      <formula>$R12="Update Required"</formula>
    </cfRule>
    <cfRule type="expression" dxfId="80" priority="84">
      <formula>$R12="Sufficiently Characterized"</formula>
    </cfRule>
  </conditionalFormatting>
  <conditionalFormatting sqref="W21">
    <cfRule type="expression" dxfId="79" priority="77">
      <formula>$R21="Source Needed"</formula>
    </cfRule>
    <cfRule type="expression" dxfId="78" priority="78">
      <formula>$R21="Characterization Needed"</formula>
    </cfRule>
    <cfRule type="expression" dxfId="77" priority="79">
      <formula>$R21="Update Required"</formula>
    </cfRule>
    <cfRule type="expression" dxfId="76" priority="80">
      <formula>$R21="Sufficiently Characterized"</formula>
    </cfRule>
  </conditionalFormatting>
  <conditionalFormatting sqref="W21">
    <cfRule type="expression" dxfId="75" priority="73">
      <formula>$R21="Source Needed"</formula>
    </cfRule>
    <cfRule type="expression" dxfId="74" priority="74">
      <formula>$R21="Characterization Needed"</formula>
    </cfRule>
    <cfRule type="expression" dxfId="73" priority="75">
      <formula>$R21="Update Required"</formula>
    </cfRule>
    <cfRule type="expression" dxfId="72" priority="76">
      <formula>$R21="Sufficiently Characterized"</formula>
    </cfRule>
  </conditionalFormatting>
  <conditionalFormatting sqref="W23">
    <cfRule type="expression" dxfId="71" priority="69">
      <formula>$R23="Source Needed"</formula>
    </cfRule>
    <cfRule type="expression" dxfId="70" priority="70">
      <formula>$R23="Characterization Needed"</formula>
    </cfRule>
    <cfRule type="expression" dxfId="69" priority="71">
      <formula>$R23="Update Required"</formula>
    </cfRule>
    <cfRule type="expression" dxfId="68" priority="72">
      <formula>$R23="Sufficiently Characterized"</formula>
    </cfRule>
  </conditionalFormatting>
  <conditionalFormatting sqref="W23">
    <cfRule type="expression" dxfId="67" priority="65">
      <formula>$R23="Source Needed"</formula>
    </cfRule>
    <cfRule type="expression" dxfId="66" priority="66">
      <formula>$R23="Characterization Needed"</formula>
    </cfRule>
    <cfRule type="expression" dxfId="65" priority="67">
      <formula>$R23="Update Required"</formula>
    </cfRule>
    <cfRule type="expression" dxfId="64" priority="68">
      <formula>$R23="Sufficiently Characterized"</formula>
    </cfRule>
  </conditionalFormatting>
  <conditionalFormatting sqref="W23">
    <cfRule type="expression" dxfId="63" priority="61">
      <formula>$R23="Source Needed"</formula>
    </cfRule>
    <cfRule type="expression" dxfId="62" priority="62">
      <formula>$R23="Characterization Needed"</formula>
    </cfRule>
    <cfRule type="expression" dxfId="61" priority="63">
      <formula>$R23="Update Required"</formula>
    </cfRule>
    <cfRule type="expression" dxfId="60" priority="64">
      <formula>$R23="Sufficiently Characterized"</formula>
    </cfRule>
  </conditionalFormatting>
  <conditionalFormatting sqref="W34">
    <cfRule type="expression" dxfId="59" priority="57">
      <formula>$R34="Source Needed"</formula>
    </cfRule>
    <cfRule type="expression" dxfId="58" priority="58">
      <formula>$R34="Characterization Needed"</formula>
    </cfRule>
    <cfRule type="expression" dxfId="57" priority="59">
      <formula>$R34="Update Required"</formula>
    </cfRule>
    <cfRule type="expression" dxfId="56" priority="60">
      <formula>$R34="Sufficiently Characterized"</formula>
    </cfRule>
  </conditionalFormatting>
  <conditionalFormatting sqref="W34">
    <cfRule type="expression" dxfId="55" priority="53">
      <formula>$R34="Source Needed"</formula>
    </cfRule>
    <cfRule type="expression" dxfId="54" priority="54">
      <formula>$R34="Characterization Needed"</formula>
    </cfRule>
    <cfRule type="expression" dxfId="53" priority="55">
      <formula>$R34="Update Required"</formula>
    </cfRule>
    <cfRule type="expression" dxfId="52" priority="56">
      <formula>$R34="Sufficiently Characterized"</formula>
    </cfRule>
  </conditionalFormatting>
  <conditionalFormatting sqref="W34">
    <cfRule type="expression" dxfId="51" priority="49">
      <formula>$R34="Source Needed"</formula>
    </cfRule>
    <cfRule type="expression" dxfId="50" priority="50">
      <formula>$R34="Characterization Needed"</formula>
    </cfRule>
    <cfRule type="expression" dxfId="49" priority="51">
      <formula>$R34="Update Required"</formula>
    </cfRule>
    <cfRule type="expression" dxfId="48" priority="52">
      <formula>$R34="Sufficiently Characterized"</formula>
    </cfRule>
  </conditionalFormatting>
  <conditionalFormatting sqref="W34">
    <cfRule type="expression" dxfId="47" priority="45">
      <formula>$R34="Source Needed"</formula>
    </cfRule>
    <cfRule type="expression" dxfId="46" priority="46">
      <formula>$R34="Characterization Needed"</formula>
    </cfRule>
    <cfRule type="expression" dxfId="45" priority="47">
      <formula>$R34="Update Required"</formula>
    </cfRule>
    <cfRule type="expression" dxfId="44" priority="48">
      <formula>$R34="Sufficiently Characterized"</formula>
    </cfRule>
  </conditionalFormatting>
  <conditionalFormatting sqref="W42">
    <cfRule type="expression" dxfId="43" priority="41">
      <formula>$R42="Source Needed"</formula>
    </cfRule>
    <cfRule type="expression" dxfId="42" priority="42">
      <formula>$R42="Characterization Needed"</formula>
    </cfRule>
    <cfRule type="expression" dxfId="41" priority="43">
      <formula>$R42="Update Required"</formula>
    </cfRule>
    <cfRule type="expression" dxfId="40" priority="44">
      <formula>$R42="Sufficiently Characterized"</formula>
    </cfRule>
  </conditionalFormatting>
  <conditionalFormatting sqref="W42">
    <cfRule type="expression" dxfId="39" priority="37">
      <formula>$R42="Source Needed"</formula>
    </cfRule>
    <cfRule type="expression" dxfId="38" priority="38">
      <formula>$R42="Characterization Needed"</formula>
    </cfRule>
    <cfRule type="expression" dxfId="37" priority="39">
      <formula>$R42="Update Required"</formula>
    </cfRule>
    <cfRule type="expression" dxfId="36" priority="40">
      <formula>$R42="Sufficiently Characterized"</formula>
    </cfRule>
  </conditionalFormatting>
  <conditionalFormatting sqref="W42">
    <cfRule type="expression" dxfId="35" priority="33">
      <formula>$R42="Source Needed"</formula>
    </cfRule>
    <cfRule type="expression" dxfId="34" priority="34">
      <formula>$R42="Characterization Needed"</formula>
    </cfRule>
    <cfRule type="expression" dxfId="33" priority="35">
      <formula>$R42="Update Required"</formula>
    </cfRule>
    <cfRule type="expression" dxfId="32" priority="36">
      <formula>$R42="Sufficiently Characterized"</formula>
    </cfRule>
  </conditionalFormatting>
  <conditionalFormatting sqref="W42">
    <cfRule type="expression" dxfId="31" priority="29">
      <formula>$R42="Source Needed"</formula>
    </cfRule>
    <cfRule type="expression" dxfId="30" priority="30">
      <formula>$R42="Characterization Needed"</formula>
    </cfRule>
    <cfRule type="expression" dxfId="29" priority="31">
      <formula>$R42="Update Required"</formula>
    </cfRule>
    <cfRule type="expression" dxfId="28" priority="32">
      <formula>$R42="Sufficiently Characterized"</formula>
    </cfRule>
  </conditionalFormatting>
  <conditionalFormatting sqref="W42">
    <cfRule type="expression" dxfId="27" priority="25">
      <formula>$R42="Source Needed"</formula>
    </cfRule>
    <cfRule type="expression" dxfId="26" priority="26">
      <formula>$R42="Characterization Needed"</formula>
    </cfRule>
    <cfRule type="expression" dxfId="25" priority="27">
      <formula>$R42="Update Required"</formula>
    </cfRule>
    <cfRule type="expression" dxfId="24" priority="28">
      <formula>$R42="Sufficiently Characterized"</formula>
    </cfRule>
  </conditionalFormatting>
  <conditionalFormatting sqref="W49 W42">
    <cfRule type="expression" dxfId="23" priority="21">
      <formula>$R42="Source Needed"</formula>
    </cfRule>
    <cfRule type="expression" dxfId="22" priority="22">
      <formula>$R42="Characterization Needed"</formula>
    </cfRule>
    <cfRule type="expression" dxfId="21" priority="23">
      <formula>$R42="Update Required"</formula>
    </cfRule>
    <cfRule type="expression" dxfId="20" priority="24">
      <formula>$R42="Sufficiently Characterized"</formula>
    </cfRule>
  </conditionalFormatting>
  <conditionalFormatting sqref="W49 W42">
    <cfRule type="expression" dxfId="19" priority="17">
      <formula>$R42="Source Needed"</formula>
    </cfRule>
    <cfRule type="expression" dxfId="18" priority="18">
      <formula>$R42="Characterization Needed"</formula>
    </cfRule>
    <cfRule type="expression" dxfId="17" priority="19">
      <formula>$R42="Update Required"</formula>
    </cfRule>
    <cfRule type="expression" dxfId="16" priority="20">
      <formula>$R42="Sufficiently Characterized"</formula>
    </cfRule>
  </conditionalFormatting>
  <conditionalFormatting sqref="W49 W42">
    <cfRule type="expression" dxfId="15" priority="13">
      <formula>$R42="Source Needed"</formula>
    </cfRule>
    <cfRule type="expression" dxfId="14" priority="14">
      <formula>$R42="Characterization Needed"</formula>
    </cfRule>
    <cfRule type="expression" dxfId="13" priority="15">
      <formula>$R42="Update Required"</formula>
    </cfRule>
    <cfRule type="expression" dxfId="12" priority="16">
      <formula>$R42="Sufficiently Characterized"</formula>
    </cfRule>
  </conditionalFormatting>
  <conditionalFormatting sqref="W49 W42">
    <cfRule type="expression" dxfId="11" priority="9">
      <formula>$R42="Source Needed"</formula>
    </cfRule>
    <cfRule type="expression" dxfId="10" priority="10">
      <formula>$R42="Characterization Needed"</formula>
    </cfRule>
    <cfRule type="expression" dxfId="9" priority="11">
      <formula>$R42="Update Required"</formula>
    </cfRule>
    <cfRule type="expression" dxfId="8" priority="12">
      <formula>$R42="Sufficiently Characterized"</formula>
    </cfRule>
  </conditionalFormatting>
  <conditionalFormatting sqref="W49 W42">
    <cfRule type="expression" dxfId="7" priority="5">
      <formula>$R42="Source Needed"</formula>
    </cfRule>
    <cfRule type="expression" dxfId="6" priority="6">
      <formula>$R42="Characterization Needed"</formula>
    </cfRule>
    <cfRule type="expression" dxfId="5" priority="7">
      <formula>$R42="Update Required"</formula>
    </cfRule>
    <cfRule type="expression" dxfId="4" priority="8">
      <formula>$R42="Sufficiently Characterized"</formula>
    </cfRule>
  </conditionalFormatting>
  <conditionalFormatting sqref="W38">
    <cfRule type="expression" dxfId="3" priority="1">
      <formula>$R38="Source Needed"</formula>
    </cfRule>
    <cfRule type="expression" dxfId="2" priority="2">
      <formula>$R38="Characterization Needed"</formula>
    </cfRule>
    <cfRule type="expression" dxfId="1" priority="3">
      <formula>$R38="Update Required"</formula>
    </cfRule>
    <cfRule type="expression" dxfId="0" priority="4">
      <formula>$R38="Sufficiently Characterized"</formula>
    </cfRule>
  </conditionalFormatting>
  <dataValidations count="1">
    <dataValidation type="list" allowBlank="1" showInputMessage="1" showErrorMessage="1" sqref="W4:W113" xr:uid="{EBAE49BD-17A2-4423-A528-30176D06DAAB}">
      <formula1>"Sufficiently Characterized, Update Required, Characterization Needed, Source Needed"</formula1>
    </dataValidation>
  </dataValidations>
  <pageMargins left="0.7" right="0.7"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C7F4-FC74-4CD3-8241-404FF48DB403}">
  <sheetPr>
    <tabColor rgb="FFFFC000"/>
  </sheetPr>
  <dimension ref="A1:N85"/>
  <sheetViews>
    <sheetView zoomScale="55" zoomScaleNormal="55" workbookViewId="0">
      <pane ySplit="1" topLeftCell="A2" activePane="bottomLeft" state="frozen"/>
      <selection activeCell="L24" sqref="L24:L27"/>
      <selection pane="bottomLeft" activeCell="F10" sqref="F10"/>
    </sheetView>
  </sheetViews>
  <sheetFormatPr defaultColWidth="9.140625" defaultRowHeight="15" x14ac:dyDescent="0.25"/>
  <cols>
    <col min="1" max="1" width="10" style="11" customWidth="1"/>
    <col min="2" max="2" width="19.42578125" style="11" customWidth="1"/>
    <col min="3" max="3" width="29.5703125" style="11" customWidth="1"/>
    <col min="4" max="4" width="8.5703125" style="250" customWidth="1"/>
    <col min="5" max="5" width="51.42578125" style="11" customWidth="1"/>
    <col min="6" max="6" width="20.140625" style="11" customWidth="1"/>
    <col min="7" max="7" width="20.140625" style="7" customWidth="1"/>
    <col min="8" max="8" width="19.42578125" style="7" customWidth="1"/>
    <col min="9" max="9" width="42.42578125" style="11" customWidth="1"/>
    <col min="10" max="11" width="21.42578125" style="7" customWidth="1"/>
    <col min="12" max="12" width="104.140625" style="250" customWidth="1"/>
    <col min="13" max="13" width="64.5703125" style="11" customWidth="1"/>
    <col min="14" max="14" width="54.5703125" style="11" customWidth="1"/>
    <col min="15" max="16384" width="9.140625" style="632"/>
  </cols>
  <sheetData>
    <row r="1" spans="1:14" ht="30" x14ac:dyDescent="0.25">
      <c r="A1" s="88" t="s">
        <v>117</v>
      </c>
      <c r="B1" s="88" t="s">
        <v>118</v>
      </c>
      <c r="C1" s="88" t="s">
        <v>119</v>
      </c>
      <c r="D1" s="245" t="s">
        <v>120</v>
      </c>
      <c r="E1" s="88" t="s">
        <v>121</v>
      </c>
      <c r="F1" s="88" t="s">
        <v>3022</v>
      </c>
      <c r="G1" s="88" t="s">
        <v>122</v>
      </c>
      <c r="H1" s="88" t="s">
        <v>123</v>
      </c>
      <c r="I1" s="88" t="s">
        <v>124</v>
      </c>
      <c r="J1" s="88" t="s">
        <v>125</v>
      </c>
      <c r="K1" s="88" t="s">
        <v>126</v>
      </c>
      <c r="L1" s="88" t="s">
        <v>127</v>
      </c>
      <c r="M1" s="88" t="s">
        <v>987</v>
      </c>
      <c r="N1" s="658" t="s">
        <v>135</v>
      </c>
    </row>
    <row r="2" spans="1:14" s="633" customFormat="1" ht="40.5" customHeight="1" x14ac:dyDescent="0.25">
      <c r="A2" s="295" t="s">
        <v>3208</v>
      </c>
      <c r="B2" s="295" t="s">
        <v>149</v>
      </c>
      <c r="C2" s="295" t="s">
        <v>150</v>
      </c>
      <c r="D2" s="618" t="s">
        <v>151</v>
      </c>
      <c r="E2" s="295" t="s">
        <v>152</v>
      </c>
      <c r="F2" s="295"/>
      <c r="G2" s="624"/>
      <c r="H2" s="624" t="s">
        <v>123</v>
      </c>
      <c r="I2" s="295" t="s">
        <v>152</v>
      </c>
      <c r="J2" s="624"/>
      <c r="K2" s="624"/>
      <c r="L2" s="809" t="s">
        <v>153</v>
      </c>
      <c r="M2" s="809" t="s">
        <v>3229</v>
      </c>
      <c r="N2" s="812"/>
    </row>
    <row r="3" spans="1:14" s="633" customFormat="1" ht="40.5" customHeight="1" x14ac:dyDescent="0.25">
      <c r="A3" s="282" t="s">
        <v>3208</v>
      </c>
      <c r="B3" s="282" t="s">
        <v>149</v>
      </c>
      <c r="C3" s="282" t="s">
        <v>150</v>
      </c>
      <c r="D3" s="240" t="s">
        <v>165</v>
      </c>
      <c r="E3" s="282" t="s">
        <v>166</v>
      </c>
      <c r="F3" s="282"/>
      <c r="G3" s="283"/>
      <c r="H3" s="283"/>
      <c r="I3" s="282" t="s">
        <v>166</v>
      </c>
      <c r="J3" s="283"/>
      <c r="K3" s="283"/>
      <c r="L3" s="811"/>
      <c r="M3" s="811"/>
      <c r="N3" s="812"/>
    </row>
    <row r="4" spans="1:14" s="633" customFormat="1" ht="40.5" customHeight="1" x14ac:dyDescent="0.25">
      <c r="A4" s="282" t="s">
        <v>3208</v>
      </c>
      <c r="B4" s="282" t="s">
        <v>149</v>
      </c>
      <c r="C4" s="282" t="s">
        <v>150</v>
      </c>
      <c r="D4" s="240" t="s">
        <v>168</v>
      </c>
      <c r="E4" s="282" t="s">
        <v>169</v>
      </c>
      <c r="F4" s="282"/>
      <c r="G4" s="283"/>
      <c r="H4" s="283"/>
      <c r="I4" s="282" t="s">
        <v>169</v>
      </c>
      <c r="J4" s="283"/>
      <c r="K4" s="283"/>
      <c r="L4" s="811"/>
      <c r="M4" s="811" t="s">
        <v>990</v>
      </c>
      <c r="N4" s="812"/>
    </row>
    <row r="5" spans="1:14" s="633" customFormat="1" ht="40.5" customHeight="1" x14ac:dyDescent="0.25">
      <c r="A5" s="316" t="s">
        <v>3208</v>
      </c>
      <c r="B5" s="316" t="s">
        <v>149</v>
      </c>
      <c r="C5" s="316" t="s">
        <v>150</v>
      </c>
      <c r="D5" s="619" t="s">
        <v>170</v>
      </c>
      <c r="E5" s="316" t="s">
        <v>171</v>
      </c>
      <c r="F5" s="316"/>
      <c r="G5" s="317"/>
      <c r="H5" s="317"/>
      <c r="I5" s="316" t="s">
        <v>171</v>
      </c>
      <c r="J5" s="317"/>
      <c r="K5" s="317"/>
      <c r="L5" s="810"/>
      <c r="M5" s="810" t="s">
        <v>990</v>
      </c>
      <c r="N5" s="812"/>
    </row>
    <row r="6" spans="1:14" s="630" customFormat="1" ht="40.5" customHeight="1" x14ac:dyDescent="0.25">
      <c r="A6" s="322" t="s">
        <v>3209</v>
      </c>
      <c r="B6" s="322" t="s">
        <v>149</v>
      </c>
      <c r="C6" s="322" t="s">
        <v>173</v>
      </c>
      <c r="D6" s="603" t="s">
        <v>151</v>
      </c>
      <c r="E6" s="322" t="s">
        <v>174</v>
      </c>
      <c r="F6" s="322"/>
      <c r="G6" s="323"/>
      <c r="H6" s="323" t="s">
        <v>123</v>
      </c>
      <c r="I6" s="322" t="s">
        <v>174</v>
      </c>
      <c r="J6" s="323"/>
      <c r="K6" s="323"/>
      <c r="L6" s="806" t="s">
        <v>175</v>
      </c>
      <c r="M6" s="806" t="s">
        <v>3229</v>
      </c>
      <c r="N6" s="812"/>
    </row>
    <row r="7" spans="1:14" s="630" customFormat="1" ht="40.5" customHeight="1" x14ac:dyDescent="0.25">
      <c r="A7" s="325" t="s">
        <v>3209</v>
      </c>
      <c r="B7" s="325" t="s">
        <v>149</v>
      </c>
      <c r="C7" s="325" t="s">
        <v>173</v>
      </c>
      <c r="D7" s="452" t="s">
        <v>165</v>
      </c>
      <c r="E7" s="325" t="s">
        <v>181</v>
      </c>
      <c r="F7" s="325"/>
      <c r="G7" s="326"/>
      <c r="H7" s="326"/>
      <c r="I7" s="325" t="s">
        <v>181</v>
      </c>
      <c r="J7" s="326"/>
      <c r="K7" s="326"/>
      <c r="L7" s="807"/>
      <c r="M7" s="807" t="s">
        <v>990</v>
      </c>
      <c r="N7" s="812"/>
    </row>
    <row r="8" spans="1:14" s="630" customFormat="1" ht="40.5" customHeight="1" x14ac:dyDescent="0.25">
      <c r="A8" s="325" t="s">
        <v>3209</v>
      </c>
      <c r="B8" s="325" t="s">
        <v>149</v>
      </c>
      <c r="C8" s="325" t="s">
        <v>173</v>
      </c>
      <c r="D8" s="452" t="s">
        <v>168</v>
      </c>
      <c r="E8" s="325" t="s">
        <v>183</v>
      </c>
      <c r="F8" s="325"/>
      <c r="G8" s="326"/>
      <c r="H8" s="326"/>
      <c r="I8" s="325" t="s">
        <v>183</v>
      </c>
      <c r="J8" s="326"/>
      <c r="K8" s="326"/>
      <c r="L8" s="807"/>
      <c r="M8" s="807" t="s">
        <v>990</v>
      </c>
      <c r="N8" s="812"/>
    </row>
    <row r="9" spans="1:14" s="630" customFormat="1" ht="40.5" customHeight="1" x14ac:dyDescent="0.25">
      <c r="A9" s="325" t="s">
        <v>3209</v>
      </c>
      <c r="B9" s="325" t="s">
        <v>149</v>
      </c>
      <c r="C9" s="325" t="s">
        <v>173</v>
      </c>
      <c r="D9" s="452" t="s">
        <v>170</v>
      </c>
      <c r="E9" s="325" t="s">
        <v>185</v>
      </c>
      <c r="F9" s="325"/>
      <c r="G9" s="326"/>
      <c r="H9" s="326"/>
      <c r="I9" s="325" t="s">
        <v>185</v>
      </c>
      <c r="J9" s="326"/>
      <c r="K9" s="326"/>
      <c r="L9" s="807"/>
      <c r="M9" s="807" t="s">
        <v>990</v>
      </c>
      <c r="N9" s="812"/>
    </row>
    <row r="10" spans="1:14" s="630" customFormat="1" ht="40.5" customHeight="1" x14ac:dyDescent="0.25">
      <c r="A10" s="325" t="s">
        <v>3209</v>
      </c>
      <c r="B10" s="325" t="s">
        <v>149</v>
      </c>
      <c r="C10" s="325" t="s">
        <v>173</v>
      </c>
      <c r="D10" s="452" t="s">
        <v>186</v>
      </c>
      <c r="E10" s="325" t="s">
        <v>187</v>
      </c>
      <c r="F10" s="325"/>
      <c r="G10" s="326"/>
      <c r="H10" s="326"/>
      <c r="I10" s="325" t="s">
        <v>187</v>
      </c>
      <c r="J10" s="326"/>
      <c r="K10" s="326"/>
      <c r="L10" s="807"/>
      <c r="M10" s="807" t="s">
        <v>990</v>
      </c>
      <c r="N10" s="812"/>
    </row>
    <row r="11" spans="1:14" s="630" customFormat="1" ht="40.5" customHeight="1" x14ac:dyDescent="0.25">
      <c r="A11" s="325" t="s">
        <v>3209</v>
      </c>
      <c r="B11" s="325" t="s">
        <v>149</v>
      </c>
      <c r="C11" s="325" t="s">
        <v>173</v>
      </c>
      <c r="D11" s="452" t="s">
        <v>188</v>
      </c>
      <c r="E11" s="325" t="s">
        <v>189</v>
      </c>
      <c r="F11" s="325"/>
      <c r="G11" s="326"/>
      <c r="H11" s="326"/>
      <c r="I11" s="325" t="s">
        <v>189</v>
      </c>
      <c r="J11" s="326">
        <v>2030</v>
      </c>
      <c r="K11" s="326"/>
      <c r="L11" s="807"/>
      <c r="M11" s="807" t="s">
        <v>990</v>
      </c>
      <c r="N11" s="812"/>
    </row>
    <row r="12" spans="1:14" s="630" customFormat="1" ht="40.5" customHeight="1" x14ac:dyDescent="0.25">
      <c r="A12" s="336" t="s">
        <v>3209</v>
      </c>
      <c r="B12" s="336" t="s">
        <v>149</v>
      </c>
      <c r="C12" s="336" t="s">
        <v>173</v>
      </c>
      <c r="D12" s="614" t="s">
        <v>190</v>
      </c>
      <c r="E12" s="336" t="s">
        <v>191</v>
      </c>
      <c r="F12" s="336"/>
      <c r="G12" s="337"/>
      <c r="H12" s="337"/>
      <c r="I12" s="336" t="s">
        <v>191</v>
      </c>
      <c r="J12" s="337">
        <v>2040</v>
      </c>
      <c r="K12" s="337"/>
      <c r="L12" s="808"/>
      <c r="M12" s="808" t="s">
        <v>990</v>
      </c>
      <c r="N12" s="812"/>
    </row>
    <row r="13" spans="1:14" s="633" customFormat="1" ht="40.5" customHeight="1" x14ac:dyDescent="0.25">
      <c r="A13" s="295" t="s">
        <v>3210</v>
      </c>
      <c r="B13" s="295" t="s">
        <v>149</v>
      </c>
      <c r="C13" s="295" t="s">
        <v>108</v>
      </c>
      <c r="D13" s="618" t="s">
        <v>151</v>
      </c>
      <c r="E13" s="295" t="s">
        <v>192</v>
      </c>
      <c r="F13" s="295"/>
      <c r="G13" s="624"/>
      <c r="H13" s="624" t="s">
        <v>123</v>
      </c>
      <c r="I13" s="295" t="s">
        <v>192</v>
      </c>
      <c r="J13" s="624"/>
      <c r="K13" s="624">
        <v>2022</v>
      </c>
      <c r="L13" s="809" t="s">
        <v>194</v>
      </c>
      <c r="M13" s="809" t="s">
        <v>990</v>
      </c>
      <c r="N13" s="812"/>
    </row>
    <row r="14" spans="1:14" s="633" customFormat="1" ht="40.5" customHeight="1" x14ac:dyDescent="0.25">
      <c r="A14" s="282" t="s">
        <v>3210</v>
      </c>
      <c r="B14" s="282" t="s">
        <v>149</v>
      </c>
      <c r="C14" s="282" t="s">
        <v>108</v>
      </c>
      <c r="D14" s="240" t="s">
        <v>165</v>
      </c>
      <c r="E14" s="282" t="s">
        <v>200</v>
      </c>
      <c r="F14" s="282"/>
      <c r="G14" s="283"/>
      <c r="H14" s="283"/>
      <c r="I14" s="282" t="s">
        <v>200</v>
      </c>
      <c r="J14" s="283"/>
      <c r="K14" s="283">
        <v>2022</v>
      </c>
      <c r="L14" s="811"/>
      <c r="M14" s="811" t="s">
        <v>990</v>
      </c>
      <c r="N14" s="812"/>
    </row>
    <row r="15" spans="1:14" s="633" customFormat="1" ht="40.5" customHeight="1" x14ac:dyDescent="0.25">
      <c r="A15" s="282" t="s">
        <v>3210</v>
      </c>
      <c r="B15" s="282" t="s">
        <v>149</v>
      </c>
      <c r="C15" s="282" t="s">
        <v>108</v>
      </c>
      <c r="D15" s="240" t="s">
        <v>168</v>
      </c>
      <c r="E15" s="282" t="s">
        <v>203</v>
      </c>
      <c r="F15" s="282"/>
      <c r="G15" s="283"/>
      <c r="H15" s="283"/>
      <c r="I15" s="282" t="s">
        <v>203</v>
      </c>
      <c r="J15" s="283"/>
      <c r="K15" s="283"/>
      <c r="L15" s="811"/>
      <c r="M15" s="811" t="s">
        <v>990</v>
      </c>
      <c r="N15" s="812"/>
    </row>
    <row r="16" spans="1:14" s="633" customFormat="1" ht="40.5" customHeight="1" x14ac:dyDescent="0.25">
      <c r="A16" s="282" t="s">
        <v>3210</v>
      </c>
      <c r="B16" s="282" t="s">
        <v>149</v>
      </c>
      <c r="C16" s="282" t="s">
        <v>108</v>
      </c>
      <c r="D16" s="240" t="s">
        <v>170</v>
      </c>
      <c r="E16" s="282" t="s">
        <v>206</v>
      </c>
      <c r="F16" s="282"/>
      <c r="G16" s="283"/>
      <c r="H16" s="283"/>
      <c r="I16" s="282" t="s">
        <v>206</v>
      </c>
      <c r="J16" s="283"/>
      <c r="K16" s="283"/>
      <c r="L16" s="811"/>
      <c r="M16" s="811" t="s">
        <v>990</v>
      </c>
      <c r="N16" s="812"/>
    </row>
    <row r="17" spans="1:14" s="633" customFormat="1" ht="40.5" customHeight="1" x14ac:dyDescent="0.25">
      <c r="A17" s="282" t="s">
        <v>3210</v>
      </c>
      <c r="B17" s="282" t="s">
        <v>149</v>
      </c>
      <c r="C17" s="282" t="s">
        <v>108</v>
      </c>
      <c r="D17" s="240" t="s">
        <v>186</v>
      </c>
      <c r="E17" s="282" t="s">
        <v>208</v>
      </c>
      <c r="F17" s="282"/>
      <c r="G17" s="283" t="s">
        <v>155</v>
      </c>
      <c r="H17" s="283"/>
      <c r="I17" s="282" t="s">
        <v>208</v>
      </c>
      <c r="J17" s="283"/>
      <c r="K17" s="283"/>
      <c r="L17" s="811"/>
      <c r="M17" s="811" t="s">
        <v>990</v>
      </c>
      <c r="N17" s="812"/>
    </row>
    <row r="18" spans="1:14" s="633" customFormat="1" ht="40.5" customHeight="1" x14ac:dyDescent="0.25">
      <c r="A18" s="316" t="s">
        <v>3210</v>
      </c>
      <c r="B18" s="316" t="s">
        <v>149</v>
      </c>
      <c r="C18" s="316" t="s">
        <v>108</v>
      </c>
      <c r="D18" s="619" t="s">
        <v>188</v>
      </c>
      <c r="E18" s="316" t="s">
        <v>209</v>
      </c>
      <c r="F18" s="316"/>
      <c r="G18" s="317" t="s">
        <v>155</v>
      </c>
      <c r="H18" s="317"/>
      <c r="I18" s="316" t="s">
        <v>209</v>
      </c>
      <c r="J18" s="317"/>
      <c r="K18" s="317"/>
      <c r="L18" s="810"/>
      <c r="M18" s="810" t="s">
        <v>990</v>
      </c>
      <c r="N18" s="812"/>
    </row>
    <row r="19" spans="1:14" s="630" customFormat="1" ht="40.5" customHeight="1" x14ac:dyDescent="0.25">
      <c r="A19" s="322" t="s">
        <v>3211</v>
      </c>
      <c r="B19" s="322" t="s">
        <v>622</v>
      </c>
      <c r="C19" s="322" t="s">
        <v>107</v>
      </c>
      <c r="D19" s="603" t="s">
        <v>151</v>
      </c>
      <c r="E19" s="322" t="s">
        <v>1001</v>
      </c>
      <c r="F19" s="322"/>
      <c r="G19" s="323" t="s">
        <v>990</v>
      </c>
      <c r="H19" s="323" t="s">
        <v>123</v>
      </c>
      <c r="I19" s="322" t="s">
        <v>244</v>
      </c>
      <c r="J19" s="323"/>
      <c r="K19" s="323"/>
      <c r="L19" s="806" t="s">
        <v>246</v>
      </c>
      <c r="M19" s="806" t="s">
        <v>3231</v>
      </c>
      <c r="N19" s="812"/>
    </row>
    <row r="20" spans="1:14" s="630" customFormat="1" ht="40.5" customHeight="1" x14ac:dyDescent="0.25">
      <c r="A20" s="325" t="s">
        <v>3211</v>
      </c>
      <c r="B20" s="325" t="s">
        <v>622</v>
      </c>
      <c r="C20" s="325" t="s">
        <v>107</v>
      </c>
      <c r="D20" s="452" t="s">
        <v>165</v>
      </c>
      <c r="E20" s="325" t="s">
        <v>251</v>
      </c>
      <c r="F20" s="325"/>
      <c r="G20" s="326" t="s">
        <v>990</v>
      </c>
      <c r="H20" s="326"/>
      <c r="I20" s="325" t="s">
        <v>251</v>
      </c>
      <c r="J20" s="326"/>
      <c r="K20" s="326"/>
      <c r="L20" s="807"/>
      <c r="M20" s="807" t="s">
        <v>990</v>
      </c>
      <c r="N20" s="812"/>
    </row>
    <row r="21" spans="1:14" s="630" customFormat="1" ht="40.5" customHeight="1" x14ac:dyDescent="0.25">
      <c r="A21" s="325" t="s">
        <v>3211</v>
      </c>
      <c r="B21" s="325" t="s">
        <v>622</v>
      </c>
      <c r="C21" s="325" t="s">
        <v>107</v>
      </c>
      <c r="D21" s="452" t="s">
        <v>168</v>
      </c>
      <c r="E21" s="325" t="s">
        <v>255</v>
      </c>
      <c r="F21" s="325"/>
      <c r="G21" s="326" t="s">
        <v>990</v>
      </c>
      <c r="H21" s="326"/>
      <c r="I21" s="325" t="s">
        <v>255</v>
      </c>
      <c r="J21" s="326"/>
      <c r="K21" s="326"/>
      <c r="L21" s="807"/>
      <c r="M21" s="807" t="s">
        <v>990</v>
      </c>
      <c r="N21" s="812"/>
    </row>
    <row r="22" spans="1:14" s="630" customFormat="1" ht="40.5" customHeight="1" x14ac:dyDescent="0.25">
      <c r="A22" s="325" t="s">
        <v>3211</v>
      </c>
      <c r="B22" s="325" t="s">
        <v>622</v>
      </c>
      <c r="C22" s="325" t="s">
        <v>107</v>
      </c>
      <c r="D22" s="452" t="s">
        <v>170</v>
      </c>
      <c r="E22" s="325" t="s">
        <v>257</v>
      </c>
      <c r="F22" s="325"/>
      <c r="G22" s="326" t="s">
        <v>990</v>
      </c>
      <c r="H22" s="326"/>
      <c r="I22" s="325" t="s">
        <v>257</v>
      </c>
      <c r="J22" s="326"/>
      <c r="K22" s="326"/>
      <c r="L22" s="807"/>
      <c r="M22" s="807" t="s">
        <v>990</v>
      </c>
      <c r="N22" s="812"/>
    </row>
    <row r="23" spans="1:14" s="630" customFormat="1" ht="40.5" customHeight="1" x14ac:dyDescent="0.25">
      <c r="A23" s="466" t="s">
        <v>3211</v>
      </c>
      <c r="B23" s="466" t="s">
        <v>622</v>
      </c>
      <c r="C23" s="466" t="s">
        <v>107</v>
      </c>
      <c r="D23" s="644" t="s">
        <v>186</v>
      </c>
      <c r="E23" s="466" t="s">
        <v>259</v>
      </c>
      <c r="F23" s="466"/>
      <c r="G23" s="464" t="s">
        <v>155</v>
      </c>
      <c r="H23" s="464"/>
      <c r="I23" s="466" t="s">
        <v>259</v>
      </c>
      <c r="J23" s="464"/>
      <c r="K23" s="464"/>
      <c r="L23" s="808"/>
      <c r="M23" s="808" t="s">
        <v>990</v>
      </c>
      <c r="N23" s="812"/>
    </row>
    <row r="24" spans="1:14" s="633" customFormat="1" ht="40.5" customHeight="1" x14ac:dyDescent="0.25">
      <c r="A24" s="295" t="s">
        <v>3212</v>
      </c>
      <c r="B24" s="295" t="s">
        <v>622</v>
      </c>
      <c r="C24" s="295" t="s">
        <v>260</v>
      </c>
      <c r="D24" s="618" t="s">
        <v>151</v>
      </c>
      <c r="E24" s="295" t="s">
        <v>261</v>
      </c>
      <c r="F24" s="295"/>
      <c r="G24" s="624" t="s">
        <v>990</v>
      </c>
      <c r="H24" s="624" t="s">
        <v>123</v>
      </c>
      <c r="I24" s="295" t="s">
        <v>261</v>
      </c>
      <c r="J24" s="624"/>
      <c r="K24" s="624"/>
      <c r="L24" s="809" t="s">
        <v>263</v>
      </c>
      <c r="M24" s="809" t="s">
        <v>990</v>
      </c>
      <c r="N24" s="812"/>
    </row>
    <row r="25" spans="1:14" s="633" customFormat="1" ht="40.5" customHeight="1" x14ac:dyDescent="0.25">
      <c r="A25" s="282" t="s">
        <v>3212</v>
      </c>
      <c r="B25" s="282" t="s">
        <v>622</v>
      </c>
      <c r="C25" s="282" t="s">
        <v>260</v>
      </c>
      <c r="D25" s="240" t="s">
        <v>165</v>
      </c>
      <c r="E25" s="282" t="s">
        <v>269</v>
      </c>
      <c r="F25" s="282"/>
      <c r="G25" s="283" t="s">
        <v>990</v>
      </c>
      <c r="H25" s="283"/>
      <c r="I25" s="282" t="s">
        <v>269</v>
      </c>
      <c r="J25" s="283"/>
      <c r="K25" s="283"/>
      <c r="L25" s="811"/>
      <c r="M25" s="811" t="s">
        <v>990</v>
      </c>
      <c r="N25" s="812"/>
    </row>
    <row r="26" spans="1:14" s="633" customFormat="1" ht="40.5" customHeight="1" x14ac:dyDescent="0.25">
      <c r="A26" s="282" t="s">
        <v>3212</v>
      </c>
      <c r="B26" s="282" t="s">
        <v>622</v>
      </c>
      <c r="C26" s="282" t="s">
        <v>260</v>
      </c>
      <c r="D26" s="240" t="s">
        <v>168</v>
      </c>
      <c r="E26" s="282" t="s">
        <v>272</v>
      </c>
      <c r="F26" s="282"/>
      <c r="G26" s="283" t="s">
        <v>990</v>
      </c>
      <c r="H26" s="283"/>
      <c r="I26" s="282" t="s">
        <v>272</v>
      </c>
      <c r="J26" s="283"/>
      <c r="K26" s="283"/>
      <c r="L26" s="811"/>
      <c r="M26" s="811" t="s">
        <v>990</v>
      </c>
      <c r="N26" s="812"/>
    </row>
    <row r="27" spans="1:14" s="633" customFormat="1" ht="40.5" customHeight="1" x14ac:dyDescent="0.25">
      <c r="A27" s="316" t="s">
        <v>3212</v>
      </c>
      <c r="B27" s="316" t="s">
        <v>622</v>
      </c>
      <c r="C27" s="316" t="s">
        <v>260</v>
      </c>
      <c r="D27" s="619" t="s">
        <v>170</v>
      </c>
      <c r="E27" s="316" t="s">
        <v>274</v>
      </c>
      <c r="F27" s="316"/>
      <c r="G27" s="317" t="s">
        <v>155</v>
      </c>
      <c r="H27" s="317"/>
      <c r="I27" s="316" t="s">
        <v>274</v>
      </c>
      <c r="J27" s="317"/>
      <c r="K27" s="317"/>
      <c r="L27" s="810"/>
      <c r="M27" s="810" t="s">
        <v>990</v>
      </c>
      <c r="N27" s="812"/>
    </row>
    <row r="28" spans="1:14" s="630" customFormat="1" ht="40.5" customHeight="1" x14ac:dyDescent="0.25">
      <c r="A28" s="284" t="s">
        <v>3213</v>
      </c>
      <c r="B28" s="284" t="s">
        <v>968</v>
      </c>
      <c r="C28" s="284" t="s">
        <v>278</v>
      </c>
      <c r="D28" s="645" t="s">
        <v>151</v>
      </c>
      <c r="E28" s="284" t="s">
        <v>279</v>
      </c>
      <c r="F28" s="284"/>
      <c r="G28" s="463"/>
      <c r="H28" s="463" t="s">
        <v>123</v>
      </c>
      <c r="I28" s="284" t="s">
        <v>279</v>
      </c>
      <c r="J28" s="463"/>
      <c r="K28" s="463"/>
      <c r="L28" s="471" t="s">
        <v>280</v>
      </c>
      <c r="M28" s="471" t="s">
        <v>990</v>
      </c>
      <c r="N28" s="659"/>
    </row>
    <row r="29" spans="1:14" s="633" customFormat="1" ht="40.5" customHeight="1" x14ac:dyDescent="0.25">
      <c r="A29" s="316" t="s">
        <v>3214</v>
      </c>
      <c r="B29" s="316" t="s">
        <v>968</v>
      </c>
      <c r="C29" s="316" t="s">
        <v>283</v>
      </c>
      <c r="D29" s="619" t="s">
        <v>151</v>
      </c>
      <c r="E29" s="316" t="s">
        <v>279</v>
      </c>
      <c r="F29" s="316"/>
      <c r="G29" s="317"/>
      <c r="H29" s="317" t="s">
        <v>123</v>
      </c>
      <c r="I29" s="316" t="s">
        <v>279</v>
      </c>
      <c r="J29" s="317"/>
      <c r="K29" s="317"/>
      <c r="L29" s="622" t="s">
        <v>284</v>
      </c>
      <c r="M29" s="622" t="s">
        <v>990</v>
      </c>
      <c r="N29" s="659"/>
    </row>
    <row r="30" spans="1:14" s="630" customFormat="1" ht="40.5" customHeight="1" x14ac:dyDescent="0.25">
      <c r="A30" s="322" t="s">
        <v>3215</v>
      </c>
      <c r="B30" s="322" t="s">
        <v>286</v>
      </c>
      <c r="C30" s="322" t="s">
        <v>286</v>
      </c>
      <c r="D30" s="603" t="s">
        <v>151</v>
      </c>
      <c r="E30" s="322" t="s">
        <v>1010</v>
      </c>
      <c r="F30" s="322"/>
      <c r="G30" s="323"/>
      <c r="H30" s="323" t="s">
        <v>123</v>
      </c>
      <c r="I30" s="322" t="s">
        <v>287</v>
      </c>
      <c r="J30" s="323"/>
      <c r="K30" s="323"/>
      <c r="L30" s="806" t="s">
        <v>289</v>
      </c>
      <c r="M30" s="806" t="s">
        <v>990</v>
      </c>
      <c r="N30" s="812"/>
    </row>
    <row r="31" spans="1:14" s="630" customFormat="1" ht="40.5" customHeight="1" x14ac:dyDescent="0.25">
      <c r="A31" s="336" t="s">
        <v>3215</v>
      </c>
      <c r="B31" s="336" t="s">
        <v>286</v>
      </c>
      <c r="C31" s="336" t="s">
        <v>286</v>
      </c>
      <c r="D31" s="614" t="s">
        <v>165</v>
      </c>
      <c r="E31" s="336" t="s">
        <v>293</v>
      </c>
      <c r="F31" s="336"/>
      <c r="G31" s="337"/>
      <c r="H31" s="337"/>
      <c r="I31" s="336" t="s">
        <v>292</v>
      </c>
      <c r="J31" s="337"/>
      <c r="K31" s="337"/>
      <c r="L31" s="808"/>
      <c r="M31" s="808" t="s">
        <v>990</v>
      </c>
      <c r="N31" s="812"/>
    </row>
    <row r="32" spans="1:14" s="633" customFormat="1" ht="40.5" customHeight="1" x14ac:dyDescent="0.25">
      <c r="A32" s="295" t="s">
        <v>3216</v>
      </c>
      <c r="B32" s="295" t="s">
        <v>318</v>
      </c>
      <c r="C32" s="295" t="s">
        <v>319</v>
      </c>
      <c r="D32" s="618" t="s">
        <v>151</v>
      </c>
      <c r="E32" s="295" t="s">
        <v>1018</v>
      </c>
      <c r="F32" s="295"/>
      <c r="G32" s="624"/>
      <c r="H32" s="624" t="s">
        <v>123</v>
      </c>
      <c r="I32" s="625" t="s">
        <v>3020</v>
      </c>
      <c r="J32" s="624"/>
      <c r="K32" s="624"/>
      <c r="L32" s="809" t="s">
        <v>321</v>
      </c>
      <c r="M32" s="809" t="s">
        <v>1017</v>
      </c>
      <c r="N32" s="812"/>
    </row>
    <row r="33" spans="1:14" s="633" customFormat="1" ht="40.5" customHeight="1" x14ac:dyDescent="0.25">
      <c r="A33" s="282" t="s">
        <v>3216</v>
      </c>
      <c r="B33" s="282" t="s">
        <v>318</v>
      </c>
      <c r="C33" s="282" t="s">
        <v>319</v>
      </c>
      <c r="D33" s="240" t="s">
        <v>165</v>
      </c>
      <c r="E33" s="282" t="s">
        <v>1019</v>
      </c>
      <c r="F33" s="282"/>
      <c r="G33" s="283"/>
      <c r="H33" s="283"/>
      <c r="I33" s="282" t="s">
        <v>333</v>
      </c>
      <c r="J33" s="283"/>
      <c r="K33" s="283"/>
      <c r="L33" s="811"/>
      <c r="M33" s="811" t="s">
        <v>990</v>
      </c>
      <c r="N33" s="812"/>
    </row>
    <row r="34" spans="1:14" s="633" customFormat="1" ht="40.5" customHeight="1" x14ac:dyDescent="0.25">
      <c r="A34" s="282" t="s">
        <v>3216</v>
      </c>
      <c r="B34" s="282" t="s">
        <v>318</v>
      </c>
      <c r="C34" s="282" t="s">
        <v>319</v>
      </c>
      <c r="D34" s="240" t="s">
        <v>168</v>
      </c>
      <c r="E34" s="282" t="s">
        <v>1020</v>
      </c>
      <c r="F34" s="282"/>
      <c r="G34" s="283"/>
      <c r="H34" s="283"/>
      <c r="I34" s="282" t="s">
        <v>1021</v>
      </c>
      <c r="J34" s="283"/>
      <c r="K34" s="283">
        <v>2024</v>
      </c>
      <c r="L34" s="811"/>
      <c r="M34" s="811" t="s">
        <v>990</v>
      </c>
      <c r="N34" s="812"/>
    </row>
    <row r="35" spans="1:14" s="633" customFormat="1" ht="40.5" customHeight="1" x14ac:dyDescent="0.25">
      <c r="A35" s="282" t="s">
        <v>3216</v>
      </c>
      <c r="B35" s="282" t="s">
        <v>318</v>
      </c>
      <c r="C35" s="282" t="s">
        <v>319</v>
      </c>
      <c r="D35" s="240" t="s">
        <v>170</v>
      </c>
      <c r="E35" s="282" t="s">
        <v>1022</v>
      </c>
      <c r="F35" s="282"/>
      <c r="G35" s="283" t="s">
        <v>155</v>
      </c>
      <c r="H35" s="283"/>
      <c r="I35" s="282" t="s">
        <v>338</v>
      </c>
      <c r="J35" s="283">
        <v>2025</v>
      </c>
      <c r="K35" s="283">
        <v>2029</v>
      </c>
      <c r="L35" s="811"/>
      <c r="M35" s="811" t="s">
        <v>990</v>
      </c>
      <c r="N35" s="812"/>
    </row>
    <row r="36" spans="1:14" s="633" customFormat="1" ht="40.5" customHeight="1" x14ac:dyDescent="0.25">
      <c r="A36" s="282" t="s">
        <v>3216</v>
      </c>
      <c r="B36" s="282" t="s">
        <v>318</v>
      </c>
      <c r="C36" s="282" t="s">
        <v>319</v>
      </c>
      <c r="D36" s="240" t="s">
        <v>186</v>
      </c>
      <c r="E36" s="282" t="s">
        <v>1023</v>
      </c>
      <c r="F36" s="282"/>
      <c r="G36" s="283" t="s">
        <v>155</v>
      </c>
      <c r="H36" s="283"/>
      <c r="I36" s="282" t="s">
        <v>339</v>
      </c>
      <c r="J36" s="283">
        <v>2030</v>
      </c>
      <c r="K36" s="283"/>
      <c r="L36" s="811"/>
      <c r="M36" s="811" t="s">
        <v>990</v>
      </c>
      <c r="N36" s="812"/>
    </row>
    <row r="37" spans="1:14" s="630" customFormat="1" ht="40.5" customHeight="1" x14ac:dyDescent="0.25">
      <c r="A37" s="322" t="s">
        <v>3028</v>
      </c>
      <c r="B37" s="322" t="s">
        <v>318</v>
      </c>
      <c r="C37" s="322" t="s">
        <v>350</v>
      </c>
      <c r="D37" s="603" t="s">
        <v>151</v>
      </c>
      <c r="E37" s="322" t="s">
        <v>1031</v>
      </c>
      <c r="F37" s="322"/>
      <c r="G37" s="323"/>
      <c r="H37" s="323" t="s">
        <v>123</v>
      </c>
      <c r="I37" s="322" t="s">
        <v>351</v>
      </c>
      <c r="J37" s="323"/>
      <c r="K37" s="323"/>
      <c r="L37" s="806" t="s">
        <v>352</v>
      </c>
      <c r="M37" s="806" t="s">
        <v>1017</v>
      </c>
      <c r="N37" s="812"/>
    </row>
    <row r="38" spans="1:14" s="630" customFormat="1" ht="40.5" customHeight="1" x14ac:dyDescent="0.25">
      <c r="A38" s="472" t="s">
        <v>3028</v>
      </c>
      <c r="B38" s="472" t="s">
        <v>318</v>
      </c>
      <c r="C38" s="472" t="s">
        <v>350</v>
      </c>
      <c r="D38" s="646" t="s">
        <v>165</v>
      </c>
      <c r="E38" s="472" t="s">
        <v>1032</v>
      </c>
      <c r="F38" s="472"/>
      <c r="G38" s="473"/>
      <c r="H38" s="473"/>
      <c r="I38" s="472" t="s">
        <v>359</v>
      </c>
      <c r="J38" s="473"/>
      <c r="K38" s="473"/>
      <c r="L38" s="807"/>
      <c r="M38" s="807" t="s">
        <v>990</v>
      </c>
      <c r="N38" s="812"/>
    </row>
    <row r="39" spans="1:14" s="630" customFormat="1" ht="40.5" customHeight="1" x14ac:dyDescent="0.25">
      <c r="A39" s="472" t="s">
        <v>3028</v>
      </c>
      <c r="B39" s="472" t="s">
        <v>318</v>
      </c>
      <c r="C39" s="472" t="s">
        <v>350</v>
      </c>
      <c r="D39" s="646" t="s">
        <v>168</v>
      </c>
      <c r="E39" s="472" t="s">
        <v>1033</v>
      </c>
      <c r="F39" s="472"/>
      <c r="G39" s="473"/>
      <c r="H39" s="473"/>
      <c r="I39" s="472" t="s">
        <v>361</v>
      </c>
      <c r="J39" s="473"/>
      <c r="K39" s="473">
        <v>2024</v>
      </c>
      <c r="L39" s="807"/>
      <c r="M39" s="807" t="s">
        <v>990</v>
      </c>
      <c r="N39" s="812"/>
    </row>
    <row r="40" spans="1:14" s="630" customFormat="1" ht="40.5" customHeight="1" x14ac:dyDescent="0.25">
      <c r="A40" s="472" t="s">
        <v>3028</v>
      </c>
      <c r="B40" s="472" t="s">
        <v>318</v>
      </c>
      <c r="C40" s="472" t="s">
        <v>350</v>
      </c>
      <c r="D40" s="646" t="s">
        <v>170</v>
      </c>
      <c r="E40" s="472" t="s">
        <v>3025</v>
      </c>
      <c r="F40" s="472" t="s">
        <v>155</v>
      </c>
      <c r="G40" s="473"/>
      <c r="H40" s="473"/>
      <c r="I40" s="472" t="s">
        <v>362</v>
      </c>
      <c r="J40" s="473"/>
      <c r="K40" s="473">
        <v>2024</v>
      </c>
      <c r="L40" s="807"/>
      <c r="M40" s="807" t="s">
        <v>990</v>
      </c>
      <c r="N40" s="812"/>
    </row>
    <row r="41" spans="1:14" s="630" customFormat="1" ht="40.5" customHeight="1" x14ac:dyDescent="0.25">
      <c r="A41" s="472" t="s">
        <v>3028</v>
      </c>
      <c r="B41" s="472" t="s">
        <v>318</v>
      </c>
      <c r="C41" s="472" t="s">
        <v>350</v>
      </c>
      <c r="D41" s="646" t="s">
        <v>186</v>
      </c>
      <c r="E41" s="472" t="s">
        <v>1034</v>
      </c>
      <c r="F41" s="472"/>
      <c r="G41" s="473" t="s">
        <v>155</v>
      </c>
      <c r="H41" s="473"/>
      <c r="I41" s="472" t="s">
        <v>363</v>
      </c>
      <c r="J41" s="473">
        <v>2025</v>
      </c>
      <c r="K41" s="473">
        <v>2029</v>
      </c>
      <c r="L41" s="807"/>
      <c r="M41" s="807"/>
      <c r="N41" s="812"/>
    </row>
    <row r="42" spans="1:14" s="630" customFormat="1" ht="40.5" customHeight="1" x14ac:dyDescent="0.25">
      <c r="A42" s="472" t="s">
        <v>3028</v>
      </c>
      <c r="B42" s="472" t="s">
        <v>318</v>
      </c>
      <c r="C42" s="472" t="s">
        <v>350</v>
      </c>
      <c r="D42" s="646" t="s">
        <v>188</v>
      </c>
      <c r="E42" s="472" t="s">
        <v>3026</v>
      </c>
      <c r="F42" s="472" t="s">
        <v>155</v>
      </c>
      <c r="G42" s="473" t="s">
        <v>155</v>
      </c>
      <c r="H42" s="473"/>
      <c r="I42" s="472"/>
      <c r="J42" s="473">
        <v>2025</v>
      </c>
      <c r="K42" s="473">
        <v>2029</v>
      </c>
      <c r="L42" s="807"/>
      <c r="M42" s="807"/>
      <c r="N42" s="812"/>
    </row>
    <row r="43" spans="1:14" s="630" customFormat="1" ht="40.5" customHeight="1" x14ac:dyDescent="0.25">
      <c r="A43" s="472" t="s">
        <v>3028</v>
      </c>
      <c r="B43" s="472" t="s">
        <v>318</v>
      </c>
      <c r="C43" s="472" t="s">
        <v>350</v>
      </c>
      <c r="D43" s="646" t="s">
        <v>190</v>
      </c>
      <c r="E43" s="472" t="s">
        <v>1035</v>
      </c>
      <c r="F43" s="472"/>
      <c r="G43" s="473" t="s">
        <v>155</v>
      </c>
      <c r="H43" s="473"/>
      <c r="I43" s="472"/>
      <c r="J43" s="473">
        <v>2030</v>
      </c>
      <c r="K43" s="473"/>
      <c r="L43" s="807"/>
      <c r="M43" s="807"/>
      <c r="N43" s="812"/>
    </row>
    <row r="44" spans="1:14" s="630" customFormat="1" ht="40.5" customHeight="1" x14ac:dyDescent="0.25">
      <c r="A44" s="466" t="s">
        <v>3028</v>
      </c>
      <c r="B44" s="466" t="s">
        <v>318</v>
      </c>
      <c r="C44" s="466" t="s">
        <v>350</v>
      </c>
      <c r="D44" s="644" t="s">
        <v>3023</v>
      </c>
      <c r="E44" s="466" t="s">
        <v>3027</v>
      </c>
      <c r="F44" s="466" t="s">
        <v>155</v>
      </c>
      <c r="G44" s="464" t="s">
        <v>155</v>
      </c>
      <c r="H44" s="464"/>
      <c r="I44" s="466"/>
      <c r="J44" s="464">
        <v>2030</v>
      </c>
      <c r="K44" s="464"/>
      <c r="L44" s="808"/>
      <c r="M44" s="808" t="s">
        <v>990</v>
      </c>
      <c r="N44" s="812"/>
    </row>
    <row r="45" spans="1:14" s="633" customFormat="1" ht="40.5" customHeight="1" x14ac:dyDescent="0.25">
      <c r="A45" s="295" t="s">
        <v>3032</v>
      </c>
      <c r="B45" s="295" t="s">
        <v>318</v>
      </c>
      <c r="C45" s="295" t="s">
        <v>364</v>
      </c>
      <c r="D45" s="618" t="s">
        <v>151</v>
      </c>
      <c r="E45" s="295" t="s">
        <v>365</v>
      </c>
      <c r="F45" s="295"/>
      <c r="G45" s="624"/>
      <c r="H45" s="624" t="s">
        <v>123</v>
      </c>
      <c r="I45" s="295" t="s">
        <v>365</v>
      </c>
      <c r="J45" s="624"/>
      <c r="K45" s="624"/>
      <c r="L45" s="809" t="s">
        <v>366</v>
      </c>
      <c r="M45" s="809" t="s">
        <v>1017</v>
      </c>
      <c r="N45" s="812"/>
    </row>
    <row r="46" spans="1:14" s="633" customFormat="1" ht="40.5" customHeight="1" x14ac:dyDescent="0.25">
      <c r="A46" s="282" t="s">
        <v>3032</v>
      </c>
      <c r="B46" s="282" t="s">
        <v>318</v>
      </c>
      <c r="C46" s="282" t="s">
        <v>364</v>
      </c>
      <c r="D46" s="240" t="s">
        <v>165</v>
      </c>
      <c r="E46" s="282" t="s">
        <v>371</v>
      </c>
      <c r="F46" s="282"/>
      <c r="G46" s="283"/>
      <c r="H46" s="283"/>
      <c r="I46" s="282" t="s">
        <v>371</v>
      </c>
      <c r="J46" s="283"/>
      <c r="K46" s="283"/>
      <c r="L46" s="811"/>
      <c r="M46" s="811" t="s">
        <v>990</v>
      </c>
      <c r="N46" s="812"/>
    </row>
    <row r="47" spans="1:14" s="633" customFormat="1" ht="40.5" customHeight="1" x14ac:dyDescent="0.25">
      <c r="A47" s="282" t="s">
        <v>3032</v>
      </c>
      <c r="B47" s="282" t="s">
        <v>318</v>
      </c>
      <c r="C47" s="282" t="s">
        <v>364</v>
      </c>
      <c r="D47" s="240" t="s">
        <v>168</v>
      </c>
      <c r="E47" s="282" t="s">
        <v>1037</v>
      </c>
      <c r="F47" s="282"/>
      <c r="G47" s="283"/>
      <c r="H47" s="283"/>
      <c r="I47" s="282" t="s">
        <v>374</v>
      </c>
      <c r="J47" s="283"/>
      <c r="K47" s="283"/>
      <c r="L47" s="811"/>
      <c r="M47" s="811" t="s">
        <v>990</v>
      </c>
      <c r="N47" s="812"/>
    </row>
    <row r="48" spans="1:14" s="633" customFormat="1" ht="40.5" customHeight="1" x14ac:dyDescent="0.25">
      <c r="A48" s="282" t="s">
        <v>3032</v>
      </c>
      <c r="B48" s="282" t="s">
        <v>318</v>
      </c>
      <c r="C48" s="282" t="s">
        <v>364</v>
      </c>
      <c r="D48" s="240" t="s">
        <v>170</v>
      </c>
      <c r="E48" s="282" t="s">
        <v>2858</v>
      </c>
      <c r="F48" s="282"/>
      <c r="G48" s="283"/>
      <c r="H48" s="283"/>
      <c r="I48" s="282" t="s">
        <v>376</v>
      </c>
      <c r="J48" s="283"/>
      <c r="K48" s="283">
        <v>2024</v>
      </c>
      <c r="L48" s="811"/>
      <c r="M48" s="811" t="s">
        <v>990</v>
      </c>
      <c r="N48" s="812"/>
    </row>
    <row r="49" spans="1:14" s="633" customFormat="1" ht="40.5" customHeight="1" x14ac:dyDescent="0.25">
      <c r="A49" s="282" t="s">
        <v>3032</v>
      </c>
      <c r="B49" s="282" t="s">
        <v>318</v>
      </c>
      <c r="C49" s="282" t="s">
        <v>364</v>
      </c>
      <c r="D49" s="240" t="s">
        <v>186</v>
      </c>
      <c r="E49" s="282" t="s">
        <v>3029</v>
      </c>
      <c r="F49" s="282" t="s">
        <v>155</v>
      </c>
      <c r="G49" s="283"/>
      <c r="H49" s="283"/>
      <c r="I49" s="282" t="s">
        <v>378</v>
      </c>
      <c r="J49" s="283"/>
      <c r="K49" s="283">
        <v>2024</v>
      </c>
      <c r="L49" s="811"/>
      <c r="M49" s="811" t="s">
        <v>990</v>
      </c>
      <c r="N49" s="812"/>
    </row>
    <row r="50" spans="1:14" s="633" customFormat="1" ht="40.5" customHeight="1" x14ac:dyDescent="0.25">
      <c r="A50" s="282" t="s">
        <v>3032</v>
      </c>
      <c r="B50" s="282" t="s">
        <v>318</v>
      </c>
      <c r="C50" s="282" t="s">
        <v>364</v>
      </c>
      <c r="D50" s="240" t="s">
        <v>188</v>
      </c>
      <c r="E50" s="282" t="s">
        <v>2859</v>
      </c>
      <c r="F50" s="282"/>
      <c r="G50" s="283" t="s">
        <v>155</v>
      </c>
      <c r="H50" s="283"/>
      <c r="I50" s="282" t="s">
        <v>380</v>
      </c>
      <c r="J50" s="283">
        <v>2025</v>
      </c>
      <c r="K50" s="283">
        <v>2029</v>
      </c>
      <c r="L50" s="811"/>
      <c r="M50" s="811"/>
      <c r="N50" s="812"/>
    </row>
    <row r="51" spans="1:14" s="633" customFormat="1" ht="40.5" customHeight="1" x14ac:dyDescent="0.25">
      <c r="A51" s="282" t="s">
        <v>3032</v>
      </c>
      <c r="B51" s="282" t="s">
        <v>318</v>
      </c>
      <c r="C51" s="282" t="s">
        <v>364</v>
      </c>
      <c r="D51" s="240" t="s">
        <v>190</v>
      </c>
      <c r="E51" s="282" t="s">
        <v>3030</v>
      </c>
      <c r="F51" s="282" t="s">
        <v>155</v>
      </c>
      <c r="G51" s="283" t="s">
        <v>155</v>
      </c>
      <c r="H51" s="283"/>
      <c r="I51" s="282"/>
      <c r="J51" s="283">
        <v>2025</v>
      </c>
      <c r="K51" s="283">
        <v>2029</v>
      </c>
      <c r="L51" s="811"/>
      <c r="M51" s="811"/>
      <c r="N51" s="812"/>
    </row>
    <row r="52" spans="1:14" s="633" customFormat="1" ht="40.5" customHeight="1" x14ac:dyDescent="0.25">
      <c r="A52" s="282" t="s">
        <v>3032</v>
      </c>
      <c r="B52" s="282" t="s">
        <v>318</v>
      </c>
      <c r="C52" s="282" t="s">
        <v>364</v>
      </c>
      <c r="D52" s="240" t="s">
        <v>3023</v>
      </c>
      <c r="E52" s="282" t="s">
        <v>2860</v>
      </c>
      <c r="F52" s="282"/>
      <c r="G52" s="283" t="s">
        <v>155</v>
      </c>
      <c r="H52" s="283"/>
      <c r="I52" s="282"/>
      <c r="J52" s="283">
        <v>2030</v>
      </c>
      <c r="K52" s="283"/>
      <c r="L52" s="811"/>
      <c r="M52" s="811"/>
      <c r="N52" s="812"/>
    </row>
    <row r="53" spans="1:14" s="633" customFormat="1" ht="40.5" customHeight="1" x14ac:dyDescent="0.25">
      <c r="A53" s="316" t="s">
        <v>3032</v>
      </c>
      <c r="B53" s="316" t="s">
        <v>318</v>
      </c>
      <c r="C53" s="316" t="s">
        <v>364</v>
      </c>
      <c r="D53" s="619" t="s">
        <v>3024</v>
      </c>
      <c r="E53" s="316" t="s">
        <v>3031</v>
      </c>
      <c r="F53" s="316" t="s">
        <v>155</v>
      </c>
      <c r="G53" s="317" t="s">
        <v>155</v>
      </c>
      <c r="H53" s="317"/>
      <c r="I53" s="316"/>
      <c r="J53" s="317">
        <v>2030</v>
      </c>
      <c r="K53" s="317"/>
      <c r="L53" s="810"/>
      <c r="M53" s="810" t="s">
        <v>990</v>
      </c>
      <c r="N53" s="812"/>
    </row>
    <row r="54" spans="1:14" s="630" customFormat="1" ht="40.5" customHeight="1" x14ac:dyDescent="0.25">
      <c r="A54" s="322" t="s">
        <v>3217</v>
      </c>
      <c r="B54" s="322" t="s">
        <v>382</v>
      </c>
      <c r="C54" s="322" t="s">
        <v>319</v>
      </c>
      <c r="D54" s="603" t="s">
        <v>151</v>
      </c>
      <c r="E54" s="322" t="s">
        <v>1018</v>
      </c>
      <c r="F54" s="322"/>
      <c r="G54" s="323"/>
      <c r="H54" s="323" t="s">
        <v>123</v>
      </c>
      <c r="I54" s="627" t="s">
        <v>3020</v>
      </c>
      <c r="J54" s="323"/>
      <c r="K54" s="323"/>
      <c r="L54" s="806" t="s">
        <v>321</v>
      </c>
      <c r="M54" s="806" t="s">
        <v>1017</v>
      </c>
      <c r="N54" s="812"/>
    </row>
    <row r="55" spans="1:14" s="630" customFormat="1" ht="40.5" customHeight="1" x14ac:dyDescent="0.25">
      <c r="A55" s="325" t="s">
        <v>3217</v>
      </c>
      <c r="B55" s="325" t="s">
        <v>382</v>
      </c>
      <c r="C55" s="325" t="s">
        <v>319</v>
      </c>
      <c r="D55" s="452" t="s">
        <v>165</v>
      </c>
      <c r="E55" s="325" t="s">
        <v>1039</v>
      </c>
      <c r="F55" s="325"/>
      <c r="G55" s="326"/>
      <c r="H55" s="326"/>
      <c r="I55" s="325" t="s">
        <v>333</v>
      </c>
      <c r="J55" s="326"/>
      <c r="K55" s="326"/>
      <c r="L55" s="807"/>
      <c r="M55" s="807" t="s">
        <v>990</v>
      </c>
      <c r="N55" s="812"/>
    </row>
    <row r="56" spans="1:14" s="630" customFormat="1" ht="40.5" customHeight="1" x14ac:dyDescent="0.25">
      <c r="A56" s="325" t="s">
        <v>3217</v>
      </c>
      <c r="B56" s="325" t="s">
        <v>382</v>
      </c>
      <c r="C56" s="325" t="s">
        <v>319</v>
      </c>
      <c r="D56" s="452" t="s">
        <v>168</v>
      </c>
      <c r="E56" s="325" t="s">
        <v>1040</v>
      </c>
      <c r="F56" s="325"/>
      <c r="G56" s="326"/>
      <c r="H56" s="326"/>
      <c r="I56" s="325" t="s">
        <v>1021</v>
      </c>
      <c r="J56" s="326"/>
      <c r="K56" s="326">
        <v>2024</v>
      </c>
      <c r="L56" s="807"/>
      <c r="M56" s="807" t="s">
        <v>990</v>
      </c>
      <c r="N56" s="812"/>
    </row>
    <row r="57" spans="1:14" s="630" customFormat="1" ht="40.5" customHeight="1" x14ac:dyDescent="0.25">
      <c r="A57" s="325" t="s">
        <v>3217</v>
      </c>
      <c r="B57" s="325" t="s">
        <v>382</v>
      </c>
      <c r="C57" s="325" t="s">
        <v>319</v>
      </c>
      <c r="D57" s="452" t="s">
        <v>170</v>
      </c>
      <c r="E57" s="325" t="s">
        <v>1041</v>
      </c>
      <c r="F57" s="325"/>
      <c r="G57" s="326" t="s">
        <v>155</v>
      </c>
      <c r="H57" s="326"/>
      <c r="I57" s="325" t="s">
        <v>338</v>
      </c>
      <c r="J57" s="326">
        <v>2025</v>
      </c>
      <c r="K57" s="326">
        <v>2029</v>
      </c>
      <c r="L57" s="807"/>
      <c r="M57" s="807" t="s">
        <v>990</v>
      </c>
      <c r="N57" s="812"/>
    </row>
    <row r="58" spans="1:14" s="630" customFormat="1" ht="40.5" customHeight="1" x14ac:dyDescent="0.25">
      <c r="A58" s="325" t="s">
        <v>3217</v>
      </c>
      <c r="B58" s="325" t="s">
        <v>382</v>
      </c>
      <c r="C58" s="325" t="s">
        <v>319</v>
      </c>
      <c r="D58" s="452" t="s">
        <v>186</v>
      </c>
      <c r="E58" s="325" t="s">
        <v>1042</v>
      </c>
      <c r="F58" s="325"/>
      <c r="G58" s="326" t="s">
        <v>155</v>
      </c>
      <c r="H58" s="326"/>
      <c r="I58" s="325" t="s">
        <v>339</v>
      </c>
      <c r="J58" s="326">
        <v>2030</v>
      </c>
      <c r="K58" s="326"/>
      <c r="L58" s="807"/>
      <c r="M58" s="807" t="s">
        <v>990</v>
      </c>
      <c r="N58" s="812"/>
    </row>
    <row r="59" spans="1:14" s="633" customFormat="1" ht="40.5" customHeight="1" x14ac:dyDescent="0.25">
      <c r="A59" s="295" t="s">
        <v>3033</v>
      </c>
      <c r="B59" s="295" t="s">
        <v>382</v>
      </c>
      <c r="C59" s="295" t="s">
        <v>350</v>
      </c>
      <c r="D59" s="618" t="s">
        <v>151</v>
      </c>
      <c r="E59" s="295" t="s">
        <v>1031</v>
      </c>
      <c r="F59" s="295"/>
      <c r="G59" s="624"/>
      <c r="H59" s="624" t="s">
        <v>123</v>
      </c>
      <c r="I59" s="295" t="s">
        <v>351</v>
      </c>
      <c r="J59" s="624"/>
      <c r="K59" s="624"/>
      <c r="L59" s="809" t="s">
        <v>384</v>
      </c>
      <c r="M59" s="809" t="s">
        <v>1017</v>
      </c>
      <c r="N59" s="812"/>
    </row>
    <row r="60" spans="1:14" s="633" customFormat="1" ht="40.5" customHeight="1" x14ac:dyDescent="0.25">
      <c r="A60" s="282" t="s">
        <v>3033</v>
      </c>
      <c r="B60" s="282" t="s">
        <v>382</v>
      </c>
      <c r="C60" s="282" t="s">
        <v>350</v>
      </c>
      <c r="D60" s="240" t="s">
        <v>165</v>
      </c>
      <c r="E60" s="282" t="s">
        <v>1032</v>
      </c>
      <c r="F60" s="282"/>
      <c r="G60" s="283"/>
      <c r="H60" s="283"/>
      <c r="I60" s="282" t="s">
        <v>385</v>
      </c>
      <c r="J60" s="283"/>
      <c r="K60" s="283"/>
      <c r="L60" s="811"/>
      <c r="M60" s="811" t="s">
        <v>990</v>
      </c>
      <c r="N60" s="812"/>
    </row>
    <row r="61" spans="1:14" s="633" customFormat="1" ht="40.5" customHeight="1" x14ac:dyDescent="0.25">
      <c r="A61" s="282" t="s">
        <v>3033</v>
      </c>
      <c r="B61" s="282" t="s">
        <v>382</v>
      </c>
      <c r="C61" s="282" t="s">
        <v>350</v>
      </c>
      <c r="D61" s="240" t="s">
        <v>168</v>
      </c>
      <c r="E61" s="282" t="s">
        <v>1033</v>
      </c>
      <c r="F61" s="282"/>
      <c r="G61" s="283"/>
      <c r="H61" s="283"/>
      <c r="I61" s="282" t="s">
        <v>361</v>
      </c>
      <c r="J61" s="283"/>
      <c r="K61" s="283">
        <v>2024</v>
      </c>
      <c r="L61" s="811"/>
      <c r="M61" s="811" t="s">
        <v>990</v>
      </c>
      <c r="N61" s="812"/>
    </row>
    <row r="62" spans="1:14" s="633" customFormat="1" ht="40.5" customHeight="1" x14ac:dyDescent="0.25">
      <c r="A62" s="282" t="s">
        <v>3033</v>
      </c>
      <c r="B62" s="282" t="s">
        <v>382</v>
      </c>
      <c r="C62" s="282" t="s">
        <v>350</v>
      </c>
      <c r="D62" s="240" t="s">
        <v>170</v>
      </c>
      <c r="E62" s="282" t="s">
        <v>3025</v>
      </c>
      <c r="F62" s="282" t="s">
        <v>155</v>
      </c>
      <c r="G62" s="283"/>
      <c r="H62" s="283"/>
      <c r="I62" s="282" t="s">
        <v>362</v>
      </c>
      <c r="J62" s="283"/>
      <c r="K62" s="283">
        <v>2024</v>
      </c>
      <c r="L62" s="811"/>
      <c r="M62" s="811" t="s">
        <v>990</v>
      </c>
      <c r="N62" s="812"/>
    </row>
    <row r="63" spans="1:14" s="633" customFormat="1" ht="40.5" customHeight="1" x14ac:dyDescent="0.25">
      <c r="A63" s="282" t="s">
        <v>3033</v>
      </c>
      <c r="B63" s="282" t="s">
        <v>382</v>
      </c>
      <c r="C63" s="282" t="s">
        <v>350</v>
      </c>
      <c r="D63" s="240" t="s">
        <v>186</v>
      </c>
      <c r="E63" s="282" t="s">
        <v>1034</v>
      </c>
      <c r="F63" s="282"/>
      <c r="G63" s="283" t="s">
        <v>155</v>
      </c>
      <c r="H63" s="283"/>
      <c r="I63" s="282" t="s">
        <v>363</v>
      </c>
      <c r="J63" s="283">
        <v>2025</v>
      </c>
      <c r="K63" s="283">
        <v>2029</v>
      </c>
      <c r="L63" s="811"/>
      <c r="M63" s="811"/>
      <c r="N63" s="812"/>
    </row>
    <row r="64" spans="1:14" s="633" customFormat="1" ht="40.5" customHeight="1" x14ac:dyDescent="0.25">
      <c r="A64" s="282" t="s">
        <v>3033</v>
      </c>
      <c r="B64" s="282" t="s">
        <v>382</v>
      </c>
      <c r="C64" s="282" t="s">
        <v>350</v>
      </c>
      <c r="D64" s="240" t="s">
        <v>188</v>
      </c>
      <c r="E64" s="282" t="s">
        <v>3026</v>
      </c>
      <c r="F64" s="282" t="s">
        <v>155</v>
      </c>
      <c r="G64" s="283" t="s">
        <v>155</v>
      </c>
      <c r="H64" s="283"/>
      <c r="I64" s="282"/>
      <c r="J64" s="283">
        <v>2025</v>
      </c>
      <c r="K64" s="283">
        <v>2029</v>
      </c>
      <c r="L64" s="811"/>
      <c r="M64" s="811"/>
      <c r="N64" s="812"/>
    </row>
    <row r="65" spans="1:14" s="633" customFormat="1" ht="40.5" customHeight="1" x14ac:dyDescent="0.25">
      <c r="A65" s="282" t="s">
        <v>3033</v>
      </c>
      <c r="B65" s="282" t="s">
        <v>382</v>
      </c>
      <c r="C65" s="282" t="s">
        <v>350</v>
      </c>
      <c r="D65" s="240" t="s">
        <v>190</v>
      </c>
      <c r="E65" s="282" t="s">
        <v>1035</v>
      </c>
      <c r="F65" s="282"/>
      <c r="G65" s="283" t="s">
        <v>155</v>
      </c>
      <c r="H65" s="283"/>
      <c r="I65" s="282"/>
      <c r="J65" s="283">
        <v>2030</v>
      </c>
      <c r="K65" s="283"/>
      <c r="L65" s="811"/>
      <c r="M65" s="811"/>
      <c r="N65" s="812"/>
    </row>
    <row r="66" spans="1:14" s="633" customFormat="1" ht="40.5" customHeight="1" x14ac:dyDescent="0.25">
      <c r="A66" s="316" t="s">
        <v>3033</v>
      </c>
      <c r="B66" s="316" t="s">
        <v>382</v>
      </c>
      <c r="C66" s="316" t="s">
        <v>350</v>
      </c>
      <c r="D66" s="619" t="s">
        <v>3023</v>
      </c>
      <c r="E66" s="316" t="s">
        <v>3027</v>
      </c>
      <c r="F66" s="316" t="s">
        <v>155</v>
      </c>
      <c r="G66" s="317" t="s">
        <v>155</v>
      </c>
      <c r="H66" s="317"/>
      <c r="I66" s="316"/>
      <c r="J66" s="317">
        <v>2030</v>
      </c>
      <c r="K66" s="317"/>
      <c r="L66" s="810"/>
      <c r="M66" s="810" t="s">
        <v>990</v>
      </c>
      <c r="N66" s="812"/>
    </row>
    <row r="67" spans="1:14" s="630" customFormat="1" ht="40.5" customHeight="1" x14ac:dyDescent="0.25">
      <c r="A67" s="322" t="s">
        <v>3037</v>
      </c>
      <c r="B67" s="322" t="s">
        <v>382</v>
      </c>
      <c r="C67" s="322" t="s">
        <v>386</v>
      </c>
      <c r="D67" s="603" t="s">
        <v>151</v>
      </c>
      <c r="E67" s="322" t="s">
        <v>365</v>
      </c>
      <c r="F67" s="322"/>
      <c r="G67" s="323"/>
      <c r="H67" s="323" t="s">
        <v>123</v>
      </c>
      <c r="I67" s="322" t="s">
        <v>365</v>
      </c>
      <c r="J67" s="323"/>
      <c r="K67" s="323"/>
      <c r="L67" s="806" t="s">
        <v>387</v>
      </c>
      <c r="M67" s="806" t="s">
        <v>1017</v>
      </c>
      <c r="N67" s="812"/>
    </row>
    <row r="68" spans="1:14" s="630" customFormat="1" ht="40.5" customHeight="1" x14ac:dyDescent="0.25">
      <c r="A68" s="325" t="s">
        <v>3037</v>
      </c>
      <c r="B68" s="325" t="s">
        <v>382</v>
      </c>
      <c r="C68" s="325" t="s">
        <v>386</v>
      </c>
      <c r="D68" s="452" t="s">
        <v>165</v>
      </c>
      <c r="E68" s="325" t="s">
        <v>371</v>
      </c>
      <c r="F68" s="325"/>
      <c r="G68" s="326"/>
      <c r="H68" s="326"/>
      <c r="I68" s="325" t="s">
        <v>371</v>
      </c>
      <c r="J68" s="326"/>
      <c r="K68" s="326"/>
      <c r="L68" s="807"/>
      <c r="M68" s="807" t="s">
        <v>990</v>
      </c>
      <c r="N68" s="812"/>
    </row>
    <row r="69" spans="1:14" s="630" customFormat="1" ht="40.5" customHeight="1" x14ac:dyDescent="0.25">
      <c r="A69" s="325" t="s">
        <v>3037</v>
      </c>
      <c r="B69" s="325" t="s">
        <v>382</v>
      </c>
      <c r="C69" s="325" t="s">
        <v>386</v>
      </c>
      <c r="D69" s="452" t="s">
        <v>168</v>
      </c>
      <c r="E69" s="325" t="s">
        <v>1045</v>
      </c>
      <c r="F69" s="325"/>
      <c r="G69" s="326"/>
      <c r="H69" s="326"/>
      <c r="I69" s="325" t="s">
        <v>389</v>
      </c>
      <c r="J69" s="326"/>
      <c r="K69" s="326">
        <v>2024</v>
      </c>
      <c r="L69" s="807"/>
      <c r="M69" s="807" t="s">
        <v>990</v>
      </c>
      <c r="N69" s="812"/>
    </row>
    <row r="70" spans="1:14" s="630" customFormat="1" ht="40.5" customHeight="1" x14ac:dyDescent="0.25">
      <c r="A70" s="325" t="s">
        <v>3037</v>
      </c>
      <c r="B70" s="325" t="s">
        <v>382</v>
      </c>
      <c r="C70" s="325" t="s">
        <v>386</v>
      </c>
      <c r="D70" s="452" t="s">
        <v>170</v>
      </c>
      <c r="E70" s="325" t="s">
        <v>3034</v>
      </c>
      <c r="F70" s="325" t="s">
        <v>155</v>
      </c>
      <c r="G70" s="326"/>
      <c r="H70" s="326"/>
      <c r="I70" s="325" t="s">
        <v>391</v>
      </c>
      <c r="J70" s="326"/>
      <c r="K70" s="326">
        <v>2024</v>
      </c>
      <c r="L70" s="807"/>
      <c r="M70" s="807" t="s">
        <v>990</v>
      </c>
      <c r="N70" s="812"/>
    </row>
    <row r="71" spans="1:14" s="630" customFormat="1" ht="40.5" customHeight="1" x14ac:dyDescent="0.25">
      <c r="A71" s="325" t="s">
        <v>3037</v>
      </c>
      <c r="B71" s="325" t="s">
        <v>382</v>
      </c>
      <c r="C71" s="325" t="s">
        <v>386</v>
      </c>
      <c r="D71" s="452" t="s">
        <v>186</v>
      </c>
      <c r="E71" s="325" t="s">
        <v>378</v>
      </c>
      <c r="F71" s="325"/>
      <c r="G71" s="326" t="s">
        <v>155</v>
      </c>
      <c r="H71" s="326"/>
      <c r="I71" s="325" t="s">
        <v>392</v>
      </c>
      <c r="J71" s="326">
        <v>2025</v>
      </c>
      <c r="K71" s="326">
        <v>2029</v>
      </c>
      <c r="L71" s="807"/>
      <c r="M71" s="807"/>
      <c r="N71" s="812"/>
    </row>
    <row r="72" spans="1:14" s="630" customFormat="1" ht="40.5" customHeight="1" x14ac:dyDescent="0.25">
      <c r="A72" s="325" t="s">
        <v>3037</v>
      </c>
      <c r="B72" s="325" t="s">
        <v>382</v>
      </c>
      <c r="C72" s="325" t="s">
        <v>386</v>
      </c>
      <c r="D72" s="452" t="s">
        <v>188</v>
      </c>
      <c r="E72" s="325" t="s">
        <v>3035</v>
      </c>
      <c r="F72" s="325" t="s">
        <v>155</v>
      </c>
      <c r="G72" s="326" t="s">
        <v>155</v>
      </c>
      <c r="H72" s="326"/>
      <c r="I72" s="325"/>
      <c r="J72" s="326">
        <v>2025</v>
      </c>
      <c r="K72" s="326">
        <v>2029</v>
      </c>
      <c r="L72" s="807"/>
      <c r="M72" s="807"/>
      <c r="N72" s="812"/>
    </row>
    <row r="73" spans="1:14" s="630" customFormat="1" ht="40.5" customHeight="1" x14ac:dyDescent="0.25">
      <c r="A73" s="325" t="s">
        <v>3037</v>
      </c>
      <c r="B73" s="325" t="s">
        <v>382</v>
      </c>
      <c r="C73" s="325" t="s">
        <v>386</v>
      </c>
      <c r="D73" s="452" t="s">
        <v>190</v>
      </c>
      <c r="E73" s="325" t="s">
        <v>380</v>
      </c>
      <c r="F73" s="325"/>
      <c r="G73" s="326" t="s">
        <v>155</v>
      </c>
      <c r="H73" s="326"/>
      <c r="I73" s="325"/>
      <c r="J73" s="326">
        <v>2030</v>
      </c>
      <c r="K73" s="326"/>
      <c r="L73" s="807"/>
      <c r="M73" s="807"/>
      <c r="N73" s="812"/>
    </row>
    <row r="74" spans="1:14" s="630" customFormat="1" ht="40.5" customHeight="1" x14ac:dyDescent="0.25">
      <c r="A74" s="336" t="s">
        <v>3037</v>
      </c>
      <c r="B74" s="336" t="s">
        <v>382</v>
      </c>
      <c r="C74" s="336" t="s">
        <v>386</v>
      </c>
      <c r="D74" s="614" t="s">
        <v>3023</v>
      </c>
      <c r="E74" s="336" t="s">
        <v>3036</v>
      </c>
      <c r="F74" s="336" t="s">
        <v>155</v>
      </c>
      <c r="G74" s="337" t="s">
        <v>155</v>
      </c>
      <c r="H74" s="337"/>
      <c r="I74" s="336"/>
      <c r="J74" s="337">
        <v>2030</v>
      </c>
      <c r="K74" s="337"/>
      <c r="L74" s="808"/>
      <c r="M74" s="808" t="s">
        <v>990</v>
      </c>
      <c r="N74" s="812"/>
    </row>
    <row r="75" spans="1:14" s="633" customFormat="1" ht="40.5" customHeight="1" x14ac:dyDescent="0.25">
      <c r="A75" s="162" t="s">
        <v>3218</v>
      </c>
      <c r="B75" s="162" t="s">
        <v>2861</v>
      </c>
      <c r="C75" s="162" t="s">
        <v>2862</v>
      </c>
      <c r="D75" s="647" t="s">
        <v>151</v>
      </c>
      <c r="E75" s="162" t="s">
        <v>279</v>
      </c>
      <c r="F75" s="162"/>
      <c r="G75" s="469"/>
      <c r="H75" s="469" t="s">
        <v>123</v>
      </c>
      <c r="I75" s="162" t="s">
        <v>279</v>
      </c>
      <c r="J75" s="469"/>
      <c r="K75" s="469"/>
      <c r="L75" s="470" t="s">
        <v>2863</v>
      </c>
      <c r="M75" s="470" t="s">
        <v>990</v>
      </c>
      <c r="N75" s="659"/>
    </row>
    <row r="76" spans="1:14" s="630" customFormat="1" ht="40.5" customHeight="1" x14ac:dyDescent="0.25">
      <c r="A76" s="467" t="s">
        <v>3219</v>
      </c>
      <c r="B76" s="467" t="s">
        <v>2861</v>
      </c>
      <c r="C76" s="467" t="s">
        <v>2864</v>
      </c>
      <c r="D76" s="648" t="s">
        <v>151</v>
      </c>
      <c r="E76" s="467" t="s">
        <v>279</v>
      </c>
      <c r="F76" s="467"/>
      <c r="G76" s="465"/>
      <c r="H76" s="465" t="s">
        <v>123</v>
      </c>
      <c r="I76" s="467" t="s">
        <v>279</v>
      </c>
      <c r="J76" s="465"/>
      <c r="K76" s="465"/>
      <c r="L76" s="468" t="s">
        <v>2865</v>
      </c>
      <c r="M76" s="468" t="s">
        <v>990</v>
      </c>
      <c r="N76" s="659"/>
    </row>
    <row r="77" spans="1:14" s="633" customFormat="1" ht="40.5" customHeight="1" x14ac:dyDescent="0.25">
      <c r="A77" s="162" t="s">
        <v>3220</v>
      </c>
      <c r="B77" s="162" t="s">
        <v>2861</v>
      </c>
      <c r="C77" s="162" t="s">
        <v>2866</v>
      </c>
      <c r="D77" s="647" t="s">
        <v>151</v>
      </c>
      <c r="E77" s="162" t="s">
        <v>279</v>
      </c>
      <c r="F77" s="162"/>
      <c r="G77" s="469"/>
      <c r="H77" s="469" t="s">
        <v>123</v>
      </c>
      <c r="I77" s="162" t="s">
        <v>279</v>
      </c>
      <c r="J77" s="469"/>
      <c r="K77" s="469"/>
      <c r="L77" s="470" t="s">
        <v>2867</v>
      </c>
      <c r="M77" s="470" t="s">
        <v>990</v>
      </c>
      <c r="N77" s="659"/>
    </row>
    <row r="78" spans="1:14" s="630" customFormat="1" ht="40.5" customHeight="1" x14ac:dyDescent="0.25">
      <c r="A78" s="467" t="s">
        <v>3221</v>
      </c>
      <c r="B78" s="467" t="s">
        <v>2861</v>
      </c>
      <c r="C78" s="467" t="s">
        <v>2868</v>
      </c>
      <c r="D78" s="648" t="s">
        <v>151</v>
      </c>
      <c r="E78" s="467" t="s">
        <v>279</v>
      </c>
      <c r="F78" s="467"/>
      <c r="G78" s="465"/>
      <c r="H78" s="465" t="s">
        <v>123</v>
      </c>
      <c r="I78" s="467" t="s">
        <v>279</v>
      </c>
      <c r="J78" s="465"/>
      <c r="K78" s="465"/>
      <c r="L78" s="468" t="s">
        <v>2869</v>
      </c>
      <c r="M78" s="468" t="s">
        <v>990</v>
      </c>
      <c r="N78" s="659"/>
    </row>
    <row r="79" spans="1:14" s="633" customFormat="1" ht="40.5" customHeight="1" x14ac:dyDescent="0.25">
      <c r="A79" s="162" t="s">
        <v>3222</v>
      </c>
      <c r="B79" s="162" t="s">
        <v>2861</v>
      </c>
      <c r="C79" s="162" t="s">
        <v>2870</v>
      </c>
      <c r="D79" s="647" t="s">
        <v>151</v>
      </c>
      <c r="E79" s="162" t="s">
        <v>279</v>
      </c>
      <c r="F79" s="162"/>
      <c r="G79" s="469"/>
      <c r="H79" s="469" t="s">
        <v>123</v>
      </c>
      <c r="I79" s="162" t="s">
        <v>279</v>
      </c>
      <c r="J79" s="469"/>
      <c r="K79" s="469"/>
      <c r="L79" s="470" t="s">
        <v>2871</v>
      </c>
      <c r="M79" s="470" t="s">
        <v>990</v>
      </c>
      <c r="N79" s="659"/>
    </row>
    <row r="80" spans="1:14" s="630" customFormat="1" ht="40.5" customHeight="1" x14ac:dyDescent="0.25">
      <c r="A80" s="466" t="s">
        <v>3223</v>
      </c>
      <c r="B80" s="466" t="s">
        <v>2872</v>
      </c>
      <c r="C80" s="466" t="s">
        <v>2873</v>
      </c>
      <c r="D80" s="644" t="s">
        <v>151</v>
      </c>
      <c r="E80" s="466" t="s">
        <v>2874</v>
      </c>
      <c r="F80" s="466"/>
      <c r="G80" s="464"/>
      <c r="H80" s="464" t="s">
        <v>123</v>
      </c>
      <c r="I80" s="466" t="s">
        <v>2874</v>
      </c>
      <c r="J80" s="464"/>
      <c r="K80" s="464"/>
      <c r="L80" s="474" t="s">
        <v>2875</v>
      </c>
      <c r="M80" s="474" t="s">
        <v>990</v>
      </c>
      <c r="N80" s="659"/>
    </row>
    <row r="81" spans="1:14" s="633" customFormat="1" ht="40.5" customHeight="1" x14ac:dyDescent="0.25">
      <c r="A81" s="162" t="s">
        <v>3224</v>
      </c>
      <c r="B81" s="162" t="s">
        <v>2872</v>
      </c>
      <c r="C81" s="162" t="s">
        <v>2876</v>
      </c>
      <c r="D81" s="647" t="s">
        <v>151</v>
      </c>
      <c r="E81" s="162" t="s">
        <v>2874</v>
      </c>
      <c r="F81" s="162"/>
      <c r="G81" s="469"/>
      <c r="H81" s="469" t="s">
        <v>123</v>
      </c>
      <c r="I81" s="162" t="s">
        <v>2874</v>
      </c>
      <c r="J81" s="469"/>
      <c r="K81" s="469"/>
      <c r="L81" s="470" t="s">
        <v>2877</v>
      </c>
      <c r="M81" s="470" t="s">
        <v>990</v>
      </c>
      <c r="N81" s="659"/>
    </row>
    <row r="82" spans="1:14" s="630" customFormat="1" ht="40.5" customHeight="1" x14ac:dyDescent="0.25">
      <c r="A82" s="467" t="s">
        <v>3225</v>
      </c>
      <c r="B82" s="467" t="s">
        <v>2872</v>
      </c>
      <c r="C82" s="467" t="s">
        <v>2878</v>
      </c>
      <c r="D82" s="648" t="s">
        <v>151</v>
      </c>
      <c r="E82" s="467" t="s">
        <v>2874</v>
      </c>
      <c r="F82" s="467"/>
      <c r="G82" s="465"/>
      <c r="H82" s="465" t="s">
        <v>123</v>
      </c>
      <c r="I82" s="467" t="s">
        <v>2874</v>
      </c>
      <c r="J82" s="465"/>
      <c r="K82" s="465"/>
      <c r="L82" s="468" t="s">
        <v>2879</v>
      </c>
      <c r="M82" s="468" t="s">
        <v>990</v>
      </c>
      <c r="N82" s="659"/>
    </row>
    <row r="83" spans="1:14" s="633" customFormat="1" ht="40.5" customHeight="1" x14ac:dyDescent="0.25">
      <c r="A83" s="162" t="s">
        <v>3226</v>
      </c>
      <c r="B83" s="162" t="s">
        <v>2872</v>
      </c>
      <c r="C83" s="162" t="s">
        <v>115</v>
      </c>
      <c r="D83" s="647" t="s">
        <v>151</v>
      </c>
      <c r="E83" s="162" t="s">
        <v>2874</v>
      </c>
      <c r="F83" s="162"/>
      <c r="G83" s="469"/>
      <c r="H83" s="469" t="s">
        <v>123</v>
      </c>
      <c r="I83" s="162" t="s">
        <v>2874</v>
      </c>
      <c r="J83" s="469"/>
      <c r="K83" s="469"/>
      <c r="L83" s="470" t="s">
        <v>2880</v>
      </c>
      <c r="M83" s="470" t="s">
        <v>990</v>
      </c>
      <c r="N83" s="659"/>
    </row>
    <row r="84" spans="1:14" s="630" customFormat="1" ht="40.5" customHeight="1" x14ac:dyDescent="0.25">
      <c r="A84" s="467" t="s">
        <v>3227</v>
      </c>
      <c r="B84" s="467" t="s">
        <v>2872</v>
      </c>
      <c r="C84" s="467" t="s">
        <v>2881</v>
      </c>
      <c r="D84" s="648" t="s">
        <v>151</v>
      </c>
      <c r="E84" s="467" t="s">
        <v>2874</v>
      </c>
      <c r="F84" s="467"/>
      <c r="G84" s="465"/>
      <c r="H84" s="465" t="s">
        <v>123</v>
      </c>
      <c r="I84" s="467" t="s">
        <v>2874</v>
      </c>
      <c r="J84" s="465"/>
      <c r="K84" s="465"/>
      <c r="L84" s="468" t="s">
        <v>2882</v>
      </c>
      <c r="M84" s="468" t="s">
        <v>990</v>
      </c>
      <c r="N84" s="659"/>
    </row>
    <row r="85" spans="1:14" s="633" customFormat="1" ht="40.5" customHeight="1" x14ac:dyDescent="0.25">
      <c r="A85" s="162" t="s">
        <v>3228</v>
      </c>
      <c r="B85" s="162" t="s">
        <v>495</v>
      </c>
      <c r="C85" s="162" t="s">
        <v>495</v>
      </c>
      <c r="D85" s="647" t="s">
        <v>151</v>
      </c>
      <c r="E85" s="162" t="s">
        <v>279</v>
      </c>
      <c r="F85" s="162"/>
      <c r="G85" s="469"/>
      <c r="H85" s="469" t="s">
        <v>123</v>
      </c>
      <c r="I85" s="162" t="s">
        <v>279</v>
      </c>
      <c r="J85" s="469"/>
      <c r="K85" s="469"/>
      <c r="L85" s="607" t="s">
        <v>1084</v>
      </c>
      <c r="M85" s="607" t="s">
        <v>990</v>
      </c>
      <c r="N85" s="659"/>
    </row>
  </sheetData>
  <autoFilter ref="A1:N85" xr:uid="{388C0154-F626-4F7C-B700-5394EA36ADBB}"/>
  <mergeCells count="36">
    <mergeCell ref="L67:L74"/>
    <mergeCell ref="L2:L5"/>
    <mergeCell ref="L6:L12"/>
    <mergeCell ref="L13:L18"/>
    <mergeCell ref="L19:L23"/>
    <mergeCell ref="L24:L27"/>
    <mergeCell ref="L30:L31"/>
    <mergeCell ref="L32:L36"/>
    <mergeCell ref="L37:L44"/>
    <mergeCell ref="L45:L53"/>
    <mergeCell ref="L54:L58"/>
    <mergeCell ref="L59:L66"/>
    <mergeCell ref="M67:M74"/>
    <mergeCell ref="M2:M5"/>
    <mergeCell ref="M6:M12"/>
    <mergeCell ref="M13:M18"/>
    <mergeCell ref="M19:M23"/>
    <mergeCell ref="M24:M27"/>
    <mergeCell ref="M30:M31"/>
    <mergeCell ref="M32:M36"/>
    <mergeCell ref="M37:M44"/>
    <mergeCell ref="M45:M53"/>
    <mergeCell ref="M54:M58"/>
    <mergeCell ref="M59:M66"/>
    <mergeCell ref="N67:N74"/>
    <mergeCell ref="N2:N5"/>
    <mergeCell ref="N6:N12"/>
    <mergeCell ref="N13:N18"/>
    <mergeCell ref="N19:N23"/>
    <mergeCell ref="N24:N27"/>
    <mergeCell ref="N30:N31"/>
    <mergeCell ref="N32:N36"/>
    <mergeCell ref="N37:N44"/>
    <mergeCell ref="N45:N53"/>
    <mergeCell ref="N54:N58"/>
    <mergeCell ref="N59:N6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A8726-6B71-4C72-A10E-D1C6ED856F27}">
  <sheetPr>
    <tabColor rgb="FFFFC000"/>
  </sheetPr>
  <dimension ref="A1:I81"/>
  <sheetViews>
    <sheetView zoomScale="70" zoomScaleNormal="70" workbookViewId="0">
      <pane ySplit="1" topLeftCell="A2" activePane="bottomLeft" state="frozen"/>
      <selection activeCell="L24" sqref="L24:L27"/>
      <selection pane="bottomLeft" sqref="A1:XFD1048576"/>
    </sheetView>
  </sheetViews>
  <sheetFormatPr defaultColWidth="9.140625" defaultRowHeight="15" x14ac:dyDescent="0.25"/>
  <cols>
    <col min="1" max="1" width="9.42578125" style="11" customWidth="1"/>
    <col min="2" max="2" width="17" style="446" customWidth="1"/>
    <col min="3" max="3" width="28" style="446" bestFit="1" customWidth="1"/>
    <col min="4" max="4" width="64" style="11" bestFit="1" customWidth="1"/>
    <col min="5" max="5" width="20.140625" style="11" bestFit="1" customWidth="1"/>
    <col min="6" max="6" width="20.140625" style="11" customWidth="1"/>
    <col min="7" max="7" width="125.42578125" style="446" customWidth="1"/>
    <col min="8" max="8" width="37.140625" style="446" customWidth="1"/>
    <col min="9" max="9" width="37.140625" style="11" customWidth="1"/>
    <col min="10" max="16384" width="9.140625" style="11"/>
  </cols>
  <sheetData>
    <row r="1" spans="1:9" x14ac:dyDescent="0.25">
      <c r="A1" s="4" t="s">
        <v>117</v>
      </c>
      <c r="B1" s="4" t="s">
        <v>118</v>
      </c>
      <c r="C1" s="4" t="s">
        <v>119</v>
      </c>
      <c r="D1" s="4" t="s">
        <v>538</v>
      </c>
      <c r="E1" s="88" t="s">
        <v>1441</v>
      </c>
      <c r="F1" s="88" t="s">
        <v>3435</v>
      </c>
      <c r="G1" s="4" t="s">
        <v>127</v>
      </c>
      <c r="H1" s="4" t="s">
        <v>987</v>
      </c>
      <c r="I1" s="658" t="s">
        <v>135</v>
      </c>
    </row>
    <row r="2" spans="1:9" s="18" customFormat="1" ht="60" x14ac:dyDescent="0.25">
      <c r="A2" s="629" t="s">
        <v>2883</v>
      </c>
      <c r="B2" s="167" t="s">
        <v>3130</v>
      </c>
      <c r="C2" s="167" t="s">
        <v>3139</v>
      </c>
      <c r="D2" s="164" t="s">
        <v>52</v>
      </c>
      <c r="E2" s="462" t="s">
        <v>990</v>
      </c>
      <c r="F2" s="462" t="s">
        <v>990</v>
      </c>
      <c r="G2" s="167" t="s">
        <v>3232</v>
      </c>
      <c r="H2" s="167" t="s">
        <v>3154</v>
      </c>
      <c r="I2" s="656"/>
    </row>
    <row r="3" spans="1:9" s="449" customFormat="1" ht="60" x14ac:dyDescent="0.25">
      <c r="A3" s="285" t="s">
        <v>2884</v>
      </c>
      <c r="B3" s="450" t="s">
        <v>3130</v>
      </c>
      <c r="C3" s="450" t="s">
        <v>3139</v>
      </c>
      <c r="D3" s="285" t="s">
        <v>54</v>
      </c>
      <c r="E3" s="281" t="s">
        <v>990</v>
      </c>
      <c r="F3" s="281" t="s">
        <v>990</v>
      </c>
      <c r="G3" s="450" t="s">
        <v>3232</v>
      </c>
      <c r="H3" s="450" t="s">
        <v>3154</v>
      </c>
      <c r="I3" s="657"/>
    </row>
    <row r="4" spans="1:9" s="18" customFormat="1" ht="60" x14ac:dyDescent="0.25">
      <c r="A4" s="629" t="s">
        <v>2885</v>
      </c>
      <c r="B4" s="167" t="s">
        <v>3130</v>
      </c>
      <c r="C4" s="167" t="s">
        <v>3140</v>
      </c>
      <c r="D4" s="164" t="s">
        <v>553</v>
      </c>
      <c r="E4" s="76" t="s">
        <v>990</v>
      </c>
      <c r="F4" s="76" t="s">
        <v>990</v>
      </c>
      <c r="G4" s="167" t="s">
        <v>1087</v>
      </c>
      <c r="H4" s="167" t="s">
        <v>990</v>
      </c>
      <c r="I4" s="657"/>
    </row>
    <row r="5" spans="1:9" s="449" customFormat="1" ht="60" x14ac:dyDescent="0.25">
      <c r="A5" s="285" t="s">
        <v>2886</v>
      </c>
      <c r="B5" s="450" t="s">
        <v>3130</v>
      </c>
      <c r="C5" s="450" t="s">
        <v>3140</v>
      </c>
      <c r="D5" s="285" t="s">
        <v>3050</v>
      </c>
      <c r="E5" s="281" t="s">
        <v>990</v>
      </c>
      <c r="F5" s="281" t="s">
        <v>990</v>
      </c>
      <c r="G5" s="450" t="s">
        <v>1089</v>
      </c>
      <c r="H5" s="450" t="s">
        <v>990</v>
      </c>
      <c r="I5" s="657"/>
    </row>
    <row r="6" spans="1:9" s="18" customFormat="1" ht="45" x14ac:dyDescent="0.25">
      <c r="A6" s="629" t="s">
        <v>2887</v>
      </c>
      <c r="B6" s="167" t="s">
        <v>3130</v>
      </c>
      <c r="C6" s="167" t="s">
        <v>3139</v>
      </c>
      <c r="D6" s="164" t="s">
        <v>621</v>
      </c>
      <c r="E6" s="76" t="s">
        <v>990</v>
      </c>
      <c r="F6" s="76" t="s">
        <v>990</v>
      </c>
      <c r="G6" s="167" t="s">
        <v>623</v>
      </c>
      <c r="H6" s="167" t="s">
        <v>990</v>
      </c>
      <c r="I6" s="657"/>
    </row>
    <row r="7" spans="1:9" s="449" customFormat="1" ht="75" x14ac:dyDescent="0.25">
      <c r="A7" s="285" t="s">
        <v>2888</v>
      </c>
      <c r="B7" s="450" t="s">
        <v>149</v>
      </c>
      <c r="C7" s="450" t="s">
        <v>3112</v>
      </c>
      <c r="D7" s="285" t="s">
        <v>575</v>
      </c>
      <c r="E7" s="281" t="s">
        <v>990</v>
      </c>
      <c r="F7" s="281" t="s">
        <v>990</v>
      </c>
      <c r="G7" s="450" t="s">
        <v>1094</v>
      </c>
      <c r="H7" s="450" t="s">
        <v>990</v>
      </c>
      <c r="I7" s="657"/>
    </row>
    <row r="8" spans="1:9" s="18" customFormat="1" ht="75" x14ac:dyDescent="0.25">
      <c r="A8" s="629" t="s">
        <v>2889</v>
      </c>
      <c r="B8" s="167" t="s">
        <v>149</v>
      </c>
      <c r="C8" s="167" t="s">
        <v>3112</v>
      </c>
      <c r="D8" s="164" t="s">
        <v>61</v>
      </c>
      <c r="E8" s="76" t="s">
        <v>990</v>
      </c>
      <c r="F8" s="76" t="s">
        <v>990</v>
      </c>
      <c r="G8" s="167" t="s">
        <v>580</v>
      </c>
      <c r="H8" s="167" t="s">
        <v>1095</v>
      </c>
      <c r="I8" s="657"/>
    </row>
    <row r="9" spans="1:9" s="449" customFormat="1" ht="30" x14ac:dyDescent="0.25">
      <c r="A9" s="285" t="s">
        <v>2890</v>
      </c>
      <c r="B9" s="450" t="s">
        <v>149</v>
      </c>
      <c r="C9" s="450" t="s">
        <v>3112</v>
      </c>
      <c r="D9" s="285" t="s">
        <v>586</v>
      </c>
      <c r="E9" s="281" t="s">
        <v>990</v>
      </c>
      <c r="F9" s="281" t="s">
        <v>990</v>
      </c>
      <c r="G9" s="450" t="s">
        <v>2891</v>
      </c>
      <c r="H9" s="450" t="s">
        <v>990</v>
      </c>
      <c r="I9" s="657"/>
    </row>
    <row r="10" spans="1:9" s="18" customFormat="1" ht="30" x14ac:dyDescent="0.25">
      <c r="A10" s="629" t="s">
        <v>2892</v>
      </c>
      <c r="B10" s="167" t="s">
        <v>149</v>
      </c>
      <c r="C10" s="167" t="s">
        <v>173</v>
      </c>
      <c r="D10" s="164" t="s">
        <v>63</v>
      </c>
      <c r="E10" s="76" t="s">
        <v>990</v>
      </c>
      <c r="F10" s="76" t="s">
        <v>990</v>
      </c>
      <c r="G10" s="167" t="s">
        <v>597</v>
      </c>
      <c r="H10" s="167" t="s">
        <v>1095</v>
      </c>
      <c r="I10" s="657"/>
    </row>
    <row r="11" spans="1:9" s="449" customFormat="1" ht="75" x14ac:dyDescent="0.25">
      <c r="A11" s="285" t="s">
        <v>2893</v>
      </c>
      <c r="B11" s="450" t="s">
        <v>149</v>
      </c>
      <c r="C11" s="450" t="s">
        <v>173</v>
      </c>
      <c r="D11" s="285" t="s">
        <v>600</v>
      </c>
      <c r="E11" s="281" t="s">
        <v>990</v>
      </c>
      <c r="F11" s="281" t="s">
        <v>990</v>
      </c>
      <c r="G11" s="450" t="s">
        <v>601</v>
      </c>
      <c r="H11" s="450" t="s">
        <v>990</v>
      </c>
      <c r="I11" s="657"/>
    </row>
    <row r="12" spans="1:9" s="18" customFormat="1" ht="45" x14ac:dyDescent="0.25">
      <c r="A12" s="629" t="s">
        <v>2894</v>
      </c>
      <c r="B12" s="167" t="s">
        <v>3130</v>
      </c>
      <c r="C12" s="167" t="s">
        <v>3192</v>
      </c>
      <c r="D12" s="164" t="s">
        <v>644</v>
      </c>
      <c r="E12" s="76" t="s">
        <v>990</v>
      </c>
      <c r="F12" s="76" t="s">
        <v>990</v>
      </c>
      <c r="G12" s="167" t="s">
        <v>2896</v>
      </c>
      <c r="H12" s="167" t="s">
        <v>990</v>
      </c>
      <c r="I12" s="657"/>
    </row>
    <row r="13" spans="1:9" s="449" customFormat="1" ht="30" x14ac:dyDescent="0.25">
      <c r="A13" s="285" t="s">
        <v>2895</v>
      </c>
      <c r="B13" s="450" t="s">
        <v>3131</v>
      </c>
      <c r="C13" s="450" t="s">
        <v>1112</v>
      </c>
      <c r="D13" s="285" t="s">
        <v>652</v>
      </c>
      <c r="E13" s="281" t="s">
        <v>990</v>
      </c>
      <c r="F13" s="281" t="s">
        <v>990</v>
      </c>
      <c r="G13" s="450" t="s">
        <v>653</v>
      </c>
      <c r="H13" s="450" t="s">
        <v>3184</v>
      </c>
      <c r="I13" s="657"/>
    </row>
    <row r="14" spans="1:9" s="18" customFormat="1" ht="90" x14ac:dyDescent="0.25">
      <c r="A14" s="629" t="s">
        <v>2897</v>
      </c>
      <c r="B14" s="167" t="s">
        <v>149</v>
      </c>
      <c r="C14" s="167" t="s">
        <v>108</v>
      </c>
      <c r="D14" s="164" t="s">
        <v>50</v>
      </c>
      <c r="E14" s="76" t="s">
        <v>990</v>
      </c>
      <c r="F14" s="76" t="s">
        <v>990</v>
      </c>
      <c r="G14" s="167" t="s">
        <v>3233</v>
      </c>
      <c r="H14" s="167" t="s">
        <v>3234</v>
      </c>
      <c r="I14" s="657"/>
    </row>
    <row r="15" spans="1:9" s="449" customFormat="1" ht="45" x14ac:dyDescent="0.25">
      <c r="A15" s="285" t="s">
        <v>2898</v>
      </c>
      <c r="B15" s="450" t="s">
        <v>3131</v>
      </c>
      <c r="C15" s="450" t="s">
        <v>1112</v>
      </c>
      <c r="D15" s="285" t="s">
        <v>624</v>
      </c>
      <c r="E15" s="281" t="s">
        <v>990</v>
      </c>
      <c r="F15" s="281" t="s">
        <v>990</v>
      </c>
      <c r="G15" s="450" t="s">
        <v>625</v>
      </c>
      <c r="H15" s="450" t="s">
        <v>990</v>
      </c>
      <c r="I15" s="657"/>
    </row>
    <row r="16" spans="1:9" s="18" customFormat="1" ht="60" x14ac:dyDescent="0.25">
      <c r="A16" s="629" t="s">
        <v>2899</v>
      </c>
      <c r="B16" s="167" t="s">
        <v>3131</v>
      </c>
      <c r="C16" s="167" t="s">
        <v>1112</v>
      </c>
      <c r="D16" s="164" t="s">
        <v>1115</v>
      </c>
      <c r="E16" s="76" t="s">
        <v>990</v>
      </c>
      <c r="F16" s="76" t="s">
        <v>990</v>
      </c>
      <c r="G16" s="167" t="s">
        <v>1116</v>
      </c>
      <c r="H16" s="167" t="s">
        <v>990</v>
      </c>
      <c r="I16" s="657"/>
    </row>
    <row r="17" spans="1:9" s="449" customFormat="1" ht="45" x14ac:dyDescent="0.25">
      <c r="A17" s="285" t="s">
        <v>2900</v>
      </c>
      <c r="B17" s="450" t="s">
        <v>3130</v>
      </c>
      <c r="C17" s="450" t="s">
        <v>3139</v>
      </c>
      <c r="D17" s="285" t="s">
        <v>3068</v>
      </c>
      <c r="E17" s="281" t="s">
        <v>990</v>
      </c>
      <c r="F17" s="281" t="s">
        <v>155</v>
      </c>
      <c r="G17" s="450" t="s">
        <v>615</v>
      </c>
      <c r="H17" s="450" t="s">
        <v>990</v>
      </c>
      <c r="I17" s="657"/>
    </row>
    <row r="18" spans="1:9" s="18" customFormat="1" ht="75" x14ac:dyDescent="0.25">
      <c r="A18" s="629" t="s">
        <v>2901</v>
      </c>
      <c r="B18" s="167" t="s">
        <v>3130</v>
      </c>
      <c r="C18" s="167" t="s">
        <v>3139</v>
      </c>
      <c r="D18" s="164" t="s">
        <v>69</v>
      </c>
      <c r="E18" s="76" t="s">
        <v>990</v>
      </c>
      <c r="F18" s="76" t="s">
        <v>990</v>
      </c>
      <c r="G18" s="167" t="s">
        <v>670</v>
      </c>
      <c r="H18" s="167" t="s">
        <v>3202</v>
      </c>
      <c r="I18" s="657"/>
    </row>
    <row r="19" spans="1:9" s="449" customFormat="1" ht="60" x14ac:dyDescent="0.25">
      <c r="A19" s="285" t="s">
        <v>2902</v>
      </c>
      <c r="B19" s="450" t="s">
        <v>318</v>
      </c>
      <c r="C19" s="450" t="s">
        <v>546</v>
      </c>
      <c r="D19" s="285" t="s">
        <v>3116</v>
      </c>
      <c r="E19" s="281" t="s">
        <v>990</v>
      </c>
      <c r="F19" s="281" t="s">
        <v>990</v>
      </c>
      <c r="G19" s="450" t="s">
        <v>1133</v>
      </c>
      <c r="H19" s="450" t="s">
        <v>3185</v>
      </c>
      <c r="I19" s="657"/>
    </row>
    <row r="20" spans="1:9" s="18" customFormat="1" ht="45" x14ac:dyDescent="0.25">
      <c r="A20" s="629" t="s">
        <v>2903</v>
      </c>
      <c r="B20" s="167" t="s">
        <v>318</v>
      </c>
      <c r="C20" s="167" t="s">
        <v>546</v>
      </c>
      <c r="D20" s="164" t="s">
        <v>3117</v>
      </c>
      <c r="E20" s="76" t="s">
        <v>990</v>
      </c>
      <c r="F20" s="76" t="s">
        <v>990</v>
      </c>
      <c r="G20" s="167" t="s">
        <v>1135</v>
      </c>
      <c r="H20" s="167" t="s">
        <v>3185</v>
      </c>
      <c r="I20" s="657"/>
    </row>
    <row r="21" spans="1:9" s="449" customFormat="1" ht="30" x14ac:dyDescent="0.25">
      <c r="A21" s="285" t="s">
        <v>2904</v>
      </c>
      <c r="B21" s="450" t="s">
        <v>318</v>
      </c>
      <c r="C21" s="450" t="s">
        <v>546</v>
      </c>
      <c r="D21" s="285" t="s">
        <v>3118</v>
      </c>
      <c r="E21" s="281" t="s">
        <v>990</v>
      </c>
      <c r="F21" s="281" t="s">
        <v>990</v>
      </c>
      <c r="G21" s="450" t="s">
        <v>3152</v>
      </c>
      <c r="H21" s="450" t="s">
        <v>3158</v>
      </c>
      <c r="I21" s="657"/>
    </row>
    <row r="22" spans="1:9" s="18" customFormat="1" ht="75" x14ac:dyDescent="0.25">
      <c r="A22" s="629" t="s">
        <v>2905</v>
      </c>
      <c r="B22" s="167" t="s">
        <v>318</v>
      </c>
      <c r="C22" s="167" t="s">
        <v>546</v>
      </c>
      <c r="D22" s="164" t="s">
        <v>732</v>
      </c>
      <c r="E22" s="76" t="s">
        <v>155</v>
      </c>
      <c r="F22" s="76" t="s">
        <v>990</v>
      </c>
      <c r="G22" s="167" t="s">
        <v>1138</v>
      </c>
      <c r="H22" s="167" t="s">
        <v>3158</v>
      </c>
      <c r="I22" s="657"/>
    </row>
    <row r="23" spans="1:9" s="449" customFormat="1" ht="30" x14ac:dyDescent="0.25">
      <c r="A23" s="285" t="s">
        <v>2906</v>
      </c>
      <c r="B23" s="450" t="s">
        <v>318</v>
      </c>
      <c r="C23" s="450" t="s">
        <v>546</v>
      </c>
      <c r="D23" s="285" t="s">
        <v>736</v>
      </c>
      <c r="E23" s="281" t="s">
        <v>990</v>
      </c>
      <c r="F23" s="281" t="s">
        <v>990</v>
      </c>
      <c r="G23" s="450" t="s">
        <v>737</v>
      </c>
      <c r="H23" s="450" t="s">
        <v>990</v>
      </c>
      <c r="I23" s="657"/>
    </row>
    <row r="24" spans="1:9" s="18" customFormat="1" ht="75" x14ac:dyDescent="0.25">
      <c r="A24" s="629" t="s">
        <v>2907</v>
      </c>
      <c r="B24" s="167" t="s">
        <v>2861</v>
      </c>
      <c r="C24" s="167" t="s">
        <v>546</v>
      </c>
      <c r="D24" s="164" t="s">
        <v>2994</v>
      </c>
      <c r="E24" s="76" t="s">
        <v>990</v>
      </c>
      <c r="F24" s="76" t="s">
        <v>990</v>
      </c>
      <c r="G24" s="167" t="s">
        <v>2995</v>
      </c>
      <c r="H24" s="167" t="s">
        <v>990</v>
      </c>
      <c r="I24" s="657"/>
    </row>
    <row r="25" spans="1:9" s="449" customFormat="1" ht="30" x14ac:dyDescent="0.25">
      <c r="A25" s="285" t="s">
        <v>2908</v>
      </c>
      <c r="B25" s="450" t="s">
        <v>382</v>
      </c>
      <c r="C25" s="450" t="s">
        <v>546</v>
      </c>
      <c r="D25" s="285" t="s">
        <v>3119</v>
      </c>
      <c r="E25" s="281" t="s">
        <v>990</v>
      </c>
      <c r="F25" s="281" t="s">
        <v>990</v>
      </c>
      <c r="G25" s="450" t="s">
        <v>757</v>
      </c>
      <c r="H25" s="450" t="s">
        <v>990</v>
      </c>
      <c r="I25" s="657"/>
    </row>
    <row r="26" spans="1:9" s="18" customFormat="1" ht="30" x14ac:dyDescent="0.25">
      <c r="A26" s="629" t="s">
        <v>2909</v>
      </c>
      <c r="B26" s="167" t="s">
        <v>382</v>
      </c>
      <c r="C26" s="167" t="s">
        <v>546</v>
      </c>
      <c r="D26" s="164" t="s">
        <v>761</v>
      </c>
      <c r="E26" s="76" t="s">
        <v>990</v>
      </c>
      <c r="F26" s="76" t="s">
        <v>990</v>
      </c>
      <c r="G26" s="167" t="s">
        <v>762</v>
      </c>
      <c r="H26" s="167" t="s">
        <v>990</v>
      </c>
      <c r="I26" s="657"/>
    </row>
    <row r="27" spans="1:9" s="449" customFormat="1" ht="30" x14ac:dyDescent="0.25">
      <c r="A27" s="285" t="s">
        <v>2911</v>
      </c>
      <c r="B27" s="450" t="s">
        <v>3195</v>
      </c>
      <c r="C27" s="450" t="s">
        <v>3193</v>
      </c>
      <c r="D27" s="285" t="s">
        <v>3168</v>
      </c>
      <c r="E27" s="281" t="s">
        <v>990</v>
      </c>
      <c r="F27" s="281" t="s">
        <v>155</v>
      </c>
      <c r="G27" s="450" t="s">
        <v>3235</v>
      </c>
      <c r="H27" s="450" t="s">
        <v>990</v>
      </c>
      <c r="I27" s="657"/>
    </row>
    <row r="28" spans="1:9" s="18" customFormat="1" ht="60" x14ac:dyDescent="0.25">
      <c r="A28" s="629" t="s">
        <v>2914</v>
      </c>
      <c r="B28" s="167" t="s">
        <v>495</v>
      </c>
      <c r="C28" s="167" t="s">
        <v>495</v>
      </c>
      <c r="D28" s="164" t="s">
        <v>971</v>
      </c>
      <c r="E28" s="76" t="s">
        <v>990</v>
      </c>
      <c r="F28" s="76" t="s">
        <v>990</v>
      </c>
      <c r="G28" s="167" t="s">
        <v>2910</v>
      </c>
      <c r="H28" s="167" t="s">
        <v>990</v>
      </c>
      <c r="I28" s="657"/>
    </row>
    <row r="29" spans="1:9" s="449" customFormat="1" ht="30" x14ac:dyDescent="0.25">
      <c r="A29" s="285" t="s">
        <v>2917</v>
      </c>
      <c r="B29" s="450" t="s">
        <v>2861</v>
      </c>
      <c r="C29" s="450" t="s">
        <v>2864</v>
      </c>
      <c r="D29" s="285" t="s">
        <v>2912</v>
      </c>
      <c r="E29" s="281" t="s">
        <v>990</v>
      </c>
      <c r="F29" s="281" t="s">
        <v>990</v>
      </c>
      <c r="G29" s="450" t="s">
        <v>2913</v>
      </c>
      <c r="H29" s="450" t="s">
        <v>990</v>
      </c>
      <c r="I29" s="657"/>
    </row>
    <row r="30" spans="1:9" s="18" customFormat="1" x14ac:dyDescent="0.25">
      <c r="A30" s="629" t="s">
        <v>2920</v>
      </c>
      <c r="B30" s="167" t="s">
        <v>2861</v>
      </c>
      <c r="C30" s="167" t="s">
        <v>2864</v>
      </c>
      <c r="D30" s="164" t="s">
        <v>3169</v>
      </c>
      <c r="E30" s="76" t="s">
        <v>990</v>
      </c>
      <c r="F30" s="76" t="s">
        <v>155</v>
      </c>
      <c r="G30" s="167" t="s">
        <v>3236</v>
      </c>
      <c r="H30" s="167" t="s">
        <v>990</v>
      </c>
      <c r="I30" s="657"/>
    </row>
    <row r="31" spans="1:9" s="449" customFormat="1" ht="75" x14ac:dyDescent="0.25">
      <c r="A31" s="285" t="s">
        <v>2922</v>
      </c>
      <c r="B31" s="450" t="s">
        <v>2861</v>
      </c>
      <c r="C31" s="450" t="s">
        <v>2864</v>
      </c>
      <c r="D31" s="285" t="s">
        <v>43</v>
      </c>
      <c r="E31" s="281" t="s">
        <v>990</v>
      </c>
      <c r="F31" s="281" t="s">
        <v>990</v>
      </c>
      <c r="G31" s="450" t="s">
        <v>776</v>
      </c>
      <c r="H31" s="450" t="s">
        <v>1178</v>
      </c>
      <c r="I31" s="657"/>
    </row>
    <row r="32" spans="1:9" s="18" customFormat="1" ht="30" x14ac:dyDescent="0.25">
      <c r="A32" s="629" t="s">
        <v>2924</v>
      </c>
      <c r="B32" s="167" t="s">
        <v>2861</v>
      </c>
      <c r="C32" s="167" t="s">
        <v>2864</v>
      </c>
      <c r="D32" s="164" t="s">
        <v>786</v>
      </c>
      <c r="E32" s="76" t="s">
        <v>990</v>
      </c>
      <c r="F32" s="76" t="s">
        <v>155</v>
      </c>
      <c r="G32" s="167" t="s">
        <v>3237</v>
      </c>
      <c r="H32" s="167" t="s">
        <v>990</v>
      </c>
      <c r="I32" s="657"/>
    </row>
    <row r="33" spans="1:9" s="449" customFormat="1" ht="30" x14ac:dyDescent="0.25">
      <c r="A33" s="285" t="s">
        <v>2927</v>
      </c>
      <c r="B33" s="450" t="s">
        <v>2872</v>
      </c>
      <c r="C33" s="450" t="s">
        <v>2873</v>
      </c>
      <c r="D33" s="285" t="s">
        <v>3170</v>
      </c>
      <c r="E33" s="281" t="s">
        <v>990</v>
      </c>
      <c r="F33" s="281" t="s">
        <v>155</v>
      </c>
      <c r="G33" s="450" t="s">
        <v>3237</v>
      </c>
      <c r="H33" s="450" t="s">
        <v>990</v>
      </c>
      <c r="I33" s="657"/>
    </row>
    <row r="34" spans="1:9" s="18" customFormat="1" ht="30" x14ac:dyDescent="0.25">
      <c r="A34" s="629" t="s">
        <v>72</v>
      </c>
      <c r="B34" s="167" t="s">
        <v>2872</v>
      </c>
      <c r="C34" s="167" t="s">
        <v>2873</v>
      </c>
      <c r="D34" s="164" t="s">
        <v>2915</v>
      </c>
      <c r="E34" s="76" t="s">
        <v>990</v>
      </c>
      <c r="F34" s="76" t="s">
        <v>990</v>
      </c>
      <c r="G34" s="167" t="s">
        <v>2916</v>
      </c>
      <c r="H34" s="167" t="s">
        <v>3185</v>
      </c>
      <c r="I34" s="657"/>
    </row>
    <row r="35" spans="1:9" s="449" customFormat="1" ht="30" x14ac:dyDescent="0.25">
      <c r="A35" s="285" t="s">
        <v>78</v>
      </c>
      <c r="B35" s="450" t="s">
        <v>2872</v>
      </c>
      <c r="C35" s="450" t="s">
        <v>2873</v>
      </c>
      <c r="D35" s="285" t="s">
        <v>2918</v>
      </c>
      <c r="E35" s="281" t="s">
        <v>990</v>
      </c>
      <c r="F35" s="281" t="s">
        <v>990</v>
      </c>
      <c r="G35" s="450" t="s">
        <v>2919</v>
      </c>
      <c r="H35" s="450" t="s">
        <v>3185</v>
      </c>
      <c r="I35" s="657"/>
    </row>
    <row r="36" spans="1:9" s="18" customFormat="1" ht="45" x14ac:dyDescent="0.25">
      <c r="A36" s="629" t="s">
        <v>2930</v>
      </c>
      <c r="B36" s="167" t="s">
        <v>2872</v>
      </c>
      <c r="C36" s="167" t="s">
        <v>2873</v>
      </c>
      <c r="D36" s="164" t="s">
        <v>73</v>
      </c>
      <c r="E36" s="76" t="s">
        <v>990</v>
      </c>
      <c r="F36" s="76" t="s">
        <v>990</v>
      </c>
      <c r="G36" s="167" t="s">
        <v>2921</v>
      </c>
      <c r="H36" s="167" t="s">
        <v>3185</v>
      </c>
      <c r="I36" s="657"/>
    </row>
    <row r="37" spans="1:9" s="449" customFormat="1" ht="45" x14ac:dyDescent="0.25">
      <c r="A37" s="285" t="s">
        <v>82</v>
      </c>
      <c r="B37" s="450" t="s">
        <v>2872</v>
      </c>
      <c r="C37" s="450" t="s">
        <v>115</v>
      </c>
      <c r="D37" s="285" t="s">
        <v>3171</v>
      </c>
      <c r="E37" s="281" t="s">
        <v>990</v>
      </c>
      <c r="F37" s="281" t="s">
        <v>990</v>
      </c>
      <c r="G37" s="450" t="s">
        <v>792</v>
      </c>
      <c r="H37" s="450" t="s">
        <v>3185</v>
      </c>
      <c r="I37" s="657"/>
    </row>
    <row r="38" spans="1:9" s="18" customFormat="1" ht="90" x14ac:dyDescent="0.25">
      <c r="A38" s="629" t="s">
        <v>2934</v>
      </c>
      <c r="B38" s="167" t="s">
        <v>2872</v>
      </c>
      <c r="C38" s="167" t="s">
        <v>2876</v>
      </c>
      <c r="D38" s="164" t="s">
        <v>79</v>
      </c>
      <c r="E38" s="76" t="s">
        <v>990</v>
      </c>
      <c r="F38" s="76" t="s">
        <v>990</v>
      </c>
      <c r="G38" s="167" t="s">
        <v>2923</v>
      </c>
      <c r="H38" s="167" t="s">
        <v>3186</v>
      </c>
      <c r="I38" s="657"/>
    </row>
    <row r="39" spans="1:9" s="449" customFormat="1" ht="30" x14ac:dyDescent="0.25">
      <c r="A39" s="285" t="s">
        <v>2935</v>
      </c>
      <c r="B39" s="450" t="s">
        <v>2872</v>
      </c>
      <c r="C39" s="450" t="s">
        <v>2876</v>
      </c>
      <c r="D39" s="285" t="s">
        <v>2925</v>
      </c>
      <c r="E39" s="281" t="s">
        <v>990</v>
      </c>
      <c r="F39" s="281" t="s">
        <v>990</v>
      </c>
      <c r="G39" s="450" t="s">
        <v>2926</v>
      </c>
      <c r="H39" s="450" t="s">
        <v>3186</v>
      </c>
      <c r="I39" s="657"/>
    </row>
    <row r="40" spans="1:9" s="18" customFormat="1" ht="30" x14ac:dyDescent="0.25">
      <c r="A40" s="629" t="s">
        <v>2936</v>
      </c>
      <c r="B40" s="167" t="s">
        <v>2872</v>
      </c>
      <c r="C40" s="167" t="s">
        <v>2876</v>
      </c>
      <c r="D40" s="164" t="s">
        <v>3172</v>
      </c>
      <c r="E40" s="76" t="s">
        <v>990</v>
      </c>
      <c r="F40" s="76" t="s">
        <v>155</v>
      </c>
      <c r="G40" s="167" t="s">
        <v>3238</v>
      </c>
      <c r="H40" s="167" t="s">
        <v>990</v>
      </c>
      <c r="I40" s="657"/>
    </row>
    <row r="41" spans="1:9" s="449" customFormat="1" ht="45" x14ac:dyDescent="0.25">
      <c r="A41" s="285" t="s">
        <v>2937</v>
      </c>
      <c r="B41" s="450" t="s">
        <v>2872</v>
      </c>
      <c r="C41" s="450" t="s">
        <v>2876</v>
      </c>
      <c r="D41" s="285" t="s">
        <v>83</v>
      </c>
      <c r="E41" s="281" t="s">
        <v>990</v>
      </c>
      <c r="F41" s="281" t="s">
        <v>990</v>
      </c>
      <c r="G41" s="450" t="s">
        <v>2921</v>
      </c>
      <c r="H41" s="450" t="s">
        <v>3186</v>
      </c>
      <c r="I41" s="657"/>
    </row>
    <row r="42" spans="1:9" s="18" customFormat="1" ht="45" x14ac:dyDescent="0.25">
      <c r="A42" s="629" t="s">
        <v>2938</v>
      </c>
      <c r="B42" s="167" t="s">
        <v>2872</v>
      </c>
      <c r="C42" s="167" t="s">
        <v>2878</v>
      </c>
      <c r="D42" s="164" t="s">
        <v>2933</v>
      </c>
      <c r="E42" s="76" t="s">
        <v>990</v>
      </c>
      <c r="F42" s="76" t="s">
        <v>990</v>
      </c>
      <c r="G42" s="167" t="s">
        <v>2921</v>
      </c>
      <c r="H42" s="167" t="s">
        <v>3186</v>
      </c>
      <c r="I42" s="657"/>
    </row>
    <row r="43" spans="1:9" s="449" customFormat="1" ht="30" x14ac:dyDescent="0.25">
      <c r="A43" s="285" t="s">
        <v>2939</v>
      </c>
      <c r="B43" s="450" t="s">
        <v>2872</v>
      </c>
      <c r="C43" s="450" t="s">
        <v>2878</v>
      </c>
      <c r="D43" s="285" t="s">
        <v>2928</v>
      </c>
      <c r="E43" s="281" t="s">
        <v>990</v>
      </c>
      <c r="F43" s="281" t="s">
        <v>990</v>
      </c>
      <c r="G43" s="450" t="s">
        <v>2929</v>
      </c>
      <c r="H43" s="450" t="s">
        <v>3187</v>
      </c>
      <c r="I43" s="657"/>
    </row>
    <row r="44" spans="1:9" s="18" customFormat="1" ht="45" x14ac:dyDescent="0.25">
      <c r="A44" s="629" t="s">
        <v>2942</v>
      </c>
      <c r="B44" s="167" t="s">
        <v>2872</v>
      </c>
      <c r="C44" s="167" t="s">
        <v>2878</v>
      </c>
      <c r="D44" s="164" t="s">
        <v>2940</v>
      </c>
      <c r="E44" s="76" t="s">
        <v>990</v>
      </c>
      <c r="F44" s="76" t="s">
        <v>990</v>
      </c>
      <c r="G44" s="167" t="s">
        <v>2941</v>
      </c>
      <c r="H44" s="167" t="s">
        <v>3187</v>
      </c>
      <c r="I44" s="657"/>
    </row>
    <row r="45" spans="1:9" s="449" customFormat="1" ht="45" x14ac:dyDescent="0.25">
      <c r="A45" s="285" t="s">
        <v>2944</v>
      </c>
      <c r="B45" s="450" t="s">
        <v>2872</v>
      </c>
      <c r="C45" s="450" t="s">
        <v>2878</v>
      </c>
      <c r="D45" s="285" t="s">
        <v>2931</v>
      </c>
      <c r="E45" s="281" t="s">
        <v>990</v>
      </c>
      <c r="F45" s="281" t="s">
        <v>990</v>
      </c>
      <c r="G45" s="450" t="s">
        <v>2932</v>
      </c>
      <c r="H45" s="450" t="s">
        <v>3187</v>
      </c>
      <c r="I45" s="657"/>
    </row>
    <row r="46" spans="1:9" s="18" customFormat="1" ht="105" x14ac:dyDescent="0.25">
      <c r="A46" s="629" t="s">
        <v>2945</v>
      </c>
      <c r="B46" s="167" t="s">
        <v>2872</v>
      </c>
      <c r="C46" s="167" t="s">
        <v>546</v>
      </c>
      <c r="D46" s="164" t="s">
        <v>75</v>
      </c>
      <c r="E46" s="76" t="s">
        <v>990</v>
      </c>
      <c r="F46" s="76" t="s">
        <v>990</v>
      </c>
      <c r="G46" s="167" t="s">
        <v>2943</v>
      </c>
      <c r="H46" s="167" t="s">
        <v>3188</v>
      </c>
      <c r="I46" s="657"/>
    </row>
    <row r="47" spans="1:9" s="449" customFormat="1" ht="105" x14ac:dyDescent="0.25">
      <c r="A47" s="285" t="s">
        <v>2948</v>
      </c>
      <c r="B47" s="450" t="s">
        <v>2872</v>
      </c>
      <c r="C47" s="450" t="s">
        <v>546</v>
      </c>
      <c r="D47" s="285" t="s">
        <v>77</v>
      </c>
      <c r="E47" s="281" t="s">
        <v>990</v>
      </c>
      <c r="F47" s="281" t="s">
        <v>990</v>
      </c>
      <c r="G47" s="450" t="s">
        <v>2943</v>
      </c>
      <c r="H47" s="450" t="s">
        <v>990</v>
      </c>
      <c r="I47" s="657"/>
    </row>
    <row r="48" spans="1:9" s="18" customFormat="1" ht="60" x14ac:dyDescent="0.25">
      <c r="A48" s="629" t="s">
        <v>2951</v>
      </c>
      <c r="B48" s="167" t="s">
        <v>2872</v>
      </c>
      <c r="C48" s="167" t="s">
        <v>115</v>
      </c>
      <c r="D48" s="164" t="s">
        <v>2954</v>
      </c>
      <c r="E48" s="76" t="s">
        <v>990</v>
      </c>
      <c r="F48" s="76" t="s">
        <v>990</v>
      </c>
      <c r="G48" s="167" t="s">
        <v>2955</v>
      </c>
      <c r="H48" s="167" t="s">
        <v>3185</v>
      </c>
      <c r="I48" s="657"/>
    </row>
    <row r="49" spans="1:9" s="449" customFormat="1" ht="30" x14ac:dyDescent="0.25">
      <c r="A49" s="285" t="s">
        <v>2952</v>
      </c>
      <c r="B49" s="450" t="s">
        <v>2872</v>
      </c>
      <c r="C49" s="450" t="s">
        <v>546</v>
      </c>
      <c r="D49" s="285" t="s">
        <v>2946</v>
      </c>
      <c r="E49" s="281" t="s">
        <v>990</v>
      </c>
      <c r="F49" s="281" t="s">
        <v>155</v>
      </c>
      <c r="G49" s="450" t="s">
        <v>2947</v>
      </c>
      <c r="H49" s="450" t="s">
        <v>3185</v>
      </c>
      <c r="I49" s="657"/>
    </row>
    <row r="50" spans="1:9" s="18" customFormat="1" ht="45" x14ac:dyDescent="0.25">
      <c r="A50" s="629" t="s">
        <v>2953</v>
      </c>
      <c r="B50" s="167" t="s">
        <v>2872</v>
      </c>
      <c r="C50" s="167" t="s">
        <v>546</v>
      </c>
      <c r="D50" s="164" t="s">
        <v>2949</v>
      </c>
      <c r="E50" s="76" t="s">
        <v>990</v>
      </c>
      <c r="F50" s="76" t="s">
        <v>990</v>
      </c>
      <c r="G50" s="167" t="s">
        <v>2950</v>
      </c>
      <c r="H50" s="167" t="s">
        <v>990</v>
      </c>
      <c r="I50" s="657"/>
    </row>
    <row r="51" spans="1:9" s="449" customFormat="1" ht="60" x14ac:dyDescent="0.25">
      <c r="A51" s="285" t="s">
        <v>74</v>
      </c>
      <c r="B51" s="450" t="s">
        <v>495</v>
      </c>
      <c r="C51" s="450" t="s">
        <v>495</v>
      </c>
      <c r="D51" s="285" t="s">
        <v>70</v>
      </c>
      <c r="E51" s="281" t="s">
        <v>990</v>
      </c>
      <c r="F51" s="281" t="s">
        <v>990</v>
      </c>
      <c r="G51" s="450" t="s">
        <v>959</v>
      </c>
      <c r="H51" s="450" t="s">
        <v>3166</v>
      </c>
      <c r="I51" s="657"/>
    </row>
    <row r="52" spans="1:9" s="18" customFormat="1" ht="90" x14ac:dyDescent="0.25">
      <c r="A52" s="629" t="s">
        <v>76</v>
      </c>
      <c r="B52" s="167" t="s">
        <v>495</v>
      </c>
      <c r="C52" s="167" t="s">
        <v>495</v>
      </c>
      <c r="D52" s="164" t="s">
        <v>116</v>
      </c>
      <c r="E52" s="76" t="s">
        <v>155</v>
      </c>
      <c r="F52" s="76" t="s">
        <v>990</v>
      </c>
      <c r="G52" s="167" t="s">
        <v>963</v>
      </c>
      <c r="H52" s="167" t="s">
        <v>3239</v>
      </c>
      <c r="I52" s="657"/>
    </row>
    <row r="53" spans="1:9" s="449" customFormat="1" ht="45" x14ac:dyDescent="0.25">
      <c r="A53" s="285" t="s">
        <v>2958</v>
      </c>
      <c r="B53" s="450" t="s">
        <v>2861</v>
      </c>
      <c r="C53" s="450" t="s">
        <v>546</v>
      </c>
      <c r="D53" s="285" t="s">
        <v>3173</v>
      </c>
      <c r="E53" s="281" t="s">
        <v>990</v>
      </c>
      <c r="F53" s="281" t="s">
        <v>155</v>
      </c>
      <c r="G53" s="450" t="s">
        <v>3240</v>
      </c>
      <c r="H53" s="450" t="s">
        <v>3185</v>
      </c>
      <c r="I53" s="657"/>
    </row>
    <row r="54" spans="1:9" s="18" customFormat="1" ht="30" x14ac:dyDescent="0.25">
      <c r="A54" s="629" t="s">
        <v>2961</v>
      </c>
      <c r="B54" s="167" t="s">
        <v>2861</v>
      </c>
      <c r="C54" s="167" t="s">
        <v>546</v>
      </c>
      <c r="D54" s="164" t="s">
        <v>2956</v>
      </c>
      <c r="E54" s="76" t="s">
        <v>990</v>
      </c>
      <c r="F54" s="76" t="s">
        <v>990</v>
      </c>
      <c r="G54" s="167" t="s">
        <v>2957</v>
      </c>
      <c r="H54" s="167" t="s">
        <v>3185</v>
      </c>
      <c r="I54" s="657"/>
    </row>
    <row r="55" spans="1:9" s="449" customFormat="1" ht="45" x14ac:dyDescent="0.25">
      <c r="A55" s="285" t="s">
        <v>71</v>
      </c>
      <c r="B55" s="450" t="s">
        <v>2861</v>
      </c>
      <c r="C55" s="450" t="s">
        <v>546</v>
      </c>
      <c r="D55" s="285" t="s">
        <v>2959</v>
      </c>
      <c r="E55" s="281" t="s">
        <v>990</v>
      </c>
      <c r="F55" s="281" t="s">
        <v>990</v>
      </c>
      <c r="G55" s="450" t="s">
        <v>2960</v>
      </c>
      <c r="H55" s="450" t="s">
        <v>3185</v>
      </c>
      <c r="I55" s="657"/>
    </row>
    <row r="56" spans="1:9" s="18" customFormat="1" ht="45" x14ac:dyDescent="0.25">
      <c r="A56" s="629" t="s">
        <v>2964</v>
      </c>
      <c r="B56" s="167" t="s">
        <v>2872</v>
      </c>
      <c r="C56" s="167" t="s">
        <v>115</v>
      </c>
      <c r="D56" s="164" t="s">
        <v>2962</v>
      </c>
      <c r="E56" s="76" t="s">
        <v>990</v>
      </c>
      <c r="F56" s="76" t="s">
        <v>990</v>
      </c>
      <c r="G56" s="167" t="s">
        <v>2963</v>
      </c>
      <c r="H56" s="167" t="s">
        <v>3185</v>
      </c>
      <c r="I56" s="657"/>
    </row>
    <row r="57" spans="1:9" s="449" customFormat="1" ht="60" x14ac:dyDescent="0.25">
      <c r="A57" s="285" t="s">
        <v>80</v>
      </c>
      <c r="B57" s="450" t="s">
        <v>2872</v>
      </c>
      <c r="C57" s="450" t="s">
        <v>2881</v>
      </c>
      <c r="D57" s="285" t="s">
        <v>2965</v>
      </c>
      <c r="E57" s="281" t="s">
        <v>990</v>
      </c>
      <c r="F57" s="281" t="s">
        <v>990</v>
      </c>
      <c r="G57" s="450" t="s">
        <v>2966</v>
      </c>
      <c r="H57" s="450" t="s">
        <v>3185</v>
      </c>
      <c r="I57" s="657"/>
    </row>
    <row r="58" spans="1:9" s="18" customFormat="1" ht="30" x14ac:dyDescent="0.25">
      <c r="A58" s="629" t="s">
        <v>84</v>
      </c>
      <c r="B58" s="167" t="s">
        <v>2872</v>
      </c>
      <c r="C58" s="167" t="s">
        <v>115</v>
      </c>
      <c r="D58" s="164" t="s">
        <v>3174</v>
      </c>
      <c r="E58" s="76" t="s">
        <v>990</v>
      </c>
      <c r="F58" s="76" t="s">
        <v>990</v>
      </c>
      <c r="G58" s="167" t="s">
        <v>3241</v>
      </c>
      <c r="H58" s="167" t="s">
        <v>3185</v>
      </c>
      <c r="I58" s="657"/>
    </row>
    <row r="59" spans="1:9" s="449" customFormat="1" ht="45" x14ac:dyDescent="0.25">
      <c r="A59" s="285" t="s">
        <v>85</v>
      </c>
      <c r="B59" s="450" t="s">
        <v>2872</v>
      </c>
      <c r="C59" s="450" t="s">
        <v>115</v>
      </c>
      <c r="D59" s="285" t="s">
        <v>2967</v>
      </c>
      <c r="E59" s="281" t="s">
        <v>990</v>
      </c>
      <c r="F59" s="281" t="s">
        <v>155</v>
      </c>
      <c r="G59" s="450" t="s">
        <v>2968</v>
      </c>
      <c r="H59" s="450" t="s">
        <v>3185</v>
      </c>
      <c r="I59" s="657"/>
    </row>
    <row r="60" spans="1:9" s="18" customFormat="1" ht="45" x14ac:dyDescent="0.25">
      <c r="A60" s="629" t="s">
        <v>2973</v>
      </c>
      <c r="B60" s="167" t="s">
        <v>2872</v>
      </c>
      <c r="C60" s="167" t="s">
        <v>115</v>
      </c>
      <c r="D60" s="164" t="s">
        <v>2969</v>
      </c>
      <c r="E60" s="76" t="s">
        <v>990</v>
      </c>
      <c r="F60" s="76" t="s">
        <v>990</v>
      </c>
      <c r="G60" s="167" t="s">
        <v>2970</v>
      </c>
      <c r="H60" s="167" t="s">
        <v>3185</v>
      </c>
      <c r="I60" s="657"/>
    </row>
    <row r="61" spans="1:9" s="449" customFormat="1" ht="45" x14ac:dyDescent="0.25">
      <c r="A61" s="285" t="s">
        <v>2976</v>
      </c>
      <c r="B61" s="450" t="s">
        <v>2872</v>
      </c>
      <c r="C61" s="450" t="s">
        <v>115</v>
      </c>
      <c r="D61" s="285" t="s">
        <v>2971</v>
      </c>
      <c r="E61" s="281" t="s">
        <v>990</v>
      </c>
      <c r="F61" s="281" t="s">
        <v>990</v>
      </c>
      <c r="G61" s="450" t="s">
        <v>2972</v>
      </c>
      <c r="H61" s="450" t="s">
        <v>3185</v>
      </c>
      <c r="I61" s="657"/>
    </row>
    <row r="62" spans="1:9" s="18" customFormat="1" ht="30" x14ac:dyDescent="0.25">
      <c r="A62" s="629" t="s">
        <v>2979</v>
      </c>
      <c r="B62" s="167" t="s">
        <v>2861</v>
      </c>
      <c r="C62" s="167" t="s">
        <v>546</v>
      </c>
      <c r="D62" s="164" t="s">
        <v>2974</v>
      </c>
      <c r="E62" s="76" t="s">
        <v>990</v>
      </c>
      <c r="F62" s="76" t="s">
        <v>155</v>
      </c>
      <c r="G62" s="167" t="s">
        <v>2975</v>
      </c>
      <c r="H62" s="167" t="s">
        <v>3185</v>
      </c>
      <c r="I62" s="657"/>
    </row>
    <row r="63" spans="1:9" s="449" customFormat="1" ht="75" x14ac:dyDescent="0.25">
      <c r="A63" s="285" t="s">
        <v>2982</v>
      </c>
      <c r="B63" s="450" t="s">
        <v>2861</v>
      </c>
      <c r="C63" s="450" t="s">
        <v>2866</v>
      </c>
      <c r="D63" s="285" t="s">
        <v>2977</v>
      </c>
      <c r="E63" s="281" t="s">
        <v>990</v>
      </c>
      <c r="F63" s="281" t="s">
        <v>990</v>
      </c>
      <c r="G63" s="450" t="s">
        <v>2978</v>
      </c>
      <c r="H63" s="450" t="s">
        <v>3185</v>
      </c>
      <c r="I63" s="657"/>
    </row>
    <row r="64" spans="1:9" s="18" customFormat="1" ht="75" x14ac:dyDescent="0.25">
      <c r="A64" s="629" t="s">
        <v>2985</v>
      </c>
      <c r="B64" s="167" t="s">
        <v>2861</v>
      </c>
      <c r="C64" s="167" t="s">
        <v>2868</v>
      </c>
      <c r="D64" s="164" t="s">
        <v>3175</v>
      </c>
      <c r="E64" s="76" t="s">
        <v>990</v>
      </c>
      <c r="F64" s="76" t="s">
        <v>990</v>
      </c>
      <c r="G64" s="167" t="s">
        <v>3242</v>
      </c>
      <c r="H64" s="167" t="s">
        <v>3185</v>
      </c>
      <c r="I64" s="657"/>
    </row>
    <row r="65" spans="1:9" s="449" customFormat="1" ht="60" x14ac:dyDescent="0.25">
      <c r="A65" s="285" t="s">
        <v>2988</v>
      </c>
      <c r="B65" s="450" t="s">
        <v>2861</v>
      </c>
      <c r="C65" s="450" t="s">
        <v>2868</v>
      </c>
      <c r="D65" s="285" t="s">
        <v>3176</v>
      </c>
      <c r="E65" s="281" t="s">
        <v>990</v>
      </c>
      <c r="F65" s="281" t="s">
        <v>990</v>
      </c>
      <c r="G65" s="450" t="s">
        <v>3243</v>
      </c>
      <c r="H65" s="450" t="s">
        <v>3185</v>
      </c>
      <c r="I65" s="657"/>
    </row>
    <row r="66" spans="1:9" s="18" customFormat="1" ht="30" x14ac:dyDescent="0.25">
      <c r="A66" s="629" t="s">
        <v>2991</v>
      </c>
      <c r="B66" s="167" t="s">
        <v>2861</v>
      </c>
      <c r="C66" s="167" t="s">
        <v>2870</v>
      </c>
      <c r="D66" s="164" t="s">
        <v>2980</v>
      </c>
      <c r="E66" s="76" t="s">
        <v>155</v>
      </c>
      <c r="F66" s="76" t="s">
        <v>990</v>
      </c>
      <c r="G66" s="167" t="s">
        <v>2981</v>
      </c>
      <c r="H66" s="167" t="s">
        <v>3185</v>
      </c>
      <c r="I66" s="657"/>
    </row>
    <row r="67" spans="1:9" s="449" customFormat="1" ht="30" x14ac:dyDescent="0.25">
      <c r="A67" s="285" t="s">
        <v>2993</v>
      </c>
      <c r="B67" s="450" t="s">
        <v>2872</v>
      </c>
      <c r="C67" s="450" t="s">
        <v>2873</v>
      </c>
      <c r="D67" s="285" t="s">
        <v>2983</v>
      </c>
      <c r="E67" s="281" t="s">
        <v>990</v>
      </c>
      <c r="F67" s="281" t="s">
        <v>990</v>
      </c>
      <c r="G67" s="450" t="s">
        <v>2984</v>
      </c>
      <c r="H67" s="450" t="s">
        <v>3185</v>
      </c>
      <c r="I67" s="657"/>
    </row>
    <row r="68" spans="1:9" s="18" customFormat="1" ht="30" x14ac:dyDescent="0.25">
      <c r="A68" s="629" t="s">
        <v>2996</v>
      </c>
      <c r="B68" s="167" t="s">
        <v>2872</v>
      </c>
      <c r="C68" s="167" t="s">
        <v>2873</v>
      </c>
      <c r="D68" s="164" t="s">
        <v>2986</v>
      </c>
      <c r="E68" s="76" t="s">
        <v>990</v>
      </c>
      <c r="F68" s="76" t="s">
        <v>990</v>
      </c>
      <c r="G68" s="167" t="s">
        <v>2987</v>
      </c>
      <c r="H68" s="167" t="s">
        <v>3185</v>
      </c>
      <c r="I68" s="657"/>
    </row>
    <row r="69" spans="1:9" s="449" customFormat="1" ht="75" x14ac:dyDescent="0.25">
      <c r="A69" s="285" t="s">
        <v>2997</v>
      </c>
      <c r="B69" s="450" t="s">
        <v>2872</v>
      </c>
      <c r="C69" s="450" t="s">
        <v>2873</v>
      </c>
      <c r="D69" s="285" t="s">
        <v>2989</v>
      </c>
      <c r="E69" s="281" t="s">
        <v>155</v>
      </c>
      <c r="F69" s="281" t="s">
        <v>990</v>
      </c>
      <c r="G69" s="450" t="s">
        <v>2990</v>
      </c>
      <c r="H69" s="450" t="s">
        <v>990</v>
      </c>
      <c r="I69" s="657"/>
    </row>
    <row r="70" spans="1:9" s="18" customFormat="1" ht="30" x14ac:dyDescent="0.25">
      <c r="A70" s="629" t="s">
        <v>2998</v>
      </c>
      <c r="B70" s="167" t="s">
        <v>2861</v>
      </c>
      <c r="C70" s="167" t="s">
        <v>2864</v>
      </c>
      <c r="D70" s="164" t="s">
        <v>3177</v>
      </c>
      <c r="E70" s="76" t="s">
        <v>990</v>
      </c>
      <c r="F70" s="76" t="s">
        <v>990</v>
      </c>
      <c r="G70" s="167" t="s">
        <v>3244</v>
      </c>
      <c r="H70" s="167" t="s">
        <v>3184</v>
      </c>
      <c r="I70" s="657"/>
    </row>
    <row r="71" spans="1:9" s="449" customFormat="1" ht="75" x14ac:dyDescent="0.25">
      <c r="A71" s="285" t="s">
        <v>3245</v>
      </c>
      <c r="B71" s="450" t="s">
        <v>495</v>
      </c>
      <c r="C71" s="450" t="s">
        <v>495</v>
      </c>
      <c r="D71" s="285" t="s">
        <v>3178</v>
      </c>
      <c r="E71" s="281" t="s">
        <v>155</v>
      </c>
      <c r="F71" s="281" t="s">
        <v>990</v>
      </c>
      <c r="G71" s="450" t="s">
        <v>3246</v>
      </c>
      <c r="H71" s="450" t="s">
        <v>3184</v>
      </c>
      <c r="I71" s="657"/>
    </row>
    <row r="72" spans="1:9" s="18" customFormat="1" ht="60" x14ac:dyDescent="0.25">
      <c r="A72" s="629" t="s">
        <v>3247</v>
      </c>
      <c r="B72" s="167" t="s">
        <v>2872</v>
      </c>
      <c r="C72" s="167" t="s">
        <v>2873</v>
      </c>
      <c r="D72" s="164" t="s">
        <v>3179</v>
      </c>
      <c r="E72" s="76" t="s">
        <v>990</v>
      </c>
      <c r="F72" s="76" t="s">
        <v>990</v>
      </c>
      <c r="G72" s="167" t="s">
        <v>3248</v>
      </c>
      <c r="H72" s="167" t="s">
        <v>3184</v>
      </c>
      <c r="I72" s="657"/>
    </row>
    <row r="73" spans="1:9" s="449" customFormat="1" ht="45" x14ac:dyDescent="0.25">
      <c r="A73" s="285" t="s">
        <v>3249</v>
      </c>
      <c r="B73" s="450" t="s">
        <v>2872</v>
      </c>
      <c r="C73" s="450" t="s">
        <v>2873</v>
      </c>
      <c r="D73" s="285" t="s">
        <v>3180</v>
      </c>
      <c r="E73" s="281" t="s">
        <v>990</v>
      </c>
      <c r="F73" s="281" t="s">
        <v>990</v>
      </c>
      <c r="G73" s="450" t="s">
        <v>3250</v>
      </c>
      <c r="H73" s="450" t="s">
        <v>990</v>
      </c>
      <c r="I73" s="657"/>
    </row>
    <row r="74" spans="1:9" s="18" customFormat="1" ht="45" x14ac:dyDescent="0.25">
      <c r="A74" s="629" t="s">
        <v>3251</v>
      </c>
      <c r="B74" s="167" t="s">
        <v>495</v>
      </c>
      <c r="C74" s="167" t="s">
        <v>495</v>
      </c>
      <c r="D74" s="164" t="s">
        <v>3181</v>
      </c>
      <c r="E74" s="76" t="s">
        <v>990</v>
      </c>
      <c r="F74" s="76" t="s">
        <v>990</v>
      </c>
      <c r="G74" s="167" t="s">
        <v>3250</v>
      </c>
      <c r="H74" s="167" t="s">
        <v>3184</v>
      </c>
      <c r="I74" s="657"/>
    </row>
    <row r="75" spans="1:9" s="449" customFormat="1" ht="45" x14ac:dyDescent="0.25">
      <c r="A75" s="285" t="s">
        <v>3252</v>
      </c>
      <c r="B75" s="450" t="s">
        <v>495</v>
      </c>
      <c r="C75" s="450" t="s">
        <v>495</v>
      </c>
      <c r="D75" s="285" t="s">
        <v>81</v>
      </c>
      <c r="E75" s="281" t="s">
        <v>990</v>
      </c>
      <c r="F75" s="281" t="s">
        <v>990</v>
      </c>
      <c r="G75" s="450" t="s">
        <v>3253</v>
      </c>
      <c r="H75" s="450" t="s">
        <v>3189</v>
      </c>
      <c r="I75" s="657"/>
    </row>
    <row r="76" spans="1:9" s="18" customFormat="1" ht="90" x14ac:dyDescent="0.25">
      <c r="A76" s="629" t="s">
        <v>3254</v>
      </c>
      <c r="B76" s="167" t="s">
        <v>495</v>
      </c>
      <c r="C76" s="167" t="s">
        <v>495</v>
      </c>
      <c r="D76" s="164" t="s">
        <v>3182</v>
      </c>
      <c r="E76" s="76" t="s">
        <v>990</v>
      </c>
      <c r="F76" s="76" t="s">
        <v>990</v>
      </c>
      <c r="G76" s="167" t="s">
        <v>3255</v>
      </c>
      <c r="H76" s="167" t="s">
        <v>3190</v>
      </c>
      <c r="I76" s="657"/>
    </row>
    <row r="77" spans="1:9" s="449" customFormat="1" ht="120" x14ac:dyDescent="0.25">
      <c r="A77" s="285" t="s">
        <v>3256</v>
      </c>
      <c r="B77" s="450" t="s">
        <v>495</v>
      </c>
      <c r="C77" s="450" t="s">
        <v>495</v>
      </c>
      <c r="D77" s="285" t="s">
        <v>86</v>
      </c>
      <c r="E77" s="281" t="s">
        <v>155</v>
      </c>
      <c r="F77" s="281" t="s">
        <v>990</v>
      </c>
      <c r="G77" s="450" t="s">
        <v>3257</v>
      </c>
      <c r="H77" s="450" t="s">
        <v>3191</v>
      </c>
      <c r="I77" s="657"/>
    </row>
    <row r="78" spans="1:9" s="18" customFormat="1" ht="30" x14ac:dyDescent="0.25">
      <c r="A78" s="629" t="s">
        <v>3258</v>
      </c>
      <c r="B78" s="167" t="s">
        <v>286</v>
      </c>
      <c r="C78" s="167" t="s">
        <v>546</v>
      </c>
      <c r="D78" s="164" t="s">
        <v>3183</v>
      </c>
      <c r="E78" s="76" t="s">
        <v>990</v>
      </c>
      <c r="F78" s="76" t="s">
        <v>990</v>
      </c>
      <c r="G78" s="167" t="s">
        <v>3259</v>
      </c>
      <c r="H78" s="167" t="s">
        <v>3184</v>
      </c>
      <c r="I78" s="657"/>
    </row>
    <row r="79" spans="1:9" s="449" customFormat="1" ht="120" x14ac:dyDescent="0.25">
      <c r="A79" s="285" t="s">
        <v>3260</v>
      </c>
      <c r="B79" s="450" t="s">
        <v>3196</v>
      </c>
      <c r="C79" s="450" t="s">
        <v>3194</v>
      </c>
      <c r="D79" s="285" t="s">
        <v>1763</v>
      </c>
      <c r="E79" s="281" t="s">
        <v>990</v>
      </c>
      <c r="F79" s="281" t="s">
        <v>990</v>
      </c>
      <c r="G79" s="450" t="s">
        <v>2992</v>
      </c>
      <c r="H79" s="450" t="s">
        <v>3185</v>
      </c>
      <c r="I79" s="657"/>
    </row>
    <row r="80" spans="1:9" s="18" customFormat="1" ht="114.95" customHeight="1" x14ac:dyDescent="0.25">
      <c r="A80" s="629" t="s">
        <v>3261</v>
      </c>
      <c r="B80" s="167" t="s">
        <v>3196</v>
      </c>
      <c r="C80" s="167" t="s">
        <v>3194</v>
      </c>
      <c r="D80" s="164" t="s">
        <v>101</v>
      </c>
      <c r="E80" s="76" t="s">
        <v>990</v>
      </c>
      <c r="F80" s="76" t="s">
        <v>990</v>
      </c>
      <c r="G80" s="167" t="s">
        <v>3262</v>
      </c>
      <c r="H80" s="167" t="s">
        <v>97</v>
      </c>
      <c r="I80" s="657"/>
    </row>
    <row r="81" spans="1:9" s="449" customFormat="1" ht="120" x14ac:dyDescent="0.25">
      <c r="A81" s="285" t="s">
        <v>3263</v>
      </c>
      <c r="B81" s="450" t="s">
        <v>3197</v>
      </c>
      <c r="C81" s="450" t="s">
        <v>3194</v>
      </c>
      <c r="D81" s="285" t="s">
        <v>100</v>
      </c>
      <c r="E81" s="281" t="s">
        <v>990</v>
      </c>
      <c r="F81" s="281" t="s">
        <v>990</v>
      </c>
      <c r="G81" s="450" t="s">
        <v>923</v>
      </c>
      <c r="H81" s="450" t="s">
        <v>3185</v>
      </c>
      <c r="I81" s="657"/>
    </row>
  </sheetData>
  <autoFilter ref="A1:H81" xr:uid="{71B54C27-48E8-45C8-9F97-2E17CE4EF1E7}"/>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C3F72-3959-4877-84FB-4F9C3A792B6C}">
  <dimension ref="A1:AG176"/>
  <sheetViews>
    <sheetView zoomScale="60" zoomScaleNormal="60" workbookViewId="0">
      <selection activeCell="L304" sqref="L304"/>
    </sheetView>
  </sheetViews>
  <sheetFormatPr defaultColWidth="9.140625" defaultRowHeight="15" x14ac:dyDescent="0.25"/>
  <cols>
    <col min="1" max="1" width="7.5703125" bestFit="1" customWidth="1"/>
    <col min="2" max="2" width="17.42578125" bestFit="1" customWidth="1"/>
    <col min="3" max="3" width="32.140625" bestFit="1" customWidth="1"/>
    <col min="4" max="4" width="8.5703125" style="12" customWidth="1"/>
    <col min="5" max="5" width="46.42578125" customWidth="1"/>
    <col min="6" max="6" width="12.42578125" style="12" customWidth="1"/>
    <col min="7" max="7" width="17.5703125" style="12" customWidth="1"/>
    <col min="8" max="8" width="44.85546875" style="14" customWidth="1"/>
    <col min="9" max="10" width="11.5703125" customWidth="1"/>
    <col min="11" max="11" width="112.85546875" style="15" customWidth="1"/>
    <col min="12" max="12" width="22" style="7" customWidth="1"/>
    <col min="13" max="13" width="9.42578125" style="7" customWidth="1"/>
    <col min="14" max="15" width="25.42578125" style="7" customWidth="1"/>
    <col min="16" max="16" width="24.85546875" style="7" bestFit="1" customWidth="1"/>
    <col min="17" max="18" width="9.42578125" style="7" customWidth="1"/>
    <col min="19" max="19" width="65.85546875" style="243" customWidth="1"/>
    <col min="20" max="20" width="31" style="244" customWidth="1"/>
    <col min="21" max="21" width="5.42578125" style="12" customWidth="1"/>
    <col min="22" max="22" width="12.42578125" style="7" customWidth="1"/>
    <col min="23" max="23" width="25.85546875" bestFit="1" customWidth="1"/>
    <col min="24" max="24" width="50.42578125" customWidth="1"/>
    <col min="25" max="26" width="15" customWidth="1"/>
    <col min="27" max="27" width="17.5703125" customWidth="1"/>
    <col min="28" max="32" width="15" customWidth="1"/>
  </cols>
  <sheetData>
    <row r="1" spans="1:32" ht="45" x14ac:dyDescent="0.25">
      <c r="A1" s="28" t="s">
        <v>117</v>
      </c>
      <c r="B1" s="572" t="s">
        <v>118</v>
      </c>
      <c r="C1" s="29" t="s">
        <v>119</v>
      </c>
      <c r="D1" s="572" t="s">
        <v>120</v>
      </c>
      <c r="E1" s="29" t="s">
        <v>121</v>
      </c>
      <c r="F1" s="212" t="s">
        <v>122</v>
      </c>
      <c r="G1" s="29" t="s">
        <v>123</v>
      </c>
      <c r="H1" s="29" t="s">
        <v>124</v>
      </c>
      <c r="I1" s="29" t="s">
        <v>125</v>
      </c>
      <c r="J1" s="572" t="s">
        <v>126</v>
      </c>
      <c r="K1" s="29" t="s">
        <v>127</v>
      </c>
      <c r="L1" s="29" t="s">
        <v>128</v>
      </c>
      <c r="M1" s="29" t="s">
        <v>129</v>
      </c>
      <c r="N1" s="29" t="s">
        <v>130</v>
      </c>
      <c r="O1" s="29" t="s">
        <v>131</v>
      </c>
      <c r="P1" s="29" t="s">
        <v>132</v>
      </c>
      <c r="Q1" s="29" t="s">
        <v>133</v>
      </c>
      <c r="R1" s="29" t="s">
        <v>134</v>
      </c>
      <c r="S1" s="211" t="s">
        <v>135</v>
      </c>
      <c r="T1" s="211" t="s">
        <v>136</v>
      </c>
      <c r="U1" s="213" t="s">
        <v>137</v>
      </c>
      <c r="V1" s="83" t="s">
        <v>138</v>
      </c>
      <c r="W1" s="83" t="s">
        <v>139</v>
      </c>
      <c r="X1" s="83" t="s">
        <v>140</v>
      </c>
      <c r="Y1" s="214" t="s">
        <v>141</v>
      </c>
      <c r="Z1" s="214" t="s">
        <v>142</v>
      </c>
      <c r="AA1" s="214" t="s">
        <v>143</v>
      </c>
      <c r="AB1" s="215" t="s">
        <v>144</v>
      </c>
      <c r="AC1" s="215" t="s">
        <v>145</v>
      </c>
      <c r="AD1" s="215" t="s">
        <v>146</v>
      </c>
      <c r="AE1" s="208"/>
      <c r="AF1" t="s">
        <v>147</v>
      </c>
    </row>
    <row r="2" spans="1:32" ht="15.75" customHeight="1" x14ac:dyDescent="0.25">
      <c r="A2" s="514" t="s">
        <v>148</v>
      </c>
      <c r="B2" s="514" t="s">
        <v>149</v>
      </c>
      <c r="C2" s="514" t="s">
        <v>150</v>
      </c>
      <c r="D2" s="512" t="s">
        <v>151</v>
      </c>
      <c r="E2" s="514" t="s">
        <v>152</v>
      </c>
      <c r="F2" s="593"/>
      <c r="G2" s="514" t="s">
        <v>123</v>
      </c>
      <c r="H2" s="514" t="s">
        <v>152</v>
      </c>
      <c r="I2" s="514"/>
      <c r="J2" s="514"/>
      <c r="K2" s="722" t="s">
        <v>153</v>
      </c>
      <c r="L2" s="727" t="s">
        <v>154</v>
      </c>
      <c r="M2" s="690" t="s">
        <v>155</v>
      </c>
      <c r="N2" s="727" t="s">
        <v>156</v>
      </c>
      <c r="O2" s="690" t="s">
        <v>155</v>
      </c>
      <c r="P2" s="690" t="s">
        <v>155</v>
      </c>
      <c r="Q2" s="688"/>
      <c r="R2" s="688" t="s">
        <v>155</v>
      </c>
      <c r="S2" s="721" t="s">
        <v>157</v>
      </c>
      <c r="T2" s="730" t="s">
        <v>158</v>
      </c>
      <c r="U2" s="216">
        <v>1</v>
      </c>
      <c r="V2" s="714"/>
      <c r="W2" s="491" t="s">
        <v>159</v>
      </c>
      <c r="X2" s="732" t="s">
        <v>160</v>
      </c>
      <c r="Y2" s="217" t="s">
        <v>161</v>
      </c>
      <c r="Z2" s="217" t="s">
        <v>161</v>
      </c>
      <c r="AA2" s="217" t="s">
        <v>162</v>
      </c>
      <c r="AB2" s="217" t="s">
        <v>163</v>
      </c>
      <c r="AC2" s="217" t="s">
        <v>163</v>
      </c>
      <c r="AD2" s="217" t="s">
        <v>164</v>
      </c>
      <c r="AF2">
        <f>IF(ISODD(RIGHT(A2,2)),1,0)</f>
        <v>1</v>
      </c>
    </row>
    <row r="3" spans="1:32" ht="15.75" customHeight="1" x14ac:dyDescent="0.25">
      <c r="A3" s="514" t="str">
        <f>IF(C3=C2,A2,REPLACE(A2,LEN(A2)-LEN((RIGHT(A2,3)*1+1)*1)+1,LEN((RIGHT(A2,3)*1+1)*1),RIGHT(A2,3)*1+1))</f>
        <v>CE001</v>
      </c>
      <c r="B3" s="514" t="s">
        <v>149</v>
      </c>
      <c r="C3" s="514" t="s">
        <v>150</v>
      </c>
      <c r="D3" s="512" t="s">
        <v>165</v>
      </c>
      <c r="E3" s="514" t="s">
        <v>166</v>
      </c>
      <c r="F3" s="593"/>
      <c r="G3" s="514"/>
      <c r="H3" s="514" t="s">
        <v>166</v>
      </c>
      <c r="I3" s="514"/>
      <c r="J3" s="514"/>
      <c r="K3" s="687"/>
      <c r="L3" s="685"/>
      <c r="M3" s="686"/>
      <c r="N3" s="685"/>
      <c r="O3" s="686"/>
      <c r="P3" s="686"/>
      <c r="Q3" s="689"/>
      <c r="R3" s="689"/>
      <c r="S3" s="734"/>
      <c r="T3" s="696"/>
      <c r="U3" s="216">
        <v>1</v>
      </c>
      <c r="V3" s="708"/>
      <c r="W3" s="491" t="s">
        <v>159</v>
      </c>
      <c r="X3" s="733"/>
      <c r="Y3" s="217" t="s">
        <v>161</v>
      </c>
      <c r="Z3" s="217" t="s">
        <v>161</v>
      </c>
      <c r="AA3" s="217" t="s">
        <v>161</v>
      </c>
      <c r="AB3" s="217" t="s">
        <v>167</v>
      </c>
      <c r="AC3" s="217" t="s">
        <v>167</v>
      </c>
      <c r="AD3" s="217" t="s">
        <v>167</v>
      </c>
      <c r="AF3">
        <f t="shared" ref="AF3:AF69" si="0">IF(ISODD(RIGHT(A3,2)),1,0)</f>
        <v>1</v>
      </c>
    </row>
    <row r="4" spans="1:32" ht="15.75" customHeight="1" x14ac:dyDescent="0.25">
      <c r="A4" s="514" t="str">
        <f t="shared" ref="A4:A67" si="1">IF(C4=C3,A3,REPLACE(A3,LEN(A3)-LEN((RIGHT(A3,3)*1+1)*1)+1,LEN((RIGHT(A3,3)*1+1)*1),RIGHT(A3,3)*1+1))</f>
        <v>CE001</v>
      </c>
      <c r="B4" s="514" t="s">
        <v>149</v>
      </c>
      <c r="C4" s="514" t="s">
        <v>150</v>
      </c>
      <c r="D4" s="512" t="s">
        <v>168</v>
      </c>
      <c r="E4" s="514" t="s">
        <v>169</v>
      </c>
      <c r="F4" s="593"/>
      <c r="G4" s="514"/>
      <c r="H4" s="514" t="s">
        <v>169</v>
      </c>
      <c r="I4" s="514"/>
      <c r="J4" s="514"/>
      <c r="K4" s="687"/>
      <c r="L4" s="685"/>
      <c r="M4" s="686"/>
      <c r="N4" s="685"/>
      <c r="O4" s="686"/>
      <c r="P4" s="686"/>
      <c r="Q4" s="689"/>
      <c r="R4" s="689"/>
      <c r="S4" s="734"/>
      <c r="T4" s="696"/>
      <c r="U4" s="216">
        <v>1</v>
      </c>
      <c r="V4" s="708"/>
      <c r="W4" s="491" t="s">
        <v>159</v>
      </c>
      <c r="X4" s="733"/>
      <c r="Y4" s="217" t="s">
        <v>161</v>
      </c>
      <c r="Z4" s="217" t="s">
        <v>161</v>
      </c>
      <c r="AA4" s="217" t="s">
        <v>161</v>
      </c>
      <c r="AB4" s="217"/>
      <c r="AC4" s="217"/>
      <c r="AD4" s="217"/>
      <c r="AF4">
        <f t="shared" si="0"/>
        <v>1</v>
      </c>
    </row>
    <row r="5" spans="1:32" ht="15.75" customHeight="1" x14ac:dyDescent="0.25">
      <c r="A5" s="514" t="str">
        <f t="shared" si="1"/>
        <v>CE001</v>
      </c>
      <c r="B5" s="514" t="s">
        <v>149</v>
      </c>
      <c r="C5" s="514" t="s">
        <v>150</v>
      </c>
      <c r="D5" s="513" t="s">
        <v>170</v>
      </c>
      <c r="E5" s="515" t="s">
        <v>171</v>
      </c>
      <c r="F5" s="50"/>
      <c r="G5" s="515"/>
      <c r="H5" s="515" t="s">
        <v>171</v>
      </c>
      <c r="I5" s="515"/>
      <c r="J5" s="515"/>
      <c r="K5" s="687"/>
      <c r="L5" s="685"/>
      <c r="M5" s="686"/>
      <c r="N5" s="685"/>
      <c r="O5" s="686"/>
      <c r="P5" s="686"/>
      <c r="Q5" s="690"/>
      <c r="R5" s="690"/>
      <c r="S5" s="722"/>
      <c r="T5" s="756"/>
      <c r="U5" s="216">
        <v>1</v>
      </c>
      <c r="V5" s="708"/>
      <c r="W5" s="491" t="s">
        <v>159</v>
      </c>
      <c r="X5" s="757"/>
      <c r="Y5" s="217" t="s">
        <v>161</v>
      </c>
      <c r="Z5" s="217" t="s">
        <v>161</v>
      </c>
      <c r="AA5" s="217" t="s">
        <v>161</v>
      </c>
      <c r="AB5" s="217" t="s">
        <v>172</v>
      </c>
      <c r="AC5" s="217" t="s">
        <v>172</v>
      </c>
      <c r="AD5" s="217" t="s">
        <v>172</v>
      </c>
      <c r="AF5">
        <f t="shared" si="0"/>
        <v>1</v>
      </c>
    </row>
    <row r="6" spans="1:32" ht="15.75" customHeight="1" x14ac:dyDescent="0.25">
      <c r="A6" s="53" t="str">
        <f t="shared" si="1"/>
        <v>CE002</v>
      </c>
      <c r="B6" s="53" t="s">
        <v>149</v>
      </c>
      <c r="C6" s="53" t="s">
        <v>173</v>
      </c>
      <c r="D6" s="522" t="s">
        <v>151</v>
      </c>
      <c r="E6" s="53" t="s">
        <v>174</v>
      </c>
      <c r="F6" s="589"/>
      <c r="G6" s="53" t="s">
        <v>123</v>
      </c>
      <c r="H6" s="53" t="s">
        <v>174</v>
      </c>
      <c r="I6" s="53"/>
      <c r="J6" s="53"/>
      <c r="K6" s="736" t="s">
        <v>175</v>
      </c>
      <c r="L6" s="706" t="s">
        <v>154</v>
      </c>
      <c r="M6" s="707" t="s">
        <v>155</v>
      </c>
      <c r="N6" s="706" t="s">
        <v>176</v>
      </c>
      <c r="O6" s="707" t="s">
        <v>155</v>
      </c>
      <c r="P6" s="707" t="s">
        <v>155</v>
      </c>
      <c r="Q6" s="701"/>
      <c r="R6" s="701" t="s">
        <v>155</v>
      </c>
      <c r="S6" s="719" t="s">
        <v>177</v>
      </c>
      <c r="T6" s="724" t="s">
        <v>178</v>
      </c>
      <c r="U6" s="218">
        <v>1</v>
      </c>
      <c r="V6" s="708"/>
      <c r="W6" s="491" t="s">
        <v>159</v>
      </c>
      <c r="X6" s="744" t="s">
        <v>179</v>
      </c>
      <c r="Y6" s="217" t="s">
        <v>161</v>
      </c>
      <c r="Z6" s="217" t="s">
        <v>161</v>
      </c>
      <c r="AA6" s="217" t="s">
        <v>162</v>
      </c>
      <c r="AB6" s="219" t="s">
        <v>180</v>
      </c>
      <c r="AC6" s="219" t="s">
        <v>180</v>
      </c>
      <c r="AD6" s="219" t="s">
        <v>164</v>
      </c>
      <c r="AE6" s="220"/>
      <c r="AF6">
        <f t="shared" si="0"/>
        <v>0</v>
      </c>
    </row>
    <row r="7" spans="1:32" ht="15.75" customHeight="1" x14ac:dyDescent="0.25">
      <c r="A7" s="525" t="str">
        <f t="shared" si="1"/>
        <v>CE002</v>
      </c>
      <c r="B7" s="525" t="s">
        <v>149</v>
      </c>
      <c r="C7" s="525" t="s">
        <v>173</v>
      </c>
      <c r="D7" s="523" t="s">
        <v>165</v>
      </c>
      <c r="E7" s="525" t="s">
        <v>181</v>
      </c>
      <c r="F7" s="590"/>
      <c r="G7" s="525"/>
      <c r="H7" s="525" t="s">
        <v>181</v>
      </c>
      <c r="I7" s="525"/>
      <c r="J7" s="525"/>
      <c r="K7" s="736"/>
      <c r="L7" s="706" t="s">
        <v>154</v>
      </c>
      <c r="M7" s="707"/>
      <c r="N7" s="706"/>
      <c r="O7" s="707"/>
      <c r="P7" s="707"/>
      <c r="Q7" s="737"/>
      <c r="R7" s="737"/>
      <c r="S7" s="740"/>
      <c r="T7" s="725"/>
      <c r="U7" s="218">
        <v>1</v>
      </c>
      <c r="V7" s="708"/>
      <c r="W7" s="491" t="s">
        <v>159</v>
      </c>
      <c r="X7" s="745"/>
      <c r="Y7" s="217" t="s">
        <v>161</v>
      </c>
      <c r="Z7" s="217" t="s">
        <v>161</v>
      </c>
      <c r="AA7" s="217" t="s">
        <v>161</v>
      </c>
      <c r="AB7" s="219" t="s">
        <v>182</v>
      </c>
      <c r="AC7" s="219" t="s">
        <v>182</v>
      </c>
      <c r="AD7" s="219" t="s">
        <v>182</v>
      </c>
      <c r="AE7" s="220"/>
      <c r="AF7">
        <f t="shared" si="0"/>
        <v>0</v>
      </c>
    </row>
    <row r="8" spans="1:32" ht="15.75" customHeight="1" x14ac:dyDescent="0.25">
      <c r="A8" s="525" t="str">
        <f t="shared" si="1"/>
        <v>CE002</v>
      </c>
      <c r="B8" s="525" t="s">
        <v>149</v>
      </c>
      <c r="C8" s="525" t="s">
        <v>173</v>
      </c>
      <c r="D8" s="523" t="s">
        <v>168</v>
      </c>
      <c r="E8" s="525" t="s">
        <v>183</v>
      </c>
      <c r="F8" s="590"/>
      <c r="G8" s="525"/>
      <c r="H8" s="525" t="s">
        <v>183</v>
      </c>
      <c r="I8" s="525"/>
      <c r="J8" s="525"/>
      <c r="K8" s="736"/>
      <c r="L8" s="706" t="s">
        <v>154</v>
      </c>
      <c r="M8" s="707"/>
      <c r="N8" s="706"/>
      <c r="O8" s="707"/>
      <c r="P8" s="707"/>
      <c r="Q8" s="737"/>
      <c r="R8" s="737"/>
      <c r="S8" s="740"/>
      <c r="T8" s="725"/>
      <c r="U8" s="218">
        <v>1</v>
      </c>
      <c r="V8" s="708"/>
      <c r="W8" s="491" t="s">
        <v>159</v>
      </c>
      <c r="X8" s="745"/>
      <c r="Y8" s="217" t="s">
        <v>161</v>
      </c>
      <c r="Z8" s="217" t="s">
        <v>161</v>
      </c>
      <c r="AA8" s="217" t="s">
        <v>161</v>
      </c>
      <c r="AB8" s="219" t="s">
        <v>184</v>
      </c>
      <c r="AC8" s="219" t="s">
        <v>184</v>
      </c>
      <c r="AD8" s="219" t="s">
        <v>184</v>
      </c>
      <c r="AE8" s="220"/>
      <c r="AF8">
        <f t="shared" si="0"/>
        <v>0</v>
      </c>
    </row>
    <row r="9" spans="1:32" ht="15.75" customHeight="1" x14ac:dyDescent="0.25">
      <c r="A9" s="525" t="str">
        <f t="shared" si="1"/>
        <v>CE002</v>
      </c>
      <c r="B9" s="525" t="s">
        <v>149</v>
      </c>
      <c r="C9" s="525" t="s">
        <v>173</v>
      </c>
      <c r="D9" s="523" t="s">
        <v>170</v>
      </c>
      <c r="E9" s="525" t="s">
        <v>185</v>
      </c>
      <c r="F9" s="590"/>
      <c r="G9" s="525"/>
      <c r="H9" s="525" t="s">
        <v>185</v>
      </c>
      <c r="I9" s="525"/>
      <c r="J9" s="525"/>
      <c r="K9" s="736"/>
      <c r="L9" s="706"/>
      <c r="M9" s="707"/>
      <c r="N9" s="706"/>
      <c r="O9" s="707"/>
      <c r="P9" s="707"/>
      <c r="Q9" s="737"/>
      <c r="R9" s="737"/>
      <c r="S9" s="740"/>
      <c r="T9" s="725"/>
      <c r="U9" s="218">
        <v>1</v>
      </c>
      <c r="V9" s="708"/>
      <c r="W9" s="491" t="s">
        <v>159</v>
      </c>
      <c r="X9" s="745"/>
      <c r="Y9" s="217" t="s">
        <v>161</v>
      </c>
      <c r="Z9" s="217" t="s">
        <v>161</v>
      </c>
      <c r="AA9" s="217" t="s">
        <v>161</v>
      </c>
      <c r="AB9" s="219"/>
      <c r="AC9" s="219"/>
      <c r="AD9" s="219"/>
      <c r="AE9" s="220"/>
      <c r="AF9">
        <f t="shared" si="0"/>
        <v>0</v>
      </c>
    </row>
    <row r="10" spans="1:32" ht="15.75" customHeight="1" x14ac:dyDescent="0.25">
      <c r="A10" s="525" t="str">
        <f t="shared" si="1"/>
        <v>CE002</v>
      </c>
      <c r="B10" s="525" t="s">
        <v>149</v>
      </c>
      <c r="C10" s="525" t="s">
        <v>173</v>
      </c>
      <c r="D10" s="523" t="s">
        <v>186</v>
      </c>
      <c r="E10" s="525" t="s">
        <v>187</v>
      </c>
      <c r="F10" s="590"/>
      <c r="G10" s="525"/>
      <c r="H10" s="525" t="s">
        <v>187</v>
      </c>
      <c r="I10" s="525">
        <v>2020</v>
      </c>
      <c r="J10" s="525"/>
      <c r="K10" s="736"/>
      <c r="L10" s="706"/>
      <c r="M10" s="707"/>
      <c r="N10" s="706"/>
      <c r="O10" s="707"/>
      <c r="P10" s="707"/>
      <c r="Q10" s="737"/>
      <c r="R10" s="737"/>
      <c r="S10" s="740"/>
      <c r="T10" s="725"/>
      <c r="U10" s="218"/>
      <c r="V10" s="708"/>
      <c r="W10" s="491"/>
      <c r="X10" s="745"/>
      <c r="Y10" s="217"/>
      <c r="Z10" s="217"/>
      <c r="AA10" s="217"/>
      <c r="AB10" s="219"/>
      <c r="AC10" s="219"/>
      <c r="AD10" s="219"/>
      <c r="AE10" s="220"/>
    </row>
    <row r="11" spans="1:32" ht="15.75" customHeight="1" x14ac:dyDescent="0.25">
      <c r="A11" s="525" t="str">
        <f t="shared" si="1"/>
        <v>CE002</v>
      </c>
      <c r="B11" s="525" t="s">
        <v>149</v>
      </c>
      <c r="C11" s="525" t="s">
        <v>173</v>
      </c>
      <c r="D11" s="523" t="s">
        <v>188</v>
      </c>
      <c r="E11" s="525" t="s">
        <v>189</v>
      </c>
      <c r="F11" s="590"/>
      <c r="G11" s="525"/>
      <c r="H11" s="525" t="s">
        <v>189</v>
      </c>
      <c r="I11" s="525">
        <v>2030</v>
      </c>
      <c r="J11" s="525"/>
      <c r="K11" s="736"/>
      <c r="L11" s="706"/>
      <c r="M11" s="707"/>
      <c r="N11" s="706"/>
      <c r="O11" s="707"/>
      <c r="P11" s="707"/>
      <c r="Q11" s="737"/>
      <c r="R11" s="737"/>
      <c r="S11" s="740"/>
      <c r="T11" s="725"/>
      <c r="U11" s="218">
        <v>1</v>
      </c>
      <c r="V11" s="708"/>
      <c r="W11" s="491" t="s">
        <v>159</v>
      </c>
      <c r="X11" s="745"/>
      <c r="Y11" s="217" t="s">
        <v>161</v>
      </c>
      <c r="Z11" s="217" t="s">
        <v>161</v>
      </c>
      <c r="AA11" s="217" t="s">
        <v>161</v>
      </c>
      <c r="AB11" s="219"/>
      <c r="AC11" s="219"/>
      <c r="AD11" s="219"/>
      <c r="AE11" s="220"/>
      <c r="AF11">
        <f t="shared" si="0"/>
        <v>0</v>
      </c>
    </row>
    <row r="12" spans="1:32" ht="15.75" customHeight="1" x14ac:dyDescent="0.25">
      <c r="A12" s="525" t="str">
        <f t="shared" si="1"/>
        <v>CE002</v>
      </c>
      <c r="B12" s="525" t="s">
        <v>149</v>
      </c>
      <c r="C12" s="525" t="s">
        <v>173</v>
      </c>
      <c r="D12" s="523" t="s">
        <v>190</v>
      </c>
      <c r="E12" s="525" t="s">
        <v>191</v>
      </c>
      <c r="F12" s="590"/>
      <c r="G12" s="525"/>
      <c r="H12" s="525"/>
      <c r="I12" s="525">
        <v>2040</v>
      </c>
      <c r="J12" s="525"/>
      <c r="K12" s="736"/>
      <c r="L12" s="706"/>
      <c r="M12" s="707"/>
      <c r="N12" s="706"/>
      <c r="O12" s="707"/>
      <c r="P12" s="707"/>
      <c r="Q12" s="702"/>
      <c r="R12" s="702"/>
      <c r="S12" s="740"/>
      <c r="T12" s="725"/>
      <c r="U12" s="218">
        <v>1</v>
      </c>
      <c r="V12" s="708"/>
      <c r="W12" s="491" t="s">
        <v>159</v>
      </c>
      <c r="X12" s="745"/>
      <c r="Y12" s="217" t="s">
        <v>161</v>
      </c>
      <c r="Z12" s="217" t="s">
        <v>161</v>
      </c>
      <c r="AA12" s="217" t="s">
        <v>161</v>
      </c>
      <c r="AB12" s="219"/>
      <c r="AC12" s="219"/>
      <c r="AD12" s="219"/>
      <c r="AE12" s="220"/>
      <c r="AF12">
        <f t="shared" si="0"/>
        <v>0</v>
      </c>
    </row>
    <row r="13" spans="1:32" ht="15.75" customHeight="1" x14ac:dyDescent="0.25">
      <c r="A13" s="57" t="str">
        <f t="shared" si="1"/>
        <v>CE003</v>
      </c>
      <c r="B13" s="57" t="s">
        <v>149</v>
      </c>
      <c r="C13" s="57" t="s">
        <v>108</v>
      </c>
      <c r="D13" s="518" t="s">
        <v>151</v>
      </c>
      <c r="E13" s="57" t="s">
        <v>192</v>
      </c>
      <c r="F13" s="592"/>
      <c r="G13" s="57" t="s">
        <v>123</v>
      </c>
      <c r="H13" s="57" t="s">
        <v>193</v>
      </c>
      <c r="I13" s="57"/>
      <c r="J13" s="57">
        <v>2022</v>
      </c>
      <c r="K13" s="687" t="s">
        <v>194</v>
      </c>
      <c r="L13" s="501"/>
      <c r="M13" s="686" t="s">
        <v>155</v>
      </c>
      <c r="N13" s="685" t="s">
        <v>195</v>
      </c>
      <c r="O13" s="686"/>
      <c r="P13" s="686"/>
      <c r="Q13" s="688" t="s">
        <v>155</v>
      </c>
      <c r="R13" s="688" t="s">
        <v>155</v>
      </c>
      <c r="S13" s="721" t="s">
        <v>196</v>
      </c>
      <c r="T13" s="695" t="s">
        <v>197</v>
      </c>
      <c r="U13" s="216">
        <v>1</v>
      </c>
      <c r="V13" s="708"/>
      <c r="W13" s="709" t="s">
        <v>159</v>
      </c>
      <c r="X13" s="749" t="s">
        <v>198</v>
      </c>
      <c r="Y13" s="217"/>
      <c r="Z13" s="217"/>
      <c r="AA13" s="217"/>
      <c r="AB13" s="217" t="s">
        <v>199</v>
      </c>
      <c r="AC13" s="217" t="s">
        <v>199</v>
      </c>
      <c r="AD13" s="217" t="s">
        <v>164</v>
      </c>
      <c r="AF13">
        <f t="shared" si="0"/>
        <v>1</v>
      </c>
    </row>
    <row r="14" spans="1:32" ht="15.75" customHeight="1" x14ac:dyDescent="0.25">
      <c r="A14" s="514" t="str">
        <f t="shared" si="1"/>
        <v>CE003</v>
      </c>
      <c r="B14" s="514" t="s">
        <v>149</v>
      </c>
      <c r="C14" s="514" t="s">
        <v>108</v>
      </c>
      <c r="D14" s="512" t="s">
        <v>165</v>
      </c>
      <c r="E14" s="514" t="s">
        <v>200</v>
      </c>
      <c r="F14" s="593"/>
      <c r="G14" s="514"/>
      <c r="H14" s="514" t="s">
        <v>201</v>
      </c>
      <c r="I14" s="514"/>
      <c r="J14" s="514">
        <v>2022</v>
      </c>
      <c r="K14" s="687"/>
      <c r="L14" s="517"/>
      <c r="M14" s="686"/>
      <c r="N14" s="685"/>
      <c r="O14" s="686"/>
      <c r="P14" s="686"/>
      <c r="Q14" s="689"/>
      <c r="R14" s="689"/>
      <c r="S14" s="734"/>
      <c r="T14" s="696"/>
      <c r="U14" s="216">
        <v>1</v>
      </c>
      <c r="V14" s="708"/>
      <c r="W14" s="731"/>
      <c r="X14" s="750"/>
      <c r="Y14" s="217"/>
      <c r="Z14" s="217"/>
      <c r="AA14" s="217"/>
      <c r="AB14" s="217" t="s">
        <v>202</v>
      </c>
      <c r="AC14" s="217" t="s">
        <v>202</v>
      </c>
      <c r="AD14" s="217" t="s">
        <v>202</v>
      </c>
      <c r="AF14">
        <f t="shared" si="0"/>
        <v>1</v>
      </c>
    </row>
    <row r="15" spans="1:32" ht="15.75" customHeight="1" x14ac:dyDescent="0.25">
      <c r="A15" s="514" t="str">
        <f t="shared" si="1"/>
        <v>CE003</v>
      </c>
      <c r="B15" s="514" t="s">
        <v>149</v>
      </c>
      <c r="C15" s="514" t="s">
        <v>108</v>
      </c>
      <c r="D15" s="512" t="s">
        <v>168</v>
      </c>
      <c r="E15" s="514" t="s">
        <v>203</v>
      </c>
      <c r="F15" s="593"/>
      <c r="G15" s="514" t="s">
        <v>204</v>
      </c>
      <c r="H15" s="514" t="s">
        <v>205</v>
      </c>
      <c r="I15" s="514"/>
      <c r="J15" s="514"/>
      <c r="K15" s="687"/>
      <c r="L15" s="517"/>
      <c r="M15" s="686"/>
      <c r="N15" s="685"/>
      <c r="O15" s="686"/>
      <c r="P15" s="686"/>
      <c r="Q15" s="689"/>
      <c r="R15" s="689"/>
      <c r="S15" s="734"/>
      <c r="T15" s="696"/>
      <c r="U15" s="216"/>
      <c r="V15" s="708"/>
      <c r="W15" s="731"/>
      <c r="X15" s="750"/>
      <c r="Y15" s="217"/>
      <c r="Z15" s="217"/>
      <c r="AA15" s="217"/>
      <c r="AB15" s="217"/>
      <c r="AC15" s="217"/>
      <c r="AD15" s="217"/>
    </row>
    <row r="16" spans="1:32" ht="15.75" customHeight="1" x14ac:dyDescent="0.25">
      <c r="A16" s="514" t="str">
        <f t="shared" si="1"/>
        <v>CE003</v>
      </c>
      <c r="B16" s="514" t="s">
        <v>149</v>
      </c>
      <c r="C16" s="514" t="s">
        <v>108</v>
      </c>
      <c r="D16" s="512" t="s">
        <v>170</v>
      </c>
      <c r="E16" s="514" t="s">
        <v>206</v>
      </c>
      <c r="F16" s="593"/>
      <c r="G16" s="514"/>
      <c r="H16" s="514" t="s">
        <v>207</v>
      </c>
      <c r="I16" s="514"/>
      <c r="J16" s="514"/>
      <c r="K16" s="687"/>
      <c r="L16" s="517"/>
      <c r="M16" s="686"/>
      <c r="N16" s="685"/>
      <c r="O16" s="686"/>
      <c r="P16" s="686"/>
      <c r="Q16" s="689"/>
      <c r="R16" s="689"/>
      <c r="S16" s="734"/>
      <c r="T16" s="696"/>
      <c r="U16" s="216"/>
      <c r="V16" s="708"/>
      <c r="W16" s="731"/>
      <c r="X16" s="750"/>
      <c r="Y16" s="217"/>
      <c r="Z16" s="217"/>
      <c r="AA16" s="217"/>
      <c r="AB16" s="217"/>
      <c r="AC16" s="217"/>
      <c r="AD16" s="217"/>
    </row>
    <row r="17" spans="1:32" ht="15.75" customHeight="1" x14ac:dyDescent="0.25">
      <c r="A17" s="514" t="str">
        <f t="shared" si="1"/>
        <v>CE003</v>
      </c>
      <c r="B17" s="514" t="s">
        <v>149</v>
      </c>
      <c r="C17" s="514" t="s">
        <v>108</v>
      </c>
      <c r="D17" s="512" t="s">
        <v>186</v>
      </c>
      <c r="E17" s="514" t="s">
        <v>208</v>
      </c>
      <c r="F17" s="593" t="s">
        <v>155</v>
      </c>
      <c r="G17" s="514"/>
      <c r="H17" s="514"/>
      <c r="I17" s="514"/>
      <c r="J17" s="514"/>
      <c r="K17" s="687"/>
      <c r="L17" s="517"/>
      <c r="M17" s="686"/>
      <c r="N17" s="685"/>
      <c r="O17" s="686"/>
      <c r="P17" s="686"/>
      <c r="Q17" s="689"/>
      <c r="R17" s="689"/>
      <c r="S17" s="734"/>
      <c r="T17" s="696"/>
      <c r="U17" s="216">
        <v>1</v>
      </c>
      <c r="V17" s="708"/>
      <c r="W17" s="731"/>
      <c r="X17" s="750"/>
      <c r="Y17" s="217"/>
      <c r="Z17" s="217"/>
      <c r="AA17" s="217"/>
      <c r="AB17" s="217"/>
      <c r="AC17" s="217"/>
      <c r="AD17" s="217"/>
      <c r="AF17">
        <f t="shared" si="0"/>
        <v>1</v>
      </c>
    </row>
    <row r="18" spans="1:32" s="61" customFormat="1" ht="15.75" customHeight="1" x14ac:dyDescent="0.25">
      <c r="A18" s="515" t="str">
        <f t="shared" si="1"/>
        <v>CE003</v>
      </c>
      <c r="B18" s="515" t="s">
        <v>149</v>
      </c>
      <c r="C18" s="515" t="s">
        <v>108</v>
      </c>
      <c r="D18" s="513" t="s">
        <v>188</v>
      </c>
      <c r="E18" s="515" t="s">
        <v>209</v>
      </c>
      <c r="F18" s="50" t="s">
        <v>155</v>
      </c>
      <c r="G18" s="515"/>
      <c r="H18" s="515"/>
      <c r="I18" s="515"/>
      <c r="J18" s="515"/>
      <c r="K18" s="721"/>
      <c r="L18" s="517" t="s">
        <v>106</v>
      </c>
      <c r="M18" s="688"/>
      <c r="N18" s="726"/>
      <c r="O18" s="688"/>
      <c r="P18" s="688"/>
      <c r="Q18" s="690"/>
      <c r="R18" s="690"/>
      <c r="S18" s="734"/>
      <c r="T18" s="696"/>
      <c r="U18" s="221">
        <v>1</v>
      </c>
      <c r="V18" s="713"/>
      <c r="W18" s="731"/>
      <c r="X18" s="750"/>
      <c r="Y18" s="222"/>
      <c r="Z18" s="222"/>
      <c r="AA18" s="217"/>
      <c r="AB18" s="217" t="s">
        <v>210</v>
      </c>
      <c r="AC18" s="217" t="s">
        <v>210</v>
      </c>
      <c r="AD18" s="217" t="s">
        <v>210</v>
      </c>
      <c r="AF18" s="61">
        <f t="shared" si="0"/>
        <v>1</v>
      </c>
    </row>
    <row r="19" spans="1:32" ht="15.75" customHeight="1" x14ac:dyDescent="0.25">
      <c r="A19" s="525" t="str">
        <f t="shared" si="1"/>
        <v>CE004</v>
      </c>
      <c r="B19" s="525" t="s">
        <v>149</v>
      </c>
      <c r="C19" s="525" t="s">
        <v>211</v>
      </c>
      <c r="D19" s="523" t="s">
        <v>151</v>
      </c>
      <c r="E19" s="525" t="s">
        <v>212</v>
      </c>
      <c r="F19" s="590"/>
      <c r="G19" s="525" t="s">
        <v>123</v>
      </c>
      <c r="H19" s="525" t="s">
        <v>213</v>
      </c>
      <c r="I19" s="525"/>
      <c r="J19" s="525"/>
      <c r="K19" s="719" t="s">
        <v>214</v>
      </c>
      <c r="L19" s="715" t="s">
        <v>154</v>
      </c>
      <c r="M19" s="701"/>
      <c r="N19" s="715" t="s">
        <v>215</v>
      </c>
      <c r="O19" s="701" t="s">
        <v>155</v>
      </c>
      <c r="P19" s="701" t="s">
        <v>155</v>
      </c>
      <c r="Q19" s="701"/>
      <c r="R19" s="701" t="s">
        <v>155</v>
      </c>
      <c r="S19" s="223"/>
      <c r="T19" s="724" t="s">
        <v>216</v>
      </c>
      <c r="U19" s="218">
        <v>1</v>
      </c>
      <c r="V19" s="713"/>
      <c r="W19" s="709" t="s">
        <v>159</v>
      </c>
      <c r="X19" s="744" t="s">
        <v>217</v>
      </c>
      <c r="Y19" s="217" t="s">
        <v>218</v>
      </c>
      <c r="Z19" s="217" t="s">
        <v>218</v>
      </c>
      <c r="AA19" s="224" t="s">
        <v>218</v>
      </c>
      <c r="AB19" s="224"/>
      <c r="AC19" s="224"/>
      <c r="AD19" s="224"/>
      <c r="AF19">
        <f t="shared" si="0"/>
        <v>0</v>
      </c>
    </row>
    <row r="20" spans="1:32" ht="15.75" customHeight="1" x14ac:dyDescent="0.25">
      <c r="A20" s="525" t="str">
        <f t="shared" si="1"/>
        <v>CE004</v>
      </c>
      <c r="B20" s="525" t="s">
        <v>149</v>
      </c>
      <c r="C20" s="525" t="s">
        <v>211</v>
      </c>
      <c r="D20" s="523" t="s">
        <v>165</v>
      </c>
      <c r="E20" s="525" t="s">
        <v>201</v>
      </c>
      <c r="F20" s="590"/>
      <c r="G20" s="525"/>
      <c r="H20" s="525" t="s">
        <v>201</v>
      </c>
      <c r="I20" s="525"/>
      <c r="J20" s="525"/>
      <c r="K20" s="740"/>
      <c r="L20" s="741"/>
      <c r="M20" s="737"/>
      <c r="N20" s="741"/>
      <c r="O20" s="737"/>
      <c r="P20" s="737"/>
      <c r="Q20" s="737"/>
      <c r="R20" s="737"/>
      <c r="S20" s="225"/>
      <c r="T20" s="725"/>
      <c r="U20" s="218">
        <v>1</v>
      </c>
      <c r="V20" s="743"/>
      <c r="W20" s="731"/>
      <c r="X20" s="745"/>
      <c r="Y20" s="217" t="s">
        <v>219</v>
      </c>
      <c r="Z20" s="217" t="s">
        <v>219</v>
      </c>
      <c r="AA20" s="217" t="s">
        <v>219</v>
      </c>
      <c r="AF20">
        <f t="shared" si="0"/>
        <v>0</v>
      </c>
    </row>
    <row r="21" spans="1:32" ht="15.75" customHeight="1" x14ac:dyDescent="0.25">
      <c r="A21" s="525" t="str">
        <f t="shared" si="1"/>
        <v>CE004</v>
      </c>
      <c r="B21" s="525" t="s">
        <v>149</v>
      </c>
      <c r="C21" s="525" t="s">
        <v>211</v>
      </c>
      <c r="D21" s="523" t="s">
        <v>168</v>
      </c>
      <c r="E21" s="525" t="s">
        <v>220</v>
      </c>
      <c r="F21" s="590"/>
      <c r="G21" s="525"/>
      <c r="H21" s="525" t="s">
        <v>220</v>
      </c>
      <c r="I21" s="525"/>
      <c r="J21" s="525"/>
      <c r="K21" s="740"/>
      <c r="L21" s="741"/>
      <c r="M21" s="737"/>
      <c r="N21" s="741"/>
      <c r="O21" s="737"/>
      <c r="P21" s="737"/>
      <c r="Q21" s="702"/>
      <c r="R21" s="702"/>
      <c r="S21" s="225"/>
      <c r="T21" s="725"/>
      <c r="U21" s="218">
        <v>1</v>
      </c>
      <c r="V21" s="743"/>
      <c r="W21" s="710"/>
      <c r="X21" s="746"/>
      <c r="Y21" s="217" t="s">
        <v>221</v>
      </c>
      <c r="Z21" s="217" t="s">
        <v>221</v>
      </c>
      <c r="AA21" s="217" t="s">
        <v>221</v>
      </c>
      <c r="AB21" s="217"/>
      <c r="AC21" s="217"/>
      <c r="AD21" s="217"/>
      <c r="AF21">
        <f t="shared" si="0"/>
        <v>0</v>
      </c>
    </row>
    <row r="22" spans="1:32" ht="15.75" customHeight="1" x14ac:dyDescent="0.25">
      <c r="A22" s="57" t="str">
        <f t="shared" si="1"/>
        <v>CE005</v>
      </c>
      <c r="B22" s="57" t="s">
        <v>222</v>
      </c>
      <c r="C22" s="57" t="s">
        <v>223</v>
      </c>
      <c r="D22" s="518" t="s">
        <v>151</v>
      </c>
      <c r="E22" s="57" t="s">
        <v>224</v>
      </c>
      <c r="F22" s="592"/>
      <c r="G22" s="57" t="s">
        <v>123</v>
      </c>
      <c r="H22" s="57" t="s">
        <v>225</v>
      </c>
      <c r="I22" s="57"/>
      <c r="J22" s="57"/>
      <c r="K22" s="721" t="s">
        <v>226</v>
      </c>
      <c r="L22" s="685" t="s">
        <v>154</v>
      </c>
      <c r="M22" s="479"/>
      <c r="N22" s="685" t="s">
        <v>215</v>
      </c>
      <c r="O22" s="686" t="s">
        <v>155</v>
      </c>
      <c r="P22" s="686" t="s">
        <v>155</v>
      </c>
      <c r="Q22" s="688"/>
      <c r="R22" s="688" t="s">
        <v>155</v>
      </c>
      <c r="S22" s="226"/>
      <c r="T22" s="754" t="s">
        <v>216</v>
      </c>
      <c r="U22" s="216">
        <v>1</v>
      </c>
      <c r="V22" s="743"/>
      <c r="W22" s="709" t="s">
        <v>159</v>
      </c>
      <c r="X22" s="744" t="s">
        <v>217</v>
      </c>
      <c r="Y22" s="217" t="s">
        <v>227</v>
      </c>
      <c r="Z22" s="217"/>
      <c r="AA22" s="217"/>
      <c r="AB22" s="217"/>
      <c r="AC22" s="217"/>
      <c r="AD22" s="217"/>
      <c r="AF22">
        <f t="shared" si="0"/>
        <v>1</v>
      </c>
    </row>
    <row r="23" spans="1:32" ht="15.75" customHeight="1" x14ac:dyDescent="0.25">
      <c r="A23" s="514" t="str">
        <f t="shared" si="1"/>
        <v>CE005</v>
      </c>
      <c r="B23" s="514" t="s">
        <v>222</v>
      </c>
      <c r="C23" s="514" t="s">
        <v>223</v>
      </c>
      <c r="D23" s="512" t="s">
        <v>165</v>
      </c>
      <c r="E23" s="514" t="s">
        <v>228</v>
      </c>
      <c r="F23" s="593"/>
      <c r="G23" s="514"/>
      <c r="H23" s="514" t="s">
        <v>228</v>
      </c>
      <c r="I23" s="514"/>
      <c r="J23" s="514"/>
      <c r="K23" s="734"/>
      <c r="L23" s="685"/>
      <c r="M23" s="480"/>
      <c r="N23" s="685"/>
      <c r="O23" s="686"/>
      <c r="P23" s="686"/>
      <c r="Q23" s="689"/>
      <c r="R23" s="689"/>
      <c r="S23" s="227"/>
      <c r="T23" s="755"/>
      <c r="U23" s="216">
        <v>1</v>
      </c>
      <c r="V23" s="743"/>
      <c r="W23" s="731"/>
      <c r="X23" s="745"/>
      <c r="Y23" s="217" t="s">
        <v>229</v>
      </c>
      <c r="Z23" s="217"/>
      <c r="AA23" s="217"/>
      <c r="AB23" s="217"/>
      <c r="AC23" s="217"/>
      <c r="AD23" s="217"/>
      <c r="AF23">
        <f t="shared" si="0"/>
        <v>1</v>
      </c>
    </row>
    <row r="24" spans="1:32" ht="15.75" customHeight="1" x14ac:dyDescent="0.25">
      <c r="A24" s="515" t="str">
        <f t="shared" si="1"/>
        <v>CE005</v>
      </c>
      <c r="B24" s="515" t="s">
        <v>222</v>
      </c>
      <c r="C24" s="515" t="s">
        <v>223</v>
      </c>
      <c r="D24" s="513" t="s">
        <v>168</v>
      </c>
      <c r="E24" s="515" t="s">
        <v>230</v>
      </c>
      <c r="F24" s="50"/>
      <c r="G24" s="515"/>
      <c r="H24" s="515" t="s">
        <v>230</v>
      </c>
      <c r="I24" s="515"/>
      <c r="J24" s="515"/>
      <c r="K24" s="722"/>
      <c r="L24" s="685"/>
      <c r="M24" s="481"/>
      <c r="N24" s="685"/>
      <c r="O24" s="686"/>
      <c r="P24" s="686"/>
      <c r="Q24" s="690"/>
      <c r="R24" s="690"/>
      <c r="S24" s="228"/>
      <c r="T24" s="755"/>
      <c r="U24" s="216">
        <v>1</v>
      </c>
      <c r="V24" s="743"/>
      <c r="W24" s="710"/>
      <c r="X24" s="746"/>
      <c r="Y24" s="217" t="s">
        <v>231</v>
      </c>
      <c r="Z24" s="217"/>
      <c r="AA24" s="217"/>
      <c r="AB24" s="217"/>
      <c r="AC24" s="217"/>
      <c r="AD24" s="217"/>
      <c r="AF24">
        <f t="shared" si="0"/>
        <v>1</v>
      </c>
    </row>
    <row r="25" spans="1:32" ht="15.75" customHeight="1" x14ac:dyDescent="0.25">
      <c r="A25" s="53" t="str">
        <f t="shared" si="1"/>
        <v>CE006</v>
      </c>
      <c r="B25" s="53" t="s">
        <v>149</v>
      </c>
      <c r="C25" s="53" t="s">
        <v>232</v>
      </c>
      <c r="D25" s="522" t="s">
        <v>151</v>
      </c>
      <c r="E25" s="53" t="s">
        <v>233</v>
      </c>
      <c r="F25" s="589"/>
      <c r="G25" s="53" t="s">
        <v>123</v>
      </c>
      <c r="H25" s="53" t="s">
        <v>233</v>
      </c>
      <c r="I25" s="53"/>
      <c r="J25" s="53"/>
      <c r="K25" s="705" t="s">
        <v>234</v>
      </c>
      <c r="L25" s="706" t="s">
        <v>154</v>
      </c>
      <c r="M25" s="707"/>
      <c r="N25" s="706" t="s">
        <v>235</v>
      </c>
      <c r="O25" s="707" t="s">
        <v>155</v>
      </c>
      <c r="P25" s="707"/>
      <c r="Q25" s="701"/>
      <c r="R25" s="701" t="s">
        <v>155</v>
      </c>
      <c r="S25" s="223"/>
      <c r="T25" s="728" t="s">
        <v>236</v>
      </c>
      <c r="U25" s="218">
        <v>1</v>
      </c>
      <c r="V25" s="708"/>
      <c r="W25" s="491" t="s">
        <v>237</v>
      </c>
      <c r="X25" s="744" t="s">
        <v>238</v>
      </c>
      <c r="Y25" s="217"/>
      <c r="Z25" s="217"/>
      <c r="AA25" s="217"/>
      <c r="AB25" s="217" t="s">
        <v>239</v>
      </c>
      <c r="AC25" s="217" t="s">
        <v>240</v>
      </c>
      <c r="AD25" s="217" t="s">
        <v>241</v>
      </c>
      <c r="AF25">
        <f t="shared" si="0"/>
        <v>0</v>
      </c>
    </row>
    <row r="26" spans="1:32" ht="15.75" customHeight="1" x14ac:dyDescent="0.25">
      <c r="A26" s="525" t="str">
        <f t="shared" si="1"/>
        <v>CE006</v>
      </c>
      <c r="B26" s="525" t="s">
        <v>149</v>
      </c>
      <c r="C26" s="525" t="s">
        <v>232</v>
      </c>
      <c r="D26" s="523" t="s">
        <v>165</v>
      </c>
      <c r="E26" s="525" t="s">
        <v>242</v>
      </c>
      <c r="F26" s="590"/>
      <c r="G26" s="525"/>
      <c r="H26" s="525" t="s">
        <v>242</v>
      </c>
      <c r="I26" s="525"/>
      <c r="J26" s="525"/>
      <c r="K26" s="705"/>
      <c r="L26" s="706"/>
      <c r="M26" s="707"/>
      <c r="N26" s="706"/>
      <c r="O26" s="707"/>
      <c r="P26" s="707"/>
      <c r="Q26" s="737"/>
      <c r="R26" s="737"/>
      <c r="S26" s="225"/>
      <c r="T26" s="752"/>
      <c r="U26" s="218">
        <v>1</v>
      </c>
      <c r="V26" s="708"/>
      <c r="W26" s="491" t="s">
        <v>237</v>
      </c>
      <c r="X26" s="745"/>
      <c r="Y26" s="217"/>
      <c r="Z26" s="217"/>
      <c r="AA26" s="217"/>
      <c r="AB26" s="217"/>
      <c r="AC26" s="217"/>
      <c r="AD26" s="217"/>
      <c r="AF26">
        <f t="shared" si="0"/>
        <v>0</v>
      </c>
    </row>
    <row r="27" spans="1:32" ht="15.75" customHeight="1" x14ac:dyDescent="0.25">
      <c r="A27" s="526" t="str">
        <f t="shared" si="1"/>
        <v>CE006</v>
      </c>
      <c r="B27" s="526" t="s">
        <v>149</v>
      </c>
      <c r="C27" s="526" t="s">
        <v>232</v>
      </c>
      <c r="D27" s="524" t="s">
        <v>168</v>
      </c>
      <c r="E27" s="526" t="s">
        <v>243</v>
      </c>
      <c r="F27" s="62"/>
      <c r="G27" s="526"/>
      <c r="H27" s="526" t="s">
        <v>243</v>
      </c>
      <c r="I27" s="526"/>
      <c r="J27" s="526"/>
      <c r="K27" s="705"/>
      <c r="L27" s="706"/>
      <c r="M27" s="707"/>
      <c r="N27" s="706"/>
      <c r="O27" s="707"/>
      <c r="P27" s="707"/>
      <c r="Q27" s="702"/>
      <c r="R27" s="702"/>
      <c r="S27" s="229"/>
      <c r="T27" s="753"/>
      <c r="U27" s="218">
        <v>1</v>
      </c>
      <c r="V27" s="708"/>
      <c r="W27" s="491" t="s">
        <v>237</v>
      </c>
      <c r="X27" s="746"/>
      <c r="Y27" s="217"/>
      <c r="Z27" s="217"/>
      <c r="AA27" s="217"/>
      <c r="AB27" s="217" t="s">
        <v>239</v>
      </c>
      <c r="AC27" s="217" t="s">
        <v>239</v>
      </c>
      <c r="AD27" s="217" t="s">
        <v>241</v>
      </c>
      <c r="AF27">
        <f t="shared" si="0"/>
        <v>0</v>
      </c>
    </row>
    <row r="28" spans="1:32" ht="15.75" customHeight="1" x14ac:dyDescent="0.25">
      <c r="A28" s="514" t="str">
        <f t="shared" si="1"/>
        <v>CE007</v>
      </c>
      <c r="B28" s="514" t="s">
        <v>222</v>
      </c>
      <c r="C28" s="514" t="s">
        <v>107</v>
      </c>
      <c r="D28" s="512" t="s">
        <v>151</v>
      </c>
      <c r="E28" s="514" t="s">
        <v>244</v>
      </c>
      <c r="F28" s="593"/>
      <c r="G28" s="514" t="s">
        <v>123</v>
      </c>
      <c r="H28" s="514" t="s">
        <v>245</v>
      </c>
      <c r="I28" s="514"/>
      <c r="J28" s="514">
        <v>2022</v>
      </c>
      <c r="K28" s="751" t="s">
        <v>246</v>
      </c>
      <c r="L28" s="727" t="s">
        <v>106</v>
      </c>
      <c r="M28" s="690" t="s">
        <v>155</v>
      </c>
      <c r="N28" s="727" t="s">
        <v>247</v>
      </c>
      <c r="O28" s="690" t="s">
        <v>155</v>
      </c>
      <c r="P28" s="690"/>
      <c r="Q28" s="688" t="s">
        <v>155</v>
      </c>
      <c r="R28" s="688" t="s">
        <v>155</v>
      </c>
      <c r="S28" s="227"/>
      <c r="T28" s="748" t="s">
        <v>248</v>
      </c>
      <c r="U28" s="216">
        <v>1</v>
      </c>
      <c r="V28" s="714"/>
      <c r="W28" s="709" t="s">
        <v>159</v>
      </c>
      <c r="X28" s="749" t="s">
        <v>249</v>
      </c>
      <c r="Y28" s="217"/>
      <c r="Z28" s="217"/>
      <c r="AA28" s="217"/>
      <c r="AB28" s="217" t="s">
        <v>250</v>
      </c>
      <c r="AC28" s="217" t="s">
        <v>250</v>
      </c>
      <c r="AD28" s="217" t="s">
        <v>164</v>
      </c>
      <c r="AF28">
        <f t="shared" si="0"/>
        <v>1</v>
      </c>
    </row>
    <row r="29" spans="1:32" ht="15.75" customHeight="1" x14ac:dyDescent="0.25">
      <c r="A29" s="514" t="str">
        <f t="shared" si="1"/>
        <v>CE007</v>
      </c>
      <c r="B29" s="514" t="s">
        <v>222</v>
      </c>
      <c r="C29" s="514" t="s">
        <v>107</v>
      </c>
      <c r="D29" s="512" t="s">
        <v>165</v>
      </c>
      <c r="E29" s="514" t="s">
        <v>251</v>
      </c>
      <c r="F29" s="593"/>
      <c r="G29" s="514"/>
      <c r="H29" s="514" t="s">
        <v>252</v>
      </c>
      <c r="I29" s="514"/>
      <c r="J29" s="514">
        <v>2022</v>
      </c>
      <c r="K29" s="684"/>
      <c r="L29" s="685"/>
      <c r="M29" s="686"/>
      <c r="N29" s="685"/>
      <c r="O29" s="686"/>
      <c r="P29" s="686"/>
      <c r="Q29" s="689"/>
      <c r="R29" s="689"/>
      <c r="S29" s="227" t="s">
        <v>253</v>
      </c>
      <c r="T29" s="692"/>
      <c r="U29" s="216">
        <v>1</v>
      </c>
      <c r="V29" s="708"/>
      <c r="W29" s="731"/>
      <c r="X29" s="750"/>
      <c r="Y29" s="217"/>
      <c r="Z29" s="217"/>
      <c r="AA29" s="217"/>
      <c r="AB29" s="217" t="s">
        <v>254</v>
      </c>
      <c r="AC29" s="217" t="s">
        <v>254</v>
      </c>
      <c r="AD29" s="217" t="s">
        <v>254</v>
      </c>
      <c r="AF29">
        <f t="shared" si="0"/>
        <v>1</v>
      </c>
    </row>
    <row r="30" spans="1:32" ht="15.75" customHeight="1" x14ac:dyDescent="0.25">
      <c r="A30" s="514" t="str">
        <f t="shared" si="1"/>
        <v>CE007</v>
      </c>
      <c r="B30" s="514" t="s">
        <v>222</v>
      </c>
      <c r="C30" s="514" t="s">
        <v>107</v>
      </c>
      <c r="D30" s="512" t="s">
        <v>168</v>
      </c>
      <c r="E30" s="514" t="s">
        <v>255</v>
      </c>
      <c r="F30" s="593"/>
      <c r="G30" s="514" t="s">
        <v>204</v>
      </c>
      <c r="H30" s="514" t="s">
        <v>256</v>
      </c>
      <c r="I30" s="514"/>
      <c r="J30" s="514"/>
      <c r="K30" s="684"/>
      <c r="L30" s="685"/>
      <c r="M30" s="686"/>
      <c r="N30" s="685"/>
      <c r="O30" s="686"/>
      <c r="P30" s="686"/>
      <c r="Q30" s="689"/>
      <c r="R30" s="689"/>
      <c r="S30" s="227"/>
      <c r="T30" s="692"/>
      <c r="U30" s="216">
        <v>1</v>
      </c>
      <c r="V30" s="708"/>
      <c r="W30" s="731"/>
      <c r="X30" s="750"/>
      <c r="Y30" s="217"/>
      <c r="Z30" s="217"/>
      <c r="AA30" s="217"/>
      <c r="AB30" s="217"/>
      <c r="AC30" s="217"/>
      <c r="AD30" s="217"/>
      <c r="AF30">
        <f t="shared" si="0"/>
        <v>1</v>
      </c>
    </row>
    <row r="31" spans="1:32" ht="15.75" customHeight="1" x14ac:dyDescent="0.25">
      <c r="A31" s="514" t="str">
        <f t="shared" si="1"/>
        <v>CE007</v>
      </c>
      <c r="B31" s="514" t="s">
        <v>222</v>
      </c>
      <c r="C31" s="514" t="s">
        <v>107</v>
      </c>
      <c r="D31" s="512" t="s">
        <v>170</v>
      </c>
      <c r="E31" s="514" t="s">
        <v>257</v>
      </c>
      <c r="F31" s="593"/>
      <c r="G31" s="514"/>
      <c r="H31" s="514" t="s">
        <v>258</v>
      </c>
      <c r="I31" s="514"/>
      <c r="J31" s="514"/>
      <c r="K31" s="684"/>
      <c r="L31" s="685"/>
      <c r="M31" s="686"/>
      <c r="N31" s="685"/>
      <c r="O31" s="686"/>
      <c r="P31" s="686"/>
      <c r="Q31" s="689"/>
      <c r="R31" s="689"/>
      <c r="S31" s="227"/>
      <c r="T31" s="692"/>
      <c r="U31" s="216"/>
      <c r="V31" s="708"/>
      <c r="W31" s="731"/>
      <c r="X31" s="750"/>
      <c r="Y31" s="217"/>
      <c r="Z31" s="217"/>
      <c r="AA31" s="217"/>
      <c r="AB31" s="217"/>
      <c r="AC31" s="217"/>
      <c r="AD31" s="217"/>
    </row>
    <row r="32" spans="1:32" ht="15.75" customHeight="1" x14ac:dyDescent="0.25">
      <c r="A32" s="514" t="str">
        <f t="shared" si="1"/>
        <v>CE007</v>
      </c>
      <c r="B32" s="514" t="s">
        <v>222</v>
      </c>
      <c r="C32" s="514" t="s">
        <v>107</v>
      </c>
      <c r="D32" s="512" t="s">
        <v>186</v>
      </c>
      <c r="E32" s="514" t="s">
        <v>259</v>
      </c>
      <c r="F32" s="593" t="s">
        <v>155</v>
      </c>
      <c r="G32" s="514"/>
      <c r="H32" s="514"/>
      <c r="I32" s="514"/>
      <c r="J32" s="514"/>
      <c r="K32" s="684"/>
      <c r="L32" s="685"/>
      <c r="M32" s="686"/>
      <c r="N32" s="685"/>
      <c r="O32" s="686"/>
      <c r="P32" s="686"/>
      <c r="Q32" s="690"/>
      <c r="R32" s="690"/>
      <c r="S32" s="227"/>
      <c r="T32" s="692"/>
      <c r="U32" s="216">
        <v>1</v>
      </c>
      <c r="V32" s="708"/>
      <c r="W32" s="731"/>
      <c r="X32" s="750"/>
      <c r="Y32" s="217"/>
      <c r="Z32" s="217"/>
      <c r="AA32" s="217"/>
      <c r="AB32" s="217"/>
      <c r="AC32" s="217"/>
      <c r="AD32" s="217"/>
      <c r="AF32">
        <f t="shared" si="0"/>
        <v>1</v>
      </c>
    </row>
    <row r="33" spans="1:32" ht="15.75" customHeight="1" x14ac:dyDescent="0.25">
      <c r="A33" s="53" t="str">
        <f t="shared" si="1"/>
        <v>CE008</v>
      </c>
      <c r="B33" s="53" t="s">
        <v>222</v>
      </c>
      <c r="C33" s="53" t="s">
        <v>260</v>
      </c>
      <c r="D33" s="522" t="s">
        <v>151</v>
      </c>
      <c r="E33" s="53" t="s">
        <v>261</v>
      </c>
      <c r="F33" s="589"/>
      <c r="G33" s="53" t="s">
        <v>123</v>
      </c>
      <c r="H33" s="53" t="s">
        <v>262</v>
      </c>
      <c r="I33" s="53"/>
      <c r="J33" s="53"/>
      <c r="K33" s="705" t="s">
        <v>263</v>
      </c>
      <c r="L33" s="706" t="s">
        <v>154</v>
      </c>
      <c r="M33" s="707" t="s">
        <v>155</v>
      </c>
      <c r="N33" s="706" t="s">
        <v>264</v>
      </c>
      <c r="O33" s="707" t="s">
        <v>155</v>
      </c>
      <c r="P33" s="707"/>
      <c r="Q33" s="701"/>
      <c r="R33" s="701" t="s">
        <v>155</v>
      </c>
      <c r="S33" s="719" t="s">
        <v>265</v>
      </c>
      <c r="T33" s="724" t="s">
        <v>266</v>
      </c>
      <c r="U33" s="218">
        <v>1</v>
      </c>
      <c r="V33" s="708"/>
      <c r="W33" s="491" t="s">
        <v>159</v>
      </c>
      <c r="X33" s="744" t="s">
        <v>267</v>
      </c>
      <c r="Y33" s="217"/>
      <c r="Z33" s="217"/>
      <c r="AA33" s="217"/>
      <c r="AB33" s="217" t="s">
        <v>268</v>
      </c>
      <c r="AC33" s="217" t="s">
        <v>268</v>
      </c>
      <c r="AD33" s="217" t="s">
        <v>164</v>
      </c>
      <c r="AF33">
        <f t="shared" si="0"/>
        <v>0</v>
      </c>
    </row>
    <row r="34" spans="1:32" ht="15.75" customHeight="1" x14ac:dyDescent="0.25">
      <c r="A34" s="525" t="str">
        <f t="shared" si="1"/>
        <v>CE008</v>
      </c>
      <c r="B34" s="525" t="s">
        <v>222</v>
      </c>
      <c r="C34" s="525" t="s">
        <v>260</v>
      </c>
      <c r="D34" s="523" t="s">
        <v>165</v>
      </c>
      <c r="E34" s="525" t="s">
        <v>269</v>
      </c>
      <c r="F34" s="590"/>
      <c r="G34" s="525"/>
      <c r="H34" s="525" t="s">
        <v>270</v>
      </c>
      <c r="I34" s="525"/>
      <c r="J34" s="525"/>
      <c r="K34" s="705"/>
      <c r="L34" s="706" t="s">
        <v>154</v>
      </c>
      <c r="M34" s="707"/>
      <c r="N34" s="706"/>
      <c r="O34" s="707"/>
      <c r="P34" s="707"/>
      <c r="Q34" s="737"/>
      <c r="R34" s="737"/>
      <c r="S34" s="740"/>
      <c r="T34" s="725"/>
      <c r="U34" s="218">
        <v>1</v>
      </c>
      <c r="V34" s="708"/>
      <c r="W34" s="491" t="s">
        <v>159</v>
      </c>
      <c r="X34" s="745"/>
      <c r="Y34" s="217"/>
      <c r="Z34" s="217"/>
      <c r="AA34" s="217"/>
      <c r="AB34" s="217" t="s">
        <v>271</v>
      </c>
      <c r="AC34" s="217" t="s">
        <v>271</v>
      </c>
      <c r="AD34" s="217" t="s">
        <v>271</v>
      </c>
      <c r="AF34">
        <f t="shared" si="0"/>
        <v>0</v>
      </c>
    </row>
    <row r="35" spans="1:32" ht="15.75" customHeight="1" x14ac:dyDescent="0.25">
      <c r="A35" s="525" t="str">
        <f t="shared" si="1"/>
        <v>CE008</v>
      </c>
      <c r="B35" s="525" t="s">
        <v>222</v>
      </c>
      <c r="C35" s="525" t="s">
        <v>260</v>
      </c>
      <c r="D35" s="523" t="s">
        <v>168</v>
      </c>
      <c r="E35" s="525" t="s">
        <v>272</v>
      </c>
      <c r="F35" s="590"/>
      <c r="G35" s="525"/>
      <c r="H35" s="525" t="s">
        <v>273</v>
      </c>
      <c r="I35" s="525"/>
      <c r="J35" s="525"/>
      <c r="K35" s="747"/>
      <c r="L35" s="715"/>
      <c r="M35" s="701"/>
      <c r="N35" s="715"/>
      <c r="O35" s="701"/>
      <c r="P35" s="701"/>
      <c r="Q35" s="737"/>
      <c r="R35" s="737"/>
      <c r="S35" s="740"/>
      <c r="T35" s="725"/>
      <c r="U35" s="218">
        <v>1</v>
      </c>
      <c r="V35" s="713"/>
      <c r="W35" s="491" t="s">
        <v>159</v>
      </c>
      <c r="X35" s="745"/>
      <c r="Y35" s="217"/>
      <c r="Z35" s="217"/>
      <c r="AA35" s="217"/>
      <c r="AB35" s="217"/>
      <c r="AC35" s="217"/>
      <c r="AD35" s="217"/>
      <c r="AF35">
        <f t="shared" si="0"/>
        <v>0</v>
      </c>
    </row>
    <row r="36" spans="1:32" ht="15.75" customHeight="1" x14ac:dyDescent="0.25">
      <c r="A36" s="525" t="str">
        <f t="shared" si="1"/>
        <v>CE008</v>
      </c>
      <c r="B36" s="525" t="s">
        <v>222</v>
      </c>
      <c r="C36" s="525" t="s">
        <v>260</v>
      </c>
      <c r="D36" s="523" t="s">
        <v>170</v>
      </c>
      <c r="E36" s="525" t="s">
        <v>274</v>
      </c>
      <c r="F36" s="590" t="s">
        <v>155</v>
      </c>
      <c r="G36" s="525"/>
      <c r="H36" s="525" t="s">
        <v>275</v>
      </c>
      <c r="I36" s="525">
        <v>2030</v>
      </c>
      <c r="J36" s="525"/>
      <c r="K36" s="747"/>
      <c r="L36" s="715"/>
      <c r="M36" s="701"/>
      <c r="N36" s="715"/>
      <c r="O36" s="701"/>
      <c r="P36" s="701"/>
      <c r="Q36" s="737"/>
      <c r="R36" s="737"/>
      <c r="S36" s="740"/>
      <c r="T36" s="725"/>
      <c r="U36" s="218">
        <v>1</v>
      </c>
      <c r="V36" s="713"/>
      <c r="W36" s="491" t="s">
        <v>159</v>
      </c>
      <c r="X36" s="745"/>
      <c r="Y36" s="217"/>
      <c r="Z36" s="217"/>
      <c r="AA36" s="217"/>
      <c r="AB36" s="217"/>
      <c r="AC36" s="217"/>
      <c r="AD36" s="217"/>
      <c r="AF36">
        <f t="shared" si="0"/>
        <v>0</v>
      </c>
    </row>
    <row r="37" spans="1:32" ht="15.75" customHeight="1" x14ac:dyDescent="0.25">
      <c r="A37" s="525" t="str">
        <f t="shared" si="1"/>
        <v>CE008</v>
      </c>
      <c r="B37" s="525" t="s">
        <v>222</v>
      </c>
      <c r="C37" s="525" t="s">
        <v>260</v>
      </c>
      <c r="D37" s="523" t="s">
        <v>186</v>
      </c>
      <c r="E37" s="525"/>
      <c r="F37" s="590"/>
      <c r="G37" s="525"/>
      <c r="H37" s="525" t="s">
        <v>276</v>
      </c>
      <c r="I37" s="525"/>
      <c r="J37" s="525"/>
      <c r="K37" s="747"/>
      <c r="L37" s="715"/>
      <c r="M37" s="701"/>
      <c r="N37" s="715"/>
      <c r="O37" s="701"/>
      <c r="P37" s="701"/>
      <c r="Q37" s="702"/>
      <c r="R37" s="702"/>
      <c r="S37" s="720"/>
      <c r="T37" s="725"/>
      <c r="U37" s="218">
        <v>1</v>
      </c>
      <c r="V37" s="713"/>
      <c r="W37" s="491" t="s">
        <v>159</v>
      </c>
      <c r="X37" s="746"/>
      <c r="Y37" s="217"/>
      <c r="Z37" s="217"/>
      <c r="AA37" s="217"/>
      <c r="AB37" s="217"/>
      <c r="AC37" s="217"/>
      <c r="AD37" s="217"/>
      <c r="AF37">
        <f t="shared" si="0"/>
        <v>0</v>
      </c>
    </row>
    <row r="38" spans="1:32" ht="15.75" customHeight="1" x14ac:dyDescent="0.25">
      <c r="A38" s="57" t="str">
        <f t="shared" si="1"/>
        <v>CE009</v>
      </c>
      <c r="B38" s="57" t="s">
        <v>277</v>
      </c>
      <c r="C38" s="57" t="s">
        <v>278</v>
      </c>
      <c r="D38" s="518" t="s">
        <v>151</v>
      </c>
      <c r="E38" s="57" t="s">
        <v>279</v>
      </c>
      <c r="F38" s="592"/>
      <c r="G38" s="57" t="s">
        <v>123</v>
      </c>
      <c r="H38" s="57" t="s">
        <v>279</v>
      </c>
      <c r="I38" s="57"/>
      <c r="J38" s="57"/>
      <c r="K38" s="64" t="s">
        <v>280</v>
      </c>
      <c r="L38" s="476" t="s">
        <v>154</v>
      </c>
      <c r="M38" s="477" t="s">
        <v>155</v>
      </c>
      <c r="N38" s="476"/>
      <c r="O38" s="477"/>
      <c r="P38" s="477"/>
      <c r="Q38" s="477"/>
      <c r="R38" s="477" t="s">
        <v>155</v>
      </c>
      <c r="S38" s="226"/>
      <c r="T38" s="230" t="s">
        <v>19</v>
      </c>
      <c r="U38" s="216">
        <v>1</v>
      </c>
      <c r="V38" s="490"/>
      <c r="W38" s="41" t="s">
        <v>159</v>
      </c>
      <c r="X38" s="231" t="s">
        <v>281</v>
      </c>
      <c r="Y38" s="217"/>
      <c r="Z38" s="217"/>
      <c r="AA38" s="217"/>
      <c r="AB38" s="217" t="s">
        <v>282</v>
      </c>
      <c r="AC38" s="217" t="s">
        <v>282</v>
      </c>
      <c r="AD38" s="217" t="s">
        <v>164</v>
      </c>
      <c r="AF38">
        <f t="shared" si="0"/>
        <v>1</v>
      </c>
    </row>
    <row r="39" spans="1:32" ht="15.75" customHeight="1" x14ac:dyDescent="0.25">
      <c r="A39" s="53" t="str">
        <f t="shared" si="1"/>
        <v>CE010</v>
      </c>
      <c r="B39" s="53" t="s">
        <v>277</v>
      </c>
      <c r="C39" s="53" t="s">
        <v>283</v>
      </c>
      <c r="D39" s="522" t="s">
        <v>151</v>
      </c>
      <c r="E39" s="53" t="s">
        <v>279</v>
      </c>
      <c r="F39" s="589"/>
      <c r="G39" s="53" t="s">
        <v>123</v>
      </c>
      <c r="H39" s="53" t="s">
        <v>279</v>
      </c>
      <c r="I39" s="53"/>
      <c r="J39" s="53"/>
      <c r="K39" s="67" t="s">
        <v>284</v>
      </c>
      <c r="L39" s="488" t="s">
        <v>154</v>
      </c>
      <c r="M39" s="489" t="s">
        <v>155</v>
      </c>
      <c r="N39" s="488"/>
      <c r="O39" s="489"/>
      <c r="P39" s="489"/>
      <c r="Q39" s="489"/>
      <c r="R39" s="489" t="s">
        <v>155</v>
      </c>
      <c r="S39" s="223"/>
      <c r="T39" s="232" t="s">
        <v>19</v>
      </c>
      <c r="U39" s="218">
        <v>1</v>
      </c>
      <c r="V39" s="490"/>
      <c r="W39" s="41" t="s">
        <v>159</v>
      </c>
      <c r="X39" s="231" t="s">
        <v>281</v>
      </c>
      <c r="Y39" s="217"/>
      <c r="Z39" s="217"/>
      <c r="AA39" s="217"/>
      <c r="AB39" s="217" t="s">
        <v>285</v>
      </c>
      <c r="AC39" s="217" t="s">
        <v>285</v>
      </c>
      <c r="AD39" s="217" t="s">
        <v>164</v>
      </c>
      <c r="AF39">
        <f t="shared" si="0"/>
        <v>0</v>
      </c>
    </row>
    <row r="40" spans="1:32" ht="15.75" customHeight="1" x14ac:dyDescent="0.25">
      <c r="A40" s="57" t="str">
        <f t="shared" si="1"/>
        <v>CE011</v>
      </c>
      <c r="B40" s="57" t="s">
        <v>286</v>
      </c>
      <c r="C40" s="57" t="s">
        <v>286</v>
      </c>
      <c r="D40" s="518" t="s">
        <v>151</v>
      </c>
      <c r="E40" s="57" t="s">
        <v>287</v>
      </c>
      <c r="F40" s="592"/>
      <c r="G40" s="57" t="s">
        <v>123</v>
      </c>
      <c r="H40" s="57" t="s">
        <v>288</v>
      </c>
      <c r="I40" s="57"/>
      <c r="J40" s="57"/>
      <c r="K40" s="684" t="s">
        <v>289</v>
      </c>
      <c r="L40" s="685" t="s">
        <v>154</v>
      </c>
      <c r="M40" s="686" t="s">
        <v>155</v>
      </c>
      <c r="N40" s="685"/>
      <c r="O40" s="686"/>
      <c r="P40" s="686"/>
      <c r="Q40" s="688"/>
      <c r="R40" s="688" t="s">
        <v>155</v>
      </c>
      <c r="S40" s="226"/>
      <c r="T40" s="691" t="s">
        <v>290</v>
      </c>
      <c r="U40" s="216">
        <v>1</v>
      </c>
      <c r="V40" s="708"/>
      <c r="W40" s="709" t="s">
        <v>159</v>
      </c>
      <c r="X40" s="231" t="s">
        <v>281</v>
      </c>
      <c r="Y40" s="217"/>
      <c r="Z40" s="217"/>
      <c r="AA40" s="217"/>
      <c r="AB40" s="217" t="s">
        <v>291</v>
      </c>
      <c r="AC40" s="217" t="s">
        <v>291</v>
      </c>
      <c r="AD40" s="217" t="s">
        <v>164</v>
      </c>
      <c r="AF40">
        <f t="shared" si="0"/>
        <v>1</v>
      </c>
    </row>
    <row r="41" spans="1:32" ht="15.75" customHeight="1" x14ac:dyDescent="0.25">
      <c r="A41" s="515" t="str">
        <f t="shared" si="1"/>
        <v>CE011</v>
      </c>
      <c r="B41" s="515" t="s">
        <v>286</v>
      </c>
      <c r="C41" s="515" t="s">
        <v>286</v>
      </c>
      <c r="D41" s="513" t="s">
        <v>165</v>
      </c>
      <c r="E41" s="515" t="s">
        <v>292</v>
      </c>
      <c r="F41" s="50"/>
      <c r="G41" s="515"/>
      <c r="H41" s="515" t="s">
        <v>293</v>
      </c>
      <c r="I41" s="515"/>
      <c r="J41" s="515"/>
      <c r="K41" s="684"/>
      <c r="L41" s="685" t="s">
        <v>154</v>
      </c>
      <c r="M41" s="686"/>
      <c r="N41" s="685"/>
      <c r="O41" s="686"/>
      <c r="P41" s="686"/>
      <c r="Q41" s="690"/>
      <c r="R41" s="690"/>
      <c r="S41" s="228"/>
      <c r="T41" s="739"/>
      <c r="U41" s="216">
        <v>1</v>
      </c>
      <c r="V41" s="708"/>
      <c r="W41" s="710"/>
      <c r="X41" s="231" t="s">
        <v>281</v>
      </c>
      <c r="Y41" s="217"/>
      <c r="Z41" s="217"/>
      <c r="AA41" s="217"/>
      <c r="AB41" s="217" t="s">
        <v>294</v>
      </c>
      <c r="AC41" s="217" t="s">
        <v>294</v>
      </c>
      <c r="AD41" s="217" t="s">
        <v>164</v>
      </c>
      <c r="AF41">
        <f t="shared" si="0"/>
        <v>1</v>
      </c>
    </row>
    <row r="42" spans="1:32" ht="15.75" customHeight="1" x14ac:dyDescent="0.25">
      <c r="A42" s="53" t="str">
        <f t="shared" si="1"/>
        <v>CE012</v>
      </c>
      <c r="B42" s="53" t="s">
        <v>295</v>
      </c>
      <c r="C42" s="53" t="s">
        <v>23</v>
      </c>
      <c r="D42" s="522" t="s">
        <v>151</v>
      </c>
      <c r="E42" s="53" t="s">
        <v>296</v>
      </c>
      <c r="F42" s="589"/>
      <c r="G42" s="53" t="s">
        <v>123</v>
      </c>
      <c r="H42" s="53" t="s">
        <v>296</v>
      </c>
      <c r="I42" s="53"/>
      <c r="J42" s="53"/>
      <c r="K42" s="705" t="s">
        <v>297</v>
      </c>
      <c r="L42" s="706" t="s">
        <v>298</v>
      </c>
      <c r="M42" s="707" t="s">
        <v>155</v>
      </c>
      <c r="N42" s="706" t="s">
        <v>299</v>
      </c>
      <c r="O42" s="707" t="s">
        <v>155</v>
      </c>
      <c r="P42" s="707" t="s">
        <v>155</v>
      </c>
      <c r="Q42" s="701" t="s">
        <v>155</v>
      </c>
      <c r="R42" s="701" t="s">
        <v>155</v>
      </c>
      <c r="S42" s="223"/>
      <c r="T42" s="724" t="s">
        <v>300</v>
      </c>
      <c r="U42" s="218">
        <v>1</v>
      </c>
      <c r="V42" s="708"/>
      <c r="W42" s="709" t="s">
        <v>159</v>
      </c>
      <c r="X42" s="711" t="s">
        <v>301</v>
      </c>
      <c r="Y42" s="217" t="s">
        <v>302</v>
      </c>
      <c r="Z42" s="217" t="s">
        <v>302</v>
      </c>
      <c r="AA42" s="233" t="s">
        <v>303</v>
      </c>
      <c r="AB42" s="217" t="s">
        <v>304</v>
      </c>
      <c r="AC42" s="217" t="s">
        <v>304</v>
      </c>
      <c r="AD42" s="217" t="s">
        <v>164</v>
      </c>
      <c r="AF42">
        <f t="shared" si="0"/>
        <v>0</v>
      </c>
    </row>
    <row r="43" spans="1:32" ht="15.75" customHeight="1" x14ac:dyDescent="0.25">
      <c r="A43" s="525" t="str">
        <f t="shared" si="1"/>
        <v>CE012</v>
      </c>
      <c r="B43" s="525" t="s">
        <v>295</v>
      </c>
      <c r="C43" s="525" t="s">
        <v>23</v>
      </c>
      <c r="D43" s="523" t="s">
        <v>165</v>
      </c>
      <c r="E43" s="525" t="s">
        <v>305</v>
      </c>
      <c r="F43" s="590"/>
      <c r="G43" s="525"/>
      <c r="H43" s="525" t="s">
        <v>305</v>
      </c>
      <c r="I43" s="525"/>
      <c r="J43" s="525"/>
      <c r="K43" s="705"/>
      <c r="L43" s="706"/>
      <c r="M43" s="707"/>
      <c r="N43" s="706"/>
      <c r="O43" s="707"/>
      <c r="P43" s="707"/>
      <c r="Q43" s="737"/>
      <c r="R43" s="737"/>
      <c r="S43" s="225"/>
      <c r="T43" s="738"/>
      <c r="U43" s="218">
        <v>1</v>
      </c>
      <c r="V43" s="708"/>
      <c r="W43" s="731"/>
      <c r="X43" s="735"/>
      <c r="Y43" s="217" t="s">
        <v>306</v>
      </c>
      <c r="Z43" s="217" t="s">
        <v>307</v>
      </c>
      <c r="AA43" s="233" t="s">
        <v>303</v>
      </c>
      <c r="AB43" s="217" t="s">
        <v>308</v>
      </c>
      <c r="AC43" s="217" t="s">
        <v>309</v>
      </c>
      <c r="AD43" s="217" t="s">
        <v>309</v>
      </c>
      <c r="AF43">
        <f t="shared" si="0"/>
        <v>0</v>
      </c>
    </row>
    <row r="44" spans="1:32" ht="15.75" customHeight="1" x14ac:dyDescent="0.25">
      <c r="A44" s="525" t="str">
        <f t="shared" si="1"/>
        <v>CE012</v>
      </c>
      <c r="B44" s="525" t="s">
        <v>295</v>
      </c>
      <c r="C44" s="525" t="s">
        <v>23</v>
      </c>
      <c r="D44" s="523" t="s">
        <v>168</v>
      </c>
      <c r="E44" s="525" t="s">
        <v>310</v>
      </c>
      <c r="F44" s="590"/>
      <c r="G44" s="525"/>
      <c r="H44" s="525" t="s">
        <v>310</v>
      </c>
      <c r="I44" s="525"/>
      <c r="J44" s="525"/>
      <c r="K44" s="705"/>
      <c r="L44" s="706"/>
      <c r="M44" s="707"/>
      <c r="N44" s="706"/>
      <c r="O44" s="707"/>
      <c r="P44" s="707"/>
      <c r="Q44" s="737"/>
      <c r="R44" s="737"/>
      <c r="S44" s="225" t="s">
        <v>311</v>
      </c>
      <c r="T44" s="725"/>
      <c r="U44" s="218">
        <v>1</v>
      </c>
      <c r="V44" s="708"/>
      <c r="W44" s="731"/>
      <c r="X44" s="735"/>
      <c r="Y44" s="217" t="s">
        <v>312</v>
      </c>
      <c r="Z44" s="217" t="s">
        <v>312</v>
      </c>
      <c r="AA44" s="233" t="s">
        <v>303</v>
      </c>
      <c r="AB44" s="217" t="s">
        <v>313</v>
      </c>
      <c r="AC44" s="217" t="s">
        <v>313</v>
      </c>
      <c r="AD44" s="217" t="s">
        <v>313</v>
      </c>
      <c r="AF44">
        <f t="shared" si="0"/>
        <v>0</v>
      </c>
    </row>
    <row r="45" spans="1:32" ht="15.75" customHeight="1" x14ac:dyDescent="0.25">
      <c r="A45" s="525" t="str">
        <f t="shared" si="1"/>
        <v>CE012</v>
      </c>
      <c r="B45" s="525" t="s">
        <v>295</v>
      </c>
      <c r="C45" s="525" t="s">
        <v>23</v>
      </c>
      <c r="D45" s="523" t="s">
        <v>170</v>
      </c>
      <c r="E45" s="525" t="s">
        <v>314</v>
      </c>
      <c r="F45" s="590"/>
      <c r="G45" s="525"/>
      <c r="H45" s="525" t="s">
        <v>314</v>
      </c>
      <c r="I45" s="525"/>
      <c r="J45" s="525"/>
      <c r="K45" s="705"/>
      <c r="L45" s="706"/>
      <c r="M45" s="707"/>
      <c r="N45" s="706"/>
      <c r="O45" s="707"/>
      <c r="P45" s="707"/>
      <c r="Q45" s="737"/>
      <c r="R45" s="737"/>
      <c r="S45" s="225"/>
      <c r="T45" s="725"/>
      <c r="U45" s="218"/>
      <c r="V45" s="708"/>
      <c r="W45" s="731"/>
      <c r="X45" s="735"/>
      <c r="Y45" s="217"/>
      <c r="Z45" s="217"/>
      <c r="AA45" s="233"/>
      <c r="AB45" s="217"/>
      <c r="AC45" s="217"/>
      <c r="AD45" s="217"/>
    </row>
    <row r="46" spans="1:32" ht="15.75" customHeight="1" x14ac:dyDescent="0.25">
      <c r="A46" s="525" t="str">
        <f t="shared" si="1"/>
        <v>CE012</v>
      </c>
      <c r="B46" s="525" t="s">
        <v>295</v>
      </c>
      <c r="C46" s="525" t="s">
        <v>23</v>
      </c>
      <c r="D46" s="523" t="s">
        <v>186</v>
      </c>
      <c r="E46" s="525" t="s">
        <v>315</v>
      </c>
      <c r="F46" s="590" t="s">
        <v>155</v>
      </c>
      <c r="G46" s="525"/>
      <c r="H46" s="525" t="s">
        <v>314</v>
      </c>
      <c r="I46" s="525"/>
      <c r="J46" s="525"/>
      <c r="K46" s="705"/>
      <c r="L46" s="706"/>
      <c r="M46" s="707"/>
      <c r="N46" s="706"/>
      <c r="O46" s="707"/>
      <c r="P46" s="707"/>
      <c r="Q46" s="702"/>
      <c r="R46" s="702"/>
      <c r="S46" s="225" t="s">
        <v>311</v>
      </c>
      <c r="T46" s="725"/>
      <c r="U46" s="218">
        <v>1</v>
      </c>
      <c r="V46" s="708"/>
      <c r="W46" s="710"/>
      <c r="X46" s="712"/>
      <c r="Y46" s="217" t="s">
        <v>316</v>
      </c>
      <c r="Z46" s="217" t="s">
        <v>316</v>
      </c>
      <c r="AA46" s="233" t="s">
        <v>303</v>
      </c>
      <c r="AB46" s="217" t="s">
        <v>317</v>
      </c>
      <c r="AC46" s="217" t="s">
        <v>317</v>
      </c>
      <c r="AD46" s="217" t="s">
        <v>317</v>
      </c>
      <c r="AF46">
        <f t="shared" si="0"/>
        <v>0</v>
      </c>
    </row>
    <row r="47" spans="1:32" ht="21.6" customHeight="1" x14ac:dyDescent="0.25">
      <c r="A47" s="57" t="str">
        <f t="shared" si="1"/>
        <v>CE013</v>
      </c>
      <c r="B47" s="57" t="s">
        <v>318</v>
      </c>
      <c r="C47" s="57" t="s">
        <v>319</v>
      </c>
      <c r="D47" s="518" t="s">
        <v>151</v>
      </c>
      <c r="E47" s="57" t="s">
        <v>320</v>
      </c>
      <c r="F47" s="592"/>
      <c r="G47" s="573" t="s">
        <v>123</v>
      </c>
      <c r="H47" s="57" t="s">
        <v>320</v>
      </c>
      <c r="I47" s="57"/>
      <c r="J47" s="57">
        <v>2019</v>
      </c>
      <c r="K47" s="684" t="s">
        <v>321</v>
      </c>
      <c r="L47" s="685" t="s">
        <v>322</v>
      </c>
      <c r="M47" s="688" t="s">
        <v>155</v>
      </c>
      <c r="N47" s="685" t="s">
        <v>323</v>
      </c>
      <c r="O47" s="686"/>
      <c r="P47" s="686" t="s">
        <v>155</v>
      </c>
      <c r="Q47" s="688" t="s">
        <v>155</v>
      </c>
      <c r="R47" s="688"/>
      <c r="S47" s="721" t="s">
        <v>324</v>
      </c>
      <c r="T47" s="723" t="s">
        <v>325</v>
      </c>
      <c r="U47" s="216">
        <v>1</v>
      </c>
      <c r="V47" s="708"/>
      <c r="W47" s="709" t="s">
        <v>159</v>
      </c>
      <c r="X47" s="711" t="s">
        <v>326</v>
      </c>
      <c r="Y47" s="217"/>
      <c r="Z47" s="217"/>
      <c r="AA47" s="217"/>
      <c r="AB47" s="217" t="s">
        <v>327</v>
      </c>
      <c r="AC47" s="217" t="s">
        <v>328</v>
      </c>
      <c r="AD47" s="217" t="s">
        <v>328</v>
      </c>
      <c r="AF47">
        <f t="shared" si="0"/>
        <v>1</v>
      </c>
    </row>
    <row r="48" spans="1:32" ht="58.5" customHeight="1" x14ac:dyDescent="0.25">
      <c r="A48" s="514" t="str">
        <f t="shared" si="1"/>
        <v>CE013</v>
      </c>
      <c r="B48" s="514" t="s">
        <v>318</v>
      </c>
      <c r="C48" s="514" t="s">
        <v>319</v>
      </c>
      <c r="D48" s="512" t="s">
        <v>165</v>
      </c>
      <c r="E48" s="514" t="s">
        <v>329</v>
      </c>
      <c r="F48" s="593"/>
      <c r="G48" s="234" t="s">
        <v>330</v>
      </c>
      <c r="H48" s="514" t="s">
        <v>329</v>
      </c>
      <c r="I48" s="514">
        <v>2020</v>
      </c>
      <c r="J48" s="514"/>
      <c r="K48" s="684"/>
      <c r="L48" s="685"/>
      <c r="M48" s="689"/>
      <c r="N48" s="685"/>
      <c r="O48" s="686"/>
      <c r="P48" s="686"/>
      <c r="Q48" s="689"/>
      <c r="R48" s="689"/>
      <c r="S48" s="734"/>
      <c r="T48" s="692"/>
      <c r="U48" s="216">
        <v>1</v>
      </c>
      <c r="V48" s="708"/>
      <c r="W48" s="731"/>
      <c r="X48" s="735"/>
      <c r="Y48" s="217"/>
      <c r="Z48" s="217"/>
      <c r="AA48" s="217"/>
      <c r="AB48" s="217" t="s">
        <v>331</v>
      </c>
      <c r="AC48" s="217" t="s">
        <v>328</v>
      </c>
      <c r="AD48" s="217" t="s">
        <v>332</v>
      </c>
      <c r="AF48">
        <f t="shared" si="0"/>
        <v>1</v>
      </c>
    </row>
    <row r="49" spans="1:32" ht="15.75" customHeight="1" x14ac:dyDescent="0.25">
      <c r="A49" s="514" t="str">
        <f t="shared" si="1"/>
        <v>CE013</v>
      </c>
      <c r="B49" s="514" t="s">
        <v>318</v>
      </c>
      <c r="C49" s="514" t="s">
        <v>319</v>
      </c>
      <c r="D49" s="512" t="s">
        <v>168</v>
      </c>
      <c r="E49" s="514" t="s">
        <v>333</v>
      </c>
      <c r="F49" s="593"/>
      <c r="G49" s="514"/>
      <c r="H49" s="514" t="s">
        <v>333</v>
      </c>
      <c r="I49" s="514"/>
      <c r="J49" s="514"/>
      <c r="K49" s="684"/>
      <c r="L49" s="685"/>
      <c r="M49" s="689"/>
      <c r="N49" s="685"/>
      <c r="O49" s="686"/>
      <c r="P49" s="686"/>
      <c r="Q49" s="689"/>
      <c r="R49" s="689"/>
      <c r="S49" s="734"/>
      <c r="T49" s="692"/>
      <c r="U49" s="216">
        <v>1</v>
      </c>
      <c r="V49" s="708"/>
      <c r="W49" s="731"/>
      <c r="X49" s="735"/>
      <c r="Y49" s="217"/>
      <c r="Z49" s="217"/>
      <c r="AA49" s="217"/>
      <c r="AB49" s="217" t="s">
        <v>334</v>
      </c>
      <c r="AC49" s="217" t="s">
        <v>334</v>
      </c>
      <c r="AD49" s="217" t="s">
        <v>334</v>
      </c>
      <c r="AF49">
        <f t="shared" si="0"/>
        <v>1</v>
      </c>
    </row>
    <row r="50" spans="1:32" ht="15.75" customHeight="1" x14ac:dyDescent="0.25">
      <c r="A50" s="514" t="str">
        <f t="shared" si="1"/>
        <v>CE013</v>
      </c>
      <c r="B50" s="514" t="s">
        <v>318</v>
      </c>
      <c r="C50" s="514" t="s">
        <v>319</v>
      </c>
      <c r="D50" s="512" t="s">
        <v>170</v>
      </c>
      <c r="E50" s="514" t="s">
        <v>335</v>
      </c>
      <c r="F50" s="593"/>
      <c r="G50" s="514"/>
      <c r="H50" s="514" t="s">
        <v>335</v>
      </c>
      <c r="I50" s="514"/>
      <c r="J50" s="514">
        <v>2024</v>
      </c>
      <c r="K50" s="684"/>
      <c r="L50" s="685"/>
      <c r="M50" s="689"/>
      <c r="N50" s="685"/>
      <c r="O50" s="686"/>
      <c r="P50" s="686"/>
      <c r="Q50" s="689"/>
      <c r="R50" s="689"/>
      <c r="S50" s="734"/>
      <c r="T50" s="692"/>
      <c r="U50" s="216">
        <v>1</v>
      </c>
      <c r="V50" s="708"/>
      <c r="W50" s="731"/>
      <c r="X50" s="735"/>
      <c r="Y50" s="217"/>
      <c r="Z50" s="217"/>
      <c r="AA50" s="217"/>
      <c r="AB50" s="217" t="s">
        <v>336</v>
      </c>
      <c r="AC50" s="217" t="s">
        <v>336</v>
      </c>
      <c r="AD50" s="217" t="s">
        <v>337</v>
      </c>
      <c r="AF50">
        <f t="shared" si="0"/>
        <v>1</v>
      </c>
    </row>
    <row r="51" spans="1:32" ht="15.75" customHeight="1" x14ac:dyDescent="0.25">
      <c r="A51" s="514" t="str">
        <f t="shared" si="1"/>
        <v>CE013</v>
      </c>
      <c r="B51" s="514" t="s">
        <v>318</v>
      </c>
      <c r="C51" s="514" t="s">
        <v>319</v>
      </c>
      <c r="D51" s="512" t="s">
        <v>186</v>
      </c>
      <c r="E51" s="514" t="s">
        <v>338</v>
      </c>
      <c r="F51" s="593" t="s">
        <v>155</v>
      </c>
      <c r="G51" s="514"/>
      <c r="H51" s="514" t="s">
        <v>338</v>
      </c>
      <c r="I51" s="514">
        <v>2025</v>
      </c>
      <c r="J51" s="514">
        <v>2029</v>
      </c>
      <c r="K51" s="684"/>
      <c r="L51" s="685"/>
      <c r="M51" s="689"/>
      <c r="N51" s="685"/>
      <c r="O51" s="686"/>
      <c r="P51" s="686"/>
      <c r="Q51" s="689"/>
      <c r="R51" s="689"/>
      <c r="S51" s="734"/>
      <c r="T51" s="692"/>
      <c r="U51" s="216">
        <v>1</v>
      </c>
      <c r="V51" s="708"/>
      <c r="W51" s="731"/>
      <c r="X51" s="735"/>
      <c r="Y51" s="217"/>
      <c r="Z51" s="217"/>
      <c r="AA51" s="217"/>
      <c r="AB51" s="217" t="s">
        <v>336</v>
      </c>
      <c r="AC51" s="217" t="s">
        <v>336</v>
      </c>
      <c r="AD51" s="217" t="s">
        <v>337</v>
      </c>
      <c r="AF51">
        <f t="shared" si="0"/>
        <v>1</v>
      </c>
    </row>
    <row r="52" spans="1:32" ht="15.75" customHeight="1" x14ac:dyDescent="0.25">
      <c r="A52" s="515" t="str">
        <f t="shared" si="1"/>
        <v>CE013</v>
      </c>
      <c r="B52" s="515" t="s">
        <v>318</v>
      </c>
      <c r="C52" s="515" t="s">
        <v>319</v>
      </c>
      <c r="D52" s="513" t="s">
        <v>188</v>
      </c>
      <c r="E52" s="515" t="s">
        <v>339</v>
      </c>
      <c r="F52" s="50" t="s">
        <v>155</v>
      </c>
      <c r="G52" s="515"/>
      <c r="H52" s="515" t="s">
        <v>339</v>
      </c>
      <c r="I52" s="515">
        <v>2030</v>
      </c>
      <c r="J52" s="515"/>
      <c r="K52" s="684"/>
      <c r="L52" s="685"/>
      <c r="M52" s="690"/>
      <c r="N52" s="685"/>
      <c r="O52" s="686"/>
      <c r="P52" s="686"/>
      <c r="Q52" s="690"/>
      <c r="R52" s="690"/>
      <c r="S52" s="722"/>
      <c r="T52" s="739"/>
      <c r="U52" s="216">
        <v>1</v>
      </c>
      <c r="V52" s="708"/>
      <c r="W52" s="710"/>
      <c r="X52" s="712"/>
      <c r="Y52" s="217"/>
      <c r="Z52" s="217"/>
      <c r="AA52" s="217"/>
      <c r="AB52" s="217" t="s">
        <v>336</v>
      </c>
      <c r="AC52" s="217" t="s">
        <v>336</v>
      </c>
      <c r="AD52" s="217" t="s">
        <v>337</v>
      </c>
      <c r="AF52">
        <f t="shared" si="0"/>
        <v>1</v>
      </c>
    </row>
    <row r="53" spans="1:32" ht="15.75" customHeight="1" x14ac:dyDescent="0.25">
      <c r="A53" s="525" t="str">
        <f t="shared" si="1"/>
        <v>CE014</v>
      </c>
      <c r="B53" s="525" t="s">
        <v>318</v>
      </c>
      <c r="C53" s="525" t="s">
        <v>340</v>
      </c>
      <c r="D53" s="523" t="s">
        <v>151</v>
      </c>
      <c r="E53" s="525" t="s">
        <v>341</v>
      </c>
      <c r="F53" s="590"/>
      <c r="G53" s="525"/>
      <c r="H53" s="525" t="s">
        <v>341</v>
      </c>
      <c r="I53" s="525"/>
      <c r="J53" s="525"/>
      <c r="K53" s="719" t="s">
        <v>342</v>
      </c>
      <c r="L53" s="715" t="s">
        <v>343</v>
      </c>
      <c r="M53" s="701" t="s">
        <v>155</v>
      </c>
      <c r="N53" s="715" t="s">
        <v>323</v>
      </c>
      <c r="O53" s="701"/>
      <c r="P53" s="701" t="s">
        <v>155</v>
      </c>
      <c r="Q53" s="701"/>
      <c r="R53" s="701"/>
      <c r="S53" s="719" t="s">
        <v>344</v>
      </c>
      <c r="T53" s="742" t="s">
        <v>345</v>
      </c>
      <c r="U53" s="218">
        <v>1</v>
      </c>
      <c r="V53" s="713"/>
      <c r="W53" s="709" t="s">
        <v>159</v>
      </c>
      <c r="X53" s="711" t="s">
        <v>326</v>
      </c>
      <c r="Y53" s="217"/>
      <c r="Z53" s="217"/>
      <c r="AA53" s="217"/>
      <c r="AB53" s="217"/>
      <c r="AC53" s="217"/>
      <c r="AD53" s="217"/>
      <c r="AF53">
        <f t="shared" si="0"/>
        <v>0</v>
      </c>
    </row>
    <row r="54" spans="1:32" ht="15.75" customHeight="1" x14ac:dyDescent="0.25">
      <c r="A54" s="525" t="str">
        <f t="shared" si="1"/>
        <v>CE014</v>
      </c>
      <c r="B54" s="525" t="s">
        <v>318</v>
      </c>
      <c r="C54" s="525" t="s">
        <v>340</v>
      </c>
      <c r="D54" s="523" t="s">
        <v>168</v>
      </c>
      <c r="E54" s="525" t="s">
        <v>346</v>
      </c>
      <c r="F54" s="590"/>
      <c r="G54" s="525"/>
      <c r="H54" s="525" t="s">
        <v>346</v>
      </c>
      <c r="I54" s="525"/>
      <c r="J54" s="525"/>
      <c r="K54" s="740"/>
      <c r="L54" s="741"/>
      <c r="M54" s="737"/>
      <c r="N54" s="741"/>
      <c r="O54" s="737"/>
      <c r="P54" s="737"/>
      <c r="Q54" s="737"/>
      <c r="R54" s="737"/>
      <c r="S54" s="740"/>
      <c r="T54" s="742"/>
      <c r="U54" s="218">
        <v>1</v>
      </c>
      <c r="V54" s="743"/>
      <c r="W54" s="731"/>
      <c r="X54" s="735"/>
      <c r="Y54" s="217"/>
      <c r="Z54" s="217"/>
      <c r="AA54" s="217"/>
      <c r="AB54" s="217"/>
      <c r="AC54" s="217"/>
      <c r="AD54" s="217"/>
      <c r="AF54">
        <f t="shared" si="0"/>
        <v>0</v>
      </c>
    </row>
    <row r="55" spans="1:32" ht="15.75" customHeight="1" x14ac:dyDescent="0.25">
      <c r="A55" s="525" t="str">
        <f t="shared" si="1"/>
        <v>CE014</v>
      </c>
      <c r="B55" s="525" t="s">
        <v>318</v>
      </c>
      <c r="C55" s="525" t="s">
        <v>340</v>
      </c>
      <c r="D55" s="523" t="s">
        <v>170</v>
      </c>
      <c r="E55" s="525" t="s">
        <v>347</v>
      </c>
      <c r="F55" s="590"/>
      <c r="G55" s="525"/>
      <c r="H55" s="525" t="s">
        <v>347</v>
      </c>
      <c r="I55" s="525"/>
      <c r="J55" s="525">
        <v>2024</v>
      </c>
      <c r="K55" s="740"/>
      <c r="L55" s="741"/>
      <c r="M55" s="737"/>
      <c r="N55" s="741"/>
      <c r="O55" s="737"/>
      <c r="P55" s="737"/>
      <c r="Q55" s="737"/>
      <c r="R55" s="737"/>
      <c r="S55" s="740"/>
      <c r="T55" s="742"/>
      <c r="U55" s="218">
        <v>1</v>
      </c>
      <c r="V55" s="743"/>
      <c r="W55" s="731"/>
      <c r="X55" s="735"/>
      <c r="Y55" s="217"/>
      <c r="Z55" s="217"/>
      <c r="AA55" s="217"/>
      <c r="AB55" s="217"/>
      <c r="AC55" s="217"/>
      <c r="AD55" s="217"/>
      <c r="AF55">
        <f t="shared" si="0"/>
        <v>0</v>
      </c>
    </row>
    <row r="56" spans="1:32" ht="15.75" customHeight="1" x14ac:dyDescent="0.25">
      <c r="A56" s="525" t="str">
        <f t="shared" si="1"/>
        <v>CE014</v>
      </c>
      <c r="B56" s="525" t="s">
        <v>318</v>
      </c>
      <c r="C56" s="525" t="s">
        <v>340</v>
      </c>
      <c r="D56" s="523" t="s">
        <v>186</v>
      </c>
      <c r="E56" s="525" t="s">
        <v>348</v>
      </c>
      <c r="F56" s="590" t="s">
        <v>155</v>
      </c>
      <c r="G56" s="525"/>
      <c r="H56" s="525" t="s">
        <v>348</v>
      </c>
      <c r="I56" s="525">
        <v>2025</v>
      </c>
      <c r="J56" s="525">
        <v>2029</v>
      </c>
      <c r="K56" s="740"/>
      <c r="L56" s="741"/>
      <c r="M56" s="737"/>
      <c r="N56" s="741"/>
      <c r="O56" s="737"/>
      <c r="P56" s="737"/>
      <c r="Q56" s="737"/>
      <c r="R56" s="737"/>
      <c r="S56" s="740"/>
      <c r="T56" s="742"/>
      <c r="U56" s="218">
        <v>1</v>
      </c>
      <c r="V56" s="743"/>
      <c r="W56" s="731"/>
      <c r="X56" s="735"/>
      <c r="Y56" s="217"/>
      <c r="Z56" s="217"/>
      <c r="AA56" s="217"/>
      <c r="AB56" s="217"/>
      <c r="AC56" s="217"/>
      <c r="AD56" s="217"/>
      <c r="AF56">
        <f t="shared" si="0"/>
        <v>0</v>
      </c>
    </row>
    <row r="57" spans="1:32" ht="15.75" customHeight="1" x14ac:dyDescent="0.25">
      <c r="A57" s="525" t="str">
        <f t="shared" si="1"/>
        <v>CE014</v>
      </c>
      <c r="B57" s="525" t="s">
        <v>318</v>
      </c>
      <c r="C57" s="525" t="s">
        <v>340</v>
      </c>
      <c r="D57" s="523" t="s">
        <v>188</v>
      </c>
      <c r="E57" s="525" t="s">
        <v>349</v>
      </c>
      <c r="F57" s="590" t="s">
        <v>155</v>
      </c>
      <c r="G57" s="525"/>
      <c r="H57" s="525" t="s">
        <v>349</v>
      </c>
      <c r="I57" s="525">
        <v>2030</v>
      </c>
      <c r="J57" s="525"/>
      <c r="K57" s="720"/>
      <c r="L57" s="716"/>
      <c r="M57" s="702"/>
      <c r="N57" s="716"/>
      <c r="O57" s="702"/>
      <c r="P57" s="702"/>
      <c r="Q57" s="702"/>
      <c r="R57" s="702"/>
      <c r="S57" s="720"/>
      <c r="T57" s="742"/>
      <c r="U57" s="218">
        <v>1</v>
      </c>
      <c r="V57" s="714"/>
      <c r="W57" s="710"/>
      <c r="X57" s="712"/>
      <c r="Y57" s="217"/>
      <c r="Z57" s="217"/>
      <c r="AA57" s="217"/>
      <c r="AB57" s="217"/>
      <c r="AC57" s="217"/>
      <c r="AD57" s="217"/>
      <c r="AF57">
        <f t="shared" si="0"/>
        <v>0</v>
      </c>
    </row>
    <row r="58" spans="1:32" ht="15.75" customHeight="1" x14ac:dyDescent="0.25">
      <c r="A58" s="57" t="str">
        <f t="shared" si="1"/>
        <v>CE015</v>
      </c>
      <c r="B58" s="57" t="s">
        <v>318</v>
      </c>
      <c r="C58" s="57" t="s">
        <v>350</v>
      </c>
      <c r="D58" s="518" t="s">
        <v>151</v>
      </c>
      <c r="E58" s="57" t="s">
        <v>351</v>
      </c>
      <c r="F58" s="592"/>
      <c r="G58" s="57" t="s">
        <v>123</v>
      </c>
      <c r="H58" s="57" t="s">
        <v>351</v>
      </c>
      <c r="I58" s="57"/>
      <c r="J58" s="57"/>
      <c r="K58" s="687" t="s">
        <v>352</v>
      </c>
      <c r="L58" s="685" t="s">
        <v>353</v>
      </c>
      <c r="M58" s="688" t="s">
        <v>155</v>
      </c>
      <c r="N58" s="685" t="s">
        <v>323</v>
      </c>
      <c r="O58" s="686"/>
      <c r="P58" s="686" t="s">
        <v>155</v>
      </c>
      <c r="Q58" s="688" t="s">
        <v>155</v>
      </c>
      <c r="R58" s="688"/>
      <c r="S58" s="721" t="s">
        <v>354</v>
      </c>
      <c r="T58" s="730" t="s">
        <v>355</v>
      </c>
      <c r="U58" s="216">
        <v>1</v>
      </c>
      <c r="V58" s="708"/>
      <c r="W58" s="709" t="s">
        <v>159</v>
      </c>
      <c r="X58" s="711" t="s">
        <v>356</v>
      </c>
      <c r="Y58" s="217"/>
      <c r="Z58" s="217"/>
      <c r="AA58" s="217"/>
      <c r="AB58" s="217" t="s">
        <v>357</v>
      </c>
      <c r="AC58" s="217" t="s">
        <v>358</v>
      </c>
      <c r="AD58" s="217" t="s">
        <v>358</v>
      </c>
      <c r="AF58">
        <f t="shared" si="0"/>
        <v>1</v>
      </c>
    </row>
    <row r="59" spans="1:32" ht="15.75" customHeight="1" x14ac:dyDescent="0.25">
      <c r="A59" s="514" t="str">
        <f t="shared" si="1"/>
        <v>CE015</v>
      </c>
      <c r="B59" s="514" t="s">
        <v>318</v>
      </c>
      <c r="C59" s="514" t="s">
        <v>350</v>
      </c>
      <c r="D59" s="512" t="s">
        <v>165</v>
      </c>
      <c r="E59" s="514" t="s">
        <v>359</v>
      </c>
      <c r="F59" s="593"/>
      <c r="G59" s="514"/>
      <c r="H59" s="514" t="s">
        <v>359</v>
      </c>
      <c r="I59" s="514"/>
      <c r="J59" s="514"/>
      <c r="K59" s="687"/>
      <c r="L59" s="685"/>
      <c r="M59" s="689"/>
      <c r="N59" s="685"/>
      <c r="O59" s="686"/>
      <c r="P59" s="686"/>
      <c r="Q59" s="689"/>
      <c r="R59" s="689"/>
      <c r="S59" s="734"/>
      <c r="T59" s="696"/>
      <c r="U59" s="216">
        <v>1</v>
      </c>
      <c r="V59" s="708"/>
      <c r="W59" s="731"/>
      <c r="X59" s="735"/>
      <c r="Y59" s="217"/>
      <c r="Z59" s="217"/>
      <c r="AA59" s="217"/>
      <c r="AB59" s="217" t="s">
        <v>357</v>
      </c>
      <c r="AC59" s="217" t="s">
        <v>360</v>
      </c>
      <c r="AD59" s="217" t="s">
        <v>360</v>
      </c>
      <c r="AF59">
        <f t="shared" si="0"/>
        <v>1</v>
      </c>
    </row>
    <row r="60" spans="1:32" ht="15.75" customHeight="1" x14ac:dyDescent="0.25">
      <c r="A60" s="514" t="str">
        <f t="shared" si="1"/>
        <v>CE015</v>
      </c>
      <c r="B60" s="514" t="s">
        <v>318</v>
      </c>
      <c r="C60" s="514" t="s">
        <v>350</v>
      </c>
      <c r="D60" s="512" t="s">
        <v>168</v>
      </c>
      <c r="E60" s="514" t="s">
        <v>361</v>
      </c>
      <c r="F60" s="593"/>
      <c r="G60" s="514"/>
      <c r="H60" s="514" t="s">
        <v>361</v>
      </c>
      <c r="I60" s="514"/>
      <c r="J60" s="514">
        <v>2023</v>
      </c>
      <c r="K60" s="687"/>
      <c r="L60" s="685"/>
      <c r="M60" s="689"/>
      <c r="N60" s="685"/>
      <c r="O60" s="686"/>
      <c r="P60" s="686"/>
      <c r="Q60" s="689"/>
      <c r="R60" s="689"/>
      <c r="S60" s="734"/>
      <c r="T60" s="696"/>
      <c r="U60" s="216">
        <v>1</v>
      </c>
      <c r="V60" s="708"/>
      <c r="W60" s="731"/>
      <c r="X60" s="735"/>
      <c r="Y60" s="217"/>
      <c r="Z60" s="217"/>
      <c r="AA60" s="217"/>
      <c r="AB60" s="217" t="s">
        <v>357</v>
      </c>
      <c r="AC60" s="217" t="s">
        <v>357</v>
      </c>
      <c r="AD60" s="217" t="s">
        <v>337</v>
      </c>
      <c r="AF60">
        <f t="shared" si="0"/>
        <v>1</v>
      </c>
    </row>
    <row r="61" spans="1:32" ht="15.75" customHeight="1" x14ac:dyDescent="0.25">
      <c r="A61" s="514" t="str">
        <f t="shared" si="1"/>
        <v>CE015</v>
      </c>
      <c r="B61" s="514" t="s">
        <v>318</v>
      </c>
      <c r="C61" s="514" t="s">
        <v>350</v>
      </c>
      <c r="D61" s="512" t="s">
        <v>170</v>
      </c>
      <c r="E61" s="514" t="s">
        <v>362</v>
      </c>
      <c r="F61" s="593" t="s">
        <v>155</v>
      </c>
      <c r="G61" s="514"/>
      <c r="H61" s="514" t="s">
        <v>362</v>
      </c>
      <c r="I61" s="514">
        <v>2024</v>
      </c>
      <c r="J61" s="514">
        <v>2029</v>
      </c>
      <c r="K61" s="687"/>
      <c r="L61" s="685"/>
      <c r="M61" s="689"/>
      <c r="N61" s="685"/>
      <c r="O61" s="686"/>
      <c r="P61" s="686"/>
      <c r="Q61" s="689"/>
      <c r="R61" s="689"/>
      <c r="S61" s="734"/>
      <c r="T61" s="696"/>
      <c r="U61" s="216">
        <v>1</v>
      </c>
      <c r="V61" s="708"/>
      <c r="W61" s="731"/>
      <c r="X61" s="735"/>
      <c r="Y61" s="217"/>
      <c r="Z61" s="217"/>
      <c r="AA61" s="217"/>
      <c r="AB61" s="217" t="s">
        <v>357</v>
      </c>
      <c r="AC61" s="217" t="s">
        <v>357</v>
      </c>
      <c r="AD61" s="217" t="s">
        <v>337</v>
      </c>
      <c r="AF61">
        <f t="shared" si="0"/>
        <v>1</v>
      </c>
    </row>
    <row r="62" spans="1:32" s="61" customFormat="1" ht="15.75" customHeight="1" x14ac:dyDescent="0.25">
      <c r="A62" s="515" t="str">
        <f t="shared" si="1"/>
        <v>CE015</v>
      </c>
      <c r="B62" s="515" t="s">
        <v>318</v>
      </c>
      <c r="C62" s="515" t="s">
        <v>350</v>
      </c>
      <c r="D62" s="513" t="s">
        <v>186</v>
      </c>
      <c r="E62" s="515" t="s">
        <v>363</v>
      </c>
      <c r="F62" s="50" t="s">
        <v>155</v>
      </c>
      <c r="G62" s="515"/>
      <c r="H62" s="515" t="s">
        <v>363</v>
      </c>
      <c r="I62" s="515">
        <v>2030</v>
      </c>
      <c r="J62" s="515"/>
      <c r="K62" s="687"/>
      <c r="L62" s="685"/>
      <c r="M62" s="689"/>
      <c r="N62" s="685"/>
      <c r="O62" s="686"/>
      <c r="P62" s="686"/>
      <c r="Q62" s="690"/>
      <c r="R62" s="690"/>
      <c r="S62" s="722"/>
      <c r="T62" s="696"/>
      <c r="U62" s="216">
        <v>1</v>
      </c>
      <c r="V62" s="708"/>
      <c r="W62" s="710"/>
      <c r="X62" s="735"/>
      <c r="Y62" s="217"/>
      <c r="Z62" s="217"/>
      <c r="AA62" s="217"/>
      <c r="AB62" s="217"/>
      <c r="AC62" s="217"/>
      <c r="AD62" s="217"/>
      <c r="AF62">
        <f t="shared" si="0"/>
        <v>1</v>
      </c>
    </row>
    <row r="63" spans="1:32" ht="15" customHeight="1" x14ac:dyDescent="0.25">
      <c r="A63" s="525" t="str">
        <f t="shared" si="1"/>
        <v>CE016</v>
      </c>
      <c r="B63" s="525" t="s">
        <v>318</v>
      </c>
      <c r="C63" s="525" t="s">
        <v>364</v>
      </c>
      <c r="D63" s="523" t="s">
        <v>151</v>
      </c>
      <c r="E63" s="525" t="s">
        <v>365</v>
      </c>
      <c r="F63" s="590"/>
      <c r="G63" s="525" t="s">
        <v>123</v>
      </c>
      <c r="H63" s="525" t="s">
        <v>365</v>
      </c>
      <c r="I63" s="525"/>
      <c r="J63" s="525"/>
      <c r="K63" s="736" t="s">
        <v>366</v>
      </c>
      <c r="L63" s="706" t="s">
        <v>353</v>
      </c>
      <c r="M63" s="707" t="s">
        <v>155</v>
      </c>
      <c r="N63" s="706" t="s">
        <v>323</v>
      </c>
      <c r="O63" s="707"/>
      <c r="P63" s="707" t="s">
        <v>155</v>
      </c>
      <c r="Q63" s="701" t="s">
        <v>155</v>
      </c>
      <c r="R63" s="701"/>
      <c r="S63" s="527" t="s">
        <v>367</v>
      </c>
      <c r="T63" s="724" t="s">
        <v>368</v>
      </c>
      <c r="U63" s="235">
        <v>1</v>
      </c>
      <c r="V63" s="708"/>
      <c r="W63" s="709" t="s">
        <v>159</v>
      </c>
      <c r="X63" s="732" t="s">
        <v>369</v>
      </c>
      <c r="Y63" s="224"/>
      <c r="Z63" s="224"/>
      <c r="AA63" s="224"/>
      <c r="AB63" s="224" t="s">
        <v>370</v>
      </c>
      <c r="AC63" s="224" t="s">
        <v>360</v>
      </c>
      <c r="AD63" s="224" t="s">
        <v>370</v>
      </c>
      <c r="AF63">
        <f t="shared" si="0"/>
        <v>0</v>
      </c>
    </row>
    <row r="64" spans="1:32" ht="15.75" customHeight="1" x14ac:dyDescent="0.25">
      <c r="A64" s="525" t="str">
        <f t="shared" si="1"/>
        <v>CE016</v>
      </c>
      <c r="B64" s="525" t="s">
        <v>318</v>
      </c>
      <c r="C64" s="525" t="s">
        <v>364</v>
      </c>
      <c r="D64" s="523" t="s">
        <v>165</v>
      </c>
      <c r="E64" s="525" t="s">
        <v>371</v>
      </c>
      <c r="F64" s="590"/>
      <c r="G64" s="525"/>
      <c r="H64" s="525" t="s">
        <v>371</v>
      </c>
      <c r="I64" s="525"/>
      <c r="J64" s="525"/>
      <c r="K64" s="736"/>
      <c r="L64" s="706"/>
      <c r="M64" s="707"/>
      <c r="N64" s="706"/>
      <c r="O64" s="707"/>
      <c r="P64" s="707"/>
      <c r="Q64" s="737"/>
      <c r="R64" s="737"/>
      <c r="S64" s="740" t="s">
        <v>324</v>
      </c>
      <c r="T64" s="725"/>
      <c r="U64" s="218">
        <v>1</v>
      </c>
      <c r="V64" s="708"/>
      <c r="W64" s="731"/>
      <c r="X64" s="733"/>
      <c r="Y64" s="217"/>
      <c r="Z64" s="217"/>
      <c r="AA64" s="217"/>
      <c r="AB64" s="217" t="s">
        <v>372</v>
      </c>
      <c r="AC64" s="217" t="s">
        <v>373</v>
      </c>
      <c r="AD64" s="217" t="s">
        <v>372</v>
      </c>
      <c r="AF64">
        <f t="shared" si="0"/>
        <v>0</v>
      </c>
    </row>
    <row r="65" spans="1:32" ht="15.75" customHeight="1" x14ac:dyDescent="0.25">
      <c r="A65" s="525" t="str">
        <f t="shared" si="1"/>
        <v>CE016</v>
      </c>
      <c r="B65" s="525" t="s">
        <v>318</v>
      </c>
      <c r="C65" s="525" t="s">
        <v>364</v>
      </c>
      <c r="D65" s="523" t="s">
        <v>168</v>
      </c>
      <c r="E65" s="525" t="s">
        <v>374</v>
      </c>
      <c r="F65" s="590"/>
      <c r="G65" s="525"/>
      <c r="H65" s="525" t="s">
        <v>374</v>
      </c>
      <c r="I65" s="525"/>
      <c r="J65" s="525"/>
      <c r="K65" s="736"/>
      <c r="L65" s="706"/>
      <c r="M65" s="707"/>
      <c r="N65" s="706"/>
      <c r="O65" s="707"/>
      <c r="P65" s="707"/>
      <c r="Q65" s="737"/>
      <c r="R65" s="737"/>
      <c r="S65" s="740"/>
      <c r="T65" s="725"/>
      <c r="U65" s="218">
        <v>1</v>
      </c>
      <c r="V65" s="708"/>
      <c r="W65" s="731"/>
      <c r="X65" s="733"/>
      <c r="Y65" s="217"/>
      <c r="Z65" s="217"/>
      <c r="AA65" s="217"/>
      <c r="AB65" s="217" t="s">
        <v>375</v>
      </c>
      <c r="AC65" s="217" t="s">
        <v>375</v>
      </c>
      <c r="AD65" s="217" t="s">
        <v>375</v>
      </c>
      <c r="AF65">
        <f t="shared" si="0"/>
        <v>0</v>
      </c>
    </row>
    <row r="66" spans="1:32" ht="15.75" customHeight="1" x14ac:dyDescent="0.25">
      <c r="A66" s="525" t="str">
        <f t="shared" si="1"/>
        <v>CE016</v>
      </c>
      <c r="B66" s="525" t="s">
        <v>318</v>
      </c>
      <c r="C66" s="525" t="s">
        <v>364</v>
      </c>
      <c r="D66" s="523" t="s">
        <v>170</v>
      </c>
      <c r="E66" s="525" t="s">
        <v>376</v>
      </c>
      <c r="F66" s="590"/>
      <c r="G66" s="525"/>
      <c r="H66" s="525" t="s">
        <v>376</v>
      </c>
      <c r="I66" s="525"/>
      <c r="J66" s="525">
        <v>2024</v>
      </c>
      <c r="K66" s="736"/>
      <c r="L66" s="706"/>
      <c r="M66" s="707"/>
      <c r="N66" s="706"/>
      <c r="O66" s="707"/>
      <c r="P66" s="707"/>
      <c r="Q66" s="737"/>
      <c r="R66" s="737"/>
      <c r="S66" s="740"/>
      <c r="T66" s="725"/>
      <c r="U66" s="218">
        <v>1</v>
      </c>
      <c r="V66" s="708"/>
      <c r="W66" s="731"/>
      <c r="X66" s="733"/>
      <c r="Y66" s="217"/>
      <c r="Z66" s="217"/>
      <c r="AA66" s="217"/>
      <c r="AB66" s="217" t="s">
        <v>377</v>
      </c>
      <c r="AC66" s="217" t="s">
        <v>377</v>
      </c>
      <c r="AD66" s="217" t="s">
        <v>377</v>
      </c>
      <c r="AF66">
        <f t="shared" si="0"/>
        <v>0</v>
      </c>
    </row>
    <row r="67" spans="1:32" ht="15.75" customHeight="1" x14ac:dyDescent="0.25">
      <c r="A67" s="525" t="str">
        <f t="shared" si="1"/>
        <v>CE016</v>
      </c>
      <c r="B67" s="525" t="s">
        <v>318</v>
      </c>
      <c r="C67" s="525" t="s">
        <v>364</v>
      </c>
      <c r="D67" s="523" t="s">
        <v>186</v>
      </c>
      <c r="E67" s="525" t="s">
        <v>378</v>
      </c>
      <c r="F67" s="590" t="s">
        <v>155</v>
      </c>
      <c r="G67" s="525"/>
      <c r="H67" s="525" t="s">
        <v>378</v>
      </c>
      <c r="I67" s="525">
        <v>2025</v>
      </c>
      <c r="J67" s="525">
        <v>2029</v>
      </c>
      <c r="K67" s="736"/>
      <c r="L67" s="706"/>
      <c r="M67" s="707"/>
      <c r="N67" s="706"/>
      <c r="O67" s="707"/>
      <c r="P67" s="707"/>
      <c r="Q67" s="737"/>
      <c r="R67" s="737"/>
      <c r="S67" s="740"/>
      <c r="T67" s="725"/>
      <c r="U67" s="218">
        <v>1</v>
      </c>
      <c r="V67" s="708"/>
      <c r="W67" s="731"/>
      <c r="X67" s="733"/>
      <c r="Y67" s="217"/>
      <c r="Z67" s="217"/>
      <c r="AA67" s="217"/>
      <c r="AB67" s="217" t="s">
        <v>379</v>
      </c>
      <c r="AC67" s="217" t="s">
        <v>360</v>
      </c>
      <c r="AD67" s="217" t="s">
        <v>337</v>
      </c>
      <c r="AF67">
        <f t="shared" si="0"/>
        <v>0</v>
      </c>
    </row>
    <row r="68" spans="1:32" ht="15.75" customHeight="1" x14ac:dyDescent="0.25">
      <c r="A68" s="525" t="str">
        <f t="shared" ref="A68:A131" si="2">IF(C68=C67,A67,REPLACE(A67,LEN(A67)-LEN((RIGHT(A67,3)*1+1)*1)+1,LEN((RIGHT(A67,3)*1+1)*1),RIGHT(A67,3)*1+1))</f>
        <v>CE016</v>
      </c>
      <c r="B68" s="525" t="s">
        <v>318</v>
      </c>
      <c r="C68" s="525" t="s">
        <v>364</v>
      </c>
      <c r="D68" s="523" t="s">
        <v>188</v>
      </c>
      <c r="E68" s="525" t="s">
        <v>380</v>
      </c>
      <c r="F68" s="590" t="s">
        <v>155</v>
      </c>
      <c r="G68" s="525"/>
      <c r="H68" s="525" t="s">
        <v>380</v>
      </c>
      <c r="I68" s="525">
        <v>2030</v>
      </c>
      <c r="J68" s="525"/>
      <c r="K68" s="736"/>
      <c r="L68" s="706"/>
      <c r="M68" s="707"/>
      <c r="N68" s="706"/>
      <c r="O68" s="707"/>
      <c r="P68" s="707"/>
      <c r="Q68" s="702"/>
      <c r="R68" s="702"/>
      <c r="S68" s="740"/>
      <c r="T68" s="725"/>
      <c r="U68" s="218">
        <v>1</v>
      </c>
      <c r="V68" s="708"/>
      <c r="W68" s="710"/>
      <c r="X68" s="733"/>
      <c r="Y68" s="222"/>
      <c r="Z68" s="222"/>
      <c r="AA68" s="222"/>
      <c r="AB68" s="222" t="s">
        <v>381</v>
      </c>
      <c r="AC68" s="222" t="s">
        <v>360</v>
      </c>
      <c r="AD68" s="222" t="s">
        <v>337</v>
      </c>
      <c r="AF68">
        <f t="shared" si="0"/>
        <v>0</v>
      </c>
    </row>
    <row r="69" spans="1:32" ht="15.75" customHeight="1" x14ac:dyDescent="0.25">
      <c r="A69" s="57" t="str">
        <f t="shared" si="2"/>
        <v>CE017</v>
      </c>
      <c r="B69" s="57" t="s">
        <v>382</v>
      </c>
      <c r="C69" s="57" t="s">
        <v>319</v>
      </c>
      <c r="D69" s="518" t="s">
        <v>151</v>
      </c>
      <c r="E69" s="57" t="s">
        <v>320</v>
      </c>
      <c r="F69" s="592"/>
      <c r="G69" s="573" t="s">
        <v>123</v>
      </c>
      <c r="H69" s="57" t="s">
        <v>320</v>
      </c>
      <c r="I69" s="57"/>
      <c r="J69" s="57">
        <v>2019</v>
      </c>
      <c r="K69" s="684" t="s">
        <v>321</v>
      </c>
      <c r="L69" s="685" t="s">
        <v>322</v>
      </c>
      <c r="M69" s="686" t="s">
        <v>155</v>
      </c>
      <c r="N69" s="685" t="s">
        <v>383</v>
      </c>
      <c r="O69" s="686"/>
      <c r="P69" s="686" t="s">
        <v>155</v>
      </c>
      <c r="Q69" s="688"/>
      <c r="R69" s="688"/>
      <c r="S69" s="721" t="s">
        <v>324</v>
      </c>
      <c r="T69" s="723" t="s">
        <v>325</v>
      </c>
      <c r="U69" s="216">
        <v>1</v>
      </c>
      <c r="V69" s="708"/>
      <c r="W69" s="709" t="s">
        <v>159</v>
      </c>
      <c r="X69" s="711" t="s">
        <v>326</v>
      </c>
      <c r="Y69" s="217"/>
      <c r="Z69" s="217"/>
      <c r="AA69" s="217"/>
      <c r="AB69" s="217" t="s">
        <v>327</v>
      </c>
      <c r="AC69" s="217" t="s">
        <v>328</v>
      </c>
      <c r="AD69" s="217" t="s">
        <v>328</v>
      </c>
      <c r="AF69">
        <f t="shared" si="0"/>
        <v>1</v>
      </c>
    </row>
    <row r="70" spans="1:32" ht="58.5" customHeight="1" x14ac:dyDescent="0.25">
      <c r="A70" s="514" t="str">
        <f t="shared" si="2"/>
        <v>CE017</v>
      </c>
      <c r="B70" s="514" t="s">
        <v>382</v>
      </c>
      <c r="C70" s="514" t="s">
        <v>319</v>
      </c>
      <c r="D70" s="512" t="s">
        <v>165</v>
      </c>
      <c r="E70" s="514" t="s">
        <v>329</v>
      </c>
      <c r="F70" s="593"/>
      <c r="G70" s="234" t="s">
        <v>330</v>
      </c>
      <c r="H70" s="514" t="s">
        <v>329</v>
      </c>
      <c r="I70" s="514">
        <v>2020</v>
      </c>
      <c r="J70" s="514"/>
      <c r="K70" s="684"/>
      <c r="L70" s="685"/>
      <c r="M70" s="686"/>
      <c r="N70" s="685"/>
      <c r="O70" s="686"/>
      <c r="P70" s="686"/>
      <c r="Q70" s="689"/>
      <c r="R70" s="689"/>
      <c r="S70" s="734"/>
      <c r="T70" s="692"/>
      <c r="U70" s="216">
        <v>1</v>
      </c>
      <c r="V70" s="708"/>
      <c r="W70" s="731"/>
      <c r="X70" s="735"/>
      <c r="Y70" s="217"/>
      <c r="Z70" s="217"/>
      <c r="AA70" s="217"/>
      <c r="AB70" s="217" t="s">
        <v>331</v>
      </c>
      <c r="AC70" s="217" t="s">
        <v>328</v>
      </c>
      <c r="AD70" s="217" t="s">
        <v>332</v>
      </c>
      <c r="AF70">
        <f t="shared" ref="AF70:AF131" si="3">IF(ISODD(RIGHT(A70,2)),1,0)</f>
        <v>1</v>
      </c>
    </row>
    <row r="71" spans="1:32" ht="15.75" customHeight="1" x14ac:dyDescent="0.25">
      <c r="A71" s="514" t="str">
        <f t="shared" si="2"/>
        <v>CE017</v>
      </c>
      <c r="B71" s="514" t="s">
        <v>382</v>
      </c>
      <c r="C71" s="514" t="s">
        <v>319</v>
      </c>
      <c r="D71" s="512" t="s">
        <v>168</v>
      </c>
      <c r="E71" s="514" t="s">
        <v>333</v>
      </c>
      <c r="F71" s="593"/>
      <c r="G71" s="514"/>
      <c r="H71" s="514" t="s">
        <v>333</v>
      </c>
      <c r="I71" s="514"/>
      <c r="J71" s="514"/>
      <c r="K71" s="684"/>
      <c r="L71" s="685"/>
      <c r="M71" s="686"/>
      <c r="N71" s="685"/>
      <c r="O71" s="686"/>
      <c r="P71" s="686"/>
      <c r="Q71" s="689"/>
      <c r="R71" s="689"/>
      <c r="S71" s="734"/>
      <c r="T71" s="692"/>
      <c r="U71" s="216">
        <v>1</v>
      </c>
      <c r="V71" s="708"/>
      <c r="W71" s="731"/>
      <c r="X71" s="735"/>
      <c r="Y71" s="217"/>
      <c r="Z71" s="217"/>
      <c r="AA71" s="217"/>
      <c r="AB71" s="217" t="s">
        <v>334</v>
      </c>
      <c r="AC71" s="217" t="s">
        <v>334</v>
      </c>
      <c r="AD71" s="217" t="s">
        <v>334</v>
      </c>
      <c r="AF71">
        <f t="shared" si="3"/>
        <v>1</v>
      </c>
    </row>
    <row r="72" spans="1:32" ht="15.75" customHeight="1" x14ac:dyDescent="0.25">
      <c r="A72" s="514" t="str">
        <f t="shared" si="2"/>
        <v>CE017</v>
      </c>
      <c r="B72" s="514" t="s">
        <v>382</v>
      </c>
      <c r="C72" s="514" t="s">
        <v>319</v>
      </c>
      <c r="D72" s="512" t="s">
        <v>170</v>
      </c>
      <c r="E72" s="514" t="s">
        <v>335</v>
      </c>
      <c r="F72" s="593"/>
      <c r="G72" s="514"/>
      <c r="H72" s="514" t="s">
        <v>335</v>
      </c>
      <c r="I72" s="514"/>
      <c r="J72" s="514">
        <v>2024</v>
      </c>
      <c r="K72" s="684"/>
      <c r="L72" s="685"/>
      <c r="M72" s="686"/>
      <c r="N72" s="685"/>
      <c r="O72" s="686"/>
      <c r="P72" s="686"/>
      <c r="Q72" s="689"/>
      <c r="R72" s="689"/>
      <c r="S72" s="734"/>
      <c r="T72" s="692"/>
      <c r="U72" s="216">
        <v>1</v>
      </c>
      <c r="V72" s="708"/>
      <c r="W72" s="731"/>
      <c r="X72" s="735"/>
      <c r="Y72" s="217"/>
      <c r="Z72" s="217"/>
      <c r="AA72" s="217"/>
      <c r="AB72" s="217" t="s">
        <v>336</v>
      </c>
      <c r="AC72" s="217" t="s">
        <v>336</v>
      </c>
      <c r="AD72" s="217" t="s">
        <v>337</v>
      </c>
      <c r="AF72">
        <f t="shared" si="3"/>
        <v>1</v>
      </c>
    </row>
    <row r="73" spans="1:32" ht="15.75" customHeight="1" x14ac:dyDescent="0.25">
      <c r="A73" s="514" t="str">
        <f t="shared" si="2"/>
        <v>CE017</v>
      </c>
      <c r="B73" s="514" t="s">
        <v>382</v>
      </c>
      <c r="C73" s="514" t="s">
        <v>319</v>
      </c>
      <c r="D73" s="512" t="s">
        <v>186</v>
      </c>
      <c r="E73" s="514" t="s">
        <v>338</v>
      </c>
      <c r="F73" s="593" t="s">
        <v>155</v>
      </c>
      <c r="G73" s="514"/>
      <c r="H73" s="514" t="s">
        <v>338</v>
      </c>
      <c r="I73" s="514">
        <v>2025</v>
      </c>
      <c r="J73" s="514">
        <v>2029</v>
      </c>
      <c r="K73" s="684"/>
      <c r="L73" s="685"/>
      <c r="M73" s="686"/>
      <c r="N73" s="685"/>
      <c r="O73" s="686"/>
      <c r="P73" s="686"/>
      <c r="Q73" s="689"/>
      <c r="R73" s="689"/>
      <c r="S73" s="734"/>
      <c r="T73" s="692"/>
      <c r="U73" s="216">
        <v>1</v>
      </c>
      <c r="V73" s="708"/>
      <c r="W73" s="731"/>
      <c r="X73" s="735"/>
      <c r="Y73" s="217"/>
      <c r="Z73" s="217"/>
      <c r="AA73" s="217"/>
      <c r="AB73" s="217" t="s">
        <v>336</v>
      </c>
      <c r="AC73" s="217" t="s">
        <v>336</v>
      </c>
      <c r="AD73" s="217" t="s">
        <v>337</v>
      </c>
      <c r="AF73">
        <f t="shared" si="3"/>
        <v>1</v>
      </c>
    </row>
    <row r="74" spans="1:32" ht="15.75" customHeight="1" x14ac:dyDescent="0.25">
      <c r="A74" s="515" t="str">
        <f t="shared" si="2"/>
        <v>CE017</v>
      </c>
      <c r="B74" s="515" t="s">
        <v>382</v>
      </c>
      <c r="C74" s="515" t="s">
        <v>319</v>
      </c>
      <c r="D74" s="513" t="s">
        <v>188</v>
      </c>
      <c r="E74" s="515" t="s">
        <v>339</v>
      </c>
      <c r="F74" s="50" t="s">
        <v>155</v>
      </c>
      <c r="G74" s="515"/>
      <c r="H74" s="515" t="s">
        <v>339</v>
      </c>
      <c r="I74" s="515">
        <v>2030</v>
      </c>
      <c r="J74" s="515"/>
      <c r="K74" s="684"/>
      <c r="L74" s="685"/>
      <c r="M74" s="686"/>
      <c r="N74" s="685"/>
      <c r="O74" s="686"/>
      <c r="P74" s="686"/>
      <c r="Q74" s="690"/>
      <c r="R74" s="690"/>
      <c r="S74" s="722"/>
      <c r="T74" s="739"/>
      <c r="U74" s="216">
        <v>1</v>
      </c>
      <c r="V74" s="708"/>
      <c r="W74" s="710"/>
      <c r="X74" s="712"/>
      <c r="Y74" s="217"/>
      <c r="Z74" s="217"/>
      <c r="AA74" s="217"/>
      <c r="AB74" s="217" t="s">
        <v>336</v>
      </c>
      <c r="AC74" s="217" t="s">
        <v>336</v>
      </c>
      <c r="AD74" s="217" t="s">
        <v>337</v>
      </c>
      <c r="AF74">
        <f t="shared" si="3"/>
        <v>1</v>
      </c>
    </row>
    <row r="75" spans="1:32" ht="15.75" customHeight="1" x14ac:dyDescent="0.25">
      <c r="A75" s="525" t="str">
        <f t="shared" si="2"/>
        <v>CE018</v>
      </c>
      <c r="B75" s="525" t="s">
        <v>382</v>
      </c>
      <c r="C75" s="525" t="s">
        <v>350</v>
      </c>
      <c r="D75" s="523" t="s">
        <v>151</v>
      </c>
      <c r="E75" s="525" t="s">
        <v>351</v>
      </c>
      <c r="F75" s="590"/>
      <c r="G75" s="525" t="s">
        <v>123</v>
      </c>
      <c r="H75" s="525" t="s">
        <v>351</v>
      </c>
      <c r="I75" s="525"/>
      <c r="J75" s="525"/>
      <c r="K75" s="736" t="s">
        <v>384</v>
      </c>
      <c r="L75" s="706" t="s">
        <v>353</v>
      </c>
      <c r="M75" s="707" t="s">
        <v>155</v>
      </c>
      <c r="N75" s="706" t="s">
        <v>383</v>
      </c>
      <c r="O75" s="707"/>
      <c r="P75" s="707" t="s">
        <v>155</v>
      </c>
      <c r="Q75" s="701"/>
      <c r="R75" s="701"/>
      <c r="S75" s="225"/>
      <c r="T75" s="738" t="s">
        <v>355</v>
      </c>
      <c r="U75" s="218">
        <v>1</v>
      </c>
      <c r="V75" s="708"/>
      <c r="W75" s="709" t="s">
        <v>159</v>
      </c>
      <c r="X75" s="711" t="s">
        <v>356</v>
      </c>
      <c r="Y75" s="217"/>
      <c r="Z75" s="217"/>
      <c r="AA75" s="217"/>
      <c r="AB75" s="217" t="s">
        <v>357</v>
      </c>
      <c r="AC75" s="217" t="s">
        <v>358</v>
      </c>
      <c r="AD75" s="217" t="s">
        <v>358</v>
      </c>
      <c r="AF75">
        <f t="shared" si="3"/>
        <v>0</v>
      </c>
    </row>
    <row r="76" spans="1:32" ht="15.75" customHeight="1" x14ac:dyDescent="0.25">
      <c r="A76" s="525" t="str">
        <f t="shared" si="2"/>
        <v>CE018</v>
      </c>
      <c r="B76" s="525" t="s">
        <v>382</v>
      </c>
      <c r="C76" s="525" t="s">
        <v>350</v>
      </c>
      <c r="D76" s="523" t="s">
        <v>165</v>
      </c>
      <c r="E76" s="525" t="s">
        <v>385</v>
      </c>
      <c r="F76" s="590"/>
      <c r="G76" s="525"/>
      <c r="H76" s="525" t="s">
        <v>385</v>
      </c>
      <c r="I76" s="525"/>
      <c r="J76" s="525"/>
      <c r="K76" s="736"/>
      <c r="L76" s="706"/>
      <c r="M76" s="707"/>
      <c r="N76" s="706"/>
      <c r="O76" s="707"/>
      <c r="P76" s="707"/>
      <c r="Q76" s="737"/>
      <c r="R76" s="737"/>
      <c r="S76" s="225"/>
      <c r="T76" s="725"/>
      <c r="U76" s="218">
        <v>1</v>
      </c>
      <c r="V76" s="708"/>
      <c r="W76" s="731"/>
      <c r="X76" s="735"/>
      <c r="Y76" s="217"/>
      <c r="Z76" s="217"/>
      <c r="AA76" s="217"/>
      <c r="AB76" s="217" t="s">
        <v>357</v>
      </c>
      <c r="AC76" s="217" t="s">
        <v>360</v>
      </c>
      <c r="AD76" s="217" t="s">
        <v>360</v>
      </c>
      <c r="AF76">
        <f t="shared" si="3"/>
        <v>0</v>
      </c>
    </row>
    <row r="77" spans="1:32" ht="15.75" customHeight="1" x14ac:dyDescent="0.25">
      <c r="A77" s="525" t="str">
        <f t="shared" si="2"/>
        <v>CE018</v>
      </c>
      <c r="B77" s="525" t="s">
        <v>382</v>
      </c>
      <c r="C77" s="525" t="s">
        <v>350</v>
      </c>
      <c r="D77" s="523" t="s">
        <v>168</v>
      </c>
      <c r="E77" s="525" t="s">
        <v>361</v>
      </c>
      <c r="F77" s="590"/>
      <c r="G77" s="525"/>
      <c r="H77" s="525" t="s">
        <v>361</v>
      </c>
      <c r="I77" s="525"/>
      <c r="J77" s="525">
        <v>2024</v>
      </c>
      <c r="K77" s="736"/>
      <c r="L77" s="706"/>
      <c r="M77" s="707"/>
      <c r="N77" s="706"/>
      <c r="O77" s="707"/>
      <c r="P77" s="707"/>
      <c r="Q77" s="737"/>
      <c r="R77" s="737"/>
      <c r="S77" s="225"/>
      <c r="T77" s="725"/>
      <c r="U77" s="218">
        <v>1</v>
      </c>
      <c r="V77" s="708"/>
      <c r="W77" s="731"/>
      <c r="X77" s="735"/>
      <c r="Y77" s="217"/>
      <c r="Z77" s="217"/>
      <c r="AA77" s="217"/>
      <c r="AB77" s="217"/>
      <c r="AC77" s="217"/>
      <c r="AD77" s="217"/>
      <c r="AF77">
        <f t="shared" si="3"/>
        <v>0</v>
      </c>
    </row>
    <row r="78" spans="1:32" ht="15.75" customHeight="1" x14ac:dyDescent="0.25">
      <c r="A78" s="525" t="str">
        <f t="shared" si="2"/>
        <v>CE018</v>
      </c>
      <c r="B78" s="525" t="s">
        <v>382</v>
      </c>
      <c r="C78" s="525" t="s">
        <v>350</v>
      </c>
      <c r="D78" s="523" t="s">
        <v>170</v>
      </c>
      <c r="E78" s="525" t="s">
        <v>362</v>
      </c>
      <c r="F78" s="590" t="s">
        <v>155</v>
      </c>
      <c r="G78" s="525"/>
      <c r="H78" s="525" t="s">
        <v>362</v>
      </c>
      <c r="I78" s="525">
        <v>2025</v>
      </c>
      <c r="J78" s="525">
        <v>2029</v>
      </c>
      <c r="K78" s="736"/>
      <c r="L78" s="706"/>
      <c r="M78" s="707"/>
      <c r="N78" s="706"/>
      <c r="O78" s="707"/>
      <c r="P78" s="707"/>
      <c r="Q78" s="737"/>
      <c r="R78" s="737"/>
      <c r="S78" s="225"/>
      <c r="T78" s="725"/>
      <c r="U78" s="218">
        <v>1</v>
      </c>
      <c r="V78" s="708"/>
      <c r="W78" s="731"/>
      <c r="X78" s="735"/>
      <c r="Y78" s="217"/>
      <c r="Z78" s="217"/>
      <c r="AA78" s="217"/>
      <c r="AB78" s="217" t="s">
        <v>357</v>
      </c>
      <c r="AC78" s="217" t="s">
        <v>357</v>
      </c>
      <c r="AD78" s="217" t="s">
        <v>357</v>
      </c>
      <c r="AF78">
        <f t="shared" si="3"/>
        <v>0</v>
      </c>
    </row>
    <row r="79" spans="1:32" ht="15.75" customHeight="1" x14ac:dyDescent="0.25">
      <c r="A79" s="525" t="str">
        <f t="shared" si="2"/>
        <v>CE018</v>
      </c>
      <c r="B79" s="525" t="s">
        <v>382</v>
      </c>
      <c r="C79" s="525" t="s">
        <v>350</v>
      </c>
      <c r="D79" s="523" t="s">
        <v>186</v>
      </c>
      <c r="E79" s="525" t="s">
        <v>363</v>
      </c>
      <c r="F79" s="590" t="s">
        <v>155</v>
      </c>
      <c r="G79" s="525"/>
      <c r="H79" s="525" t="s">
        <v>363</v>
      </c>
      <c r="I79" s="525">
        <v>2030</v>
      </c>
      <c r="J79" s="525"/>
      <c r="K79" s="736"/>
      <c r="L79" s="706"/>
      <c r="M79" s="707"/>
      <c r="N79" s="706"/>
      <c r="O79" s="707"/>
      <c r="P79" s="707"/>
      <c r="Q79" s="702"/>
      <c r="R79" s="702"/>
      <c r="S79" s="225"/>
      <c r="T79" s="725"/>
      <c r="U79" s="218">
        <v>1</v>
      </c>
      <c r="V79" s="708"/>
      <c r="W79" s="710"/>
      <c r="X79" s="735"/>
      <c r="Y79" s="217"/>
      <c r="Z79" s="217"/>
      <c r="AA79" s="217"/>
      <c r="AB79" s="217" t="s">
        <v>357</v>
      </c>
      <c r="AC79" s="217" t="s">
        <v>357</v>
      </c>
      <c r="AD79" s="217" t="s">
        <v>337</v>
      </c>
      <c r="AF79">
        <f t="shared" si="3"/>
        <v>0</v>
      </c>
    </row>
    <row r="80" spans="1:32" ht="15.75" customHeight="1" x14ac:dyDescent="0.25">
      <c r="A80" s="57" t="str">
        <f t="shared" si="2"/>
        <v>CE019</v>
      </c>
      <c r="B80" s="57" t="s">
        <v>382</v>
      </c>
      <c r="C80" s="57" t="s">
        <v>386</v>
      </c>
      <c r="D80" s="518" t="s">
        <v>151</v>
      </c>
      <c r="E80" s="57" t="s">
        <v>365</v>
      </c>
      <c r="F80" s="592"/>
      <c r="G80" s="57" t="s">
        <v>123</v>
      </c>
      <c r="H80" s="57" t="s">
        <v>365</v>
      </c>
      <c r="I80" s="57"/>
      <c r="J80" s="57"/>
      <c r="K80" s="687" t="s">
        <v>387</v>
      </c>
      <c r="L80" s="685" t="s">
        <v>112</v>
      </c>
      <c r="M80" s="686" t="s">
        <v>155</v>
      </c>
      <c r="N80" s="685" t="s">
        <v>383</v>
      </c>
      <c r="O80" s="686"/>
      <c r="P80" s="686" t="s">
        <v>155</v>
      </c>
      <c r="Q80" s="688" t="s">
        <v>155</v>
      </c>
      <c r="R80" s="688"/>
      <c r="S80" s="226" t="s">
        <v>367</v>
      </c>
      <c r="T80" s="695" t="s">
        <v>368</v>
      </c>
      <c r="U80" s="216">
        <v>1</v>
      </c>
      <c r="V80" s="708"/>
      <c r="W80" s="709" t="s">
        <v>159</v>
      </c>
      <c r="X80" s="732" t="s">
        <v>388</v>
      </c>
      <c r="Y80" s="217"/>
      <c r="Z80" s="217"/>
      <c r="AA80" s="217"/>
      <c r="AB80" s="217" t="s">
        <v>370</v>
      </c>
      <c r="AC80" s="217" t="s">
        <v>360</v>
      </c>
      <c r="AD80" s="217" t="s">
        <v>370</v>
      </c>
      <c r="AF80">
        <f t="shared" si="3"/>
        <v>1</v>
      </c>
    </row>
    <row r="81" spans="1:32" ht="15.75" customHeight="1" x14ac:dyDescent="0.25">
      <c r="A81" s="514" t="str">
        <f t="shared" si="2"/>
        <v>CE019</v>
      </c>
      <c r="B81" s="514" t="s">
        <v>382</v>
      </c>
      <c r="C81" s="514" t="s">
        <v>386</v>
      </c>
      <c r="D81" s="512" t="s">
        <v>165</v>
      </c>
      <c r="E81" s="514" t="s">
        <v>371</v>
      </c>
      <c r="F81" s="593"/>
      <c r="G81" s="514"/>
      <c r="H81" s="514" t="s">
        <v>371</v>
      </c>
      <c r="I81" s="514"/>
      <c r="J81" s="514"/>
      <c r="K81" s="687"/>
      <c r="L81" s="685"/>
      <c r="M81" s="686"/>
      <c r="N81" s="685"/>
      <c r="O81" s="686"/>
      <c r="P81" s="686"/>
      <c r="Q81" s="689"/>
      <c r="R81" s="689"/>
      <c r="S81" s="227"/>
      <c r="T81" s="730"/>
      <c r="U81" s="216"/>
      <c r="V81" s="708"/>
      <c r="W81" s="731"/>
      <c r="X81" s="733"/>
      <c r="Y81" s="217"/>
      <c r="Z81" s="217"/>
      <c r="AA81" s="217"/>
      <c r="AB81" s="217"/>
      <c r="AC81" s="217"/>
      <c r="AD81" s="217"/>
    </row>
    <row r="82" spans="1:32" ht="15.75" customHeight="1" x14ac:dyDescent="0.25">
      <c r="A82" s="514" t="str">
        <f t="shared" si="2"/>
        <v>CE019</v>
      </c>
      <c r="B82" s="514" t="s">
        <v>382</v>
      </c>
      <c r="C82" s="514" t="s">
        <v>386</v>
      </c>
      <c r="D82" s="512" t="s">
        <v>168</v>
      </c>
      <c r="E82" s="514" t="s">
        <v>389</v>
      </c>
      <c r="F82" s="593"/>
      <c r="G82" s="514"/>
      <c r="H82" s="514" t="s">
        <v>389</v>
      </c>
      <c r="I82" s="514"/>
      <c r="J82" s="514">
        <v>2024</v>
      </c>
      <c r="K82" s="687"/>
      <c r="L82" s="685"/>
      <c r="M82" s="686"/>
      <c r="N82" s="685"/>
      <c r="O82" s="686"/>
      <c r="P82" s="686"/>
      <c r="Q82" s="689"/>
      <c r="R82" s="689"/>
      <c r="S82" s="227"/>
      <c r="T82" s="696"/>
      <c r="U82" s="216">
        <v>1</v>
      </c>
      <c r="V82" s="708"/>
      <c r="W82" s="731"/>
      <c r="X82" s="733"/>
      <c r="Y82" s="217"/>
      <c r="Z82" s="217"/>
      <c r="AA82" s="217"/>
      <c r="AB82" s="217" t="s">
        <v>390</v>
      </c>
      <c r="AC82" s="217" t="s">
        <v>360</v>
      </c>
      <c r="AD82" s="217" t="s">
        <v>390</v>
      </c>
      <c r="AF82">
        <f t="shared" si="3"/>
        <v>1</v>
      </c>
    </row>
    <row r="83" spans="1:32" ht="15.75" customHeight="1" x14ac:dyDescent="0.25">
      <c r="A83" s="514" t="str">
        <f t="shared" si="2"/>
        <v>CE019</v>
      </c>
      <c r="B83" s="514" t="s">
        <v>382</v>
      </c>
      <c r="C83" s="514" t="s">
        <v>386</v>
      </c>
      <c r="D83" s="512" t="s">
        <v>170</v>
      </c>
      <c r="E83" s="514" t="s">
        <v>391</v>
      </c>
      <c r="F83" s="593" t="s">
        <v>155</v>
      </c>
      <c r="G83" s="514"/>
      <c r="H83" s="514" t="s">
        <v>391</v>
      </c>
      <c r="I83" s="514">
        <v>2025</v>
      </c>
      <c r="J83" s="514">
        <v>2029</v>
      </c>
      <c r="K83" s="687"/>
      <c r="L83" s="685"/>
      <c r="M83" s="686"/>
      <c r="N83" s="685"/>
      <c r="O83" s="686"/>
      <c r="P83" s="686"/>
      <c r="Q83" s="689"/>
      <c r="R83" s="689"/>
      <c r="S83" s="734" t="s">
        <v>324</v>
      </c>
      <c r="T83" s="696"/>
      <c r="U83" s="216">
        <v>1</v>
      </c>
      <c r="V83" s="708"/>
      <c r="W83" s="731"/>
      <c r="X83" s="733"/>
      <c r="Y83" s="217"/>
      <c r="Z83" s="217"/>
      <c r="AA83" s="217"/>
      <c r="AB83" s="217" t="s">
        <v>372</v>
      </c>
      <c r="AC83" s="217" t="s">
        <v>373</v>
      </c>
      <c r="AD83" s="217" t="s">
        <v>372</v>
      </c>
      <c r="AF83">
        <f t="shared" si="3"/>
        <v>1</v>
      </c>
    </row>
    <row r="84" spans="1:32" ht="15.75" customHeight="1" x14ac:dyDescent="0.25">
      <c r="A84" s="514" t="str">
        <f t="shared" si="2"/>
        <v>CE019</v>
      </c>
      <c r="B84" s="514" t="s">
        <v>382</v>
      </c>
      <c r="C84" s="514" t="s">
        <v>386</v>
      </c>
      <c r="D84" s="512" t="s">
        <v>188</v>
      </c>
      <c r="E84" s="514" t="s">
        <v>392</v>
      </c>
      <c r="F84" s="593" t="s">
        <v>155</v>
      </c>
      <c r="G84" s="514"/>
      <c r="H84" s="514" t="s">
        <v>392</v>
      </c>
      <c r="I84" s="514">
        <v>2030</v>
      </c>
      <c r="J84" s="514"/>
      <c r="K84" s="687"/>
      <c r="L84" s="685"/>
      <c r="M84" s="686"/>
      <c r="N84" s="685"/>
      <c r="O84" s="686"/>
      <c r="P84" s="686"/>
      <c r="Q84" s="690"/>
      <c r="R84" s="690"/>
      <c r="S84" s="734"/>
      <c r="T84" s="696"/>
      <c r="U84" s="216">
        <v>1</v>
      </c>
      <c r="V84" s="708"/>
      <c r="W84" s="710"/>
      <c r="X84" s="733"/>
      <c r="Y84" s="217"/>
      <c r="Z84" s="217"/>
      <c r="AA84" s="217"/>
      <c r="AB84" s="217"/>
      <c r="AC84" s="217"/>
      <c r="AD84" s="217"/>
      <c r="AF84">
        <f t="shared" si="3"/>
        <v>1</v>
      </c>
    </row>
    <row r="85" spans="1:32" ht="15.75" customHeight="1" x14ac:dyDescent="0.25">
      <c r="A85" s="53" t="str">
        <f t="shared" si="2"/>
        <v>CE020</v>
      </c>
      <c r="B85" s="53" t="s">
        <v>393</v>
      </c>
      <c r="C85" s="53" t="s">
        <v>394</v>
      </c>
      <c r="D85" s="53" t="s">
        <v>151</v>
      </c>
      <c r="E85" s="53" t="s">
        <v>395</v>
      </c>
      <c r="F85" s="589"/>
      <c r="G85" s="53" t="s">
        <v>123</v>
      </c>
      <c r="H85" s="53" t="s">
        <v>395</v>
      </c>
      <c r="I85" s="53"/>
      <c r="J85" s="53">
        <v>2019</v>
      </c>
      <c r="K85" s="719" t="s">
        <v>396</v>
      </c>
      <c r="L85" s="715" t="s">
        <v>154</v>
      </c>
      <c r="M85" s="701" t="s">
        <v>155</v>
      </c>
      <c r="N85" s="715"/>
      <c r="O85" s="701"/>
      <c r="P85" s="701"/>
      <c r="Q85" s="701"/>
      <c r="R85" s="701"/>
      <c r="S85" s="719" t="s">
        <v>397</v>
      </c>
      <c r="T85" s="728" t="s">
        <v>398</v>
      </c>
      <c r="U85" s="218">
        <v>1</v>
      </c>
      <c r="V85" s="713"/>
      <c r="W85" s="709" t="s">
        <v>399</v>
      </c>
      <c r="X85" s="231" t="s">
        <v>400</v>
      </c>
      <c r="Y85" s="217" t="s">
        <v>401</v>
      </c>
      <c r="Z85" s="217" t="s">
        <v>401</v>
      </c>
      <c r="AA85" s="217" t="s">
        <v>401</v>
      </c>
      <c r="AB85" s="217" t="s">
        <v>402</v>
      </c>
      <c r="AC85" s="217" t="s">
        <v>402</v>
      </c>
      <c r="AD85" s="217" t="s">
        <v>402</v>
      </c>
      <c r="AF85">
        <f t="shared" si="3"/>
        <v>0</v>
      </c>
    </row>
    <row r="86" spans="1:32" ht="15.75" customHeight="1" x14ac:dyDescent="0.25">
      <c r="A86" s="526" t="str">
        <f t="shared" si="2"/>
        <v>CE020</v>
      </c>
      <c r="B86" s="525" t="s">
        <v>393</v>
      </c>
      <c r="C86" s="525" t="s">
        <v>394</v>
      </c>
      <c r="D86" s="525" t="s">
        <v>165</v>
      </c>
      <c r="E86" s="525" t="s">
        <v>403</v>
      </c>
      <c r="F86" s="590"/>
      <c r="G86" s="525"/>
      <c r="H86" s="525" t="s">
        <v>403</v>
      </c>
      <c r="I86" s="525">
        <v>2020</v>
      </c>
      <c r="J86" s="525"/>
      <c r="K86" s="720"/>
      <c r="L86" s="716"/>
      <c r="M86" s="702"/>
      <c r="N86" s="716"/>
      <c r="O86" s="702"/>
      <c r="P86" s="702"/>
      <c r="Q86" s="702"/>
      <c r="R86" s="702"/>
      <c r="S86" s="720"/>
      <c r="T86" s="729"/>
      <c r="U86" s="218">
        <v>1</v>
      </c>
      <c r="V86" s="714"/>
      <c r="W86" s="710"/>
      <c r="X86" s="231" t="s">
        <v>400</v>
      </c>
      <c r="Y86" s="217" t="s">
        <v>401</v>
      </c>
      <c r="Z86" s="217" t="s">
        <v>401</v>
      </c>
      <c r="AA86" s="217" t="s">
        <v>401</v>
      </c>
      <c r="AB86" s="217"/>
      <c r="AC86" s="217"/>
      <c r="AD86" s="217"/>
      <c r="AF86">
        <f t="shared" si="3"/>
        <v>0</v>
      </c>
    </row>
    <row r="87" spans="1:32" ht="15.75" customHeight="1" x14ac:dyDescent="0.25">
      <c r="A87" s="57" t="str">
        <f t="shared" si="2"/>
        <v>CE021</v>
      </c>
      <c r="B87" s="57" t="s">
        <v>393</v>
      </c>
      <c r="C87" s="57" t="s">
        <v>404</v>
      </c>
      <c r="D87" s="518" t="s">
        <v>151</v>
      </c>
      <c r="E87" s="57" t="s">
        <v>395</v>
      </c>
      <c r="F87" s="592"/>
      <c r="G87" s="57" t="s">
        <v>123</v>
      </c>
      <c r="H87" s="57" t="s">
        <v>395</v>
      </c>
      <c r="I87" s="57">
        <v>2017</v>
      </c>
      <c r="J87" s="57"/>
      <c r="K87" s="684" t="s">
        <v>405</v>
      </c>
      <c r="L87" s="685" t="s">
        <v>406</v>
      </c>
      <c r="M87" s="688" t="s">
        <v>155</v>
      </c>
      <c r="N87" s="726" t="s">
        <v>407</v>
      </c>
      <c r="O87" s="688" t="s">
        <v>155</v>
      </c>
      <c r="P87" s="688" t="s">
        <v>155</v>
      </c>
      <c r="Q87" s="688"/>
      <c r="R87" s="688"/>
      <c r="S87" s="226" t="s">
        <v>408</v>
      </c>
      <c r="T87" s="723" t="s">
        <v>409</v>
      </c>
      <c r="U87" s="216">
        <v>1</v>
      </c>
      <c r="V87" s="713"/>
      <c r="W87" s="41" t="s">
        <v>399</v>
      </c>
      <c r="X87" s="231" t="s">
        <v>400</v>
      </c>
      <c r="Y87" s="217"/>
      <c r="Z87" s="217"/>
      <c r="AA87" s="217"/>
      <c r="AB87" s="217" t="s">
        <v>410</v>
      </c>
      <c r="AC87" s="217" t="s">
        <v>410</v>
      </c>
      <c r="AD87" s="217" t="s">
        <v>410</v>
      </c>
      <c r="AF87">
        <f t="shared" si="3"/>
        <v>1</v>
      </c>
    </row>
    <row r="88" spans="1:32" ht="15.75" customHeight="1" x14ac:dyDescent="0.25">
      <c r="A88" s="514" t="str">
        <f t="shared" si="2"/>
        <v>CE021</v>
      </c>
      <c r="B88" s="514" t="s">
        <v>393</v>
      </c>
      <c r="C88" s="514" t="s">
        <v>404</v>
      </c>
      <c r="D88" s="512" t="s">
        <v>165</v>
      </c>
      <c r="E88" s="514" t="s">
        <v>411</v>
      </c>
      <c r="F88" s="593"/>
      <c r="G88" s="514"/>
      <c r="H88" s="514" t="s">
        <v>412</v>
      </c>
      <c r="I88" s="514"/>
      <c r="J88" s="514"/>
      <c r="K88" s="684"/>
      <c r="L88" s="685" t="s">
        <v>154</v>
      </c>
      <c r="M88" s="690"/>
      <c r="N88" s="727"/>
      <c r="O88" s="690"/>
      <c r="P88" s="690"/>
      <c r="Q88" s="690"/>
      <c r="R88" s="690"/>
      <c r="S88" s="227"/>
      <c r="T88" s="692"/>
      <c r="U88" s="216">
        <v>1</v>
      </c>
      <c r="V88" s="714"/>
      <c r="W88" s="41" t="s">
        <v>159</v>
      </c>
      <c r="X88" s="231" t="s">
        <v>413</v>
      </c>
      <c r="Y88" s="217"/>
      <c r="Z88" s="217"/>
      <c r="AA88" s="217"/>
      <c r="AB88" s="217" t="s">
        <v>414</v>
      </c>
      <c r="AC88" s="217" t="s">
        <v>414</v>
      </c>
      <c r="AD88" s="217" t="s">
        <v>414</v>
      </c>
      <c r="AF88">
        <f t="shared" si="3"/>
        <v>1</v>
      </c>
    </row>
    <row r="89" spans="1:32" ht="15.75" customHeight="1" x14ac:dyDescent="0.25">
      <c r="A89" s="53" t="str">
        <f t="shared" si="2"/>
        <v>CE022</v>
      </c>
      <c r="B89" s="53" t="s">
        <v>393</v>
      </c>
      <c r="C89" s="53" t="s">
        <v>415</v>
      </c>
      <c r="D89" s="522" t="s">
        <v>151</v>
      </c>
      <c r="E89" s="53" t="s">
        <v>395</v>
      </c>
      <c r="F89" s="589"/>
      <c r="G89" s="53" t="s">
        <v>123</v>
      </c>
      <c r="H89" s="53" t="s">
        <v>395</v>
      </c>
      <c r="I89" s="53">
        <v>2017</v>
      </c>
      <c r="J89" s="53"/>
      <c r="K89" s="487" t="s">
        <v>416</v>
      </c>
      <c r="L89" s="496" t="s">
        <v>154</v>
      </c>
      <c r="M89" s="485" t="s">
        <v>155</v>
      </c>
      <c r="N89" s="496" t="s">
        <v>417</v>
      </c>
      <c r="O89" s="485"/>
      <c r="P89" s="485"/>
      <c r="Q89" s="485"/>
      <c r="R89" s="485"/>
      <c r="S89" s="223" t="s">
        <v>408</v>
      </c>
      <c r="T89" s="503" t="s">
        <v>409</v>
      </c>
      <c r="U89" s="218">
        <v>1</v>
      </c>
      <c r="V89" s="495"/>
      <c r="W89" s="41" t="s">
        <v>399</v>
      </c>
      <c r="X89" s="231" t="s">
        <v>400</v>
      </c>
      <c r="Y89" s="217" t="s">
        <v>401</v>
      </c>
      <c r="Z89" s="217" t="s">
        <v>401</v>
      </c>
      <c r="AA89" s="217" t="s">
        <v>401</v>
      </c>
      <c r="AB89" s="217" t="s">
        <v>418</v>
      </c>
      <c r="AC89" s="217" t="s">
        <v>418</v>
      </c>
      <c r="AD89" s="217" t="s">
        <v>418</v>
      </c>
      <c r="AF89">
        <f t="shared" si="3"/>
        <v>0</v>
      </c>
    </row>
    <row r="90" spans="1:32" ht="15.75" customHeight="1" x14ac:dyDescent="0.25">
      <c r="A90" s="57" t="str">
        <f t="shared" si="2"/>
        <v>CE023</v>
      </c>
      <c r="B90" s="57" t="s">
        <v>393</v>
      </c>
      <c r="C90" s="57" t="s">
        <v>419</v>
      </c>
      <c r="D90" s="518" t="s">
        <v>151</v>
      </c>
      <c r="E90" s="57" t="s">
        <v>395</v>
      </c>
      <c r="F90" s="592"/>
      <c r="G90" s="57" t="s">
        <v>123</v>
      </c>
      <c r="H90" s="57" t="s">
        <v>395</v>
      </c>
      <c r="I90" s="57">
        <v>2017</v>
      </c>
      <c r="J90" s="57"/>
      <c r="K90" s="475" t="s">
        <v>420</v>
      </c>
      <c r="L90" s="476" t="s">
        <v>154</v>
      </c>
      <c r="M90" s="479" t="s">
        <v>155</v>
      </c>
      <c r="N90" s="476" t="s">
        <v>417</v>
      </c>
      <c r="O90" s="477"/>
      <c r="P90" s="477"/>
      <c r="Q90" s="479"/>
      <c r="R90" s="479"/>
      <c r="S90" s="226" t="s">
        <v>408</v>
      </c>
      <c r="T90" s="500" t="s">
        <v>409</v>
      </c>
      <c r="U90" s="216">
        <v>1</v>
      </c>
      <c r="V90" s="490"/>
      <c r="W90" s="41" t="s">
        <v>399</v>
      </c>
      <c r="X90" s="231" t="s">
        <v>400</v>
      </c>
      <c r="Y90" s="217" t="s">
        <v>401</v>
      </c>
      <c r="Z90" s="217" t="s">
        <v>401</v>
      </c>
      <c r="AA90" s="217" t="s">
        <v>401</v>
      </c>
      <c r="AB90" s="217" t="s">
        <v>421</v>
      </c>
      <c r="AC90" s="217" t="s">
        <v>421</v>
      </c>
      <c r="AD90" s="217" t="s">
        <v>421</v>
      </c>
      <c r="AF90">
        <f t="shared" si="3"/>
        <v>1</v>
      </c>
    </row>
    <row r="91" spans="1:32" ht="15.75" customHeight="1" x14ac:dyDescent="0.25">
      <c r="A91" s="53" t="str">
        <f t="shared" si="2"/>
        <v>CE024</v>
      </c>
      <c r="B91" s="53" t="s">
        <v>393</v>
      </c>
      <c r="C91" s="53" t="s">
        <v>422</v>
      </c>
      <c r="D91" s="522" t="s">
        <v>151</v>
      </c>
      <c r="E91" s="53" t="s">
        <v>395</v>
      </c>
      <c r="F91" s="589"/>
      <c r="G91" s="53" t="s">
        <v>123</v>
      </c>
      <c r="H91" s="53" t="s">
        <v>395</v>
      </c>
      <c r="I91" s="53">
        <v>2018</v>
      </c>
      <c r="J91" s="53"/>
      <c r="K91" s="705" t="s">
        <v>423</v>
      </c>
      <c r="L91" s="706" t="s">
        <v>154</v>
      </c>
      <c r="M91" s="701" t="s">
        <v>155</v>
      </c>
      <c r="N91" s="706" t="s">
        <v>424</v>
      </c>
      <c r="O91" s="707"/>
      <c r="P91" s="707"/>
      <c r="Q91" s="701"/>
      <c r="R91" s="701"/>
      <c r="S91" s="223" t="s">
        <v>425</v>
      </c>
      <c r="T91" s="724" t="s">
        <v>426</v>
      </c>
      <c r="U91" s="218">
        <v>1</v>
      </c>
      <c r="V91" s="708"/>
      <c r="W91" s="709" t="s">
        <v>399</v>
      </c>
      <c r="X91" s="711" t="s">
        <v>400</v>
      </c>
      <c r="Y91" s="217" t="s">
        <v>401</v>
      </c>
      <c r="Z91" s="217" t="s">
        <v>401</v>
      </c>
      <c r="AA91" s="217" t="s">
        <v>401</v>
      </c>
      <c r="AB91" s="217" t="s">
        <v>427</v>
      </c>
      <c r="AC91" s="217" t="s">
        <v>427</v>
      </c>
      <c r="AD91" s="217" t="s">
        <v>427</v>
      </c>
      <c r="AF91">
        <f t="shared" si="3"/>
        <v>0</v>
      </c>
    </row>
    <row r="92" spans="1:32" ht="15.75" customHeight="1" x14ac:dyDescent="0.25">
      <c r="A92" s="525" t="str">
        <f t="shared" si="2"/>
        <v>CE024</v>
      </c>
      <c r="B92" s="525" t="s">
        <v>393</v>
      </c>
      <c r="C92" s="525" t="s">
        <v>422</v>
      </c>
      <c r="D92" s="523" t="s">
        <v>165</v>
      </c>
      <c r="E92" s="525" t="s">
        <v>428</v>
      </c>
      <c r="F92" s="590"/>
      <c r="G92" s="525"/>
      <c r="H92" s="525" t="s">
        <v>412</v>
      </c>
      <c r="I92" s="525"/>
      <c r="J92" s="525"/>
      <c r="K92" s="705"/>
      <c r="L92" s="706" t="s">
        <v>154</v>
      </c>
      <c r="M92" s="702"/>
      <c r="N92" s="706"/>
      <c r="O92" s="707"/>
      <c r="P92" s="707"/>
      <c r="Q92" s="702"/>
      <c r="R92" s="702"/>
      <c r="S92" s="225" t="s">
        <v>429</v>
      </c>
      <c r="T92" s="725"/>
      <c r="U92" s="218">
        <v>1</v>
      </c>
      <c r="V92" s="708"/>
      <c r="W92" s="710"/>
      <c r="X92" s="712"/>
      <c r="Y92" s="217" t="s">
        <v>401</v>
      </c>
      <c r="Z92" s="217" t="s">
        <v>401</v>
      </c>
      <c r="AA92" s="217" t="s">
        <v>401</v>
      </c>
      <c r="AB92" s="217" t="s">
        <v>430</v>
      </c>
      <c r="AC92" s="217" t="s">
        <v>431</v>
      </c>
      <c r="AD92" s="217" t="s">
        <v>412</v>
      </c>
      <c r="AF92">
        <f t="shared" si="3"/>
        <v>0</v>
      </c>
    </row>
    <row r="93" spans="1:32" ht="15.75" customHeight="1" x14ac:dyDescent="0.25">
      <c r="A93" s="57" t="str">
        <f t="shared" si="2"/>
        <v>CE025</v>
      </c>
      <c r="B93" s="57" t="s">
        <v>393</v>
      </c>
      <c r="C93" s="57" t="s">
        <v>432</v>
      </c>
      <c r="D93" s="518" t="s">
        <v>151</v>
      </c>
      <c r="E93" s="57" t="s">
        <v>279</v>
      </c>
      <c r="F93" s="592"/>
      <c r="G93" s="57" t="s">
        <v>123</v>
      </c>
      <c r="H93" s="57" t="s">
        <v>279</v>
      </c>
      <c r="I93" s="57"/>
      <c r="J93" s="57"/>
      <c r="K93" s="687" t="s">
        <v>433</v>
      </c>
      <c r="L93" s="685" t="s">
        <v>154</v>
      </c>
      <c r="M93" s="688" t="s">
        <v>155</v>
      </c>
      <c r="N93" s="685"/>
      <c r="O93" s="686" t="s">
        <v>155</v>
      </c>
      <c r="P93" s="686"/>
      <c r="Q93" s="688"/>
      <c r="R93" s="688"/>
      <c r="S93" s="721"/>
      <c r="T93" s="723" t="s">
        <v>434</v>
      </c>
      <c r="U93" s="216">
        <v>1</v>
      </c>
      <c r="V93" s="708"/>
      <c r="W93" s="709" t="s">
        <v>399</v>
      </c>
      <c r="X93" s="711" t="s">
        <v>400</v>
      </c>
      <c r="Y93" s="217" t="s">
        <v>401</v>
      </c>
      <c r="Z93" s="217" t="s">
        <v>401</v>
      </c>
      <c r="AA93" s="217" t="s">
        <v>401</v>
      </c>
      <c r="AB93" s="217" t="s">
        <v>435</v>
      </c>
      <c r="AC93" s="217" t="s">
        <v>435</v>
      </c>
      <c r="AD93" s="217" t="s">
        <v>435</v>
      </c>
      <c r="AF93">
        <f t="shared" si="3"/>
        <v>1</v>
      </c>
    </row>
    <row r="94" spans="1:32" ht="15.75" customHeight="1" x14ac:dyDescent="0.25">
      <c r="A94" s="514" t="str">
        <f t="shared" si="2"/>
        <v>CE025</v>
      </c>
      <c r="B94" s="514" t="s">
        <v>393</v>
      </c>
      <c r="C94" s="514" t="s">
        <v>432</v>
      </c>
      <c r="D94" s="512" t="s">
        <v>165</v>
      </c>
      <c r="E94" s="514" t="s">
        <v>436</v>
      </c>
      <c r="F94" s="593"/>
      <c r="G94" s="514"/>
      <c r="H94" s="514" t="s">
        <v>412</v>
      </c>
      <c r="I94" s="514"/>
      <c r="J94" s="514"/>
      <c r="K94" s="687"/>
      <c r="L94" s="685" t="s">
        <v>154</v>
      </c>
      <c r="M94" s="690"/>
      <c r="N94" s="685"/>
      <c r="O94" s="686"/>
      <c r="P94" s="686"/>
      <c r="Q94" s="690"/>
      <c r="R94" s="690"/>
      <c r="S94" s="722"/>
      <c r="T94" s="692"/>
      <c r="U94" s="216">
        <v>1</v>
      </c>
      <c r="V94" s="708"/>
      <c r="W94" s="710"/>
      <c r="X94" s="712"/>
      <c r="Y94" s="217" t="s">
        <v>401</v>
      </c>
      <c r="Z94" s="217" t="s">
        <v>401</v>
      </c>
      <c r="AA94" s="217" t="s">
        <v>401</v>
      </c>
      <c r="AB94" s="217" t="s">
        <v>437</v>
      </c>
      <c r="AC94" s="217" t="s">
        <v>437</v>
      </c>
      <c r="AD94" s="217" t="s">
        <v>437</v>
      </c>
      <c r="AF94">
        <f t="shared" si="3"/>
        <v>1</v>
      </c>
    </row>
    <row r="95" spans="1:32" ht="15.75" customHeight="1" x14ac:dyDescent="0.25">
      <c r="A95" s="53" t="str">
        <f t="shared" si="2"/>
        <v>CE026</v>
      </c>
      <c r="B95" s="53" t="s">
        <v>438</v>
      </c>
      <c r="C95" s="53" t="s">
        <v>439</v>
      </c>
      <c r="D95" s="522" t="s">
        <v>151</v>
      </c>
      <c r="E95" s="53" t="s">
        <v>279</v>
      </c>
      <c r="F95" s="589"/>
      <c r="G95" s="53" t="s">
        <v>123</v>
      </c>
      <c r="H95" s="53" t="s">
        <v>279</v>
      </c>
      <c r="I95" s="53"/>
      <c r="J95" s="53"/>
      <c r="K95" s="705" t="s">
        <v>440</v>
      </c>
      <c r="L95" s="706" t="s">
        <v>441</v>
      </c>
      <c r="M95" s="701" t="s">
        <v>155</v>
      </c>
      <c r="N95" s="706" t="s">
        <v>442</v>
      </c>
      <c r="O95" s="707" t="s">
        <v>155</v>
      </c>
      <c r="P95" s="707"/>
      <c r="Q95" s="701"/>
      <c r="R95" s="701"/>
      <c r="S95" s="719" t="s">
        <v>443</v>
      </c>
      <c r="T95" s="703" t="s">
        <v>19</v>
      </c>
      <c r="U95" s="218">
        <v>1</v>
      </c>
      <c r="V95" s="708"/>
      <c r="W95" s="709" t="s">
        <v>159</v>
      </c>
      <c r="X95" s="717" t="s">
        <v>444</v>
      </c>
      <c r="Y95" s="217"/>
      <c r="Z95" s="217"/>
      <c r="AA95" s="217"/>
      <c r="AB95" s="217" t="s">
        <v>445</v>
      </c>
      <c r="AC95" s="217" t="s">
        <v>446</v>
      </c>
      <c r="AD95" s="217" t="s">
        <v>446</v>
      </c>
      <c r="AF95">
        <f t="shared" si="3"/>
        <v>0</v>
      </c>
    </row>
    <row r="96" spans="1:32" ht="15.75" customHeight="1" x14ac:dyDescent="0.25">
      <c r="A96" s="525" t="str">
        <f t="shared" si="2"/>
        <v>CE026</v>
      </c>
      <c r="B96" s="525" t="s">
        <v>438</v>
      </c>
      <c r="C96" s="525" t="s">
        <v>439</v>
      </c>
      <c r="D96" s="523" t="s">
        <v>165</v>
      </c>
      <c r="E96" s="525" t="s">
        <v>447</v>
      </c>
      <c r="F96" s="590"/>
      <c r="G96" s="525"/>
      <c r="H96" s="525" t="s">
        <v>412</v>
      </c>
      <c r="I96" s="525"/>
      <c r="J96" s="525"/>
      <c r="K96" s="705"/>
      <c r="L96" s="706"/>
      <c r="M96" s="702"/>
      <c r="N96" s="706"/>
      <c r="O96" s="707"/>
      <c r="P96" s="707"/>
      <c r="Q96" s="702"/>
      <c r="R96" s="702"/>
      <c r="S96" s="720"/>
      <c r="T96" s="704"/>
      <c r="U96" s="218">
        <v>1</v>
      </c>
      <c r="V96" s="708"/>
      <c r="W96" s="710"/>
      <c r="X96" s="718"/>
      <c r="Y96" s="217"/>
      <c r="Z96" s="217"/>
      <c r="AA96" s="217"/>
      <c r="AB96" s="217" t="s">
        <v>445</v>
      </c>
      <c r="AC96" s="217" t="s">
        <v>446</v>
      </c>
      <c r="AD96" s="217" t="s">
        <v>446</v>
      </c>
      <c r="AF96">
        <f t="shared" si="3"/>
        <v>0</v>
      </c>
    </row>
    <row r="97" spans="1:32" ht="15.75" customHeight="1" x14ac:dyDescent="0.25">
      <c r="A97" s="57" t="str">
        <f t="shared" si="2"/>
        <v>CE027</v>
      </c>
      <c r="B97" s="57" t="s">
        <v>438</v>
      </c>
      <c r="C97" s="57" t="s">
        <v>448</v>
      </c>
      <c r="D97" s="518" t="s">
        <v>151</v>
      </c>
      <c r="E97" s="57" t="s">
        <v>279</v>
      </c>
      <c r="F97" s="592"/>
      <c r="G97" s="57" t="s">
        <v>123</v>
      </c>
      <c r="H97" s="57" t="s">
        <v>279</v>
      </c>
      <c r="I97" s="57"/>
      <c r="J97" s="57"/>
      <c r="K97" s="684" t="s">
        <v>449</v>
      </c>
      <c r="L97" s="685" t="s">
        <v>450</v>
      </c>
      <c r="M97" s="686"/>
      <c r="N97" s="685" t="s">
        <v>451</v>
      </c>
      <c r="O97" s="686" t="s">
        <v>155</v>
      </c>
      <c r="P97" s="686"/>
      <c r="Q97" s="688"/>
      <c r="R97" s="688"/>
      <c r="S97" s="226"/>
      <c r="T97" s="691" t="s">
        <v>19</v>
      </c>
      <c r="U97" s="216">
        <v>1</v>
      </c>
      <c r="V97" s="708"/>
      <c r="W97" s="709" t="s">
        <v>159</v>
      </c>
      <c r="X97" s="711" t="s">
        <v>413</v>
      </c>
      <c r="Y97" s="217" t="s">
        <v>452</v>
      </c>
      <c r="Z97" s="217" t="s">
        <v>452</v>
      </c>
      <c r="AA97" s="217" t="s">
        <v>452</v>
      </c>
      <c r="AB97" s="217" t="s">
        <v>453</v>
      </c>
      <c r="AC97" s="217" t="s">
        <v>454</v>
      </c>
      <c r="AD97" s="217" t="s">
        <v>454</v>
      </c>
      <c r="AF97">
        <f t="shared" si="3"/>
        <v>1</v>
      </c>
    </row>
    <row r="98" spans="1:32" ht="15.75" customHeight="1" x14ac:dyDescent="0.25">
      <c r="A98" s="514" t="str">
        <f t="shared" si="2"/>
        <v>CE027</v>
      </c>
      <c r="B98" s="514" t="s">
        <v>438</v>
      </c>
      <c r="C98" s="514" t="s">
        <v>448</v>
      </c>
      <c r="D98" s="512" t="s">
        <v>165</v>
      </c>
      <c r="E98" s="514" t="s">
        <v>428</v>
      </c>
      <c r="F98" s="593"/>
      <c r="G98" s="514"/>
      <c r="H98" s="514" t="s">
        <v>412</v>
      </c>
      <c r="I98" s="514"/>
      <c r="J98" s="514"/>
      <c r="K98" s="684"/>
      <c r="L98" s="685"/>
      <c r="M98" s="686"/>
      <c r="N98" s="685"/>
      <c r="O98" s="686"/>
      <c r="P98" s="686"/>
      <c r="Q98" s="690"/>
      <c r="R98" s="690"/>
      <c r="S98" s="227"/>
      <c r="T98" s="692"/>
      <c r="U98" s="216">
        <v>1</v>
      </c>
      <c r="V98" s="708"/>
      <c r="W98" s="710"/>
      <c r="X98" s="712"/>
      <c r="Y98" s="217"/>
      <c r="Z98" s="217"/>
      <c r="AA98" s="217"/>
      <c r="AB98" s="217" t="s">
        <v>453</v>
      </c>
      <c r="AC98" s="217" t="s">
        <v>454</v>
      </c>
      <c r="AD98" s="217" t="s">
        <v>454</v>
      </c>
      <c r="AF98">
        <f t="shared" si="3"/>
        <v>1</v>
      </c>
    </row>
    <row r="99" spans="1:32" ht="15.75" customHeight="1" x14ac:dyDescent="0.25">
      <c r="A99" s="53" t="str">
        <f t="shared" si="2"/>
        <v>CE028</v>
      </c>
      <c r="B99" s="53" t="s">
        <v>438</v>
      </c>
      <c r="C99" s="53" t="s">
        <v>455</v>
      </c>
      <c r="D99" s="522" t="s">
        <v>151</v>
      </c>
      <c r="E99" s="53" t="s">
        <v>279</v>
      </c>
      <c r="F99" s="589"/>
      <c r="G99" s="53" t="s">
        <v>123</v>
      </c>
      <c r="H99" s="53" t="s">
        <v>279</v>
      </c>
      <c r="I99" s="53"/>
      <c r="J99" s="53"/>
      <c r="K99" s="705" t="s">
        <v>440</v>
      </c>
      <c r="L99" s="706" t="s">
        <v>154</v>
      </c>
      <c r="M99" s="707"/>
      <c r="N99" s="715" t="s">
        <v>456</v>
      </c>
      <c r="O99" s="701" t="s">
        <v>155</v>
      </c>
      <c r="P99" s="701"/>
      <c r="Q99" s="701"/>
      <c r="R99" s="701"/>
      <c r="S99" s="223"/>
      <c r="T99" s="703" t="s">
        <v>19</v>
      </c>
      <c r="U99" s="218">
        <v>1</v>
      </c>
      <c r="V99" s="713"/>
      <c r="W99" s="709" t="s">
        <v>237</v>
      </c>
      <c r="X99" s="711" t="s">
        <v>457</v>
      </c>
      <c r="Y99" s="217"/>
      <c r="Z99" s="217"/>
      <c r="AA99" s="217"/>
      <c r="AB99" s="217" t="s">
        <v>458</v>
      </c>
      <c r="AC99" s="217" t="s">
        <v>458</v>
      </c>
      <c r="AD99" s="217" t="s">
        <v>458</v>
      </c>
      <c r="AF99">
        <f t="shared" si="3"/>
        <v>0</v>
      </c>
    </row>
    <row r="100" spans="1:32" ht="15.75" customHeight="1" x14ac:dyDescent="0.25">
      <c r="A100" s="525" t="str">
        <f t="shared" si="2"/>
        <v>CE028</v>
      </c>
      <c r="B100" s="525" t="s">
        <v>438</v>
      </c>
      <c r="C100" s="525" t="s">
        <v>455</v>
      </c>
      <c r="D100" s="523" t="s">
        <v>165</v>
      </c>
      <c r="E100" s="525"/>
      <c r="F100" s="590"/>
      <c r="G100" s="525"/>
      <c r="H100" s="525" t="s">
        <v>412</v>
      </c>
      <c r="I100" s="525"/>
      <c r="J100" s="525"/>
      <c r="K100" s="705"/>
      <c r="L100" s="706" t="s">
        <v>154</v>
      </c>
      <c r="M100" s="707"/>
      <c r="N100" s="716"/>
      <c r="O100" s="702"/>
      <c r="P100" s="702"/>
      <c r="Q100" s="702"/>
      <c r="R100" s="702"/>
      <c r="S100" s="225"/>
      <c r="T100" s="704"/>
      <c r="U100" s="218">
        <v>1</v>
      </c>
      <c r="V100" s="714"/>
      <c r="W100" s="710"/>
      <c r="X100" s="712"/>
      <c r="Y100" s="217"/>
      <c r="Z100" s="217"/>
      <c r="AA100" s="217"/>
      <c r="AB100" s="217" t="s">
        <v>458</v>
      </c>
      <c r="AC100" s="217" t="s">
        <v>458</v>
      </c>
      <c r="AD100" s="217" t="s">
        <v>412</v>
      </c>
      <c r="AF100">
        <f t="shared" si="3"/>
        <v>0</v>
      </c>
    </row>
    <row r="101" spans="1:32" ht="15.75" customHeight="1" x14ac:dyDescent="0.25">
      <c r="A101" s="57" t="str">
        <f t="shared" si="2"/>
        <v>CE029</v>
      </c>
      <c r="B101" s="57" t="s">
        <v>438</v>
      </c>
      <c r="C101" s="57" t="s">
        <v>459</v>
      </c>
      <c r="D101" s="518" t="s">
        <v>151</v>
      </c>
      <c r="E101" s="57" t="s">
        <v>279</v>
      </c>
      <c r="F101" s="592"/>
      <c r="G101" s="57" t="s">
        <v>123</v>
      </c>
      <c r="H101" s="57" t="s">
        <v>279</v>
      </c>
      <c r="I101" s="57"/>
      <c r="J101" s="57"/>
      <c r="K101" s="684" t="s">
        <v>449</v>
      </c>
      <c r="L101" s="685" t="s">
        <v>460</v>
      </c>
      <c r="M101" s="686"/>
      <c r="N101" s="685" t="s">
        <v>461</v>
      </c>
      <c r="O101" s="686" t="s">
        <v>155</v>
      </c>
      <c r="P101" s="686"/>
      <c r="Q101" s="688"/>
      <c r="R101" s="688"/>
      <c r="S101" s="226"/>
      <c r="T101" s="691" t="s">
        <v>462</v>
      </c>
      <c r="U101" s="216">
        <v>1</v>
      </c>
      <c r="V101" s="708"/>
      <c r="W101" s="709" t="s">
        <v>159</v>
      </c>
      <c r="X101" s="711" t="s">
        <v>413</v>
      </c>
      <c r="Y101" s="217" t="s">
        <v>463</v>
      </c>
      <c r="Z101" s="217" t="s">
        <v>463</v>
      </c>
      <c r="AA101" s="217" t="s">
        <v>463</v>
      </c>
      <c r="AB101" s="217" t="s">
        <v>464</v>
      </c>
      <c r="AC101" s="217" t="s">
        <v>465</v>
      </c>
      <c r="AD101" s="217" t="s">
        <v>465</v>
      </c>
      <c r="AF101">
        <f t="shared" si="3"/>
        <v>1</v>
      </c>
    </row>
    <row r="102" spans="1:32" ht="15.75" customHeight="1" x14ac:dyDescent="0.25">
      <c r="A102" s="514" t="str">
        <f t="shared" si="2"/>
        <v>CE029</v>
      </c>
      <c r="B102" s="514" t="s">
        <v>438</v>
      </c>
      <c r="C102" s="514" t="s">
        <v>459</v>
      </c>
      <c r="D102" s="512" t="s">
        <v>165</v>
      </c>
      <c r="E102" s="514" t="s">
        <v>466</v>
      </c>
      <c r="F102" s="593"/>
      <c r="G102" s="514"/>
      <c r="H102" s="514" t="s">
        <v>412</v>
      </c>
      <c r="I102" s="514"/>
      <c r="J102" s="514"/>
      <c r="K102" s="684"/>
      <c r="L102" s="685"/>
      <c r="M102" s="686"/>
      <c r="N102" s="685"/>
      <c r="O102" s="686"/>
      <c r="P102" s="686"/>
      <c r="Q102" s="690"/>
      <c r="R102" s="690"/>
      <c r="S102" s="227"/>
      <c r="T102" s="692"/>
      <c r="U102" s="216">
        <v>1</v>
      </c>
      <c r="V102" s="708"/>
      <c r="W102" s="710"/>
      <c r="X102" s="712"/>
      <c r="Y102" s="217"/>
      <c r="Z102" s="217"/>
      <c r="AA102" s="217"/>
      <c r="AB102" s="217" t="s">
        <v>464</v>
      </c>
      <c r="AC102" s="217" t="s">
        <v>465</v>
      </c>
      <c r="AD102" s="217" t="s">
        <v>465</v>
      </c>
      <c r="AF102">
        <f t="shared" si="3"/>
        <v>1</v>
      </c>
    </row>
    <row r="103" spans="1:32" ht="15.75" customHeight="1" x14ac:dyDescent="0.25">
      <c r="A103" s="53" t="str">
        <f t="shared" si="2"/>
        <v>CE030</v>
      </c>
      <c r="B103" s="53" t="s">
        <v>438</v>
      </c>
      <c r="C103" s="53" t="s">
        <v>467</v>
      </c>
      <c r="D103" s="522" t="s">
        <v>151</v>
      </c>
      <c r="E103" s="53" t="s">
        <v>279</v>
      </c>
      <c r="F103" s="589"/>
      <c r="G103" s="53" t="s">
        <v>123</v>
      </c>
      <c r="H103" s="53" t="s">
        <v>279</v>
      </c>
      <c r="I103" s="53"/>
      <c r="J103" s="53"/>
      <c r="K103" s="705" t="s">
        <v>440</v>
      </c>
      <c r="L103" s="706" t="s">
        <v>468</v>
      </c>
      <c r="M103" s="707"/>
      <c r="N103" s="706" t="s">
        <v>469</v>
      </c>
      <c r="O103" s="707" t="s">
        <v>155</v>
      </c>
      <c r="P103" s="707"/>
      <c r="Q103" s="701"/>
      <c r="R103" s="701"/>
      <c r="S103" s="236"/>
      <c r="T103" s="703" t="s">
        <v>19</v>
      </c>
      <c r="U103" s="218">
        <v>1</v>
      </c>
      <c r="V103" s="708"/>
      <c r="W103" s="709" t="s">
        <v>159</v>
      </c>
      <c r="X103" s="711" t="s">
        <v>413</v>
      </c>
      <c r="Y103" s="217"/>
      <c r="Z103" s="217"/>
      <c r="AA103" s="217"/>
      <c r="AB103" s="217" t="s">
        <v>470</v>
      </c>
      <c r="AC103" s="217" t="s">
        <v>471</v>
      </c>
      <c r="AD103" s="217" t="s">
        <v>471</v>
      </c>
      <c r="AF103">
        <f t="shared" si="3"/>
        <v>0</v>
      </c>
    </row>
    <row r="104" spans="1:32" ht="15.75" customHeight="1" x14ac:dyDescent="0.25">
      <c r="A104" s="525" t="str">
        <f t="shared" si="2"/>
        <v>CE030</v>
      </c>
      <c r="B104" s="525" t="s">
        <v>438</v>
      </c>
      <c r="C104" s="525" t="s">
        <v>467</v>
      </c>
      <c r="D104" s="523" t="s">
        <v>165</v>
      </c>
      <c r="E104" s="525" t="s">
        <v>472</v>
      </c>
      <c r="F104" s="590"/>
      <c r="G104" s="525"/>
      <c r="H104" s="525" t="s">
        <v>412</v>
      </c>
      <c r="I104" s="525"/>
      <c r="J104" s="525"/>
      <c r="K104" s="705"/>
      <c r="L104" s="706"/>
      <c r="M104" s="707"/>
      <c r="N104" s="706"/>
      <c r="O104" s="707"/>
      <c r="P104" s="707"/>
      <c r="Q104" s="702"/>
      <c r="R104" s="702"/>
      <c r="S104" s="225"/>
      <c r="T104" s="704"/>
      <c r="U104" s="218">
        <v>1</v>
      </c>
      <c r="V104" s="708"/>
      <c r="W104" s="710"/>
      <c r="X104" s="712"/>
      <c r="Y104" s="217"/>
      <c r="Z104" s="217"/>
      <c r="AA104" s="217"/>
      <c r="AB104" s="217" t="s">
        <v>470</v>
      </c>
      <c r="AC104" s="217" t="s">
        <v>470</v>
      </c>
      <c r="AD104" s="217" t="s">
        <v>471</v>
      </c>
      <c r="AF104">
        <f t="shared" si="3"/>
        <v>0</v>
      </c>
    </row>
    <row r="105" spans="1:32" s="1" customFormat="1" ht="15.75" customHeight="1" x14ac:dyDescent="0.25">
      <c r="A105" s="57" t="str">
        <f t="shared" si="2"/>
        <v>CE031</v>
      </c>
      <c r="B105" s="57" t="s">
        <v>438</v>
      </c>
      <c r="C105" s="57" t="s">
        <v>473</v>
      </c>
      <c r="D105" s="518" t="s">
        <v>151</v>
      </c>
      <c r="E105" s="57" t="s">
        <v>279</v>
      </c>
      <c r="F105" s="592"/>
      <c r="G105" s="57" t="s">
        <v>123</v>
      </c>
      <c r="H105" s="57"/>
      <c r="I105" s="57"/>
      <c r="J105" s="57"/>
      <c r="K105" s="684" t="s">
        <v>440</v>
      </c>
      <c r="L105" s="685"/>
      <c r="M105" s="686"/>
      <c r="N105" s="685"/>
      <c r="O105" s="686" t="s">
        <v>155</v>
      </c>
      <c r="P105" s="686"/>
      <c r="Q105" s="688"/>
      <c r="R105" s="688"/>
      <c r="S105" s="237"/>
      <c r="T105" s="691"/>
      <c r="U105" s="216">
        <v>1</v>
      </c>
      <c r="V105" s="685"/>
      <c r="W105" s="693" t="s">
        <v>159</v>
      </c>
      <c r="X105" s="681" t="s">
        <v>413</v>
      </c>
      <c r="Y105" s="238"/>
      <c r="Z105" s="238"/>
      <c r="AA105" s="238"/>
      <c r="AB105" s="238" t="s">
        <v>470</v>
      </c>
      <c r="AC105" s="238" t="s">
        <v>471</v>
      </c>
      <c r="AD105" s="238" t="s">
        <v>471</v>
      </c>
      <c r="AF105" s="1">
        <f t="shared" si="3"/>
        <v>1</v>
      </c>
    </row>
    <row r="106" spans="1:32" s="1" customFormat="1" ht="15" customHeight="1" x14ac:dyDescent="0.25">
      <c r="A106" s="514" t="str">
        <f t="shared" si="2"/>
        <v>CE031</v>
      </c>
      <c r="B106" s="514" t="s">
        <v>438</v>
      </c>
      <c r="C106" s="514" t="s">
        <v>473</v>
      </c>
      <c r="D106" s="512" t="s">
        <v>165</v>
      </c>
      <c r="E106" s="514" t="s">
        <v>472</v>
      </c>
      <c r="F106" s="593"/>
      <c r="G106" s="514"/>
      <c r="H106" s="514"/>
      <c r="I106" s="514"/>
      <c r="J106" s="514"/>
      <c r="K106" s="684"/>
      <c r="L106" s="685"/>
      <c r="M106" s="686"/>
      <c r="N106" s="685"/>
      <c r="O106" s="686"/>
      <c r="P106" s="686"/>
      <c r="Q106" s="690"/>
      <c r="R106" s="690"/>
      <c r="S106" s="227"/>
      <c r="T106" s="692"/>
      <c r="U106" s="216">
        <v>1</v>
      </c>
      <c r="V106" s="685"/>
      <c r="W106" s="694"/>
      <c r="X106" s="683"/>
      <c r="Y106" s="238"/>
      <c r="Z106" s="238"/>
      <c r="AA106" s="238"/>
      <c r="AB106" s="238" t="s">
        <v>470</v>
      </c>
      <c r="AC106" s="238" t="s">
        <v>470</v>
      </c>
      <c r="AD106" s="238" t="s">
        <v>471</v>
      </c>
      <c r="AF106" s="1">
        <f t="shared" si="3"/>
        <v>1</v>
      </c>
    </row>
    <row r="107" spans="1:32" s="1" customFormat="1" ht="15.75" customHeight="1" x14ac:dyDescent="0.25">
      <c r="A107" s="53" t="str">
        <f t="shared" si="2"/>
        <v>CE032</v>
      </c>
      <c r="B107" s="53" t="s">
        <v>474</v>
      </c>
      <c r="C107" s="53" t="s">
        <v>475</v>
      </c>
      <c r="D107" s="522" t="s">
        <v>151</v>
      </c>
      <c r="E107" s="53" t="s">
        <v>279</v>
      </c>
      <c r="F107" s="589"/>
      <c r="G107" s="53" t="s">
        <v>123</v>
      </c>
      <c r="H107" s="53" t="s">
        <v>279</v>
      </c>
      <c r="I107" s="53"/>
      <c r="J107" s="53"/>
      <c r="K107" s="705" t="s">
        <v>476</v>
      </c>
      <c r="L107" s="706" t="s">
        <v>88</v>
      </c>
      <c r="M107" s="707"/>
      <c r="N107" s="706"/>
      <c r="O107" s="707" t="s">
        <v>155</v>
      </c>
      <c r="P107" s="707"/>
      <c r="Q107" s="701"/>
      <c r="R107" s="701"/>
      <c r="S107" s="223"/>
      <c r="T107" s="703" t="s">
        <v>19</v>
      </c>
      <c r="U107" s="216">
        <v>1</v>
      </c>
      <c r="V107" s="685"/>
      <c r="W107" s="693" t="s">
        <v>237</v>
      </c>
      <c r="X107" s="681" t="s">
        <v>477</v>
      </c>
      <c r="Y107" s="238"/>
      <c r="Z107" s="238"/>
      <c r="AA107" s="238"/>
      <c r="AB107" s="238" t="s">
        <v>478</v>
      </c>
      <c r="AC107" s="238" t="s">
        <v>479</v>
      </c>
      <c r="AD107" s="238" t="s">
        <v>478</v>
      </c>
      <c r="AF107" s="1">
        <f t="shared" si="3"/>
        <v>0</v>
      </c>
    </row>
    <row r="108" spans="1:32" s="1" customFormat="1" ht="15.75" customHeight="1" x14ac:dyDescent="0.25">
      <c r="A108" s="525" t="str">
        <f t="shared" si="2"/>
        <v>CE032</v>
      </c>
      <c r="B108" s="525" t="s">
        <v>474</v>
      </c>
      <c r="C108" s="525" t="s">
        <v>475</v>
      </c>
      <c r="D108" s="523" t="s">
        <v>165</v>
      </c>
      <c r="E108" s="525" t="s">
        <v>480</v>
      </c>
      <c r="F108" s="590"/>
      <c r="G108" s="525"/>
      <c r="H108" s="525" t="s">
        <v>412</v>
      </c>
      <c r="I108" s="525"/>
      <c r="J108" s="525"/>
      <c r="K108" s="705"/>
      <c r="L108" s="706"/>
      <c r="M108" s="707"/>
      <c r="N108" s="706"/>
      <c r="O108" s="707"/>
      <c r="P108" s="707"/>
      <c r="Q108" s="702"/>
      <c r="R108" s="702"/>
      <c r="S108" s="225"/>
      <c r="T108" s="704"/>
      <c r="U108" s="216">
        <v>1</v>
      </c>
      <c r="V108" s="685"/>
      <c r="W108" s="694"/>
      <c r="X108" s="683"/>
      <c r="Y108" s="238"/>
      <c r="Z108" s="238"/>
      <c r="AA108" s="238"/>
      <c r="AB108" s="238" t="s">
        <v>478</v>
      </c>
      <c r="AC108" s="238" t="s">
        <v>478</v>
      </c>
      <c r="AD108" s="238" t="s">
        <v>478</v>
      </c>
      <c r="AF108" s="1">
        <f t="shared" si="3"/>
        <v>0</v>
      </c>
    </row>
    <row r="109" spans="1:32" s="1" customFormat="1" ht="15.75" customHeight="1" x14ac:dyDescent="0.25">
      <c r="A109" s="57" t="str">
        <f t="shared" si="2"/>
        <v>CE033</v>
      </c>
      <c r="B109" s="57" t="s">
        <v>474</v>
      </c>
      <c r="C109" s="57" t="s">
        <v>89</v>
      </c>
      <c r="D109" s="518" t="s">
        <v>151</v>
      </c>
      <c r="E109" s="57" t="s">
        <v>279</v>
      </c>
      <c r="F109" s="592"/>
      <c r="G109" s="57" t="s">
        <v>123</v>
      </c>
      <c r="H109" s="57" t="s">
        <v>279</v>
      </c>
      <c r="I109" s="57"/>
      <c r="J109" s="57"/>
      <c r="K109" s="684" t="s">
        <v>481</v>
      </c>
      <c r="L109" s="685" t="s">
        <v>88</v>
      </c>
      <c r="M109" s="686"/>
      <c r="N109" s="685"/>
      <c r="O109" s="686" t="s">
        <v>155</v>
      </c>
      <c r="P109" s="686"/>
      <c r="Q109" s="688"/>
      <c r="R109" s="688"/>
      <c r="S109" s="226"/>
      <c r="T109" s="691" t="s">
        <v>19</v>
      </c>
      <c r="U109" s="216">
        <v>1</v>
      </c>
      <c r="V109" s="685"/>
      <c r="W109" s="693" t="s">
        <v>237</v>
      </c>
      <c r="X109" s="681" t="s">
        <v>477</v>
      </c>
      <c r="Y109" s="238"/>
      <c r="Z109" s="238"/>
      <c r="AA109" s="238"/>
      <c r="AB109" s="238" t="s">
        <v>482</v>
      </c>
      <c r="AC109" s="238" t="s">
        <v>479</v>
      </c>
      <c r="AD109" s="238" t="s">
        <v>482</v>
      </c>
      <c r="AF109" s="1">
        <f t="shared" si="3"/>
        <v>1</v>
      </c>
    </row>
    <row r="110" spans="1:32" s="1" customFormat="1" ht="15.75" customHeight="1" x14ac:dyDescent="0.25">
      <c r="A110" s="514" t="str">
        <f t="shared" si="2"/>
        <v>CE033</v>
      </c>
      <c r="B110" s="514" t="s">
        <v>474</v>
      </c>
      <c r="C110" s="514" t="s">
        <v>89</v>
      </c>
      <c r="D110" s="512" t="s">
        <v>165</v>
      </c>
      <c r="E110" s="514" t="s">
        <v>480</v>
      </c>
      <c r="F110" s="593"/>
      <c r="G110" s="514"/>
      <c r="H110" s="514" t="s">
        <v>412</v>
      </c>
      <c r="I110" s="514"/>
      <c r="J110" s="514"/>
      <c r="K110" s="684"/>
      <c r="L110" s="685"/>
      <c r="M110" s="686"/>
      <c r="N110" s="685"/>
      <c r="O110" s="686"/>
      <c r="P110" s="686"/>
      <c r="Q110" s="690"/>
      <c r="R110" s="690"/>
      <c r="S110" s="227"/>
      <c r="T110" s="692"/>
      <c r="U110" s="216">
        <v>1</v>
      </c>
      <c r="V110" s="685"/>
      <c r="W110" s="694"/>
      <c r="X110" s="683"/>
      <c r="Y110" s="238"/>
      <c r="Z110" s="238"/>
      <c r="AA110" s="238"/>
      <c r="AB110" s="238" t="s">
        <v>482</v>
      </c>
      <c r="AC110" s="238" t="s">
        <v>482</v>
      </c>
      <c r="AD110" s="238" t="s">
        <v>482</v>
      </c>
      <c r="AF110" s="1">
        <f t="shared" si="3"/>
        <v>1</v>
      </c>
    </row>
    <row r="111" spans="1:32" s="1" customFormat="1" ht="15.75" customHeight="1" x14ac:dyDescent="0.25">
      <c r="A111" s="53" t="str">
        <f t="shared" si="2"/>
        <v>CE034</v>
      </c>
      <c r="B111" s="53" t="s">
        <v>474</v>
      </c>
      <c r="C111" s="53" t="s">
        <v>483</v>
      </c>
      <c r="D111" s="522" t="s">
        <v>151</v>
      </c>
      <c r="E111" s="53" t="s">
        <v>279</v>
      </c>
      <c r="F111" s="589"/>
      <c r="G111" s="53" t="s">
        <v>123</v>
      </c>
      <c r="H111" s="53" t="s">
        <v>279</v>
      </c>
      <c r="I111" s="53"/>
      <c r="J111" s="53"/>
      <c r="K111" s="705" t="s">
        <v>484</v>
      </c>
      <c r="L111" s="706" t="s">
        <v>88</v>
      </c>
      <c r="M111" s="707"/>
      <c r="N111" s="706"/>
      <c r="O111" s="707" t="s">
        <v>155</v>
      </c>
      <c r="P111" s="707"/>
      <c r="Q111" s="701"/>
      <c r="R111" s="701"/>
      <c r="S111" s="223"/>
      <c r="T111" s="703" t="s">
        <v>19</v>
      </c>
      <c r="U111" s="216">
        <v>1</v>
      </c>
      <c r="V111" s="685"/>
      <c r="W111" s="693" t="s">
        <v>237</v>
      </c>
      <c r="X111" s="681" t="s">
        <v>477</v>
      </c>
      <c r="Y111" s="238"/>
      <c r="Z111" s="238"/>
      <c r="AA111" s="238"/>
      <c r="AB111" s="238" t="s">
        <v>485</v>
      </c>
      <c r="AC111" s="238" t="s">
        <v>479</v>
      </c>
      <c r="AD111" s="238" t="s">
        <v>485</v>
      </c>
      <c r="AF111" s="1">
        <f t="shared" si="3"/>
        <v>0</v>
      </c>
    </row>
    <row r="112" spans="1:32" s="1" customFormat="1" ht="15.75" customHeight="1" x14ac:dyDescent="0.25">
      <c r="A112" s="525" t="str">
        <f t="shared" si="2"/>
        <v>CE034</v>
      </c>
      <c r="B112" s="525" t="s">
        <v>474</v>
      </c>
      <c r="C112" s="525" t="s">
        <v>483</v>
      </c>
      <c r="D112" s="523" t="s">
        <v>165</v>
      </c>
      <c r="E112" s="525" t="s">
        <v>486</v>
      </c>
      <c r="F112" s="590"/>
      <c r="G112" s="525"/>
      <c r="H112" s="525" t="s">
        <v>412</v>
      </c>
      <c r="I112" s="525"/>
      <c r="J112" s="525"/>
      <c r="K112" s="705"/>
      <c r="L112" s="706"/>
      <c r="M112" s="707"/>
      <c r="N112" s="706"/>
      <c r="O112" s="707"/>
      <c r="P112" s="707"/>
      <c r="Q112" s="702"/>
      <c r="R112" s="702"/>
      <c r="S112" s="225"/>
      <c r="T112" s="704"/>
      <c r="U112" s="216">
        <v>1</v>
      </c>
      <c r="V112" s="685"/>
      <c r="W112" s="694"/>
      <c r="X112" s="683"/>
      <c r="Y112" s="238"/>
      <c r="Z112" s="238"/>
      <c r="AA112" s="238"/>
      <c r="AB112" s="238" t="s">
        <v>485</v>
      </c>
      <c r="AC112" s="238" t="s">
        <v>485</v>
      </c>
      <c r="AD112" s="238" t="s">
        <v>485</v>
      </c>
      <c r="AF112" s="1">
        <f t="shared" si="3"/>
        <v>0</v>
      </c>
    </row>
    <row r="113" spans="1:33" s="1" customFormat="1" ht="15.75" customHeight="1" x14ac:dyDescent="0.25">
      <c r="A113" s="57" t="str">
        <f t="shared" si="2"/>
        <v>CE035</v>
      </c>
      <c r="B113" s="57" t="s">
        <v>474</v>
      </c>
      <c r="C113" s="57" t="s">
        <v>487</v>
      </c>
      <c r="D113" s="518" t="s">
        <v>151</v>
      </c>
      <c r="E113" s="57" t="s">
        <v>279</v>
      </c>
      <c r="F113" s="592"/>
      <c r="G113" s="57" t="s">
        <v>123</v>
      </c>
      <c r="H113" s="57" t="s">
        <v>279</v>
      </c>
      <c r="I113" s="57"/>
      <c r="J113" s="57"/>
      <c r="K113" s="684" t="s">
        <v>488</v>
      </c>
      <c r="L113" s="685" t="s">
        <v>154</v>
      </c>
      <c r="M113" s="686"/>
      <c r="N113" s="685"/>
      <c r="O113" s="686"/>
      <c r="P113" s="686" t="s">
        <v>155</v>
      </c>
      <c r="Q113" s="688"/>
      <c r="R113" s="688"/>
      <c r="S113" s="226"/>
      <c r="T113" s="691" t="s">
        <v>19</v>
      </c>
      <c r="U113" s="216">
        <v>1</v>
      </c>
      <c r="V113" s="685"/>
      <c r="W113" s="693" t="s">
        <v>237</v>
      </c>
      <c r="X113" s="681" t="s">
        <v>477</v>
      </c>
      <c r="Y113" s="238"/>
      <c r="Z113" s="238"/>
      <c r="AA113" s="238"/>
      <c r="AB113" s="238" t="s">
        <v>478</v>
      </c>
      <c r="AC113" s="238" t="s">
        <v>479</v>
      </c>
      <c r="AD113" s="238" t="s">
        <v>478</v>
      </c>
      <c r="AF113" s="1">
        <f t="shared" si="3"/>
        <v>1</v>
      </c>
    </row>
    <row r="114" spans="1:33" s="1" customFormat="1" ht="15.75" customHeight="1" x14ac:dyDescent="0.25">
      <c r="A114" s="514" t="str">
        <f t="shared" si="2"/>
        <v>CE035</v>
      </c>
      <c r="B114" s="514" t="s">
        <v>474</v>
      </c>
      <c r="C114" s="514" t="s">
        <v>487</v>
      </c>
      <c r="D114" s="512" t="s">
        <v>165</v>
      </c>
      <c r="E114" s="514" t="s">
        <v>428</v>
      </c>
      <c r="F114" s="593"/>
      <c r="G114" s="514"/>
      <c r="H114" s="514" t="s">
        <v>412</v>
      </c>
      <c r="I114" s="514"/>
      <c r="J114" s="514"/>
      <c r="K114" s="684"/>
      <c r="L114" s="685" t="s">
        <v>154</v>
      </c>
      <c r="M114" s="686"/>
      <c r="N114" s="685"/>
      <c r="O114" s="686"/>
      <c r="P114" s="686"/>
      <c r="Q114" s="690"/>
      <c r="R114" s="690"/>
      <c r="S114" s="227"/>
      <c r="T114" s="692"/>
      <c r="U114" s="216">
        <v>1</v>
      </c>
      <c r="V114" s="685"/>
      <c r="W114" s="694"/>
      <c r="X114" s="683"/>
      <c r="Y114" s="238"/>
      <c r="Z114" s="238"/>
      <c r="AA114" s="238"/>
      <c r="AB114" s="238" t="s">
        <v>478</v>
      </c>
      <c r="AC114" s="238" t="s">
        <v>478</v>
      </c>
      <c r="AD114" s="238" t="s">
        <v>489</v>
      </c>
      <c r="AF114" s="1">
        <f t="shared" si="3"/>
        <v>1</v>
      </c>
    </row>
    <row r="115" spans="1:33" s="1" customFormat="1" ht="15.75" customHeight="1" x14ac:dyDescent="0.25">
      <c r="A115" s="53" t="str">
        <f t="shared" si="2"/>
        <v>CE036</v>
      </c>
      <c r="B115" s="53" t="s">
        <v>474</v>
      </c>
      <c r="C115" s="53" t="s">
        <v>490</v>
      </c>
      <c r="D115" s="522" t="s">
        <v>151</v>
      </c>
      <c r="E115" s="53" t="s">
        <v>279</v>
      </c>
      <c r="F115" s="589"/>
      <c r="G115" s="53" t="s">
        <v>123</v>
      </c>
      <c r="H115" s="53" t="s">
        <v>279</v>
      </c>
      <c r="I115" s="53"/>
      <c r="J115" s="53"/>
      <c r="K115" s="705" t="s">
        <v>491</v>
      </c>
      <c r="L115" s="706" t="s">
        <v>154</v>
      </c>
      <c r="M115" s="707"/>
      <c r="N115" s="706"/>
      <c r="O115" s="707"/>
      <c r="P115" s="707"/>
      <c r="Q115" s="701"/>
      <c r="R115" s="701"/>
      <c r="S115" s="223"/>
      <c r="T115" s="703" t="s">
        <v>19</v>
      </c>
      <c r="U115" s="216">
        <v>1</v>
      </c>
      <c r="V115" s="685"/>
      <c r="W115" s="693" t="s">
        <v>237</v>
      </c>
      <c r="X115" s="681" t="s">
        <v>477</v>
      </c>
      <c r="Y115" s="238"/>
      <c r="Z115" s="238"/>
      <c r="AA115" s="238"/>
      <c r="AB115" s="238" t="s">
        <v>492</v>
      </c>
      <c r="AC115" s="238" t="s">
        <v>479</v>
      </c>
      <c r="AD115" s="238" t="s">
        <v>492</v>
      </c>
      <c r="AF115" s="1">
        <f t="shared" si="3"/>
        <v>0</v>
      </c>
    </row>
    <row r="116" spans="1:33" s="1" customFormat="1" ht="15.75" customHeight="1" x14ac:dyDescent="0.25">
      <c r="A116" s="525" t="str">
        <f t="shared" si="2"/>
        <v>CE036</v>
      </c>
      <c r="B116" s="525" t="s">
        <v>474</v>
      </c>
      <c r="C116" s="525" t="s">
        <v>490</v>
      </c>
      <c r="D116" s="523" t="s">
        <v>165</v>
      </c>
      <c r="E116" s="525" t="s">
        <v>428</v>
      </c>
      <c r="F116" s="590"/>
      <c r="G116" s="525"/>
      <c r="H116" s="525" t="s">
        <v>412</v>
      </c>
      <c r="I116" s="525"/>
      <c r="J116" s="525"/>
      <c r="K116" s="705"/>
      <c r="L116" s="706" t="s">
        <v>154</v>
      </c>
      <c r="M116" s="707"/>
      <c r="N116" s="706"/>
      <c r="O116" s="707"/>
      <c r="P116" s="707"/>
      <c r="Q116" s="702"/>
      <c r="R116" s="702"/>
      <c r="S116" s="225"/>
      <c r="T116" s="704"/>
      <c r="U116" s="216">
        <v>1</v>
      </c>
      <c r="V116" s="685"/>
      <c r="W116" s="694"/>
      <c r="X116" s="683"/>
      <c r="Y116" s="238"/>
      <c r="Z116" s="238"/>
      <c r="AA116" s="238"/>
      <c r="AB116" s="238" t="s">
        <v>492</v>
      </c>
      <c r="AC116" s="238" t="s">
        <v>492</v>
      </c>
      <c r="AD116" s="238" t="s">
        <v>492</v>
      </c>
      <c r="AF116" s="1">
        <f t="shared" si="3"/>
        <v>0</v>
      </c>
    </row>
    <row r="117" spans="1:33" s="1" customFormat="1" ht="15.75" customHeight="1" x14ac:dyDescent="0.25">
      <c r="A117" s="57" t="str">
        <f t="shared" si="2"/>
        <v>CE037</v>
      </c>
      <c r="B117" s="57" t="s">
        <v>474</v>
      </c>
      <c r="C117" s="57" t="s">
        <v>493</v>
      </c>
      <c r="D117" s="518" t="s">
        <v>151</v>
      </c>
      <c r="E117" s="57" t="s">
        <v>279</v>
      </c>
      <c r="F117" s="592"/>
      <c r="G117" s="57" t="s">
        <v>123</v>
      </c>
      <c r="H117" s="57" t="s">
        <v>279</v>
      </c>
      <c r="I117" s="57"/>
      <c r="J117" s="57"/>
      <c r="K117" s="684" t="s">
        <v>494</v>
      </c>
      <c r="L117" s="685" t="s">
        <v>154</v>
      </c>
      <c r="M117" s="686"/>
      <c r="N117" s="685"/>
      <c r="O117" s="686"/>
      <c r="P117" s="686"/>
      <c r="Q117" s="688"/>
      <c r="R117" s="688"/>
      <c r="S117" s="226"/>
      <c r="T117" s="691" t="s">
        <v>19</v>
      </c>
      <c r="U117" s="216">
        <v>1</v>
      </c>
      <c r="V117" s="685"/>
      <c r="W117" s="693" t="s">
        <v>237</v>
      </c>
      <c r="X117" s="681" t="s">
        <v>477</v>
      </c>
      <c r="Y117" s="238"/>
      <c r="Z117" s="238"/>
      <c r="AA117" s="238"/>
      <c r="AB117" s="238" t="s">
        <v>478</v>
      </c>
      <c r="AC117" s="238" t="s">
        <v>479</v>
      </c>
      <c r="AD117" s="238" t="s">
        <v>478</v>
      </c>
      <c r="AF117" s="1">
        <f t="shared" si="3"/>
        <v>1</v>
      </c>
    </row>
    <row r="118" spans="1:33" s="1" customFormat="1" ht="15.75" customHeight="1" x14ac:dyDescent="0.25">
      <c r="A118" s="514" t="str">
        <f t="shared" si="2"/>
        <v>CE037</v>
      </c>
      <c r="B118" s="514" t="s">
        <v>474</v>
      </c>
      <c r="C118" s="514" t="s">
        <v>493</v>
      </c>
      <c r="D118" s="512" t="s">
        <v>165</v>
      </c>
      <c r="E118" s="514" t="s">
        <v>486</v>
      </c>
      <c r="F118" s="593"/>
      <c r="G118" s="514"/>
      <c r="H118" s="514" t="s">
        <v>412</v>
      </c>
      <c r="I118" s="514"/>
      <c r="J118" s="514"/>
      <c r="K118" s="684"/>
      <c r="L118" s="685" t="s">
        <v>154</v>
      </c>
      <c r="M118" s="686"/>
      <c r="N118" s="685"/>
      <c r="O118" s="686"/>
      <c r="P118" s="686"/>
      <c r="Q118" s="690"/>
      <c r="R118" s="690"/>
      <c r="S118" s="227"/>
      <c r="T118" s="692"/>
      <c r="U118" s="216">
        <v>1</v>
      </c>
      <c r="V118" s="685"/>
      <c r="W118" s="694"/>
      <c r="X118" s="683"/>
      <c r="Y118" s="238"/>
      <c r="Z118" s="238"/>
      <c r="AA118" s="238"/>
      <c r="AB118" s="238" t="s">
        <v>478</v>
      </c>
      <c r="AC118" s="238" t="s">
        <v>478</v>
      </c>
      <c r="AD118" s="238" t="s">
        <v>478</v>
      </c>
      <c r="AF118" s="1">
        <f t="shared" si="3"/>
        <v>1</v>
      </c>
    </row>
    <row r="119" spans="1:33" s="1" customFormat="1" ht="38.25" x14ac:dyDescent="0.25">
      <c r="A119" s="53" t="str">
        <f t="shared" si="2"/>
        <v>CE038</v>
      </c>
      <c r="B119" s="53" t="s">
        <v>495</v>
      </c>
      <c r="C119" s="53" t="s">
        <v>496</v>
      </c>
      <c r="D119" s="522" t="s">
        <v>151</v>
      </c>
      <c r="E119" s="53" t="s">
        <v>497</v>
      </c>
      <c r="F119" s="589"/>
      <c r="G119" s="53" t="s">
        <v>123</v>
      </c>
      <c r="H119" s="53" t="s">
        <v>497</v>
      </c>
      <c r="I119" s="53"/>
      <c r="J119" s="53"/>
      <c r="K119" s="506" t="s">
        <v>498</v>
      </c>
      <c r="L119" s="488" t="s">
        <v>154</v>
      </c>
      <c r="M119" s="489"/>
      <c r="N119" s="488"/>
      <c r="O119" s="489"/>
      <c r="P119" s="489"/>
      <c r="Q119" s="489"/>
      <c r="R119" s="489"/>
      <c r="S119" s="223"/>
      <c r="T119" s="503" t="s">
        <v>499</v>
      </c>
      <c r="U119" s="75">
        <v>1</v>
      </c>
      <c r="V119" s="476"/>
      <c r="W119" s="76" t="s">
        <v>159</v>
      </c>
      <c r="X119" s="239"/>
      <c r="Y119" s="238"/>
      <c r="Z119" s="238"/>
      <c r="AA119" s="238"/>
      <c r="AB119" s="238" t="s">
        <v>19</v>
      </c>
      <c r="AC119" s="238" t="s">
        <v>19</v>
      </c>
      <c r="AD119" s="238" t="s">
        <v>19</v>
      </c>
      <c r="AF119" s="1">
        <f t="shared" si="3"/>
        <v>0</v>
      </c>
    </row>
    <row r="120" spans="1:33" s="1" customFormat="1" ht="15.75" customHeight="1" x14ac:dyDescent="0.25">
      <c r="A120" s="57" t="str">
        <f t="shared" si="2"/>
        <v>CE039</v>
      </c>
      <c r="B120" s="57" t="s">
        <v>495</v>
      </c>
      <c r="C120" s="57" t="s">
        <v>500</v>
      </c>
      <c r="D120" s="518" t="s">
        <v>151</v>
      </c>
      <c r="E120" s="57" t="s">
        <v>279</v>
      </c>
      <c r="F120" s="592"/>
      <c r="G120" s="57" t="s">
        <v>123</v>
      </c>
      <c r="H120" s="57" t="s">
        <v>279</v>
      </c>
      <c r="I120" s="57"/>
      <c r="J120" s="57"/>
      <c r="K120" s="687" t="s">
        <v>501</v>
      </c>
      <c r="L120" s="685" t="s">
        <v>502</v>
      </c>
      <c r="M120" s="686"/>
      <c r="N120" s="685" t="s">
        <v>503</v>
      </c>
      <c r="O120" s="686"/>
      <c r="P120" s="686"/>
      <c r="Q120" s="688"/>
      <c r="R120" s="688"/>
      <c r="S120" s="226"/>
      <c r="T120" s="695" t="s">
        <v>504</v>
      </c>
      <c r="U120" s="216">
        <v>1</v>
      </c>
      <c r="V120" s="685"/>
      <c r="W120" s="693" t="s">
        <v>159</v>
      </c>
      <c r="X120" s="681" t="s">
        <v>413</v>
      </c>
      <c r="Y120" s="238"/>
      <c r="Z120" s="238"/>
      <c r="AA120" s="238"/>
      <c r="AB120" s="238" t="s">
        <v>505</v>
      </c>
      <c r="AC120" s="238" t="s">
        <v>506</v>
      </c>
      <c r="AD120" s="238" t="s">
        <v>506</v>
      </c>
      <c r="AF120" s="1">
        <f t="shared" si="3"/>
        <v>1</v>
      </c>
    </row>
    <row r="121" spans="1:33" s="1" customFormat="1" ht="15.75" customHeight="1" x14ac:dyDescent="0.25">
      <c r="A121" s="514" t="str">
        <f t="shared" si="2"/>
        <v>CE039</v>
      </c>
      <c r="B121" s="514" t="s">
        <v>495</v>
      </c>
      <c r="C121" s="514" t="s">
        <v>500</v>
      </c>
      <c r="D121" s="512" t="s">
        <v>165</v>
      </c>
      <c r="E121" s="514" t="s">
        <v>507</v>
      </c>
      <c r="F121" s="593"/>
      <c r="G121" s="514"/>
      <c r="H121" s="514" t="s">
        <v>508</v>
      </c>
      <c r="I121" s="514"/>
      <c r="J121" s="514"/>
      <c r="K121" s="687"/>
      <c r="L121" s="685" t="s">
        <v>154</v>
      </c>
      <c r="M121" s="686"/>
      <c r="N121" s="685"/>
      <c r="O121" s="686"/>
      <c r="P121" s="686"/>
      <c r="Q121" s="689"/>
      <c r="R121" s="689"/>
      <c r="S121" s="227"/>
      <c r="T121" s="696"/>
      <c r="U121" s="216">
        <v>1</v>
      </c>
      <c r="V121" s="685"/>
      <c r="W121" s="697"/>
      <c r="X121" s="682"/>
      <c r="Y121" s="238"/>
      <c r="Z121" s="238"/>
      <c r="AA121" s="238"/>
      <c r="AB121" s="238" t="s">
        <v>509</v>
      </c>
      <c r="AC121" s="238" t="s">
        <v>509</v>
      </c>
      <c r="AD121" s="238" t="s">
        <v>506</v>
      </c>
      <c r="AF121" s="1">
        <f t="shared" si="3"/>
        <v>1</v>
      </c>
    </row>
    <row r="122" spans="1:33" s="1" customFormat="1" ht="15.75" customHeight="1" x14ac:dyDescent="0.25">
      <c r="A122" s="514" t="str">
        <f t="shared" si="2"/>
        <v>CE039</v>
      </c>
      <c r="B122" s="514" t="s">
        <v>495</v>
      </c>
      <c r="C122" s="514" t="s">
        <v>500</v>
      </c>
      <c r="D122" s="512" t="s">
        <v>168</v>
      </c>
      <c r="E122" s="514" t="s">
        <v>510</v>
      </c>
      <c r="F122" s="593"/>
      <c r="G122" s="514"/>
      <c r="H122" s="514" t="s">
        <v>511</v>
      </c>
      <c r="I122" s="514"/>
      <c r="J122" s="514"/>
      <c r="K122" s="687"/>
      <c r="L122" s="685" t="s">
        <v>154</v>
      </c>
      <c r="M122" s="686"/>
      <c r="N122" s="685"/>
      <c r="O122" s="686"/>
      <c r="P122" s="686"/>
      <c r="Q122" s="690"/>
      <c r="R122" s="690"/>
      <c r="S122" s="227"/>
      <c r="T122" s="696"/>
      <c r="U122" s="216">
        <v>1</v>
      </c>
      <c r="V122" s="685"/>
      <c r="W122" s="694"/>
      <c r="X122" s="683"/>
      <c r="Y122" s="238"/>
      <c r="Z122" s="238"/>
      <c r="AA122" s="238"/>
      <c r="AB122" s="238" t="s">
        <v>512</v>
      </c>
      <c r="AC122" s="238" t="s">
        <v>512</v>
      </c>
      <c r="AD122" s="238" t="s">
        <v>513</v>
      </c>
      <c r="AF122" s="1">
        <f t="shared" si="3"/>
        <v>1</v>
      </c>
    </row>
    <row r="123" spans="1:33" s="1" customFormat="1" ht="15" customHeight="1" x14ac:dyDescent="0.25">
      <c r="A123" s="53" t="str">
        <f t="shared" si="2"/>
        <v>CE040</v>
      </c>
      <c r="B123" s="53" t="s">
        <v>495</v>
      </c>
      <c r="C123" s="53" t="s">
        <v>514</v>
      </c>
      <c r="D123" s="522" t="s">
        <v>151</v>
      </c>
      <c r="E123" s="53" t="s">
        <v>515</v>
      </c>
      <c r="F123" s="589"/>
      <c r="G123" s="53" t="s">
        <v>123</v>
      </c>
      <c r="H123" s="53" t="s">
        <v>515</v>
      </c>
      <c r="I123" s="53"/>
      <c r="J123" s="53"/>
      <c r="K123" s="705" t="s">
        <v>516</v>
      </c>
      <c r="L123" s="706" t="s">
        <v>154</v>
      </c>
      <c r="M123" s="707"/>
      <c r="N123" s="706"/>
      <c r="O123" s="707"/>
      <c r="P123" s="707"/>
      <c r="Q123" s="701"/>
      <c r="R123" s="701"/>
      <c r="S123" s="223"/>
      <c r="T123" s="703" t="s">
        <v>517</v>
      </c>
      <c r="U123" s="216">
        <v>1</v>
      </c>
      <c r="V123" s="685"/>
      <c r="W123" s="693" t="s">
        <v>237</v>
      </c>
      <c r="X123" s="681" t="s">
        <v>477</v>
      </c>
      <c r="Y123" s="238"/>
      <c r="Z123" s="238"/>
      <c r="AA123" s="238"/>
      <c r="AB123" s="238" t="s">
        <v>518</v>
      </c>
      <c r="AC123" s="238" t="s">
        <v>479</v>
      </c>
      <c r="AD123" s="238" t="s">
        <v>518</v>
      </c>
      <c r="AF123" s="1">
        <f t="shared" si="3"/>
        <v>0</v>
      </c>
    </row>
    <row r="124" spans="1:33" s="1" customFormat="1" x14ac:dyDescent="0.25">
      <c r="A124" s="525" t="str">
        <f t="shared" si="2"/>
        <v>CE040</v>
      </c>
      <c r="B124" s="525" t="s">
        <v>495</v>
      </c>
      <c r="C124" s="525" t="s">
        <v>514</v>
      </c>
      <c r="D124" s="523" t="s">
        <v>165</v>
      </c>
      <c r="E124" s="525" t="s">
        <v>519</v>
      </c>
      <c r="F124" s="590"/>
      <c r="G124" s="525"/>
      <c r="H124" s="525" t="s">
        <v>519</v>
      </c>
      <c r="I124" s="525"/>
      <c r="J124" s="525"/>
      <c r="K124" s="705"/>
      <c r="L124" s="706" t="s">
        <v>154</v>
      </c>
      <c r="M124" s="707"/>
      <c r="N124" s="706"/>
      <c r="O124" s="707"/>
      <c r="P124" s="707"/>
      <c r="Q124" s="702"/>
      <c r="R124" s="702"/>
      <c r="S124" s="225"/>
      <c r="T124" s="704"/>
      <c r="U124" s="216">
        <v>1</v>
      </c>
      <c r="V124" s="685"/>
      <c r="W124" s="694"/>
      <c r="X124" s="683"/>
      <c r="Y124" s="238"/>
      <c r="Z124" s="238"/>
      <c r="AA124" s="238"/>
      <c r="AB124" s="238" t="s">
        <v>518</v>
      </c>
      <c r="AC124" s="238" t="s">
        <v>518</v>
      </c>
      <c r="AD124" s="238" t="s">
        <v>518</v>
      </c>
      <c r="AF124" s="1">
        <f t="shared" si="3"/>
        <v>0</v>
      </c>
    </row>
    <row r="125" spans="1:33" s="1" customFormat="1" ht="15.75" customHeight="1" x14ac:dyDescent="0.25">
      <c r="A125" s="57" t="str">
        <f t="shared" si="2"/>
        <v>CE041</v>
      </c>
      <c r="B125" s="57" t="s">
        <v>495</v>
      </c>
      <c r="C125" s="57" t="s">
        <v>520</v>
      </c>
      <c r="D125" s="518" t="s">
        <v>151</v>
      </c>
      <c r="E125" s="57" t="s">
        <v>279</v>
      </c>
      <c r="F125" s="592"/>
      <c r="G125" s="57" t="s">
        <v>123</v>
      </c>
      <c r="H125" s="57" t="s">
        <v>19</v>
      </c>
      <c r="I125" s="57"/>
      <c r="J125" s="687"/>
      <c r="K125" s="685" t="s">
        <v>521</v>
      </c>
      <c r="L125" s="685" t="s">
        <v>522</v>
      </c>
      <c r="M125" s="686"/>
      <c r="N125" s="226"/>
      <c r="O125" s="57"/>
      <c r="P125" s="57"/>
      <c r="Q125" s="688" t="s">
        <v>155</v>
      </c>
      <c r="R125" s="688"/>
      <c r="S125" s="695"/>
      <c r="T125" s="693"/>
      <c r="U125" s="604"/>
      <c r="V125" s="698" t="s">
        <v>523</v>
      </c>
      <c r="X125" s="693" t="s">
        <v>159</v>
      </c>
      <c r="Y125" s="681" t="s">
        <v>524</v>
      </c>
      <c r="Z125" s="238"/>
      <c r="AA125" s="238"/>
      <c r="AB125" s="238"/>
      <c r="AC125" s="238" t="s">
        <v>525</v>
      </c>
      <c r="AD125" s="238" t="s">
        <v>525</v>
      </c>
      <c r="AE125" s="238" t="s">
        <v>525</v>
      </c>
      <c r="AG125" s="1">
        <f t="shared" ref="AG125:AG127" si="4">IF(ISODD(RIGHT(A125,3)),1,0)</f>
        <v>1</v>
      </c>
    </row>
    <row r="126" spans="1:33" s="1" customFormat="1" ht="15.75" customHeight="1" x14ac:dyDescent="0.25">
      <c r="A126" s="514" t="str">
        <f t="shared" si="2"/>
        <v>CE041</v>
      </c>
      <c r="B126" s="514" t="s">
        <v>495</v>
      </c>
      <c r="C126" s="514" t="s">
        <v>520</v>
      </c>
      <c r="D126" s="512" t="s">
        <v>165</v>
      </c>
      <c r="E126" s="514" t="s">
        <v>526</v>
      </c>
      <c r="F126" s="593"/>
      <c r="G126" s="514"/>
      <c r="H126" s="514" t="s">
        <v>19</v>
      </c>
      <c r="I126" s="514"/>
      <c r="J126" s="687"/>
      <c r="K126" s="685"/>
      <c r="L126" s="685"/>
      <c r="M126" s="686"/>
      <c r="N126" s="227"/>
      <c r="O126" s="514"/>
      <c r="P126" s="514"/>
      <c r="Q126" s="689"/>
      <c r="R126" s="689"/>
      <c r="S126" s="696"/>
      <c r="T126" s="697"/>
      <c r="U126" s="240"/>
      <c r="V126" s="699"/>
      <c r="X126" s="697"/>
      <c r="Y126" s="682"/>
      <c r="Z126" s="238"/>
      <c r="AA126" s="238"/>
      <c r="AB126" s="238"/>
      <c r="AC126" s="238"/>
      <c r="AD126" s="238"/>
      <c r="AE126" s="238"/>
    </row>
    <row r="127" spans="1:33" s="1" customFormat="1" ht="15.75" customHeight="1" x14ac:dyDescent="0.25">
      <c r="A127" s="514" t="str">
        <f t="shared" si="2"/>
        <v>CE041</v>
      </c>
      <c r="B127" s="514" t="s">
        <v>495</v>
      </c>
      <c r="C127" s="514" t="s">
        <v>520</v>
      </c>
      <c r="D127" s="512" t="s">
        <v>168</v>
      </c>
      <c r="E127" s="514" t="s">
        <v>527</v>
      </c>
      <c r="F127" s="593"/>
      <c r="G127" s="514"/>
      <c r="H127" s="514"/>
      <c r="I127" s="514"/>
      <c r="J127" s="687"/>
      <c r="K127" s="685"/>
      <c r="L127" s="685" t="s">
        <v>154</v>
      </c>
      <c r="M127" s="686"/>
      <c r="N127" s="227"/>
      <c r="O127" s="514"/>
      <c r="P127" s="514"/>
      <c r="Q127" s="690"/>
      <c r="R127" s="690"/>
      <c r="S127" s="696"/>
      <c r="T127" s="694"/>
      <c r="U127" s="240"/>
      <c r="V127" s="700"/>
      <c r="X127" s="694"/>
      <c r="Y127" s="683"/>
      <c r="Z127" s="238"/>
      <c r="AA127" s="238"/>
      <c r="AB127" s="238"/>
      <c r="AC127" s="238" t="s">
        <v>525</v>
      </c>
      <c r="AD127" s="238" t="s">
        <v>525</v>
      </c>
      <c r="AE127" s="238" t="s">
        <v>525</v>
      </c>
      <c r="AG127" s="1">
        <f t="shared" si="4"/>
        <v>1</v>
      </c>
    </row>
    <row r="128" spans="1:33" s="1" customFormat="1" ht="51" x14ac:dyDescent="0.25">
      <c r="A128" s="53" t="str">
        <f t="shared" si="2"/>
        <v>CE042</v>
      </c>
      <c r="B128" s="53" t="s">
        <v>528</v>
      </c>
      <c r="C128" s="53" t="s">
        <v>109</v>
      </c>
      <c r="D128" s="522" t="s">
        <v>151</v>
      </c>
      <c r="E128" s="53" t="s">
        <v>279</v>
      </c>
      <c r="F128" s="589"/>
      <c r="G128" s="53" t="s">
        <v>123</v>
      </c>
      <c r="H128" s="53" t="s">
        <v>279</v>
      </c>
      <c r="I128" s="53"/>
      <c r="J128" s="53"/>
      <c r="K128" s="506" t="s">
        <v>529</v>
      </c>
      <c r="L128" s="488" t="s">
        <v>530</v>
      </c>
      <c r="M128" s="489"/>
      <c r="N128" s="488"/>
      <c r="O128" s="489"/>
      <c r="P128" s="489"/>
      <c r="Q128" s="489"/>
      <c r="R128" s="489"/>
      <c r="S128" s="223"/>
      <c r="T128" s="503" t="s">
        <v>531</v>
      </c>
      <c r="U128" s="75">
        <v>1</v>
      </c>
      <c r="V128" s="476"/>
      <c r="W128" s="76" t="s">
        <v>159</v>
      </c>
      <c r="X128" s="239" t="s">
        <v>413</v>
      </c>
      <c r="Y128" s="238"/>
      <c r="Z128" s="238"/>
      <c r="AA128" s="238"/>
      <c r="AB128" s="238"/>
      <c r="AC128" s="238"/>
      <c r="AD128" s="238"/>
      <c r="AF128" s="1">
        <f t="shared" si="3"/>
        <v>0</v>
      </c>
    </row>
    <row r="129" spans="1:32" s="1" customFormat="1" ht="15.75" customHeight="1" x14ac:dyDescent="0.25">
      <c r="A129" s="57" t="str">
        <f t="shared" si="2"/>
        <v>CE043</v>
      </c>
      <c r="B129" s="57" t="s">
        <v>528</v>
      </c>
      <c r="C129" s="57" t="s">
        <v>532</v>
      </c>
      <c r="D129" s="518" t="s">
        <v>151</v>
      </c>
      <c r="E129" s="57" t="s">
        <v>279</v>
      </c>
      <c r="F129" s="592"/>
      <c r="G129" s="57" t="s">
        <v>123</v>
      </c>
      <c r="H129" s="57" t="s">
        <v>279</v>
      </c>
      <c r="I129" s="57"/>
      <c r="J129" s="57"/>
      <c r="K129" s="684" t="s">
        <v>533</v>
      </c>
      <c r="L129" s="685" t="s">
        <v>154</v>
      </c>
      <c r="M129" s="686"/>
      <c r="N129" s="685"/>
      <c r="O129" s="686"/>
      <c r="P129" s="686"/>
      <c r="Q129" s="688"/>
      <c r="R129" s="688"/>
      <c r="S129" s="226"/>
      <c r="T129" s="691" t="s">
        <v>534</v>
      </c>
      <c r="U129" s="216">
        <v>1</v>
      </c>
      <c r="V129" s="685"/>
      <c r="W129" s="693" t="s">
        <v>399</v>
      </c>
      <c r="X129" s="681" t="s">
        <v>535</v>
      </c>
      <c r="Y129" s="238"/>
      <c r="Z129" s="238"/>
      <c r="AA129" s="238"/>
      <c r="AB129" s="238"/>
      <c r="AC129" s="238"/>
      <c r="AD129" s="238"/>
      <c r="AF129" s="1">
        <f t="shared" si="3"/>
        <v>1</v>
      </c>
    </row>
    <row r="130" spans="1:32" s="1" customFormat="1" ht="15.75" customHeight="1" x14ac:dyDescent="0.25">
      <c r="A130" s="514" t="str">
        <f t="shared" si="2"/>
        <v>CE043</v>
      </c>
      <c r="B130" s="514" t="s">
        <v>528</v>
      </c>
      <c r="C130" s="514" t="s">
        <v>532</v>
      </c>
      <c r="D130" s="512" t="s">
        <v>165</v>
      </c>
      <c r="E130" s="514" t="s">
        <v>536</v>
      </c>
      <c r="F130" s="593"/>
      <c r="G130" s="514"/>
      <c r="H130" s="514" t="s">
        <v>412</v>
      </c>
      <c r="I130" s="514"/>
      <c r="J130" s="514"/>
      <c r="K130" s="684" t="s">
        <v>154</v>
      </c>
      <c r="L130" s="685" t="s">
        <v>154</v>
      </c>
      <c r="M130" s="686"/>
      <c r="N130" s="685"/>
      <c r="O130" s="686"/>
      <c r="P130" s="686"/>
      <c r="Q130" s="690"/>
      <c r="R130" s="690"/>
      <c r="S130" s="227"/>
      <c r="T130" s="692"/>
      <c r="U130" s="216">
        <v>1</v>
      </c>
      <c r="V130" s="685"/>
      <c r="W130" s="694" t="s">
        <v>399</v>
      </c>
      <c r="X130" s="683"/>
      <c r="Y130" s="238"/>
      <c r="Z130" s="238"/>
      <c r="AA130" s="238"/>
      <c r="AB130" s="238"/>
      <c r="AC130" s="238"/>
      <c r="AD130" s="238"/>
      <c r="AF130" s="1">
        <f t="shared" si="3"/>
        <v>1</v>
      </c>
    </row>
    <row r="131" spans="1:32" s="1" customFormat="1" x14ac:dyDescent="0.25">
      <c r="A131" s="80" t="str">
        <f t="shared" si="2"/>
        <v>CE044</v>
      </c>
      <c r="B131" s="80" t="s">
        <v>495</v>
      </c>
      <c r="C131" s="80" t="s">
        <v>495</v>
      </c>
      <c r="D131" s="68" t="s">
        <v>151</v>
      </c>
      <c r="E131" s="80" t="s">
        <v>279</v>
      </c>
      <c r="F131" s="54"/>
      <c r="G131" s="80" t="s">
        <v>123</v>
      </c>
      <c r="H131" s="80" t="s">
        <v>279</v>
      </c>
      <c r="I131" s="80"/>
      <c r="J131" s="80"/>
      <c r="K131" s="506" t="s">
        <v>537</v>
      </c>
      <c r="L131" s="488" t="s">
        <v>154</v>
      </c>
      <c r="M131" s="489" t="s">
        <v>155</v>
      </c>
      <c r="N131" s="488"/>
      <c r="O131" s="489"/>
      <c r="P131" s="489"/>
      <c r="Q131" s="489"/>
      <c r="R131" s="489"/>
      <c r="S131" s="241"/>
      <c r="T131" s="242" t="s">
        <v>19</v>
      </c>
      <c r="U131" s="75">
        <v>1</v>
      </c>
      <c r="V131" s="476"/>
      <c r="W131" s="76" t="s">
        <v>159</v>
      </c>
      <c r="X131" s="239"/>
      <c r="Y131" s="238"/>
      <c r="Z131" s="238"/>
      <c r="AA131" s="238"/>
      <c r="AB131" s="238" t="s">
        <v>19</v>
      </c>
      <c r="AC131" s="238" t="s">
        <v>19</v>
      </c>
      <c r="AD131" s="238" t="s">
        <v>19</v>
      </c>
      <c r="AF131" s="1">
        <f t="shared" si="3"/>
        <v>0</v>
      </c>
    </row>
    <row r="132" spans="1:32" x14ac:dyDescent="0.25">
      <c r="T132" s="15"/>
    </row>
    <row r="133" spans="1:32" x14ac:dyDescent="0.25">
      <c r="T133" s="15"/>
    </row>
    <row r="176" spans="5:6" x14ac:dyDescent="0.25">
      <c r="E176" s="14"/>
      <c r="F176" s="14"/>
    </row>
  </sheetData>
  <autoFilter ref="A1:AF131" xr:uid="{00000000-0009-0000-0000-000003000000}"/>
  <mergeCells count="446">
    <mergeCell ref="Q2:Q5"/>
    <mergeCell ref="R2:R5"/>
    <mergeCell ref="S2:S5"/>
    <mergeCell ref="T2:T5"/>
    <mergeCell ref="V2:V5"/>
    <mergeCell ref="X2:X5"/>
    <mergeCell ref="K2:K5"/>
    <mergeCell ref="L2:L5"/>
    <mergeCell ref="M2:M5"/>
    <mergeCell ref="N2:N5"/>
    <mergeCell ref="O2:O5"/>
    <mergeCell ref="P2:P5"/>
    <mergeCell ref="Q6:Q12"/>
    <mergeCell ref="R6:R12"/>
    <mergeCell ref="S6:S12"/>
    <mergeCell ref="T6:T12"/>
    <mergeCell ref="V6:V12"/>
    <mergeCell ref="X6:X12"/>
    <mergeCell ref="K6:K12"/>
    <mergeCell ref="L6:L12"/>
    <mergeCell ref="M6:M12"/>
    <mergeCell ref="N6:N12"/>
    <mergeCell ref="O6:O12"/>
    <mergeCell ref="P6:P12"/>
    <mergeCell ref="R13:R18"/>
    <mergeCell ref="S13:S18"/>
    <mergeCell ref="T13:T18"/>
    <mergeCell ref="V13:V18"/>
    <mergeCell ref="W13:W18"/>
    <mergeCell ref="X13:X18"/>
    <mergeCell ref="K13:K18"/>
    <mergeCell ref="M13:M18"/>
    <mergeCell ref="N13:N18"/>
    <mergeCell ref="O13:O18"/>
    <mergeCell ref="P13:P18"/>
    <mergeCell ref="Q13:Q18"/>
    <mergeCell ref="Q19:Q21"/>
    <mergeCell ref="R19:R21"/>
    <mergeCell ref="T19:T21"/>
    <mergeCell ref="V19:V21"/>
    <mergeCell ref="W19:W21"/>
    <mergeCell ref="X19:X21"/>
    <mergeCell ref="K19:K21"/>
    <mergeCell ref="L19:L21"/>
    <mergeCell ref="M19:M21"/>
    <mergeCell ref="N19:N21"/>
    <mergeCell ref="O19:O21"/>
    <mergeCell ref="P19:P21"/>
    <mergeCell ref="K25:K27"/>
    <mergeCell ref="L25:L27"/>
    <mergeCell ref="M25:M27"/>
    <mergeCell ref="N25:N27"/>
    <mergeCell ref="O25:O27"/>
    <mergeCell ref="K22:K24"/>
    <mergeCell ref="L22:L24"/>
    <mergeCell ref="N22:N24"/>
    <mergeCell ref="O22:O24"/>
    <mergeCell ref="P25:P27"/>
    <mergeCell ref="Q25:Q27"/>
    <mergeCell ref="R25:R27"/>
    <mergeCell ref="T25:T27"/>
    <mergeCell ref="V25:V27"/>
    <mergeCell ref="X25:X27"/>
    <mergeCell ref="R22:R24"/>
    <mergeCell ref="T22:T24"/>
    <mergeCell ref="V22:V24"/>
    <mergeCell ref="W22:W24"/>
    <mergeCell ref="X22:X24"/>
    <mergeCell ref="P22:P24"/>
    <mergeCell ref="Q22:Q24"/>
    <mergeCell ref="Q28:Q32"/>
    <mergeCell ref="R28:R32"/>
    <mergeCell ref="T28:T32"/>
    <mergeCell ref="V28:V32"/>
    <mergeCell ref="W28:W32"/>
    <mergeCell ref="X28:X32"/>
    <mergeCell ref="K28:K32"/>
    <mergeCell ref="L28:L32"/>
    <mergeCell ref="M28:M32"/>
    <mergeCell ref="N28:N32"/>
    <mergeCell ref="O28:O32"/>
    <mergeCell ref="P28:P32"/>
    <mergeCell ref="Q33:Q37"/>
    <mergeCell ref="R33:R37"/>
    <mergeCell ref="S33:S37"/>
    <mergeCell ref="T33:T37"/>
    <mergeCell ref="V33:V37"/>
    <mergeCell ref="X33:X37"/>
    <mergeCell ref="K33:K37"/>
    <mergeCell ref="L33:L37"/>
    <mergeCell ref="M33:M37"/>
    <mergeCell ref="N33:N37"/>
    <mergeCell ref="O33:O37"/>
    <mergeCell ref="P33:P37"/>
    <mergeCell ref="Q40:Q41"/>
    <mergeCell ref="R40:R41"/>
    <mergeCell ref="T40:T41"/>
    <mergeCell ref="V40:V41"/>
    <mergeCell ref="W40:W41"/>
    <mergeCell ref="K42:K46"/>
    <mergeCell ref="L42:L46"/>
    <mergeCell ref="M42:M46"/>
    <mergeCell ref="N42:N46"/>
    <mergeCell ref="O42:O46"/>
    <mergeCell ref="K40:K41"/>
    <mergeCell ref="L40:L41"/>
    <mergeCell ref="M40:M41"/>
    <mergeCell ref="N40:N41"/>
    <mergeCell ref="O40:O41"/>
    <mergeCell ref="P40:P41"/>
    <mergeCell ref="X42:X46"/>
    <mergeCell ref="K47:K52"/>
    <mergeCell ref="L47:L52"/>
    <mergeCell ref="M47:M52"/>
    <mergeCell ref="N47:N52"/>
    <mergeCell ref="O47:O52"/>
    <mergeCell ref="P47:P52"/>
    <mergeCell ref="Q47:Q52"/>
    <mergeCell ref="R47:R52"/>
    <mergeCell ref="S47:S52"/>
    <mergeCell ref="P42:P46"/>
    <mergeCell ref="Q42:Q46"/>
    <mergeCell ref="R42:R46"/>
    <mergeCell ref="T42:T46"/>
    <mergeCell ref="V42:V46"/>
    <mergeCell ref="W42:W46"/>
    <mergeCell ref="T47:T52"/>
    <mergeCell ref="V47:V52"/>
    <mergeCell ref="W47:W52"/>
    <mergeCell ref="X47:X52"/>
    <mergeCell ref="K53:K57"/>
    <mergeCell ref="L53:L57"/>
    <mergeCell ref="M53:M57"/>
    <mergeCell ref="N53:N57"/>
    <mergeCell ref="O53:O57"/>
    <mergeCell ref="P53:P57"/>
    <mergeCell ref="X53:X57"/>
    <mergeCell ref="K58:K62"/>
    <mergeCell ref="L58:L62"/>
    <mergeCell ref="M58:M62"/>
    <mergeCell ref="N58:N62"/>
    <mergeCell ref="O58:O62"/>
    <mergeCell ref="P58:P62"/>
    <mergeCell ref="Q58:Q62"/>
    <mergeCell ref="R58:R62"/>
    <mergeCell ref="S58:S62"/>
    <mergeCell ref="Q53:Q57"/>
    <mergeCell ref="R53:R57"/>
    <mergeCell ref="S53:S57"/>
    <mergeCell ref="T53:T57"/>
    <mergeCell ref="V53:V57"/>
    <mergeCell ref="W53:W57"/>
    <mergeCell ref="W63:W68"/>
    <mergeCell ref="X63:X68"/>
    <mergeCell ref="S64:S68"/>
    <mergeCell ref="T58:T62"/>
    <mergeCell ref="V58:V62"/>
    <mergeCell ref="W58:W62"/>
    <mergeCell ref="X58:X62"/>
    <mergeCell ref="K63:K68"/>
    <mergeCell ref="L63:L68"/>
    <mergeCell ref="M63:M68"/>
    <mergeCell ref="N63:N68"/>
    <mergeCell ref="O63:O68"/>
    <mergeCell ref="P63:P68"/>
    <mergeCell ref="L69:L74"/>
    <mergeCell ref="M69:M74"/>
    <mergeCell ref="N69:N74"/>
    <mergeCell ref="O69:O74"/>
    <mergeCell ref="P69:P74"/>
    <mergeCell ref="Q63:Q68"/>
    <mergeCell ref="R63:R68"/>
    <mergeCell ref="T63:T68"/>
    <mergeCell ref="V63:V68"/>
    <mergeCell ref="K80:K84"/>
    <mergeCell ref="L80:L84"/>
    <mergeCell ref="M80:M84"/>
    <mergeCell ref="N80:N84"/>
    <mergeCell ref="O80:O84"/>
    <mergeCell ref="P80:P84"/>
    <mergeCell ref="Q80:Q84"/>
    <mergeCell ref="X69:X74"/>
    <mergeCell ref="K75:K79"/>
    <mergeCell ref="L75:L79"/>
    <mergeCell ref="M75:M79"/>
    <mergeCell ref="N75:N79"/>
    <mergeCell ref="O75:O79"/>
    <mergeCell ref="P75:P79"/>
    <mergeCell ref="Q75:Q79"/>
    <mergeCell ref="R75:R79"/>
    <mergeCell ref="T75:T79"/>
    <mergeCell ref="Q69:Q74"/>
    <mergeCell ref="R69:R74"/>
    <mergeCell ref="S69:S74"/>
    <mergeCell ref="T69:T74"/>
    <mergeCell ref="V69:V74"/>
    <mergeCell ref="W69:W74"/>
    <mergeCell ref="K69:K74"/>
    <mergeCell ref="R80:R84"/>
    <mergeCell ref="T80:T84"/>
    <mergeCell ref="V80:V84"/>
    <mergeCell ref="W80:W84"/>
    <mergeCell ref="X80:X84"/>
    <mergeCell ref="S83:S84"/>
    <mergeCell ref="V75:V79"/>
    <mergeCell ref="W75:W79"/>
    <mergeCell ref="X75:X79"/>
    <mergeCell ref="Q85:Q86"/>
    <mergeCell ref="R85:R86"/>
    <mergeCell ref="S85:S86"/>
    <mergeCell ref="T85:T86"/>
    <mergeCell ref="V85:V86"/>
    <mergeCell ref="W85:W86"/>
    <mergeCell ref="K85:K86"/>
    <mergeCell ref="L85:L86"/>
    <mergeCell ref="M85:M86"/>
    <mergeCell ref="N85:N86"/>
    <mergeCell ref="O85:O86"/>
    <mergeCell ref="P85:P86"/>
    <mergeCell ref="X91:X92"/>
    <mergeCell ref="Q87:Q88"/>
    <mergeCell ref="R87:R88"/>
    <mergeCell ref="T87:T88"/>
    <mergeCell ref="V87:V88"/>
    <mergeCell ref="K91:K92"/>
    <mergeCell ref="L91:L92"/>
    <mergeCell ref="M91:M92"/>
    <mergeCell ref="N91:N92"/>
    <mergeCell ref="O91:O92"/>
    <mergeCell ref="P91:P92"/>
    <mergeCell ref="K87:K88"/>
    <mergeCell ref="L87:L88"/>
    <mergeCell ref="M87:M88"/>
    <mergeCell ref="N87:N88"/>
    <mergeCell ref="O87:O88"/>
    <mergeCell ref="P87:P88"/>
    <mergeCell ref="M93:M94"/>
    <mergeCell ref="N93:N94"/>
    <mergeCell ref="O93:O94"/>
    <mergeCell ref="P93:P94"/>
    <mergeCell ref="Q91:Q92"/>
    <mergeCell ref="R91:R92"/>
    <mergeCell ref="T91:T92"/>
    <mergeCell ref="V91:V92"/>
    <mergeCell ref="W91:W92"/>
    <mergeCell ref="K97:K98"/>
    <mergeCell ref="L97:L98"/>
    <mergeCell ref="M97:M98"/>
    <mergeCell ref="N97:N98"/>
    <mergeCell ref="O97:O98"/>
    <mergeCell ref="P97:P98"/>
    <mergeCell ref="X93:X94"/>
    <mergeCell ref="K95:K96"/>
    <mergeCell ref="L95:L96"/>
    <mergeCell ref="M95:M96"/>
    <mergeCell ref="N95:N96"/>
    <mergeCell ref="O95:O96"/>
    <mergeCell ref="P95:P96"/>
    <mergeCell ref="Q95:Q96"/>
    <mergeCell ref="R95:R96"/>
    <mergeCell ref="S95:S96"/>
    <mergeCell ref="Q93:Q94"/>
    <mergeCell ref="R93:R94"/>
    <mergeCell ref="S93:S94"/>
    <mergeCell ref="T93:T94"/>
    <mergeCell ref="V93:V94"/>
    <mergeCell ref="W93:W94"/>
    <mergeCell ref="K93:K94"/>
    <mergeCell ref="L93:L94"/>
    <mergeCell ref="Q97:Q98"/>
    <mergeCell ref="R97:R98"/>
    <mergeCell ref="T97:T98"/>
    <mergeCell ref="V97:V98"/>
    <mergeCell ref="W97:W98"/>
    <mergeCell ref="X97:X98"/>
    <mergeCell ref="T95:T96"/>
    <mergeCell ref="V95:V96"/>
    <mergeCell ref="W95:W96"/>
    <mergeCell ref="X95:X96"/>
    <mergeCell ref="Q99:Q100"/>
    <mergeCell ref="R99:R100"/>
    <mergeCell ref="T99:T100"/>
    <mergeCell ref="V99:V100"/>
    <mergeCell ref="W99:W100"/>
    <mergeCell ref="X99:X100"/>
    <mergeCell ref="K99:K100"/>
    <mergeCell ref="L99:L100"/>
    <mergeCell ref="M99:M100"/>
    <mergeCell ref="N99:N100"/>
    <mergeCell ref="O99:O100"/>
    <mergeCell ref="P99:P100"/>
    <mergeCell ref="Q101:Q102"/>
    <mergeCell ref="R101:R102"/>
    <mergeCell ref="T101:T102"/>
    <mergeCell ref="V101:V102"/>
    <mergeCell ref="W101:W102"/>
    <mergeCell ref="X101:X102"/>
    <mergeCell ref="K101:K102"/>
    <mergeCell ref="L101:L102"/>
    <mergeCell ref="M101:M102"/>
    <mergeCell ref="N101:N102"/>
    <mergeCell ref="O101:O102"/>
    <mergeCell ref="P101:P102"/>
    <mergeCell ref="Q103:Q104"/>
    <mergeCell ref="R103:R104"/>
    <mergeCell ref="T103:T104"/>
    <mergeCell ref="V103:V104"/>
    <mergeCell ref="W103:W104"/>
    <mergeCell ref="X103:X104"/>
    <mergeCell ref="K103:K104"/>
    <mergeCell ref="L103:L104"/>
    <mergeCell ref="M103:M104"/>
    <mergeCell ref="N103:N104"/>
    <mergeCell ref="O103:O104"/>
    <mergeCell ref="P103:P104"/>
    <mergeCell ref="Q105:Q106"/>
    <mergeCell ref="R105:R106"/>
    <mergeCell ref="T105:T106"/>
    <mergeCell ref="V105:V106"/>
    <mergeCell ref="W105:W106"/>
    <mergeCell ref="X105:X106"/>
    <mergeCell ref="K105:K106"/>
    <mergeCell ref="L105:L106"/>
    <mergeCell ref="M105:M106"/>
    <mergeCell ref="N105:N106"/>
    <mergeCell ref="O105:O106"/>
    <mergeCell ref="P105:P106"/>
    <mergeCell ref="Q107:Q108"/>
    <mergeCell ref="R107:R108"/>
    <mergeCell ref="T107:T108"/>
    <mergeCell ref="V107:V108"/>
    <mergeCell ref="W107:W108"/>
    <mergeCell ref="X107:X108"/>
    <mergeCell ref="K107:K108"/>
    <mergeCell ref="L107:L108"/>
    <mergeCell ref="M107:M108"/>
    <mergeCell ref="N107:N108"/>
    <mergeCell ref="O107:O108"/>
    <mergeCell ref="P107:P108"/>
    <mergeCell ref="Q109:Q110"/>
    <mergeCell ref="R109:R110"/>
    <mergeCell ref="T109:T110"/>
    <mergeCell ref="V109:V110"/>
    <mergeCell ref="W109:W110"/>
    <mergeCell ref="X109:X110"/>
    <mergeCell ref="K109:K110"/>
    <mergeCell ref="L109:L110"/>
    <mergeCell ref="M109:M110"/>
    <mergeCell ref="N109:N110"/>
    <mergeCell ref="O109:O110"/>
    <mergeCell ref="P109:P110"/>
    <mergeCell ref="Q111:Q112"/>
    <mergeCell ref="R111:R112"/>
    <mergeCell ref="T111:T112"/>
    <mergeCell ref="V111:V112"/>
    <mergeCell ref="W111:W112"/>
    <mergeCell ref="X111:X112"/>
    <mergeCell ref="K111:K112"/>
    <mergeCell ref="L111:L112"/>
    <mergeCell ref="M111:M112"/>
    <mergeCell ref="N111:N112"/>
    <mergeCell ref="O111:O112"/>
    <mergeCell ref="P111:P112"/>
    <mergeCell ref="Q113:Q114"/>
    <mergeCell ref="R113:R114"/>
    <mergeCell ref="T113:T114"/>
    <mergeCell ref="V113:V114"/>
    <mergeCell ref="W113:W114"/>
    <mergeCell ref="X113:X114"/>
    <mergeCell ref="K113:K114"/>
    <mergeCell ref="L113:L114"/>
    <mergeCell ref="M113:M114"/>
    <mergeCell ref="N113:N114"/>
    <mergeCell ref="O113:O114"/>
    <mergeCell ref="P113:P114"/>
    <mergeCell ref="Q115:Q116"/>
    <mergeCell ref="R115:R116"/>
    <mergeCell ref="T115:T116"/>
    <mergeCell ref="V115:V116"/>
    <mergeCell ref="W115:W116"/>
    <mergeCell ref="X115:X116"/>
    <mergeCell ref="K115:K116"/>
    <mergeCell ref="L115:L116"/>
    <mergeCell ref="M115:M116"/>
    <mergeCell ref="N115:N116"/>
    <mergeCell ref="O115:O116"/>
    <mergeCell ref="P115:P116"/>
    <mergeCell ref="Q117:Q118"/>
    <mergeCell ref="R117:R118"/>
    <mergeCell ref="T117:T118"/>
    <mergeCell ref="V117:V118"/>
    <mergeCell ref="W117:W118"/>
    <mergeCell ref="X117:X118"/>
    <mergeCell ref="K117:K118"/>
    <mergeCell ref="L117:L118"/>
    <mergeCell ref="M117:M118"/>
    <mergeCell ref="N117:N118"/>
    <mergeCell ref="O117:O118"/>
    <mergeCell ref="P117:P118"/>
    <mergeCell ref="Q120:Q122"/>
    <mergeCell ref="R120:R122"/>
    <mergeCell ref="T120:T122"/>
    <mergeCell ref="V120:V122"/>
    <mergeCell ref="W120:W122"/>
    <mergeCell ref="X120:X122"/>
    <mergeCell ref="K120:K122"/>
    <mergeCell ref="L120:L122"/>
    <mergeCell ref="M120:M122"/>
    <mergeCell ref="N120:N122"/>
    <mergeCell ref="O120:O122"/>
    <mergeCell ref="P120:P122"/>
    <mergeCell ref="Q123:Q124"/>
    <mergeCell ref="R123:R124"/>
    <mergeCell ref="T123:T124"/>
    <mergeCell ref="V123:V124"/>
    <mergeCell ref="W123:W124"/>
    <mergeCell ref="X123:X124"/>
    <mergeCell ref="K123:K124"/>
    <mergeCell ref="L123:L124"/>
    <mergeCell ref="M123:M124"/>
    <mergeCell ref="N123:N124"/>
    <mergeCell ref="O123:O124"/>
    <mergeCell ref="P123:P124"/>
    <mergeCell ref="Y125:Y127"/>
    <mergeCell ref="K129:K130"/>
    <mergeCell ref="L129:L130"/>
    <mergeCell ref="M129:M130"/>
    <mergeCell ref="N129:N130"/>
    <mergeCell ref="O129:O130"/>
    <mergeCell ref="J125:J127"/>
    <mergeCell ref="K125:K127"/>
    <mergeCell ref="L125:L127"/>
    <mergeCell ref="M125:M127"/>
    <mergeCell ref="Q125:Q127"/>
    <mergeCell ref="R125:R127"/>
    <mergeCell ref="X129:X130"/>
    <mergeCell ref="P129:P130"/>
    <mergeCell ref="Q129:Q130"/>
    <mergeCell ref="R129:R130"/>
    <mergeCell ref="T129:T130"/>
    <mergeCell ref="V129:V130"/>
    <mergeCell ref="W129:W130"/>
    <mergeCell ref="S125:S127"/>
    <mergeCell ref="T125:T127"/>
    <mergeCell ref="V125:V127"/>
    <mergeCell ref="X125:X127"/>
  </mergeCells>
  <dataValidations count="1">
    <dataValidation type="list" allowBlank="1" showInputMessage="1" showErrorMessage="1" sqref="W99 W93 W87:W91 W95 W97 W105 W101 W42 W117 W33:W40 W123 W19 W22 W69 W2:W13 W119:W120 W107 W109 W111 W113 W115 W128:W131 W85 W80:W81 W63 W53 W47 W58 W75 W25:W28 W103" xr:uid="{BE682BBD-2DD9-4B37-8837-598886F3EC51}">
      <formula1>"Sufficiently Characterized, Update Recommended, Update Required, New Measure CharX, Recommend Removal"</formula1>
    </dataValidation>
  </dataValidations>
  <hyperlinks>
    <hyperlink ref="T2" r:id="rId1" xr:uid="{F286BF6E-4E6C-45E3-BFAD-FA465481DBF3}"/>
    <hyperlink ref="T6" r:id="rId2" xr:uid="{22726F22-B621-4A11-97C7-16C7D3040CCD}"/>
    <hyperlink ref="T28" r:id="rId3" display="https://www1.eere.energy.gov/buildings/appliance_standards/standards.aspx?productid=75" xr:uid="{8BD540BA-28CE-4D30-8E2E-33145BF9488F}"/>
    <hyperlink ref="T33" r:id="rId4" xr:uid="{7B20C7D5-117E-4D43-B674-54CFE3BAC75A}"/>
    <hyperlink ref="T47" r:id="rId5" display="http://www.appliance-standards.org/node/6810" xr:uid="{E730327C-4982-42A8-A753-52664F513B47}"/>
    <hyperlink ref="T75" r:id="rId6" xr:uid="{55555D8D-08DC-43EC-8135-225DAAE7E083}"/>
    <hyperlink ref="T42" r:id="rId7" xr:uid="{86E7C825-A6BE-40F9-AE6E-60CBDA9A8F9C}"/>
    <hyperlink ref="T85" r:id="rId8" xr:uid="{FC1B82C0-A0E0-4E96-9851-85A253F2FC3E}"/>
    <hyperlink ref="T87" r:id="rId9" xr:uid="{F3108AA3-CE02-41E4-A140-8FE03B231B2F}"/>
    <hyperlink ref="T89" r:id="rId10" xr:uid="{0A528476-0A15-4F63-91F6-29EF0866D1F6}"/>
    <hyperlink ref="T90" r:id="rId11" xr:uid="{26E413E4-5F64-4738-ACCC-CA6524206C18}"/>
    <hyperlink ref="T91" r:id="rId12" xr:uid="{1CCF6CC1-91E7-490C-B0D0-FDCB17E9E249}"/>
    <hyperlink ref="T93" r:id="rId13" xr:uid="{3CB0F207-4477-48A9-97C1-577764BE70F2}"/>
    <hyperlink ref="T119" r:id="rId14" xr:uid="{72232BD7-480E-433B-8D9A-22923621F20D}"/>
    <hyperlink ref="T58" r:id="rId15" xr:uid="{3219FD6D-2DD0-4F56-A11A-AF2BF12CAAC8}"/>
    <hyperlink ref="T19" r:id="rId16" xr:uid="{17C0295F-09D5-42EE-A27C-ADA43358F39A}"/>
    <hyperlink ref="T80" r:id="rId17" xr:uid="{CB1FD1C8-41C9-4022-94F5-8D17EC263AAB}"/>
    <hyperlink ref="T128" r:id="rId18" xr:uid="{E872117A-C83B-4424-8825-0FBE196412B4}"/>
    <hyperlink ref="T120" r:id="rId19" xr:uid="{37700822-B10C-4407-B9BD-6BECE942B69D}"/>
    <hyperlink ref="T25" r:id="rId20" xr:uid="{9EB7F155-8318-4E16-B562-25D0DE4F4E7C}"/>
    <hyperlink ref="T63" r:id="rId21" xr:uid="{38659E96-8C9F-4B27-92FF-7C0B0AA09330}"/>
    <hyperlink ref="T69" r:id="rId22" display="http://www.appliance-standards.org/node/6810" xr:uid="{5D553BF8-DC01-4A16-B417-26383C90B8AB}"/>
    <hyperlink ref="T22" r:id="rId23" xr:uid="{105061D4-71D5-4241-B2B0-1A40BCBB9D1F}"/>
    <hyperlink ref="T13" r:id="rId24" display="https://www1.eere.energy.gov/buildings/appliance_standards/standards.aspx?productid=75" xr:uid="{4113672C-616E-426F-89AD-16BC30F8A1FE}"/>
    <hyperlink ref="V125" r:id="rId25" xr:uid="{1141F4AA-26F4-4440-8F0D-17B8C42371CD}"/>
  </hyperlinks>
  <pageMargins left="0.7" right="0.7" top="0.75" bottom="0.75" header="0.3" footer="0.3"/>
  <pageSetup orientation="portrait" horizontalDpi="1200" verticalDpi="1200" r:id="rId26"/>
  <legacyDrawing r:id="rId2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003A-18FE-4EDF-B8F4-F6C8E26E3C27}">
  <dimension ref="A1:Z181"/>
  <sheetViews>
    <sheetView zoomScale="70" zoomScaleNormal="70" workbookViewId="0">
      <pane xSplit="6" ySplit="1" topLeftCell="G2" activePane="bottomRight" state="frozen"/>
      <selection pane="topRight" activeCell="L304" sqref="L304"/>
      <selection pane="bottomLeft" activeCell="L304" sqref="L304"/>
      <selection pane="bottomRight" activeCell="L304" sqref="L304"/>
    </sheetView>
  </sheetViews>
  <sheetFormatPr defaultColWidth="9.140625" defaultRowHeight="15" x14ac:dyDescent="0.25"/>
  <cols>
    <col min="1" max="1" width="3.85546875" style="11" bestFit="1" customWidth="1"/>
    <col min="2" max="2" width="8.140625" style="11" bestFit="1" customWidth="1"/>
    <col min="3" max="3" width="8.140625" style="14" bestFit="1" customWidth="1"/>
    <col min="4" max="4" width="52.42578125" customWidth="1"/>
    <col min="5" max="5" width="17.5703125" customWidth="1"/>
    <col min="6" max="6" width="25.42578125" customWidth="1"/>
    <col min="7" max="7" width="12.42578125" style="7" customWidth="1"/>
    <col min="8" max="8" width="119.42578125" style="15" customWidth="1"/>
    <col min="9" max="9" width="20.85546875" style="274" customWidth="1"/>
    <col min="10" max="10" width="8.140625" style="275" customWidth="1"/>
    <col min="11" max="11" width="30.42578125" style="276" customWidth="1"/>
    <col min="12" max="14" width="30.42578125" style="275" customWidth="1"/>
    <col min="15" max="15" width="69.42578125" style="277" customWidth="1"/>
    <col min="16" max="16" width="11.5703125" style="275" customWidth="1"/>
    <col min="17" max="17" width="26.140625" bestFit="1" customWidth="1"/>
    <col min="18" max="18" width="72.42578125" style="278" customWidth="1"/>
    <col min="19" max="21" width="19.42578125" customWidth="1"/>
    <col min="22" max="22" width="16.85546875" style="11" customWidth="1"/>
    <col min="23" max="23" width="17.5703125" style="11" customWidth="1"/>
    <col min="24" max="24" width="12.5703125" style="11" customWidth="1"/>
    <col min="25" max="25" width="9.140625" style="248"/>
  </cols>
  <sheetData>
    <row r="1" spans="1:25" ht="30" x14ac:dyDescent="0.25">
      <c r="C1" s="245" t="s">
        <v>117</v>
      </c>
      <c r="D1" s="88" t="s">
        <v>538</v>
      </c>
      <c r="E1" s="246" t="s">
        <v>118</v>
      </c>
      <c r="F1" s="246" t="s">
        <v>119</v>
      </c>
      <c r="G1" s="207" t="s">
        <v>122</v>
      </c>
      <c r="H1" s="88" t="s">
        <v>539</v>
      </c>
      <c r="I1" s="88" t="s">
        <v>540</v>
      </c>
      <c r="J1" s="88" t="s">
        <v>129</v>
      </c>
      <c r="K1" s="88" t="s">
        <v>130</v>
      </c>
      <c r="L1" s="88" t="s">
        <v>131</v>
      </c>
      <c r="M1" s="88" t="s">
        <v>132</v>
      </c>
      <c r="N1" s="88" t="s">
        <v>133</v>
      </c>
      <c r="O1" s="247" t="s">
        <v>135</v>
      </c>
      <c r="P1" s="83" t="s">
        <v>138</v>
      </c>
      <c r="Q1" s="83" t="s">
        <v>541</v>
      </c>
      <c r="R1" s="83" t="s">
        <v>140</v>
      </c>
      <c r="S1" s="214" t="s">
        <v>542</v>
      </c>
      <c r="T1" s="214" t="s">
        <v>543</v>
      </c>
      <c r="U1" s="214" t="s">
        <v>544</v>
      </c>
      <c r="V1" s="215" t="s">
        <v>144</v>
      </c>
      <c r="W1" s="215" t="s">
        <v>145</v>
      </c>
      <c r="X1" s="215" t="s">
        <v>146</v>
      </c>
      <c r="Y1" s="248" t="s">
        <v>545</v>
      </c>
    </row>
    <row r="2" spans="1:25" ht="15" customHeight="1" x14ac:dyDescent="0.25">
      <c r="A2" s="11">
        <v>1</v>
      </c>
      <c r="B2" s="11" t="s">
        <v>51</v>
      </c>
      <c r="C2" s="761" t="str">
        <f>B2</f>
        <v>CM001</v>
      </c>
      <c r="D2" s="761" t="s">
        <v>52</v>
      </c>
      <c r="E2" s="514" t="s">
        <v>149</v>
      </c>
      <c r="F2" s="514" t="s">
        <v>546</v>
      </c>
      <c r="G2" s="90"/>
      <c r="H2" s="770" t="s">
        <v>547</v>
      </c>
      <c r="I2" s="689" t="s">
        <v>548</v>
      </c>
      <c r="J2" s="689"/>
      <c r="K2" s="767" t="s">
        <v>549</v>
      </c>
      <c r="L2" s="480" t="s">
        <v>155</v>
      </c>
      <c r="M2" s="480"/>
      <c r="N2" s="689"/>
      <c r="O2" s="227"/>
      <c r="P2" s="759"/>
      <c r="Q2" s="709" t="s">
        <v>237</v>
      </c>
      <c r="R2" s="711" t="s">
        <v>550</v>
      </c>
      <c r="S2" s="217"/>
      <c r="T2" s="217"/>
      <c r="U2" s="217"/>
      <c r="V2" s="249" t="s">
        <v>551</v>
      </c>
      <c r="W2" s="249" t="s">
        <v>551</v>
      </c>
      <c r="X2" s="249" t="s">
        <v>552</v>
      </c>
      <c r="Y2" s="248">
        <f>IF(ISODD(A2),1, 0)</f>
        <v>1</v>
      </c>
    </row>
    <row r="3" spans="1:25" x14ac:dyDescent="0.25">
      <c r="A3" s="11">
        <f>IF(D3="",A2,A2+1)</f>
        <v>1</v>
      </c>
      <c r="B3" s="11" t="str">
        <f>IF(A3=A2,B2,REPLACE(B2,LEN(B2)-LEN((RIGHT(B2,3)*1+1)*1)+1,LEN((RIGHT(B2,3)*1+1)*1),RIGHT(B2,3)*1+1))</f>
        <v>CM001</v>
      </c>
      <c r="C3" s="761"/>
      <c r="D3" s="761"/>
      <c r="E3" s="514" t="s">
        <v>277</v>
      </c>
      <c r="F3" s="514" t="s">
        <v>546</v>
      </c>
      <c r="G3" s="92"/>
      <c r="H3" s="770"/>
      <c r="I3" s="689" t="e">
        <v>#N/A</v>
      </c>
      <c r="J3" s="689"/>
      <c r="K3" s="767"/>
      <c r="L3" s="480"/>
      <c r="M3" s="480"/>
      <c r="N3" s="689"/>
      <c r="O3" s="227"/>
      <c r="P3" s="759"/>
      <c r="Q3" s="731"/>
      <c r="R3" s="735"/>
      <c r="S3" s="217"/>
      <c r="T3" s="217"/>
      <c r="U3" s="217"/>
      <c r="V3" s="249" t="s">
        <v>551</v>
      </c>
      <c r="W3" s="249" t="s">
        <v>551</v>
      </c>
      <c r="X3" s="249" t="s">
        <v>552</v>
      </c>
      <c r="Y3" s="248">
        <f t="shared" ref="Y3:Y70" si="0">IF(ISODD(A3),1, 0)</f>
        <v>1</v>
      </c>
    </row>
    <row r="4" spans="1:25" x14ac:dyDescent="0.25">
      <c r="A4" s="11">
        <f t="shared" ref="A4:A67" si="1">IF(D4="",A3,A3+1)</f>
        <v>1</v>
      </c>
      <c r="B4" s="11" t="str">
        <f t="shared" ref="B4:B67" si="2">IF(A4=A3,B3,REPLACE(B3,LEN(B3)-LEN((RIGHT(B3,3)*1+1)*1)+1,LEN((RIGHT(B3,3)*1+1)*1),RIGHT(B3,3)*1+1))</f>
        <v>CM001</v>
      </c>
      <c r="C4" s="761"/>
      <c r="D4" s="761"/>
      <c r="E4" s="514" t="s">
        <v>286</v>
      </c>
      <c r="F4" s="514" t="s">
        <v>546</v>
      </c>
      <c r="G4" s="94"/>
      <c r="H4" s="770"/>
      <c r="I4" s="689" t="e">
        <v>#N/A</v>
      </c>
      <c r="J4" s="689"/>
      <c r="K4" s="767"/>
      <c r="L4" s="480"/>
      <c r="M4" s="480"/>
      <c r="N4" s="689"/>
      <c r="O4" s="227"/>
      <c r="P4" s="759"/>
      <c r="Q4" s="710"/>
      <c r="R4" s="712"/>
      <c r="S4" s="217"/>
      <c r="T4" s="217"/>
      <c r="U4" s="217"/>
      <c r="V4" s="249" t="s">
        <v>551</v>
      </c>
      <c r="W4" s="249" t="s">
        <v>551</v>
      </c>
      <c r="X4" s="249" t="s">
        <v>552</v>
      </c>
      <c r="Y4" s="248">
        <f t="shared" si="0"/>
        <v>1</v>
      </c>
    </row>
    <row r="5" spans="1:25" ht="15" customHeight="1" x14ac:dyDescent="0.25">
      <c r="A5" s="11">
        <f t="shared" si="1"/>
        <v>2</v>
      </c>
      <c r="B5" s="11" t="str">
        <f t="shared" si="2"/>
        <v>CM002</v>
      </c>
      <c r="C5" s="772" t="str">
        <f>B5</f>
        <v>CM002</v>
      </c>
      <c r="D5" s="772" t="s">
        <v>553</v>
      </c>
      <c r="E5" s="53" t="s">
        <v>149</v>
      </c>
      <c r="F5" s="53" t="s">
        <v>546</v>
      </c>
      <c r="G5" s="96"/>
      <c r="H5" s="747" t="s">
        <v>554</v>
      </c>
      <c r="I5" s="701" t="s">
        <v>154</v>
      </c>
      <c r="J5" s="701"/>
      <c r="K5" s="715" t="s">
        <v>549</v>
      </c>
      <c r="L5" s="485"/>
      <c r="M5" s="485"/>
      <c r="N5" s="701"/>
      <c r="O5" s="223"/>
      <c r="P5" s="701"/>
      <c r="Q5" s="709" t="s">
        <v>159</v>
      </c>
      <c r="R5" s="711" t="s">
        <v>555</v>
      </c>
      <c r="S5" s="217"/>
      <c r="T5" s="217"/>
      <c r="U5" s="217"/>
      <c r="V5" s="249" t="s">
        <v>556</v>
      </c>
      <c r="W5" s="249" t="s">
        <v>556</v>
      </c>
      <c r="X5" s="249" t="s">
        <v>552</v>
      </c>
      <c r="Y5" s="248">
        <f t="shared" si="0"/>
        <v>0</v>
      </c>
    </row>
    <row r="6" spans="1:25" x14ac:dyDescent="0.25">
      <c r="A6" s="11">
        <f t="shared" si="1"/>
        <v>2</v>
      </c>
      <c r="B6" s="11" t="str">
        <f t="shared" si="2"/>
        <v>CM002</v>
      </c>
      <c r="C6" s="773"/>
      <c r="D6" s="773"/>
      <c r="E6" s="525" t="s">
        <v>277</v>
      </c>
      <c r="F6" s="525" t="s">
        <v>546</v>
      </c>
      <c r="G6" s="98"/>
      <c r="H6" s="774"/>
      <c r="I6" s="737" t="s">
        <v>154</v>
      </c>
      <c r="J6" s="737"/>
      <c r="K6" s="741"/>
      <c r="L6" s="507"/>
      <c r="M6" s="507"/>
      <c r="N6" s="737"/>
      <c r="O6" s="225"/>
      <c r="P6" s="737"/>
      <c r="Q6" s="731"/>
      <c r="R6" s="735"/>
      <c r="S6" s="217"/>
      <c r="T6" s="217"/>
      <c r="U6" s="217"/>
      <c r="V6" s="249" t="s">
        <v>556</v>
      </c>
      <c r="W6" s="249" t="s">
        <v>556</v>
      </c>
      <c r="X6" s="249" t="s">
        <v>552</v>
      </c>
      <c r="Y6" s="248">
        <f t="shared" si="0"/>
        <v>0</v>
      </c>
    </row>
    <row r="7" spans="1:25" x14ac:dyDescent="0.25">
      <c r="A7" s="11">
        <f t="shared" si="1"/>
        <v>2</v>
      </c>
      <c r="B7" s="11" t="str">
        <f t="shared" si="2"/>
        <v>CM002</v>
      </c>
      <c r="C7" s="773"/>
      <c r="D7" s="773"/>
      <c r="E7" s="525" t="s">
        <v>286</v>
      </c>
      <c r="F7" s="525" t="s">
        <v>546</v>
      </c>
      <c r="G7" s="100"/>
      <c r="H7" s="774"/>
      <c r="I7" s="737" t="s">
        <v>154</v>
      </c>
      <c r="J7" s="737"/>
      <c r="K7" s="741"/>
      <c r="L7" s="507"/>
      <c r="M7" s="507"/>
      <c r="N7" s="737"/>
      <c r="O7" s="225"/>
      <c r="P7" s="737"/>
      <c r="Q7" s="710"/>
      <c r="R7" s="712"/>
      <c r="S7" s="217"/>
      <c r="T7" s="217"/>
      <c r="U7" s="217"/>
      <c r="V7" s="249" t="s">
        <v>556</v>
      </c>
      <c r="W7" s="249" t="s">
        <v>556</v>
      </c>
      <c r="X7" s="249" t="s">
        <v>552</v>
      </c>
      <c r="Y7" s="248">
        <f t="shared" si="0"/>
        <v>0</v>
      </c>
    </row>
    <row r="8" spans="1:25" ht="15" customHeight="1" x14ac:dyDescent="0.25">
      <c r="A8" s="11">
        <f t="shared" si="1"/>
        <v>3</v>
      </c>
      <c r="B8" s="11" t="str">
        <f t="shared" si="2"/>
        <v>CM003</v>
      </c>
      <c r="C8" s="768" t="str">
        <f>B8</f>
        <v>CM003</v>
      </c>
      <c r="D8" s="768" t="s">
        <v>557</v>
      </c>
      <c r="E8" s="57" t="s">
        <v>149</v>
      </c>
      <c r="F8" s="57" t="s">
        <v>546</v>
      </c>
      <c r="G8" s="90"/>
      <c r="H8" s="769" t="s">
        <v>558</v>
      </c>
      <c r="I8" s="688" t="s">
        <v>154</v>
      </c>
      <c r="J8" s="688"/>
      <c r="K8" s="726" t="s">
        <v>549</v>
      </c>
      <c r="L8" s="479"/>
      <c r="M8" s="479"/>
      <c r="N8" s="688"/>
      <c r="O8" s="226"/>
      <c r="P8" s="758"/>
      <c r="Q8" s="709" t="s">
        <v>237</v>
      </c>
      <c r="R8" s="711" t="s">
        <v>559</v>
      </c>
      <c r="S8" s="217"/>
      <c r="T8" s="217"/>
      <c r="U8" s="217"/>
      <c r="V8" s="249" t="s">
        <v>560</v>
      </c>
      <c r="W8" s="249" t="s">
        <v>560</v>
      </c>
      <c r="X8" s="249" t="s">
        <v>552</v>
      </c>
      <c r="Y8" s="248">
        <f t="shared" si="0"/>
        <v>1</v>
      </c>
    </row>
    <row r="9" spans="1:25" x14ac:dyDescent="0.25">
      <c r="A9" s="11">
        <f t="shared" si="1"/>
        <v>3</v>
      </c>
      <c r="B9" s="11" t="str">
        <f t="shared" si="2"/>
        <v>CM003</v>
      </c>
      <c r="C9" s="761"/>
      <c r="D9" s="761"/>
      <c r="E9" s="514" t="s">
        <v>277</v>
      </c>
      <c r="F9" s="514" t="s">
        <v>546</v>
      </c>
      <c r="G9" s="92"/>
      <c r="H9" s="770"/>
      <c r="I9" s="689" t="s">
        <v>154</v>
      </c>
      <c r="J9" s="689"/>
      <c r="K9" s="767"/>
      <c r="L9" s="480"/>
      <c r="M9" s="480"/>
      <c r="N9" s="689"/>
      <c r="O9" s="227"/>
      <c r="P9" s="759"/>
      <c r="Q9" s="731"/>
      <c r="R9" s="735"/>
      <c r="S9" s="217"/>
      <c r="T9" s="217"/>
      <c r="U9" s="217"/>
      <c r="V9" s="249" t="s">
        <v>560</v>
      </c>
      <c r="W9" s="249" t="s">
        <v>560</v>
      </c>
      <c r="X9" s="249" t="s">
        <v>552</v>
      </c>
      <c r="Y9" s="248">
        <f t="shared" si="0"/>
        <v>1</v>
      </c>
    </row>
    <row r="10" spans="1:25" x14ac:dyDescent="0.25">
      <c r="A10" s="11">
        <f t="shared" si="1"/>
        <v>3</v>
      </c>
      <c r="B10" s="11" t="str">
        <f t="shared" si="2"/>
        <v>CM003</v>
      </c>
      <c r="C10" s="761"/>
      <c r="D10" s="761"/>
      <c r="E10" s="514" t="s">
        <v>286</v>
      </c>
      <c r="F10" s="514" t="s">
        <v>546</v>
      </c>
      <c r="G10" s="94"/>
      <c r="H10" s="770"/>
      <c r="I10" s="689" t="s">
        <v>154</v>
      </c>
      <c r="J10" s="689"/>
      <c r="K10" s="767"/>
      <c r="L10" s="480"/>
      <c r="M10" s="480"/>
      <c r="N10" s="689"/>
      <c r="O10" s="227"/>
      <c r="P10" s="759"/>
      <c r="Q10" s="710"/>
      <c r="R10" s="712"/>
      <c r="S10" s="217"/>
      <c r="T10" s="217"/>
      <c r="U10" s="217"/>
      <c r="V10" s="249" t="s">
        <v>560</v>
      </c>
      <c r="W10" s="249" t="s">
        <v>560</v>
      </c>
      <c r="X10" s="249" t="s">
        <v>552</v>
      </c>
      <c r="Y10" s="248">
        <f t="shared" si="0"/>
        <v>1</v>
      </c>
    </row>
    <row r="11" spans="1:25" ht="15" customHeight="1" x14ac:dyDescent="0.25">
      <c r="A11" s="11">
        <f t="shared" si="1"/>
        <v>4</v>
      </c>
      <c r="B11" s="11" t="str">
        <f t="shared" si="2"/>
        <v>CM004</v>
      </c>
      <c r="C11" s="772" t="str">
        <f>B11</f>
        <v>CM004</v>
      </c>
      <c r="D11" s="772" t="s">
        <v>54</v>
      </c>
      <c r="E11" s="53" t="s">
        <v>149</v>
      </c>
      <c r="F11" s="53" t="s">
        <v>546</v>
      </c>
      <c r="G11" s="96"/>
      <c r="H11" s="747" t="s">
        <v>547</v>
      </c>
      <c r="I11" s="701" t="s">
        <v>548</v>
      </c>
      <c r="J11" s="701"/>
      <c r="K11" s="715" t="s">
        <v>561</v>
      </c>
      <c r="L11" s="485"/>
      <c r="M11" s="485"/>
      <c r="N11" s="701"/>
      <c r="O11" s="223"/>
      <c r="P11" s="701"/>
      <c r="Q11" s="709" t="s">
        <v>237</v>
      </c>
      <c r="R11" s="711" t="s">
        <v>550</v>
      </c>
      <c r="S11" s="217"/>
      <c r="T11" s="217"/>
      <c r="U11" s="217"/>
      <c r="V11" s="249" t="s">
        <v>562</v>
      </c>
      <c r="W11" s="249" t="s">
        <v>562</v>
      </c>
      <c r="X11" s="249" t="s">
        <v>552</v>
      </c>
      <c r="Y11" s="248">
        <f t="shared" si="0"/>
        <v>0</v>
      </c>
    </row>
    <row r="12" spans="1:25" x14ac:dyDescent="0.25">
      <c r="A12" s="11">
        <f t="shared" si="1"/>
        <v>4</v>
      </c>
      <c r="B12" s="11" t="str">
        <f t="shared" si="2"/>
        <v>CM004</v>
      </c>
      <c r="C12" s="773"/>
      <c r="D12" s="773"/>
      <c r="E12" s="525" t="s">
        <v>277</v>
      </c>
      <c r="F12" s="525" t="s">
        <v>546</v>
      </c>
      <c r="G12" s="98"/>
      <c r="H12" s="774"/>
      <c r="I12" s="737" t="s">
        <v>154</v>
      </c>
      <c r="J12" s="737"/>
      <c r="K12" s="741"/>
      <c r="L12" s="507"/>
      <c r="M12" s="507"/>
      <c r="N12" s="737"/>
      <c r="O12" s="225"/>
      <c r="P12" s="737"/>
      <c r="Q12" s="731"/>
      <c r="R12" s="735"/>
      <c r="S12" s="217"/>
      <c r="T12" s="217"/>
      <c r="U12" s="217"/>
      <c r="V12" s="249" t="s">
        <v>562</v>
      </c>
      <c r="W12" s="249" t="s">
        <v>562</v>
      </c>
      <c r="X12" s="249" t="s">
        <v>552</v>
      </c>
      <c r="Y12" s="248">
        <f t="shared" si="0"/>
        <v>0</v>
      </c>
    </row>
    <row r="13" spans="1:25" x14ac:dyDescent="0.25">
      <c r="A13" s="11">
        <f t="shared" si="1"/>
        <v>4</v>
      </c>
      <c r="B13" s="11" t="str">
        <f t="shared" si="2"/>
        <v>CM004</v>
      </c>
      <c r="C13" s="773"/>
      <c r="D13" s="773"/>
      <c r="E13" s="525" t="s">
        <v>286</v>
      </c>
      <c r="F13" s="525" t="s">
        <v>546</v>
      </c>
      <c r="G13" s="100"/>
      <c r="H13" s="774"/>
      <c r="I13" s="737" t="s">
        <v>154</v>
      </c>
      <c r="J13" s="737"/>
      <c r="K13" s="741"/>
      <c r="L13" s="507"/>
      <c r="M13" s="507"/>
      <c r="N13" s="737"/>
      <c r="O13" s="225"/>
      <c r="P13" s="737"/>
      <c r="Q13" s="710"/>
      <c r="R13" s="712"/>
      <c r="S13" s="217"/>
      <c r="T13" s="217"/>
      <c r="U13" s="217"/>
      <c r="V13" s="249" t="s">
        <v>562</v>
      </c>
      <c r="W13" s="249" t="s">
        <v>562</v>
      </c>
      <c r="X13" s="249" t="s">
        <v>552</v>
      </c>
      <c r="Y13" s="248">
        <f t="shared" si="0"/>
        <v>0</v>
      </c>
    </row>
    <row r="14" spans="1:25" ht="15" customHeight="1" x14ac:dyDescent="0.25">
      <c r="A14" s="11">
        <f t="shared" si="1"/>
        <v>5</v>
      </c>
      <c r="B14" s="11" t="str">
        <f t="shared" si="2"/>
        <v>CM005</v>
      </c>
      <c r="C14" s="768" t="str">
        <f>B14</f>
        <v>CM005</v>
      </c>
      <c r="D14" s="768" t="s">
        <v>563</v>
      </c>
      <c r="E14" s="57" t="s">
        <v>149</v>
      </c>
      <c r="F14" s="57" t="s">
        <v>546</v>
      </c>
      <c r="G14" s="90"/>
      <c r="H14" s="769" t="s">
        <v>564</v>
      </c>
      <c r="I14" s="688" t="s">
        <v>154</v>
      </c>
      <c r="J14" s="688"/>
      <c r="K14" s="726" t="s">
        <v>549</v>
      </c>
      <c r="L14" s="479"/>
      <c r="M14" s="479"/>
      <c r="N14" s="688"/>
      <c r="O14" s="226"/>
      <c r="P14" s="758"/>
      <c r="Q14" s="709" t="s">
        <v>159</v>
      </c>
      <c r="R14" s="711" t="s">
        <v>565</v>
      </c>
      <c r="S14" s="217"/>
      <c r="T14" s="217"/>
      <c r="U14" s="217"/>
      <c r="V14" s="249" t="s">
        <v>566</v>
      </c>
      <c r="W14" s="249" t="s">
        <v>567</v>
      </c>
      <c r="X14" s="249" t="s">
        <v>552</v>
      </c>
      <c r="Y14" s="248">
        <f t="shared" si="0"/>
        <v>1</v>
      </c>
    </row>
    <row r="15" spans="1:25" x14ac:dyDescent="0.25">
      <c r="A15" s="11">
        <f t="shared" si="1"/>
        <v>5</v>
      </c>
      <c r="B15" s="11" t="str">
        <f t="shared" si="2"/>
        <v>CM005</v>
      </c>
      <c r="C15" s="761"/>
      <c r="D15" s="761"/>
      <c r="E15" s="514" t="s">
        <v>277</v>
      </c>
      <c r="F15" s="514" t="s">
        <v>546</v>
      </c>
      <c r="G15" s="92"/>
      <c r="H15" s="770"/>
      <c r="I15" s="689" t="s">
        <v>154</v>
      </c>
      <c r="J15" s="689"/>
      <c r="K15" s="767"/>
      <c r="L15" s="480"/>
      <c r="M15" s="480"/>
      <c r="N15" s="689"/>
      <c r="O15" s="227"/>
      <c r="P15" s="759"/>
      <c r="Q15" s="731"/>
      <c r="R15" s="735"/>
      <c r="S15" s="217"/>
      <c r="T15" s="217"/>
      <c r="U15" s="217"/>
      <c r="V15" s="249" t="s">
        <v>566</v>
      </c>
      <c r="W15" s="249" t="s">
        <v>567</v>
      </c>
      <c r="X15" s="249" t="s">
        <v>552</v>
      </c>
      <c r="Y15" s="248">
        <f t="shared" si="0"/>
        <v>1</v>
      </c>
    </row>
    <row r="16" spans="1:25" x14ac:dyDescent="0.25">
      <c r="A16" s="11">
        <f t="shared" si="1"/>
        <v>5</v>
      </c>
      <c r="B16" s="11" t="str">
        <f t="shared" si="2"/>
        <v>CM005</v>
      </c>
      <c r="C16" s="761"/>
      <c r="D16" s="761"/>
      <c r="E16" s="514" t="s">
        <v>286</v>
      </c>
      <c r="F16" s="514" t="s">
        <v>546</v>
      </c>
      <c r="G16" s="94"/>
      <c r="H16" s="770"/>
      <c r="I16" s="689" t="s">
        <v>154</v>
      </c>
      <c r="J16" s="689"/>
      <c r="K16" s="767"/>
      <c r="L16" s="480"/>
      <c r="M16" s="480"/>
      <c r="N16" s="689"/>
      <c r="O16" s="227"/>
      <c r="P16" s="759"/>
      <c r="Q16" s="710"/>
      <c r="R16" s="712"/>
      <c r="S16" s="217"/>
      <c r="T16" s="217"/>
      <c r="U16" s="217"/>
      <c r="V16" s="249" t="s">
        <v>566</v>
      </c>
      <c r="W16" s="249" t="s">
        <v>567</v>
      </c>
      <c r="X16" s="249" t="s">
        <v>552</v>
      </c>
      <c r="Y16" s="248">
        <f t="shared" si="0"/>
        <v>1</v>
      </c>
    </row>
    <row r="17" spans="1:25" ht="15" customHeight="1" x14ac:dyDescent="0.25">
      <c r="A17" s="11">
        <f t="shared" si="1"/>
        <v>6</v>
      </c>
      <c r="B17" s="11" t="str">
        <f t="shared" si="2"/>
        <v>CM006</v>
      </c>
      <c r="C17" s="772" t="str">
        <f>B17</f>
        <v>CM006</v>
      </c>
      <c r="D17" s="772" t="s">
        <v>56</v>
      </c>
      <c r="E17" s="53" t="s">
        <v>149</v>
      </c>
      <c r="F17" s="53" t="s">
        <v>546</v>
      </c>
      <c r="G17" s="96"/>
      <c r="H17" s="747" t="s">
        <v>568</v>
      </c>
      <c r="I17" s="701" t="s">
        <v>569</v>
      </c>
      <c r="J17" s="701"/>
      <c r="K17" s="715" t="s">
        <v>570</v>
      </c>
      <c r="L17" s="485"/>
      <c r="M17" s="485"/>
      <c r="N17" s="701"/>
      <c r="O17" s="223"/>
      <c r="P17" s="701"/>
      <c r="Q17" s="709" t="s">
        <v>237</v>
      </c>
      <c r="R17" s="711" t="s">
        <v>550</v>
      </c>
      <c r="S17" s="217"/>
      <c r="T17" s="217"/>
      <c r="U17" s="217"/>
      <c r="V17" s="249" t="s">
        <v>571</v>
      </c>
      <c r="W17" s="249" t="s">
        <v>571</v>
      </c>
      <c r="X17" s="249" t="s">
        <v>571</v>
      </c>
      <c r="Y17" s="248">
        <f t="shared" si="0"/>
        <v>0</v>
      </c>
    </row>
    <row r="18" spans="1:25" ht="15" customHeight="1" x14ac:dyDescent="0.25">
      <c r="A18" s="11">
        <f t="shared" si="1"/>
        <v>6</v>
      </c>
      <c r="B18" s="11" t="str">
        <f t="shared" si="2"/>
        <v>CM006</v>
      </c>
      <c r="C18" s="773"/>
      <c r="D18" s="773"/>
      <c r="E18" s="525" t="s">
        <v>277</v>
      </c>
      <c r="F18" s="525" t="s">
        <v>546</v>
      </c>
      <c r="G18" s="98"/>
      <c r="H18" s="774"/>
      <c r="I18" s="737" t="s">
        <v>572</v>
      </c>
      <c r="J18" s="737"/>
      <c r="K18" s="741"/>
      <c r="L18" s="507"/>
      <c r="M18" s="507"/>
      <c r="N18" s="737"/>
      <c r="O18" s="225"/>
      <c r="P18" s="737"/>
      <c r="Q18" s="731"/>
      <c r="R18" s="735"/>
      <c r="S18" s="217"/>
      <c r="T18" s="217"/>
      <c r="U18" s="217"/>
      <c r="V18" s="249" t="s">
        <v>571</v>
      </c>
      <c r="W18" s="249" t="s">
        <v>571</v>
      </c>
      <c r="X18" s="249" t="s">
        <v>573</v>
      </c>
      <c r="Y18" s="248">
        <f t="shared" si="0"/>
        <v>0</v>
      </c>
    </row>
    <row r="19" spans="1:25" ht="15" customHeight="1" x14ac:dyDescent="0.25">
      <c r="A19" s="11">
        <f t="shared" si="1"/>
        <v>6</v>
      </c>
      <c r="B19" s="11" t="str">
        <f t="shared" si="2"/>
        <v>CM006</v>
      </c>
      <c r="C19" s="773"/>
      <c r="D19" s="773"/>
      <c r="E19" s="525" t="s">
        <v>286</v>
      </c>
      <c r="F19" s="525" t="s">
        <v>546</v>
      </c>
      <c r="G19" s="100"/>
      <c r="H19" s="774"/>
      <c r="I19" s="737" t="s">
        <v>572</v>
      </c>
      <c r="J19" s="737"/>
      <c r="K19" s="741"/>
      <c r="L19" s="507"/>
      <c r="M19" s="507"/>
      <c r="N19" s="737"/>
      <c r="O19" s="225"/>
      <c r="P19" s="737"/>
      <c r="Q19" s="710"/>
      <c r="R19" s="712"/>
      <c r="S19" s="217"/>
      <c r="T19" s="217"/>
      <c r="U19" s="217"/>
      <c r="V19" s="249" t="s">
        <v>571</v>
      </c>
      <c r="W19" s="249" t="s">
        <v>571</v>
      </c>
      <c r="X19" s="249" t="s">
        <v>574</v>
      </c>
      <c r="Y19" s="248">
        <f t="shared" si="0"/>
        <v>0</v>
      </c>
    </row>
    <row r="20" spans="1:25" ht="15" customHeight="1" x14ac:dyDescent="0.25">
      <c r="A20" s="11">
        <f t="shared" si="1"/>
        <v>7</v>
      </c>
      <c r="B20" s="11" t="str">
        <f t="shared" si="2"/>
        <v>CM007</v>
      </c>
      <c r="C20" s="768" t="str">
        <f t="shared" ref="C20:C109" si="3">B20</f>
        <v>CM007</v>
      </c>
      <c r="D20" s="768" t="s">
        <v>575</v>
      </c>
      <c r="E20" s="57" t="s">
        <v>149</v>
      </c>
      <c r="F20" s="57" t="s">
        <v>150</v>
      </c>
      <c r="G20" s="90"/>
      <c r="H20" s="769" t="s">
        <v>576</v>
      </c>
      <c r="I20" s="688" t="s">
        <v>154</v>
      </c>
      <c r="J20" s="688"/>
      <c r="K20" s="726" t="s">
        <v>549</v>
      </c>
      <c r="L20" s="479"/>
      <c r="M20" s="479"/>
      <c r="N20" s="688"/>
      <c r="O20" s="226"/>
      <c r="P20" s="758"/>
      <c r="Q20" s="709" t="s">
        <v>159</v>
      </c>
      <c r="R20" s="711" t="s">
        <v>577</v>
      </c>
      <c r="S20" s="249" t="s">
        <v>578</v>
      </c>
      <c r="T20" s="249" t="s">
        <v>578</v>
      </c>
      <c r="U20" s="249" t="s">
        <v>579</v>
      </c>
      <c r="V20" s="249" t="s">
        <v>578</v>
      </c>
      <c r="W20" s="249" t="s">
        <v>578</v>
      </c>
      <c r="X20" s="249" t="s">
        <v>164</v>
      </c>
      <c r="Y20" s="248">
        <f t="shared" si="0"/>
        <v>1</v>
      </c>
    </row>
    <row r="21" spans="1:25" x14ac:dyDescent="0.25">
      <c r="A21" s="11">
        <f t="shared" si="1"/>
        <v>7</v>
      </c>
      <c r="B21" s="11" t="str">
        <f t="shared" si="2"/>
        <v>CM007</v>
      </c>
      <c r="C21" s="761" t="str">
        <f t="shared" si="3"/>
        <v>CM007</v>
      </c>
      <c r="D21" s="761"/>
      <c r="E21" s="514" t="s">
        <v>149</v>
      </c>
      <c r="F21" s="514" t="s">
        <v>173</v>
      </c>
      <c r="G21" s="94"/>
      <c r="H21" s="770"/>
      <c r="I21" s="689" t="s">
        <v>154</v>
      </c>
      <c r="J21" s="689"/>
      <c r="K21" s="767"/>
      <c r="L21" s="480"/>
      <c r="M21" s="480"/>
      <c r="N21" s="689"/>
      <c r="O21" s="227"/>
      <c r="P21" s="759"/>
      <c r="Q21" s="710"/>
      <c r="R21" s="712"/>
      <c r="S21" s="249" t="s">
        <v>578</v>
      </c>
      <c r="T21" s="249" t="s">
        <v>578</v>
      </c>
      <c r="U21" s="249" t="s">
        <v>579</v>
      </c>
      <c r="V21" s="249"/>
      <c r="W21" s="249"/>
      <c r="X21" s="249"/>
      <c r="Y21" s="248">
        <f t="shared" si="0"/>
        <v>1</v>
      </c>
    </row>
    <row r="22" spans="1:25" s="14" customFormat="1" ht="33" customHeight="1" x14ac:dyDescent="0.25">
      <c r="A22" s="250">
        <f t="shared" si="1"/>
        <v>8</v>
      </c>
      <c r="B22" s="250" t="str">
        <f t="shared" si="2"/>
        <v>CM008</v>
      </c>
      <c r="C22" s="772" t="str">
        <f t="shared" si="3"/>
        <v>CM008</v>
      </c>
      <c r="D22" s="772" t="s">
        <v>61</v>
      </c>
      <c r="E22" s="522" t="s">
        <v>149</v>
      </c>
      <c r="F22" s="522" t="s">
        <v>150</v>
      </c>
      <c r="G22" s="102"/>
      <c r="H22" s="798" t="s">
        <v>580</v>
      </c>
      <c r="I22" s="701" t="s">
        <v>581</v>
      </c>
      <c r="J22" s="701"/>
      <c r="K22" s="715" t="s">
        <v>582</v>
      </c>
      <c r="L22" s="485" t="s">
        <v>155</v>
      </c>
      <c r="M22" s="485"/>
      <c r="N22" s="701"/>
      <c r="O22" s="719" t="s">
        <v>583</v>
      </c>
      <c r="P22" s="701"/>
      <c r="Q22" s="709" t="s">
        <v>159</v>
      </c>
      <c r="R22" s="721" t="s">
        <v>584</v>
      </c>
      <c r="S22" s="251"/>
      <c r="T22" s="251"/>
      <c r="U22" s="251"/>
      <c r="V22" s="252" t="s">
        <v>585</v>
      </c>
      <c r="W22" s="252" t="s">
        <v>585</v>
      </c>
      <c r="X22" s="252" t="s">
        <v>164</v>
      </c>
      <c r="Y22" s="248">
        <f t="shared" si="0"/>
        <v>0</v>
      </c>
    </row>
    <row r="23" spans="1:25" s="14" customFormat="1" ht="33" customHeight="1" x14ac:dyDescent="0.25">
      <c r="A23" s="250">
        <f t="shared" si="1"/>
        <v>8</v>
      </c>
      <c r="B23" s="250" t="str">
        <f t="shared" si="2"/>
        <v>CM008</v>
      </c>
      <c r="C23" s="773" t="str">
        <f t="shared" si="3"/>
        <v>CM008</v>
      </c>
      <c r="D23" s="773"/>
      <c r="E23" s="523" t="s">
        <v>149</v>
      </c>
      <c r="F23" s="523" t="s">
        <v>173</v>
      </c>
      <c r="G23" s="104"/>
      <c r="H23" s="802"/>
      <c r="I23" s="737" t="s">
        <v>154</v>
      </c>
      <c r="J23" s="737"/>
      <c r="K23" s="716"/>
      <c r="L23" s="486"/>
      <c r="M23" s="486"/>
      <c r="N23" s="737"/>
      <c r="O23" s="720"/>
      <c r="P23" s="737"/>
      <c r="Q23" s="710"/>
      <c r="R23" s="722"/>
      <c r="S23" s="251"/>
      <c r="T23" s="251"/>
      <c r="U23" s="251"/>
      <c r="V23" s="252"/>
      <c r="W23" s="252"/>
      <c r="X23" s="252"/>
      <c r="Y23" s="248">
        <f t="shared" si="0"/>
        <v>0</v>
      </c>
    </row>
    <row r="24" spans="1:25" ht="15" customHeight="1" x14ac:dyDescent="0.25">
      <c r="A24" s="250">
        <f t="shared" si="1"/>
        <v>9</v>
      </c>
      <c r="B24" s="250" t="str">
        <f t="shared" si="2"/>
        <v>CM009</v>
      </c>
      <c r="C24" s="768" t="str">
        <f>B24</f>
        <v>CM009</v>
      </c>
      <c r="D24" s="768" t="s">
        <v>586</v>
      </c>
      <c r="E24" s="57" t="s">
        <v>149</v>
      </c>
      <c r="F24" s="57" t="s">
        <v>150</v>
      </c>
      <c r="G24" s="90"/>
      <c r="H24" s="769" t="s">
        <v>587</v>
      </c>
      <c r="I24" s="688" t="s">
        <v>154</v>
      </c>
      <c r="J24" s="688"/>
      <c r="K24" s="726" t="s">
        <v>588</v>
      </c>
      <c r="L24" s="479" t="s">
        <v>155</v>
      </c>
      <c r="M24" s="479"/>
      <c r="N24" s="688"/>
      <c r="O24" s="226"/>
      <c r="P24" s="758"/>
      <c r="Q24" s="709" t="s">
        <v>159</v>
      </c>
      <c r="R24" s="800"/>
      <c r="S24" s="217"/>
      <c r="T24" s="217"/>
      <c r="U24" s="217"/>
      <c r="V24" s="249" t="s">
        <v>589</v>
      </c>
      <c r="W24" s="249" t="s">
        <v>589</v>
      </c>
      <c r="X24" s="249" t="s">
        <v>590</v>
      </c>
      <c r="Y24" s="248">
        <f t="shared" si="0"/>
        <v>1</v>
      </c>
    </row>
    <row r="25" spans="1:25" x14ac:dyDescent="0.25">
      <c r="A25" s="250">
        <f t="shared" si="1"/>
        <v>9</v>
      </c>
      <c r="B25" s="250" t="str">
        <f t="shared" si="2"/>
        <v>CM009</v>
      </c>
      <c r="C25" s="761" t="str">
        <f t="shared" ref="C25:C26" si="4">B25</f>
        <v>CM009</v>
      </c>
      <c r="D25" s="761"/>
      <c r="E25" s="514" t="s">
        <v>149</v>
      </c>
      <c r="F25" s="514" t="s">
        <v>173</v>
      </c>
      <c r="G25" s="94"/>
      <c r="H25" s="770"/>
      <c r="I25" s="689" t="s">
        <v>154</v>
      </c>
      <c r="J25" s="689"/>
      <c r="K25" s="767"/>
      <c r="L25" s="480"/>
      <c r="M25" s="480"/>
      <c r="N25" s="689"/>
      <c r="O25" s="227"/>
      <c r="P25" s="759"/>
      <c r="Q25" s="710"/>
      <c r="R25" s="801"/>
      <c r="S25" s="217"/>
      <c r="T25" s="217"/>
      <c r="U25" s="217"/>
      <c r="V25" s="249"/>
      <c r="W25" s="249"/>
      <c r="X25" s="249"/>
      <c r="Y25" s="248">
        <f t="shared" si="0"/>
        <v>1</v>
      </c>
    </row>
    <row r="26" spans="1:25" s="1" customFormat="1" ht="51" x14ac:dyDescent="0.25">
      <c r="A26" s="11">
        <f t="shared" si="1"/>
        <v>10</v>
      </c>
      <c r="B26" s="11" t="str">
        <f t="shared" si="2"/>
        <v>CM010</v>
      </c>
      <c r="C26" s="522" t="str">
        <f t="shared" si="4"/>
        <v>CM010</v>
      </c>
      <c r="D26" s="522" t="s">
        <v>591</v>
      </c>
      <c r="E26" s="53" t="s">
        <v>149</v>
      </c>
      <c r="F26" s="53" t="s">
        <v>108</v>
      </c>
      <c r="G26" s="566"/>
      <c r="H26" s="498" t="s">
        <v>592</v>
      </c>
      <c r="I26" s="485" t="s">
        <v>154</v>
      </c>
      <c r="J26" s="485"/>
      <c r="K26" s="496" t="s">
        <v>593</v>
      </c>
      <c r="L26" s="485"/>
      <c r="M26" s="485"/>
      <c r="N26" s="485"/>
      <c r="O26" s="223"/>
      <c r="P26" s="253">
        <v>1</v>
      </c>
      <c r="Q26" s="41" t="s">
        <v>159</v>
      </c>
      <c r="R26" s="254" t="s">
        <v>594</v>
      </c>
      <c r="S26" s="164"/>
      <c r="T26" s="164"/>
      <c r="U26" s="164"/>
      <c r="V26" s="164" t="s">
        <v>595</v>
      </c>
      <c r="W26" s="164" t="s">
        <v>595</v>
      </c>
      <c r="X26" s="164" t="s">
        <v>596</v>
      </c>
      <c r="Y26" s="248">
        <f t="shared" ref="Y26" si="5">IF(ISODD(RIGHT(A26,3)),1,0)</f>
        <v>0</v>
      </c>
    </row>
    <row r="27" spans="1:25" ht="30" x14ac:dyDescent="0.25">
      <c r="A27" s="250">
        <f t="shared" si="1"/>
        <v>11</v>
      </c>
      <c r="B27" s="250" t="str">
        <f t="shared" si="2"/>
        <v>CM011</v>
      </c>
      <c r="C27" s="63" t="str">
        <f>B27</f>
        <v>CM011</v>
      </c>
      <c r="D27" s="594" t="s">
        <v>63</v>
      </c>
      <c r="E27" s="210" t="s">
        <v>149</v>
      </c>
      <c r="F27" s="210" t="s">
        <v>173</v>
      </c>
      <c r="G27" s="109"/>
      <c r="H27" s="475" t="s">
        <v>597</v>
      </c>
      <c r="I27" s="477" t="s">
        <v>581</v>
      </c>
      <c r="J27" s="477"/>
      <c r="K27" s="476" t="s">
        <v>582</v>
      </c>
      <c r="L27" s="477" t="s">
        <v>155</v>
      </c>
      <c r="M27" s="477"/>
      <c r="N27" s="477"/>
      <c r="O27" s="255" t="s">
        <v>598</v>
      </c>
      <c r="P27" s="66"/>
      <c r="Q27" s="41" t="s">
        <v>159</v>
      </c>
      <c r="R27" s="256" t="s">
        <v>599</v>
      </c>
      <c r="S27" s="217"/>
      <c r="T27" s="217"/>
      <c r="U27" s="217"/>
      <c r="V27" s="249"/>
      <c r="W27" s="249"/>
      <c r="X27" s="249"/>
      <c r="Y27" s="248">
        <f t="shared" si="0"/>
        <v>1</v>
      </c>
    </row>
    <row r="28" spans="1:25" ht="76.5" x14ac:dyDescent="0.25">
      <c r="A28" s="250">
        <f t="shared" si="1"/>
        <v>12</v>
      </c>
      <c r="B28" s="250" t="str">
        <f t="shared" si="2"/>
        <v>CM012</v>
      </c>
      <c r="C28" s="522" t="str">
        <f>B28</f>
        <v>CM012</v>
      </c>
      <c r="D28" s="528" t="s">
        <v>600</v>
      </c>
      <c r="E28" s="80" t="s">
        <v>149</v>
      </c>
      <c r="F28" s="53" t="s">
        <v>173</v>
      </c>
      <c r="G28" s="566"/>
      <c r="H28" s="498" t="s">
        <v>601</v>
      </c>
      <c r="I28" s="485" t="s">
        <v>154</v>
      </c>
      <c r="J28" s="485"/>
      <c r="K28" s="496"/>
      <c r="L28" s="485"/>
      <c r="M28" s="485"/>
      <c r="N28" s="485"/>
      <c r="O28" s="257" t="s">
        <v>602</v>
      </c>
      <c r="P28" s="485"/>
      <c r="Q28" s="209" t="s">
        <v>159</v>
      </c>
      <c r="R28" s="258" t="s">
        <v>603</v>
      </c>
      <c r="S28" s="521" t="s">
        <v>604</v>
      </c>
      <c r="T28" s="521" t="s">
        <v>605</v>
      </c>
      <c r="U28" s="521" t="s">
        <v>606</v>
      </c>
      <c r="V28" s="249" t="s">
        <v>578</v>
      </c>
      <c r="W28" s="249" t="s">
        <v>578</v>
      </c>
      <c r="X28" s="249" t="s">
        <v>164</v>
      </c>
      <c r="Y28" s="248">
        <f t="shared" si="0"/>
        <v>0</v>
      </c>
    </row>
    <row r="29" spans="1:25" ht="15" customHeight="1" x14ac:dyDescent="0.25">
      <c r="A29" s="250">
        <f t="shared" si="1"/>
        <v>13</v>
      </c>
      <c r="B29" s="250" t="str">
        <f t="shared" si="2"/>
        <v>CM013</v>
      </c>
      <c r="C29" s="768" t="str">
        <f>B29</f>
        <v>CM013</v>
      </c>
      <c r="D29" s="768" t="s">
        <v>96</v>
      </c>
      <c r="E29" s="57" t="s">
        <v>149</v>
      </c>
      <c r="F29" s="57" t="s">
        <v>108</v>
      </c>
      <c r="G29" s="90"/>
      <c r="H29" s="769" t="s">
        <v>607</v>
      </c>
      <c r="I29" s="688" t="s">
        <v>95</v>
      </c>
      <c r="J29" s="688"/>
      <c r="K29" s="726" t="s">
        <v>608</v>
      </c>
      <c r="L29" s="479"/>
      <c r="M29" s="479"/>
      <c r="N29" s="688" t="s">
        <v>155</v>
      </c>
      <c r="O29" s="226"/>
      <c r="P29" s="758"/>
      <c r="Q29" s="709" t="s">
        <v>159</v>
      </c>
      <c r="R29" s="711" t="s">
        <v>609</v>
      </c>
      <c r="S29" s="217"/>
      <c r="T29" s="217"/>
      <c r="U29" s="217"/>
      <c r="V29" s="249" t="s">
        <v>610</v>
      </c>
      <c r="W29" s="249" t="s">
        <v>610</v>
      </c>
      <c r="X29" s="249" t="s">
        <v>164</v>
      </c>
      <c r="Y29" s="248">
        <f t="shared" si="0"/>
        <v>1</v>
      </c>
    </row>
    <row r="30" spans="1:25" x14ac:dyDescent="0.25">
      <c r="A30" s="250">
        <f t="shared" si="1"/>
        <v>13</v>
      </c>
      <c r="B30" s="250" t="str">
        <f t="shared" si="2"/>
        <v>CM013</v>
      </c>
      <c r="C30" s="761" t="str">
        <f t="shared" si="3"/>
        <v>CM013</v>
      </c>
      <c r="D30" s="761"/>
      <c r="E30" s="514" t="s">
        <v>149</v>
      </c>
      <c r="F30" s="514" t="s">
        <v>150</v>
      </c>
      <c r="G30" s="92"/>
      <c r="H30" s="770"/>
      <c r="I30" s="689"/>
      <c r="J30" s="689"/>
      <c r="K30" s="767"/>
      <c r="L30" s="480"/>
      <c r="M30" s="480"/>
      <c r="N30" s="689"/>
      <c r="O30" s="227"/>
      <c r="P30" s="759"/>
      <c r="Q30" s="731"/>
      <c r="R30" s="735"/>
      <c r="S30" s="217"/>
      <c r="T30" s="217"/>
      <c r="U30" s="217"/>
      <c r="V30" s="249"/>
      <c r="W30" s="249"/>
      <c r="X30" s="249"/>
      <c r="Y30" s="248">
        <f t="shared" si="0"/>
        <v>1</v>
      </c>
    </row>
    <row r="31" spans="1:25" x14ac:dyDescent="0.25">
      <c r="A31" s="250">
        <f t="shared" si="1"/>
        <v>13</v>
      </c>
      <c r="B31" s="250" t="str">
        <f t="shared" si="2"/>
        <v>CM013</v>
      </c>
      <c r="C31" s="761" t="str">
        <f t="shared" si="3"/>
        <v>CM013</v>
      </c>
      <c r="D31" s="761"/>
      <c r="E31" s="515" t="s">
        <v>149</v>
      </c>
      <c r="F31" s="514" t="s">
        <v>173</v>
      </c>
      <c r="G31" s="94"/>
      <c r="H31" s="770"/>
      <c r="I31" s="689"/>
      <c r="J31" s="689"/>
      <c r="K31" s="767"/>
      <c r="L31" s="480"/>
      <c r="M31" s="480"/>
      <c r="N31" s="689"/>
      <c r="O31" s="227"/>
      <c r="P31" s="759"/>
      <c r="Q31" s="710"/>
      <c r="R31" s="712"/>
      <c r="S31" s="217"/>
      <c r="T31" s="217"/>
      <c r="U31" s="217"/>
      <c r="V31" s="249"/>
      <c r="W31" s="249"/>
      <c r="X31" s="249"/>
      <c r="Y31" s="248">
        <f t="shared" si="0"/>
        <v>1</v>
      </c>
    </row>
    <row r="32" spans="1:25" ht="25.5" x14ac:dyDescent="0.25">
      <c r="A32" s="250">
        <f t="shared" si="1"/>
        <v>14</v>
      </c>
      <c r="B32" s="250" t="str">
        <f t="shared" si="2"/>
        <v>CM014</v>
      </c>
      <c r="C32" s="528" t="str">
        <f t="shared" si="3"/>
        <v>CM014</v>
      </c>
      <c r="D32" s="528" t="s">
        <v>611</v>
      </c>
      <c r="E32" s="526" t="s">
        <v>149</v>
      </c>
      <c r="F32" s="80" t="s">
        <v>546</v>
      </c>
      <c r="G32" s="112"/>
      <c r="H32" s="487" t="s">
        <v>612</v>
      </c>
      <c r="I32" s="489" t="s">
        <v>154</v>
      </c>
      <c r="J32" s="489"/>
      <c r="K32" s="488"/>
      <c r="L32" s="489"/>
      <c r="M32" s="489"/>
      <c r="N32" s="489"/>
      <c r="O32" s="241" t="s">
        <v>598</v>
      </c>
      <c r="P32" s="507"/>
      <c r="Q32" s="492" t="s">
        <v>159</v>
      </c>
      <c r="R32" s="494" t="s">
        <v>613</v>
      </c>
      <c r="S32" s="217"/>
      <c r="T32" s="217"/>
      <c r="U32" s="217"/>
      <c r="V32" s="249"/>
      <c r="W32" s="249"/>
      <c r="X32" s="249"/>
      <c r="Y32" s="248">
        <f t="shared" si="0"/>
        <v>0</v>
      </c>
    </row>
    <row r="33" spans="1:25" ht="38.25" x14ac:dyDescent="0.25">
      <c r="A33" s="250">
        <f t="shared" si="1"/>
        <v>15</v>
      </c>
      <c r="B33" s="250" t="str">
        <f t="shared" si="2"/>
        <v>CM015</v>
      </c>
      <c r="C33" s="518" t="str">
        <f t="shared" si="3"/>
        <v>CM015</v>
      </c>
      <c r="D33" s="518" t="s">
        <v>614</v>
      </c>
      <c r="E33" s="210" t="s">
        <v>277</v>
      </c>
      <c r="F33" s="57" t="s">
        <v>546</v>
      </c>
      <c r="G33" s="111"/>
      <c r="H33" s="499" t="s">
        <v>615</v>
      </c>
      <c r="I33" s="479" t="s">
        <v>154</v>
      </c>
      <c r="J33" s="479"/>
      <c r="K33" s="501" t="s">
        <v>616</v>
      </c>
      <c r="L33" s="479" t="s">
        <v>155</v>
      </c>
      <c r="M33" s="479"/>
      <c r="N33" s="479"/>
      <c r="O33" s="255"/>
      <c r="P33" s="510"/>
      <c r="Q33" s="41" t="s">
        <v>237</v>
      </c>
      <c r="R33" s="256" t="s">
        <v>617</v>
      </c>
      <c r="S33" s="217"/>
      <c r="T33" s="217"/>
      <c r="U33" s="217"/>
      <c r="V33" s="249" t="s">
        <v>618</v>
      </c>
      <c r="W33" s="249" t="s">
        <v>618</v>
      </c>
      <c r="X33" s="249" t="s">
        <v>619</v>
      </c>
      <c r="Y33" s="248">
        <f t="shared" si="0"/>
        <v>1</v>
      </c>
    </row>
    <row r="34" spans="1:25" ht="63.75" x14ac:dyDescent="0.25">
      <c r="A34" s="11">
        <f t="shared" si="1"/>
        <v>16</v>
      </c>
      <c r="B34" s="11" t="str">
        <f t="shared" si="2"/>
        <v>CM016</v>
      </c>
      <c r="C34" s="551" t="str">
        <f>B34</f>
        <v>CM016</v>
      </c>
      <c r="D34" s="528" t="s">
        <v>66</v>
      </c>
      <c r="E34" s="528" t="s">
        <v>149</v>
      </c>
      <c r="F34" s="52" t="s">
        <v>546</v>
      </c>
      <c r="G34" s="566"/>
      <c r="H34" s="498" t="s">
        <v>620</v>
      </c>
      <c r="I34" s="485" t="s">
        <v>155</v>
      </c>
      <c r="J34" s="485"/>
      <c r="K34" s="496"/>
      <c r="L34" s="485"/>
      <c r="M34" s="485"/>
      <c r="N34" s="485"/>
      <c r="O34" s="223"/>
      <c r="P34" s="259"/>
      <c r="Q34" s="491"/>
      <c r="R34" s="260"/>
      <c r="S34" s="249"/>
      <c r="T34" s="249"/>
      <c r="U34" s="249"/>
      <c r="V34" s="249"/>
      <c r="W34" s="249"/>
      <c r="X34" s="249"/>
    </row>
    <row r="35" spans="1:25" ht="38.25" x14ac:dyDescent="0.25">
      <c r="A35" s="11">
        <f t="shared" si="1"/>
        <v>17</v>
      </c>
      <c r="B35" s="11" t="str">
        <f t="shared" si="2"/>
        <v>CM017</v>
      </c>
      <c r="C35" s="563" t="str">
        <f>B35</f>
        <v>CM017</v>
      </c>
      <c r="D35" s="532" t="s">
        <v>621</v>
      </c>
      <c r="E35" s="532" t="s">
        <v>622</v>
      </c>
      <c r="F35" s="40" t="s">
        <v>546</v>
      </c>
      <c r="G35" s="111"/>
      <c r="H35" s="499" t="s">
        <v>623</v>
      </c>
      <c r="I35" s="479" t="s">
        <v>155</v>
      </c>
      <c r="J35" s="479"/>
      <c r="K35" s="501"/>
      <c r="L35" s="479" t="s">
        <v>155</v>
      </c>
      <c r="M35" s="479"/>
      <c r="N35" s="479"/>
      <c r="O35" s="226"/>
      <c r="P35" s="259"/>
      <c r="Q35" s="491"/>
      <c r="R35" s="260"/>
      <c r="S35" s="249"/>
      <c r="T35" s="249"/>
      <c r="U35" s="249"/>
      <c r="V35" s="249"/>
      <c r="W35" s="249"/>
      <c r="X35" s="249"/>
    </row>
    <row r="36" spans="1:25" ht="38.25" x14ac:dyDescent="0.25">
      <c r="A36" s="11">
        <f t="shared" si="1"/>
        <v>18</v>
      </c>
      <c r="B36" s="11" t="str">
        <f t="shared" si="2"/>
        <v>CM018</v>
      </c>
      <c r="C36" s="551" t="str">
        <f>B36</f>
        <v>CM018</v>
      </c>
      <c r="D36" s="528" t="s">
        <v>624</v>
      </c>
      <c r="E36" s="528" t="s">
        <v>622</v>
      </c>
      <c r="F36" s="52" t="s">
        <v>546</v>
      </c>
      <c r="G36" s="566"/>
      <c r="H36" s="498" t="s">
        <v>625</v>
      </c>
      <c r="I36" s="485"/>
      <c r="J36" s="485"/>
      <c r="K36" s="496"/>
      <c r="L36" s="485" t="s">
        <v>155</v>
      </c>
      <c r="M36" s="485"/>
      <c r="N36" s="485"/>
      <c r="O36" s="223"/>
      <c r="P36" s="259"/>
      <c r="Q36" s="491"/>
      <c r="R36" s="260"/>
      <c r="S36" s="249"/>
      <c r="T36" s="249"/>
      <c r="U36" s="249"/>
      <c r="V36" s="249"/>
      <c r="W36" s="249"/>
      <c r="X36" s="249"/>
    </row>
    <row r="37" spans="1:25" ht="38.25" x14ac:dyDescent="0.25">
      <c r="A37" s="11">
        <f t="shared" si="1"/>
        <v>19</v>
      </c>
      <c r="B37" s="11" t="str">
        <f t="shared" si="2"/>
        <v>CM019</v>
      </c>
      <c r="C37" s="563" t="str">
        <f>B37</f>
        <v>CM019</v>
      </c>
      <c r="D37" s="532" t="s">
        <v>626</v>
      </c>
      <c r="E37" s="532" t="s">
        <v>622</v>
      </c>
      <c r="F37" s="40" t="s">
        <v>546</v>
      </c>
      <c r="G37" s="111"/>
      <c r="H37" s="499" t="s">
        <v>627</v>
      </c>
      <c r="I37" s="479"/>
      <c r="J37" s="479"/>
      <c r="K37" s="501"/>
      <c r="L37" s="479" t="s">
        <v>155</v>
      </c>
      <c r="M37" s="479"/>
      <c r="N37" s="479"/>
      <c r="O37" s="226"/>
      <c r="P37" s="259"/>
      <c r="Q37" s="491"/>
      <c r="R37" s="260"/>
      <c r="S37" s="249"/>
      <c r="T37" s="249"/>
      <c r="U37" s="249"/>
      <c r="V37" s="249"/>
      <c r="W37" s="249"/>
      <c r="X37" s="249"/>
    </row>
    <row r="38" spans="1:25" s="1" customFormat="1" ht="25.5" x14ac:dyDescent="0.25">
      <c r="A38" s="11">
        <f t="shared" si="1"/>
        <v>20</v>
      </c>
      <c r="B38" s="11" t="str">
        <f t="shared" si="2"/>
        <v>CM020</v>
      </c>
      <c r="C38" s="522" t="str">
        <f t="shared" si="3"/>
        <v>CM020</v>
      </c>
      <c r="D38" s="522" t="s">
        <v>628</v>
      </c>
      <c r="E38" s="53" t="s">
        <v>286</v>
      </c>
      <c r="F38" s="53" t="s">
        <v>286</v>
      </c>
      <c r="G38" s="112"/>
      <c r="H38" s="508" t="s">
        <v>629</v>
      </c>
      <c r="I38" s="485" t="s">
        <v>94</v>
      </c>
      <c r="J38" s="485"/>
      <c r="K38" s="496"/>
      <c r="L38" s="485"/>
      <c r="M38" s="485"/>
      <c r="N38" s="485"/>
      <c r="O38" s="223"/>
      <c r="P38" s="485"/>
      <c r="Q38" s="41" t="s">
        <v>159</v>
      </c>
      <c r="R38" s="260"/>
      <c r="S38" s="238"/>
      <c r="T38" s="238"/>
      <c r="U38" s="238"/>
      <c r="V38" s="164" t="s">
        <v>630</v>
      </c>
      <c r="W38" s="164" t="s">
        <v>630</v>
      </c>
      <c r="X38" s="164" t="s">
        <v>619</v>
      </c>
      <c r="Y38" s="248">
        <f t="shared" si="0"/>
        <v>0</v>
      </c>
    </row>
    <row r="39" spans="1:25" s="1" customFormat="1" ht="102" x14ac:dyDescent="0.25">
      <c r="A39" s="11">
        <f t="shared" si="1"/>
        <v>21</v>
      </c>
      <c r="B39" s="11" t="str">
        <f t="shared" si="2"/>
        <v>CM021</v>
      </c>
      <c r="C39" s="518" t="str">
        <f t="shared" si="3"/>
        <v>CM021</v>
      </c>
      <c r="D39" s="532" t="s">
        <v>631</v>
      </c>
      <c r="E39" s="57" t="s">
        <v>286</v>
      </c>
      <c r="F39" s="57" t="s">
        <v>286</v>
      </c>
      <c r="G39" s="568" t="s">
        <v>632</v>
      </c>
      <c r="H39" s="519" t="s">
        <v>633</v>
      </c>
      <c r="I39" s="479" t="s">
        <v>154</v>
      </c>
      <c r="J39" s="479"/>
      <c r="K39" s="501"/>
      <c r="L39" s="479"/>
      <c r="M39" s="479"/>
      <c r="N39" s="479"/>
      <c r="O39" s="226" t="s">
        <v>598</v>
      </c>
      <c r="P39" s="510"/>
      <c r="Q39" s="492" t="s">
        <v>159</v>
      </c>
      <c r="R39" s="260"/>
      <c r="S39" s="238"/>
      <c r="T39" s="238"/>
      <c r="U39" s="238"/>
      <c r="V39" s="164"/>
      <c r="W39" s="164"/>
      <c r="X39" s="164"/>
      <c r="Y39" s="248">
        <f t="shared" si="0"/>
        <v>1</v>
      </c>
    </row>
    <row r="40" spans="1:25" s="1" customFormat="1" ht="51" x14ac:dyDescent="0.25">
      <c r="A40" s="11">
        <f t="shared" si="1"/>
        <v>22</v>
      </c>
      <c r="B40" s="11" t="str">
        <f t="shared" si="2"/>
        <v>CM022</v>
      </c>
      <c r="C40" s="522" t="str">
        <f t="shared" si="3"/>
        <v>CM022</v>
      </c>
      <c r="D40" s="522" t="s">
        <v>634</v>
      </c>
      <c r="E40" s="53" t="s">
        <v>286</v>
      </c>
      <c r="F40" s="53" t="s">
        <v>286</v>
      </c>
      <c r="G40" s="112"/>
      <c r="H40" s="508" t="s">
        <v>635</v>
      </c>
      <c r="I40" s="485" t="s">
        <v>154</v>
      </c>
      <c r="J40" s="485"/>
      <c r="K40" s="496"/>
      <c r="L40" s="485"/>
      <c r="M40" s="485"/>
      <c r="N40" s="485"/>
      <c r="O40" s="223" t="s">
        <v>598</v>
      </c>
      <c r="P40" s="485"/>
      <c r="Q40" s="492" t="s">
        <v>159</v>
      </c>
      <c r="R40" s="260" t="s">
        <v>636</v>
      </c>
      <c r="S40" s="238"/>
      <c r="T40" s="238"/>
      <c r="U40" s="238"/>
      <c r="V40" s="164"/>
      <c r="W40" s="164"/>
      <c r="X40" s="164"/>
      <c r="Y40" s="248">
        <f t="shared" si="0"/>
        <v>0</v>
      </c>
    </row>
    <row r="41" spans="1:25" s="1" customFormat="1" ht="38.25" x14ac:dyDescent="0.25">
      <c r="A41" s="11">
        <f t="shared" si="1"/>
        <v>23</v>
      </c>
      <c r="B41" s="11" t="str">
        <f t="shared" si="2"/>
        <v>CM023</v>
      </c>
      <c r="C41" s="518" t="str">
        <f t="shared" si="3"/>
        <v>CM023</v>
      </c>
      <c r="D41" s="518" t="s">
        <v>637</v>
      </c>
      <c r="E41" s="57" t="s">
        <v>286</v>
      </c>
      <c r="F41" s="57" t="s">
        <v>286</v>
      </c>
      <c r="G41" s="118"/>
      <c r="H41" s="120" t="s">
        <v>638</v>
      </c>
      <c r="I41" s="479" t="s">
        <v>639</v>
      </c>
      <c r="J41" s="479"/>
      <c r="K41" s="501" t="s">
        <v>640</v>
      </c>
      <c r="L41" s="479" t="s">
        <v>155</v>
      </c>
      <c r="M41" s="479"/>
      <c r="N41" s="479"/>
      <c r="O41" s="226"/>
      <c r="P41" s="510"/>
      <c r="Q41" s="41" t="s">
        <v>237</v>
      </c>
      <c r="R41" s="256" t="s">
        <v>641</v>
      </c>
      <c r="S41" s="164" t="s">
        <v>642</v>
      </c>
      <c r="T41" s="238"/>
      <c r="U41" s="238"/>
      <c r="V41" s="164" t="s">
        <v>643</v>
      </c>
      <c r="W41" s="164" t="s">
        <v>643</v>
      </c>
      <c r="X41" s="164" t="s">
        <v>164</v>
      </c>
      <c r="Y41" s="248">
        <f t="shared" si="0"/>
        <v>1</v>
      </c>
    </row>
    <row r="42" spans="1:25" ht="38.25" x14ac:dyDescent="0.25">
      <c r="A42" s="11">
        <f t="shared" si="1"/>
        <v>24</v>
      </c>
      <c r="B42" s="11" t="str">
        <f t="shared" si="2"/>
        <v>CM024</v>
      </c>
      <c r="C42" s="522" t="str">
        <f>B42</f>
        <v>CM024</v>
      </c>
      <c r="D42" s="522" t="s">
        <v>644</v>
      </c>
      <c r="E42" s="53" t="s">
        <v>286</v>
      </c>
      <c r="F42" s="53" t="s">
        <v>286</v>
      </c>
      <c r="G42" s="112"/>
      <c r="H42" s="508" t="s">
        <v>645</v>
      </c>
      <c r="I42" s="485" t="s">
        <v>91</v>
      </c>
      <c r="J42" s="485"/>
      <c r="K42" s="496" t="s">
        <v>646</v>
      </c>
      <c r="L42" s="485" t="s">
        <v>155</v>
      </c>
      <c r="M42" s="485" t="s">
        <v>155</v>
      </c>
      <c r="N42" s="485" t="s">
        <v>155</v>
      </c>
      <c r="O42" s="223"/>
      <c r="P42" s="485"/>
      <c r="Q42" s="41" t="s">
        <v>159</v>
      </c>
      <c r="R42" s="260"/>
      <c r="S42" s="217"/>
      <c r="T42" s="217"/>
      <c r="U42" s="217"/>
      <c r="V42" s="249" t="s">
        <v>647</v>
      </c>
      <c r="W42" s="249" t="s">
        <v>647</v>
      </c>
      <c r="X42" s="249" t="s">
        <v>648</v>
      </c>
      <c r="Y42" s="248">
        <f t="shared" si="0"/>
        <v>0</v>
      </c>
    </row>
    <row r="43" spans="1:25" x14ac:dyDescent="0.25">
      <c r="A43" s="11">
        <f t="shared" si="1"/>
        <v>25</v>
      </c>
      <c r="B43" s="11" t="str">
        <f t="shared" si="2"/>
        <v>CM025</v>
      </c>
      <c r="C43" s="790" t="str">
        <f>B43</f>
        <v>CM025</v>
      </c>
      <c r="D43" s="790" t="s">
        <v>649</v>
      </c>
      <c r="E43" s="57" t="s">
        <v>149</v>
      </c>
      <c r="F43" s="790" t="s">
        <v>546</v>
      </c>
      <c r="G43" s="563"/>
      <c r="H43" s="721" t="s">
        <v>650</v>
      </c>
      <c r="I43" s="688" t="s">
        <v>91</v>
      </c>
      <c r="J43" s="688"/>
      <c r="K43" s="726"/>
      <c r="L43" s="479"/>
      <c r="M43" s="479"/>
      <c r="N43" s="688"/>
      <c r="O43" s="721" t="s">
        <v>598</v>
      </c>
      <c r="P43" s="510"/>
      <c r="Q43" s="261" t="s">
        <v>159</v>
      </c>
      <c r="R43" s="260" t="s">
        <v>651</v>
      </c>
      <c r="S43" s="217"/>
      <c r="T43" s="217"/>
      <c r="U43" s="217"/>
      <c r="V43" s="249"/>
      <c r="W43" s="249"/>
      <c r="X43" s="249"/>
      <c r="Y43" s="248">
        <f t="shared" si="0"/>
        <v>1</v>
      </c>
    </row>
    <row r="44" spans="1:25" x14ac:dyDescent="0.25">
      <c r="A44" s="11">
        <f t="shared" si="1"/>
        <v>25</v>
      </c>
      <c r="B44" s="11" t="str">
        <f t="shared" si="2"/>
        <v>CM025</v>
      </c>
      <c r="C44" s="791"/>
      <c r="D44" s="791"/>
      <c r="E44" s="514" t="s">
        <v>277</v>
      </c>
      <c r="F44" s="791"/>
      <c r="G44" s="564"/>
      <c r="H44" s="734"/>
      <c r="I44" s="689"/>
      <c r="J44" s="689"/>
      <c r="K44" s="767"/>
      <c r="L44" s="480"/>
      <c r="M44" s="480"/>
      <c r="N44" s="689"/>
      <c r="O44" s="734"/>
      <c r="P44" s="510"/>
      <c r="Q44" s="261" t="s">
        <v>159</v>
      </c>
      <c r="R44" s="260" t="s">
        <v>651</v>
      </c>
      <c r="S44" s="217"/>
      <c r="T44" s="217"/>
      <c r="U44" s="217"/>
      <c r="V44" s="249"/>
      <c r="W44" s="249"/>
      <c r="X44" s="249"/>
      <c r="Y44" s="248">
        <f t="shared" si="0"/>
        <v>1</v>
      </c>
    </row>
    <row r="45" spans="1:25" x14ac:dyDescent="0.25">
      <c r="A45" s="11">
        <f t="shared" si="1"/>
        <v>25</v>
      </c>
      <c r="B45" s="11" t="str">
        <f t="shared" si="2"/>
        <v>CM025</v>
      </c>
      <c r="C45" s="792"/>
      <c r="D45" s="792"/>
      <c r="E45" s="514" t="s">
        <v>286</v>
      </c>
      <c r="F45" s="792"/>
      <c r="G45" s="565"/>
      <c r="H45" s="722"/>
      <c r="I45" s="689"/>
      <c r="J45" s="689"/>
      <c r="K45" s="767"/>
      <c r="L45" s="480"/>
      <c r="M45" s="480"/>
      <c r="N45" s="689"/>
      <c r="O45" s="722"/>
      <c r="P45" s="510"/>
      <c r="Q45" s="261" t="s">
        <v>159</v>
      </c>
      <c r="R45" s="260" t="s">
        <v>651</v>
      </c>
      <c r="S45" s="217"/>
      <c r="T45" s="217"/>
      <c r="U45" s="217"/>
      <c r="V45" s="249"/>
      <c r="W45" s="249"/>
      <c r="X45" s="249"/>
      <c r="Y45" s="248">
        <f t="shared" si="0"/>
        <v>1</v>
      </c>
    </row>
    <row r="46" spans="1:25" ht="15" customHeight="1" x14ac:dyDescent="0.25">
      <c r="A46" s="11">
        <f t="shared" si="1"/>
        <v>26</v>
      </c>
      <c r="B46" s="11" t="str">
        <f t="shared" si="2"/>
        <v>CM026</v>
      </c>
      <c r="C46" s="772" t="str">
        <f>B46</f>
        <v>CM026</v>
      </c>
      <c r="D46" s="772" t="s">
        <v>652</v>
      </c>
      <c r="E46" s="53" t="s">
        <v>149</v>
      </c>
      <c r="F46" s="53" t="s">
        <v>546</v>
      </c>
      <c r="G46" s="96"/>
      <c r="H46" s="747" t="s">
        <v>653</v>
      </c>
      <c r="I46" s="701" t="s">
        <v>154</v>
      </c>
      <c r="J46" s="701"/>
      <c r="K46" s="715"/>
      <c r="L46" s="485"/>
      <c r="M46" s="485"/>
      <c r="N46" s="701"/>
      <c r="O46" s="223"/>
      <c r="P46" s="701"/>
      <c r="Q46" s="709" t="s">
        <v>159</v>
      </c>
      <c r="R46" s="260"/>
      <c r="S46" s="217"/>
      <c r="T46" s="217"/>
      <c r="U46" s="217"/>
      <c r="V46" s="249" t="s">
        <v>654</v>
      </c>
      <c r="W46" s="249" t="s">
        <v>654</v>
      </c>
      <c r="X46" s="249" t="s">
        <v>654</v>
      </c>
      <c r="Y46" s="248">
        <f t="shared" si="0"/>
        <v>0</v>
      </c>
    </row>
    <row r="47" spans="1:25" x14ac:dyDescent="0.25">
      <c r="A47" s="11">
        <f t="shared" si="1"/>
        <v>26</v>
      </c>
      <c r="B47" s="11" t="str">
        <f t="shared" si="2"/>
        <v>CM026</v>
      </c>
      <c r="C47" s="773" t="str">
        <f>B47</f>
        <v>CM026</v>
      </c>
      <c r="D47" s="773"/>
      <c r="E47" s="525" t="s">
        <v>277</v>
      </c>
      <c r="F47" s="525" t="s">
        <v>546</v>
      </c>
      <c r="G47" s="100"/>
      <c r="H47" s="774"/>
      <c r="I47" s="737" t="e">
        <v>#N/A</v>
      </c>
      <c r="J47" s="737"/>
      <c r="K47" s="741"/>
      <c r="L47" s="507"/>
      <c r="M47" s="507"/>
      <c r="N47" s="737"/>
      <c r="O47" s="225"/>
      <c r="P47" s="737"/>
      <c r="Q47" s="710"/>
      <c r="R47" s="260"/>
      <c r="S47" s="217"/>
      <c r="T47" s="217"/>
      <c r="U47" s="217"/>
      <c r="V47" s="249" t="s">
        <v>654</v>
      </c>
      <c r="W47" s="249" t="s">
        <v>654</v>
      </c>
      <c r="X47" s="249" t="s">
        <v>655</v>
      </c>
      <c r="Y47" s="248">
        <f t="shared" si="0"/>
        <v>0</v>
      </c>
    </row>
    <row r="48" spans="1:25" s="1" customFormat="1" ht="63.75" x14ac:dyDescent="0.25">
      <c r="A48" s="11">
        <f t="shared" si="1"/>
        <v>27</v>
      </c>
      <c r="B48" s="11" t="str">
        <f t="shared" si="2"/>
        <v>CM027</v>
      </c>
      <c r="C48" s="532" t="str">
        <f t="shared" si="3"/>
        <v>CM027</v>
      </c>
      <c r="D48" s="532" t="s">
        <v>50</v>
      </c>
      <c r="E48" s="532" t="s">
        <v>149</v>
      </c>
      <c r="F48" s="532" t="s">
        <v>108</v>
      </c>
      <c r="G48" s="109"/>
      <c r="H48" s="519" t="s">
        <v>656</v>
      </c>
      <c r="I48" s="479" t="s">
        <v>657</v>
      </c>
      <c r="J48" s="479"/>
      <c r="K48" s="501" t="s">
        <v>658</v>
      </c>
      <c r="L48" s="479" t="s">
        <v>155</v>
      </c>
      <c r="M48" s="479"/>
      <c r="N48" s="479" t="s">
        <v>155</v>
      </c>
      <c r="O48" s="499"/>
      <c r="P48" s="510"/>
      <c r="Q48" s="41" t="s">
        <v>159</v>
      </c>
      <c r="R48" s="260" t="s">
        <v>413</v>
      </c>
      <c r="S48" s="238"/>
      <c r="T48" s="238"/>
      <c r="U48" s="238"/>
      <c r="V48" s="164" t="s">
        <v>659</v>
      </c>
      <c r="W48" s="164" t="s">
        <v>659</v>
      </c>
      <c r="X48" s="164" t="s">
        <v>660</v>
      </c>
      <c r="Y48" s="248">
        <f t="shared" si="0"/>
        <v>1</v>
      </c>
    </row>
    <row r="49" spans="1:25" s="1" customFormat="1" ht="38.25" x14ac:dyDescent="0.25">
      <c r="A49" s="11">
        <f t="shared" si="1"/>
        <v>28</v>
      </c>
      <c r="B49" s="11" t="str">
        <f t="shared" si="2"/>
        <v>CM028</v>
      </c>
      <c r="C49" s="528" t="str">
        <f t="shared" si="3"/>
        <v>CM028</v>
      </c>
      <c r="D49" s="528" t="s">
        <v>661</v>
      </c>
      <c r="E49" s="528" t="s">
        <v>149</v>
      </c>
      <c r="F49" s="528" t="s">
        <v>108</v>
      </c>
      <c r="G49" s="112"/>
      <c r="H49" s="508" t="s">
        <v>662</v>
      </c>
      <c r="I49" s="485" t="s">
        <v>154</v>
      </c>
      <c r="J49" s="485"/>
      <c r="K49" s="496" t="s">
        <v>549</v>
      </c>
      <c r="L49" s="485"/>
      <c r="M49" s="485"/>
      <c r="N49" s="485"/>
      <c r="O49" s="498"/>
      <c r="P49" s="485"/>
      <c r="Q49" s="41" t="s">
        <v>159</v>
      </c>
      <c r="R49" s="260" t="s">
        <v>663</v>
      </c>
      <c r="S49" s="238"/>
      <c r="T49" s="238"/>
      <c r="U49" s="238"/>
      <c r="V49" s="164" t="s">
        <v>664</v>
      </c>
      <c r="W49" s="164" t="s">
        <v>664</v>
      </c>
      <c r="X49" s="164" t="s">
        <v>596</v>
      </c>
      <c r="Y49" s="248">
        <f t="shared" si="0"/>
        <v>0</v>
      </c>
    </row>
    <row r="50" spans="1:25" ht="15" customHeight="1" x14ac:dyDescent="0.25">
      <c r="A50" s="11">
        <f t="shared" si="1"/>
        <v>29</v>
      </c>
      <c r="B50" s="11" t="str">
        <f t="shared" si="2"/>
        <v>CM029</v>
      </c>
      <c r="C50" s="768" t="str">
        <f t="shared" si="3"/>
        <v>CM029</v>
      </c>
      <c r="D50" s="768" t="s">
        <v>665</v>
      </c>
      <c r="E50" s="57" t="s">
        <v>149</v>
      </c>
      <c r="F50" s="57" t="s">
        <v>666</v>
      </c>
      <c r="G50" s="563"/>
      <c r="H50" s="721" t="s">
        <v>667</v>
      </c>
      <c r="I50" s="688" t="s">
        <v>93</v>
      </c>
      <c r="J50" s="688"/>
      <c r="K50" s="726"/>
      <c r="L50" s="479"/>
      <c r="M50" s="479"/>
      <c r="N50" s="688"/>
      <c r="O50" s="226"/>
      <c r="P50" s="758"/>
      <c r="Q50" s="709" t="s">
        <v>159</v>
      </c>
      <c r="R50" s="711" t="s">
        <v>668</v>
      </c>
      <c r="S50" s="217"/>
      <c r="T50" s="217"/>
      <c r="U50" s="217"/>
      <c r="V50" s="249" t="s">
        <v>669</v>
      </c>
      <c r="W50" s="249" t="s">
        <v>669</v>
      </c>
      <c r="X50" s="249" t="s">
        <v>669</v>
      </c>
      <c r="Y50" s="248">
        <f t="shared" si="0"/>
        <v>1</v>
      </c>
    </row>
    <row r="51" spans="1:25" x14ac:dyDescent="0.25">
      <c r="A51" s="11">
        <f t="shared" si="1"/>
        <v>29</v>
      </c>
      <c r="B51" s="11" t="str">
        <f t="shared" si="2"/>
        <v>CM029</v>
      </c>
      <c r="C51" s="761" t="str">
        <f t="shared" si="3"/>
        <v>CM029</v>
      </c>
      <c r="D51" s="761"/>
      <c r="E51" s="514" t="s">
        <v>277</v>
      </c>
      <c r="F51" s="514" t="s">
        <v>283</v>
      </c>
      <c r="G51" s="565"/>
      <c r="H51" s="734"/>
      <c r="I51" s="689"/>
      <c r="J51" s="689"/>
      <c r="K51" s="767"/>
      <c r="L51" s="480"/>
      <c r="M51" s="480"/>
      <c r="N51" s="689"/>
      <c r="O51" s="227"/>
      <c r="P51" s="759"/>
      <c r="Q51" s="710"/>
      <c r="R51" s="712"/>
      <c r="S51" s="217"/>
      <c r="T51" s="217"/>
      <c r="U51" s="217"/>
      <c r="V51" s="249" t="s">
        <v>669</v>
      </c>
      <c r="W51" s="249" t="s">
        <v>669</v>
      </c>
      <c r="X51" s="249" t="s">
        <v>669</v>
      </c>
      <c r="Y51" s="248">
        <f t="shared" si="0"/>
        <v>1</v>
      </c>
    </row>
    <row r="52" spans="1:25" ht="15" customHeight="1" x14ac:dyDescent="0.25">
      <c r="A52" s="11">
        <f t="shared" si="1"/>
        <v>30</v>
      </c>
      <c r="B52" s="11" t="str">
        <f t="shared" si="2"/>
        <v>CM030</v>
      </c>
      <c r="C52" s="772" t="str">
        <f>B52</f>
        <v>CM030</v>
      </c>
      <c r="D52" s="772" t="s">
        <v>69</v>
      </c>
      <c r="E52" s="53" t="s">
        <v>149</v>
      </c>
      <c r="F52" s="53" t="s">
        <v>546</v>
      </c>
      <c r="G52" s="96"/>
      <c r="H52" s="747" t="s">
        <v>670</v>
      </c>
      <c r="I52" s="701" t="s">
        <v>671</v>
      </c>
      <c r="J52" s="701"/>
      <c r="K52" s="715" t="s">
        <v>672</v>
      </c>
      <c r="L52" s="485"/>
      <c r="M52" s="485"/>
      <c r="N52" s="701" t="s">
        <v>155</v>
      </c>
      <c r="O52" s="223"/>
      <c r="P52" s="701"/>
      <c r="Q52" s="709" t="s">
        <v>159</v>
      </c>
      <c r="R52" s="711" t="s">
        <v>673</v>
      </c>
      <c r="S52" s="217"/>
      <c r="T52" s="217"/>
      <c r="U52" s="217"/>
      <c r="V52" s="249" t="s">
        <v>674</v>
      </c>
      <c r="W52" s="249" t="s">
        <v>674</v>
      </c>
      <c r="X52" s="249" t="s">
        <v>674</v>
      </c>
      <c r="Y52" s="248">
        <f t="shared" si="0"/>
        <v>0</v>
      </c>
    </row>
    <row r="53" spans="1:25" x14ac:dyDescent="0.25">
      <c r="A53" s="11">
        <f t="shared" si="1"/>
        <v>30</v>
      </c>
      <c r="B53" s="11" t="str">
        <f t="shared" si="2"/>
        <v>CM030</v>
      </c>
      <c r="C53" s="773" t="str">
        <f>B53</f>
        <v>CM030</v>
      </c>
      <c r="D53" s="773"/>
      <c r="E53" s="525" t="s">
        <v>277</v>
      </c>
      <c r="F53" s="525" t="s">
        <v>546</v>
      </c>
      <c r="G53" s="98"/>
      <c r="H53" s="774"/>
      <c r="I53" s="737"/>
      <c r="J53" s="737"/>
      <c r="K53" s="741"/>
      <c r="L53" s="507"/>
      <c r="M53" s="507"/>
      <c r="N53" s="737"/>
      <c r="O53" s="225"/>
      <c r="P53" s="737"/>
      <c r="Q53" s="731"/>
      <c r="R53" s="735"/>
      <c r="S53" s="217"/>
      <c r="T53" s="217"/>
      <c r="U53" s="217"/>
      <c r="V53" s="249" t="s">
        <v>674</v>
      </c>
      <c r="W53" s="249" t="s">
        <v>674</v>
      </c>
      <c r="X53" s="249" t="s">
        <v>674</v>
      </c>
      <c r="Y53" s="248">
        <f t="shared" si="0"/>
        <v>0</v>
      </c>
    </row>
    <row r="54" spans="1:25" x14ac:dyDescent="0.25">
      <c r="A54" s="11">
        <f t="shared" si="1"/>
        <v>30</v>
      </c>
      <c r="B54" s="11" t="str">
        <f t="shared" si="2"/>
        <v>CM030</v>
      </c>
      <c r="C54" s="773" t="str">
        <f>B54</f>
        <v>CM030</v>
      </c>
      <c r="D54" s="773"/>
      <c r="E54" s="525" t="s">
        <v>286</v>
      </c>
      <c r="F54" s="525" t="s">
        <v>546</v>
      </c>
      <c r="G54" s="100"/>
      <c r="H54" s="774"/>
      <c r="I54" s="737"/>
      <c r="J54" s="737"/>
      <c r="K54" s="741"/>
      <c r="L54" s="507"/>
      <c r="M54" s="507"/>
      <c r="N54" s="737"/>
      <c r="O54" s="225"/>
      <c r="P54" s="737"/>
      <c r="Q54" s="710"/>
      <c r="R54" s="712"/>
      <c r="S54" s="217"/>
      <c r="T54" s="217"/>
      <c r="U54" s="217"/>
      <c r="V54" s="249" t="s">
        <v>674</v>
      </c>
      <c r="W54" s="249" t="s">
        <v>674</v>
      </c>
      <c r="X54" s="249" t="s">
        <v>674</v>
      </c>
      <c r="Y54" s="248">
        <f t="shared" si="0"/>
        <v>0</v>
      </c>
    </row>
    <row r="55" spans="1:25" s="1" customFormat="1" ht="25.5" x14ac:dyDescent="0.25">
      <c r="A55" s="11">
        <f t="shared" si="1"/>
        <v>31</v>
      </c>
      <c r="B55" s="11" t="str">
        <f t="shared" si="2"/>
        <v>CM031</v>
      </c>
      <c r="C55" s="518" t="str">
        <f t="shared" si="3"/>
        <v>CM031</v>
      </c>
      <c r="D55" s="518" t="s">
        <v>675</v>
      </c>
      <c r="E55" s="57" t="s">
        <v>295</v>
      </c>
      <c r="F55" s="57" t="s">
        <v>23</v>
      </c>
      <c r="G55" s="109"/>
      <c r="H55" s="519" t="s">
        <v>676</v>
      </c>
      <c r="I55" s="479" t="s">
        <v>154</v>
      </c>
      <c r="J55" s="479"/>
      <c r="K55" s="501" t="s">
        <v>677</v>
      </c>
      <c r="L55" s="479"/>
      <c r="M55" s="479" t="s">
        <v>155</v>
      </c>
      <c r="N55" s="479"/>
      <c r="O55" s="226"/>
      <c r="P55" s="510"/>
      <c r="Q55" s="41" t="s">
        <v>159</v>
      </c>
      <c r="R55" s="260" t="s">
        <v>678</v>
      </c>
      <c r="S55" s="238"/>
      <c r="T55" s="238"/>
      <c r="U55" s="238"/>
      <c r="V55" s="164" t="s">
        <v>679</v>
      </c>
      <c r="W55" s="164" t="s">
        <v>680</v>
      </c>
      <c r="X55" s="164" t="s">
        <v>680</v>
      </c>
      <c r="Y55" s="248">
        <f t="shared" si="0"/>
        <v>1</v>
      </c>
    </row>
    <row r="56" spans="1:25" s="1" customFormat="1" ht="45" x14ac:dyDescent="0.25">
      <c r="A56" s="11">
        <f t="shared" si="1"/>
        <v>32</v>
      </c>
      <c r="B56" s="11" t="str">
        <f t="shared" si="2"/>
        <v>CM032</v>
      </c>
      <c r="C56" s="522" t="str">
        <f t="shared" si="3"/>
        <v>CM032</v>
      </c>
      <c r="D56" s="522" t="s">
        <v>25</v>
      </c>
      <c r="E56" s="53" t="s">
        <v>295</v>
      </c>
      <c r="F56" s="53" t="s">
        <v>23</v>
      </c>
      <c r="G56" s="566"/>
      <c r="H56" s="498" t="s">
        <v>681</v>
      </c>
      <c r="I56" s="485" t="s">
        <v>682</v>
      </c>
      <c r="J56" s="485"/>
      <c r="K56" s="496"/>
      <c r="L56" s="485"/>
      <c r="M56" s="485" t="s">
        <v>155</v>
      </c>
      <c r="N56" s="485"/>
      <c r="O56" s="223"/>
      <c r="P56" s="485"/>
      <c r="Q56" s="41" t="s">
        <v>159</v>
      </c>
      <c r="R56" s="260" t="s">
        <v>413</v>
      </c>
      <c r="S56" s="238"/>
      <c r="T56" s="238"/>
      <c r="U56" s="238"/>
      <c r="V56" s="164" t="s">
        <v>683</v>
      </c>
      <c r="W56" s="164" t="s">
        <v>683</v>
      </c>
      <c r="X56" s="164" t="s">
        <v>683</v>
      </c>
      <c r="Y56" s="248">
        <f t="shared" si="0"/>
        <v>0</v>
      </c>
    </row>
    <row r="57" spans="1:25" s="1" customFormat="1" ht="30" x14ac:dyDescent="0.25">
      <c r="A57" s="11">
        <f t="shared" si="1"/>
        <v>33</v>
      </c>
      <c r="B57" s="11" t="str">
        <f t="shared" si="2"/>
        <v>CM033</v>
      </c>
      <c r="C57" s="518" t="str">
        <f t="shared" si="3"/>
        <v>CM033</v>
      </c>
      <c r="D57" s="518" t="s">
        <v>27</v>
      </c>
      <c r="E57" s="57" t="s">
        <v>295</v>
      </c>
      <c r="F57" s="57" t="s">
        <v>23</v>
      </c>
      <c r="G57" s="111"/>
      <c r="H57" s="499" t="s">
        <v>684</v>
      </c>
      <c r="I57" s="479" t="s">
        <v>685</v>
      </c>
      <c r="J57" s="479"/>
      <c r="K57" s="501"/>
      <c r="L57" s="479"/>
      <c r="M57" s="479"/>
      <c r="N57" s="479"/>
      <c r="O57" s="120" t="s">
        <v>686</v>
      </c>
      <c r="P57" s="510"/>
      <c r="Q57" s="41" t="s">
        <v>159</v>
      </c>
      <c r="R57" s="260" t="s">
        <v>413</v>
      </c>
      <c r="S57" s="238"/>
      <c r="T57" s="238"/>
      <c r="U57" s="238"/>
      <c r="V57" s="164"/>
      <c r="W57" s="164"/>
      <c r="X57" s="164"/>
      <c r="Y57" s="248">
        <f t="shared" si="0"/>
        <v>1</v>
      </c>
    </row>
    <row r="58" spans="1:25" s="1" customFormat="1" ht="22.5" customHeight="1" x14ac:dyDescent="0.25">
      <c r="A58" s="11">
        <f t="shared" si="1"/>
        <v>34</v>
      </c>
      <c r="B58" s="11" t="str">
        <f t="shared" si="2"/>
        <v>CM034</v>
      </c>
      <c r="C58" s="784" t="str">
        <f t="shared" si="3"/>
        <v>CM034</v>
      </c>
      <c r="D58" s="784" t="s">
        <v>58</v>
      </c>
      <c r="E58" s="522" t="s">
        <v>295</v>
      </c>
      <c r="F58" s="522" t="s">
        <v>23</v>
      </c>
      <c r="G58" s="102"/>
      <c r="H58" s="798" t="s">
        <v>687</v>
      </c>
      <c r="I58" s="701" t="s">
        <v>688</v>
      </c>
      <c r="J58" s="701"/>
      <c r="K58" s="715" t="s">
        <v>689</v>
      </c>
      <c r="L58" s="485"/>
      <c r="M58" s="485"/>
      <c r="N58" s="701"/>
      <c r="O58" s="719" t="s">
        <v>690</v>
      </c>
      <c r="P58" s="701"/>
      <c r="Q58" s="709" t="s">
        <v>159</v>
      </c>
      <c r="R58" s="711" t="s">
        <v>413</v>
      </c>
      <c r="S58" s="238"/>
      <c r="T58" s="238"/>
      <c r="U58" s="238"/>
      <c r="V58" s="164" t="s">
        <v>691</v>
      </c>
      <c r="W58" s="164" t="s">
        <v>691</v>
      </c>
      <c r="X58" s="164" t="s">
        <v>691</v>
      </c>
      <c r="Y58" s="248">
        <f t="shared" si="0"/>
        <v>0</v>
      </c>
    </row>
    <row r="59" spans="1:25" s="1" customFormat="1" ht="22.5" customHeight="1" x14ac:dyDescent="0.25">
      <c r="A59" s="11">
        <f t="shared" si="1"/>
        <v>34</v>
      </c>
      <c r="B59" s="11" t="str">
        <f t="shared" si="2"/>
        <v>CM034</v>
      </c>
      <c r="C59" s="786"/>
      <c r="D59" s="786"/>
      <c r="E59" s="524"/>
      <c r="F59" s="524"/>
      <c r="G59" s="104"/>
      <c r="H59" s="799"/>
      <c r="I59" s="702"/>
      <c r="J59" s="702"/>
      <c r="K59" s="716"/>
      <c r="L59" s="486"/>
      <c r="M59" s="486"/>
      <c r="N59" s="702"/>
      <c r="O59" s="720"/>
      <c r="P59" s="702"/>
      <c r="Q59" s="710"/>
      <c r="R59" s="712"/>
      <c r="S59" s="238"/>
      <c r="T59" s="238"/>
      <c r="U59" s="238"/>
      <c r="V59" s="164"/>
      <c r="W59" s="164"/>
      <c r="X59" s="164"/>
      <c r="Y59" s="248">
        <f t="shared" si="0"/>
        <v>0</v>
      </c>
    </row>
    <row r="60" spans="1:25" s="1" customFormat="1" ht="38.25" x14ac:dyDescent="0.25">
      <c r="A60" s="11">
        <f t="shared" si="1"/>
        <v>35</v>
      </c>
      <c r="B60" s="11" t="str">
        <f t="shared" si="2"/>
        <v>CM035</v>
      </c>
      <c r="C60" s="518" t="str">
        <f t="shared" si="3"/>
        <v>CM035</v>
      </c>
      <c r="D60" s="518" t="s">
        <v>692</v>
      </c>
      <c r="E60" s="57" t="s">
        <v>295</v>
      </c>
      <c r="F60" s="57" t="s">
        <v>23</v>
      </c>
      <c r="G60" s="109"/>
      <c r="H60" s="519" t="s">
        <v>693</v>
      </c>
      <c r="I60" s="479" t="s">
        <v>154</v>
      </c>
      <c r="J60" s="479"/>
      <c r="K60" s="501" t="s">
        <v>694</v>
      </c>
      <c r="L60" s="479" t="s">
        <v>155</v>
      </c>
      <c r="M60" s="479" t="s">
        <v>155</v>
      </c>
      <c r="N60" s="479"/>
      <c r="O60" s="226"/>
      <c r="P60" s="510"/>
      <c r="Q60" s="41" t="s">
        <v>159</v>
      </c>
      <c r="R60" s="256" t="s">
        <v>695</v>
      </c>
      <c r="S60" s="595" t="s">
        <v>696</v>
      </c>
      <c r="T60" s="595" t="s">
        <v>696</v>
      </c>
      <c r="U60" s="595" t="s">
        <v>579</v>
      </c>
      <c r="V60" s="164" t="s">
        <v>697</v>
      </c>
      <c r="W60" s="164" t="s">
        <v>697</v>
      </c>
      <c r="X60" s="164" t="s">
        <v>164</v>
      </c>
      <c r="Y60" s="248">
        <f t="shared" si="0"/>
        <v>1</v>
      </c>
    </row>
    <row r="61" spans="1:25" s="1" customFormat="1" ht="60" x14ac:dyDescent="0.25">
      <c r="A61" s="11">
        <f t="shared" si="1"/>
        <v>36</v>
      </c>
      <c r="B61" s="11" t="str">
        <f t="shared" si="2"/>
        <v>CM036</v>
      </c>
      <c r="C61" s="522" t="str">
        <f t="shared" si="3"/>
        <v>CM036</v>
      </c>
      <c r="D61" s="522" t="s">
        <v>17</v>
      </c>
      <c r="E61" s="53" t="s">
        <v>295</v>
      </c>
      <c r="F61" s="53" t="s">
        <v>23</v>
      </c>
      <c r="G61" s="112"/>
      <c r="H61" s="508" t="s">
        <v>698</v>
      </c>
      <c r="I61" s="485" t="s">
        <v>699</v>
      </c>
      <c r="J61" s="485"/>
      <c r="K61" s="496" t="s">
        <v>700</v>
      </c>
      <c r="L61" s="485" t="s">
        <v>155</v>
      </c>
      <c r="M61" s="485" t="s">
        <v>155</v>
      </c>
      <c r="N61" s="485"/>
      <c r="O61" s="223"/>
      <c r="P61" s="485"/>
      <c r="Q61" s="41" t="s">
        <v>159</v>
      </c>
      <c r="R61" s="260" t="s">
        <v>413</v>
      </c>
      <c r="S61" s="238"/>
      <c r="T61" s="238"/>
      <c r="U61" s="238"/>
      <c r="V61" s="164" t="s">
        <v>701</v>
      </c>
      <c r="W61" s="164" t="s">
        <v>701</v>
      </c>
      <c r="X61" s="164" t="s">
        <v>701</v>
      </c>
      <c r="Y61" s="248">
        <f t="shared" si="0"/>
        <v>0</v>
      </c>
    </row>
    <row r="62" spans="1:25" s="1" customFormat="1" ht="39" x14ac:dyDescent="0.25">
      <c r="A62" s="11">
        <f t="shared" si="1"/>
        <v>37</v>
      </c>
      <c r="B62" s="11" t="str">
        <f t="shared" si="2"/>
        <v>CM037</v>
      </c>
      <c r="C62" s="518" t="str">
        <f>B62</f>
        <v>CM037</v>
      </c>
      <c r="D62" s="518" t="s">
        <v>702</v>
      </c>
      <c r="E62" s="57" t="s">
        <v>295</v>
      </c>
      <c r="F62" s="57" t="s">
        <v>23</v>
      </c>
      <c r="G62" s="109"/>
      <c r="H62" s="519" t="s">
        <v>703</v>
      </c>
      <c r="I62" s="479" t="s">
        <v>154</v>
      </c>
      <c r="J62" s="479"/>
      <c r="K62" s="501"/>
      <c r="L62" s="479"/>
      <c r="M62" s="479"/>
      <c r="N62" s="479"/>
      <c r="O62" s="226"/>
      <c r="P62" s="510"/>
      <c r="Q62" s="41" t="s">
        <v>159</v>
      </c>
      <c r="R62" s="262" t="s">
        <v>704</v>
      </c>
      <c r="S62" s="167" t="s">
        <v>705</v>
      </c>
      <c r="T62" s="238"/>
      <c r="U62" s="217"/>
      <c r="V62" s="249" t="s">
        <v>706</v>
      </c>
      <c r="W62" s="249" t="s">
        <v>706</v>
      </c>
      <c r="X62" s="164" t="s">
        <v>706</v>
      </c>
      <c r="Y62" s="248">
        <f t="shared" si="0"/>
        <v>1</v>
      </c>
    </row>
    <row r="63" spans="1:25" s="1" customFormat="1" x14ac:dyDescent="0.25">
      <c r="A63" s="11">
        <f t="shared" si="1"/>
        <v>38</v>
      </c>
      <c r="B63" s="11" t="str">
        <f t="shared" si="2"/>
        <v>CM038</v>
      </c>
      <c r="C63" s="522" t="str">
        <f t="shared" ref="C63:C65" si="6">B63</f>
        <v>CM038</v>
      </c>
      <c r="D63" s="522" t="s">
        <v>707</v>
      </c>
      <c r="E63" s="53" t="s">
        <v>295</v>
      </c>
      <c r="F63" s="53" t="s">
        <v>23</v>
      </c>
      <c r="G63" s="112"/>
      <c r="H63" s="508" t="s">
        <v>708</v>
      </c>
      <c r="I63" s="485" t="s">
        <v>154</v>
      </c>
      <c r="J63" s="485" t="s">
        <v>155</v>
      </c>
      <c r="K63" s="496"/>
      <c r="L63" s="485"/>
      <c r="M63" s="485"/>
      <c r="N63" s="485"/>
      <c r="O63" s="223"/>
      <c r="P63" s="485"/>
      <c r="Q63" s="41" t="s">
        <v>237</v>
      </c>
      <c r="R63" s="260" t="s">
        <v>709</v>
      </c>
      <c r="S63" s="238"/>
      <c r="T63" s="238"/>
      <c r="U63" s="238"/>
      <c r="V63" s="164" t="s">
        <v>710</v>
      </c>
      <c r="W63" s="164" t="s">
        <v>710</v>
      </c>
      <c r="X63" s="164" t="s">
        <v>164</v>
      </c>
      <c r="Y63" s="248">
        <f t="shared" si="0"/>
        <v>0</v>
      </c>
    </row>
    <row r="64" spans="1:25" s="1" customFormat="1" ht="63.75" x14ac:dyDescent="0.25">
      <c r="A64" s="11">
        <f t="shared" si="1"/>
        <v>39</v>
      </c>
      <c r="B64" s="11" t="str">
        <f t="shared" si="2"/>
        <v>CM039</v>
      </c>
      <c r="C64" s="518" t="str">
        <f t="shared" si="6"/>
        <v>CM039</v>
      </c>
      <c r="D64" s="518" t="s">
        <v>711</v>
      </c>
      <c r="E64" s="57" t="s">
        <v>295</v>
      </c>
      <c r="F64" s="57" t="s">
        <v>23</v>
      </c>
      <c r="G64" s="568" t="s">
        <v>632</v>
      </c>
      <c r="H64" s="519" t="s">
        <v>712</v>
      </c>
      <c r="I64" s="479" t="s">
        <v>154</v>
      </c>
      <c r="J64" s="479"/>
      <c r="K64" s="501" t="s">
        <v>713</v>
      </c>
      <c r="L64" s="479" t="s">
        <v>155</v>
      </c>
      <c r="M64" s="479" t="s">
        <v>155</v>
      </c>
      <c r="N64" s="479"/>
      <c r="O64" s="226"/>
      <c r="P64" s="510"/>
      <c r="Q64" s="41" t="s">
        <v>237</v>
      </c>
      <c r="R64" s="260" t="s">
        <v>714</v>
      </c>
      <c r="S64" s="238"/>
      <c r="T64" s="238"/>
      <c r="U64" s="238"/>
      <c r="V64" s="164"/>
      <c r="W64" s="164"/>
      <c r="X64" s="164"/>
      <c r="Y64" s="248">
        <f t="shared" si="0"/>
        <v>1</v>
      </c>
    </row>
    <row r="65" spans="1:25" s="1" customFormat="1" ht="15" customHeight="1" x14ac:dyDescent="0.25">
      <c r="A65" s="11">
        <f t="shared" si="1"/>
        <v>40</v>
      </c>
      <c r="B65" s="11" t="str">
        <f t="shared" si="2"/>
        <v>CM040</v>
      </c>
      <c r="C65" s="784" t="str">
        <f t="shared" si="6"/>
        <v>CM040</v>
      </c>
      <c r="D65" s="784" t="s">
        <v>11</v>
      </c>
      <c r="E65" s="53" t="s">
        <v>295</v>
      </c>
      <c r="F65" s="53" t="s">
        <v>23</v>
      </c>
      <c r="G65" s="96"/>
      <c r="H65" s="747" t="s">
        <v>715</v>
      </c>
      <c r="I65" s="787" t="s">
        <v>530</v>
      </c>
      <c r="J65" s="787"/>
      <c r="K65" s="795"/>
      <c r="L65" s="529"/>
      <c r="M65" s="529"/>
      <c r="N65" s="787"/>
      <c r="O65" s="747" t="s">
        <v>716</v>
      </c>
      <c r="P65" s="787"/>
      <c r="Q65" s="709" t="s">
        <v>159</v>
      </c>
      <c r="R65" s="711" t="s">
        <v>413</v>
      </c>
      <c r="S65" s="238"/>
      <c r="T65" s="238"/>
      <c r="U65" s="238"/>
      <c r="V65" s="164"/>
      <c r="W65" s="164"/>
      <c r="X65" s="164"/>
      <c r="Y65" s="248">
        <f t="shared" si="0"/>
        <v>0</v>
      </c>
    </row>
    <row r="66" spans="1:25" s="1" customFormat="1" x14ac:dyDescent="0.25">
      <c r="A66" s="11">
        <f t="shared" si="1"/>
        <v>40</v>
      </c>
      <c r="B66" s="11" t="str">
        <f t="shared" si="2"/>
        <v>CM040</v>
      </c>
      <c r="C66" s="785"/>
      <c r="D66" s="785"/>
      <c r="E66" s="525" t="s">
        <v>528</v>
      </c>
      <c r="F66" s="525" t="s">
        <v>109</v>
      </c>
      <c r="G66" s="98"/>
      <c r="H66" s="774"/>
      <c r="I66" s="788"/>
      <c r="J66" s="788"/>
      <c r="K66" s="796"/>
      <c r="L66" s="530"/>
      <c r="M66" s="530"/>
      <c r="N66" s="788"/>
      <c r="O66" s="774"/>
      <c r="P66" s="788"/>
      <c r="Q66" s="731"/>
      <c r="R66" s="735"/>
      <c r="S66" s="238"/>
      <c r="T66" s="238"/>
      <c r="U66" s="238"/>
      <c r="V66" s="164"/>
      <c r="W66" s="164"/>
      <c r="X66" s="164"/>
      <c r="Y66" s="248">
        <f t="shared" si="0"/>
        <v>0</v>
      </c>
    </row>
    <row r="67" spans="1:25" s="1" customFormat="1" x14ac:dyDescent="0.25">
      <c r="A67" s="11">
        <f t="shared" si="1"/>
        <v>40</v>
      </c>
      <c r="B67" s="11" t="str">
        <f t="shared" si="2"/>
        <v>CM040</v>
      </c>
      <c r="C67" s="786"/>
      <c r="D67" s="786"/>
      <c r="E67" s="526" t="s">
        <v>528</v>
      </c>
      <c r="F67" s="526" t="s">
        <v>532</v>
      </c>
      <c r="G67" s="100"/>
      <c r="H67" s="780"/>
      <c r="I67" s="789"/>
      <c r="J67" s="789"/>
      <c r="K67" s="797"/>
      <c r="L67" s="531"/>
      <c r="M67" s="531"/>
      <c r="N67" s="789"/>
      <c r="O67" s="780"/>
      <c r="P67" s="789"/>
      <c r="Q67" s="710"/>
      <c r="R67" s="712"/>
      <c r="S67" s="238"/>
      <c r="T67" s="238"/>
      <c r="U67" s="238"/>
      <c r="V67" s="164"/>
      <c r="W67" s="164"/>
      <c r="X67" s="164"/>
      <c r="Y67" s="248">
        <f t="shared" si="0"/>
        <v>0</v>
      </c>
    </row>
    <row r="68" spans="1:25" s="1" customFormat="1" ht="60" customHeight="1" x14ac:dyDescent="0.25">
      <c r="A68" s="11">
        <f t="shared" ref="A68:A131" si="7">IF(D68="",A67,A67+1)</f>
        <v>41</v>
      </c>
      <c r="B68" s="11" t="str">
        <f t="shared" ref="B68:B131" si="8">IF(A68=A67,B67,REPLACE(B67,LEN(B67)-LEN((RIGHT(B67,3)*1+1)*1)+1,LEN((RIGHT(B67,3)*1+1)*1),RIGHT(B67,3)*1+1))</f>
        <v>CM041</v>
      </c>
      <c r="C68" s="768" t="str">
        <f>B68</f>
        <v>CM041</v>
      </c>
      <c r="D68" s="790" t="s">
        <v>717</v>
      </c>
      <c r="E68" s="57" t="s">
        <v>295</v>
      </c>
      <c r="F68" s="57" t="s">
        <v>23</v>
      </c>
      <c r="G68" s="793" t="s">
        <v>632</v>
      </c>
      <c r="H68" s="721" t="s">
        <v>718</v>
      </c>
      <c r="I68" s="688" t="s">
        <v>154</v>
      </c>
      <c r="J68" s="550"/>
      <c r="K68" s="501"/>
      <c r="L68" s="479"/>
      <c r="M68" s="479"/>
      <c r="N68" s="688"/>
      <c r="O68" s="721" t="s">
        <v>598</v>
      </c>
      <c r="P68" s="596"/>
      <c r="Q68" s="504" t="s">
        <v>159</v>
      </c>
      <c r="R68" s="711" t="s">
        <v>719</v>
      </c>
      <c r="S68" s="238"/>
      <c r="T68" s="238"/>
      <c r="U68" s="238"/>
      <c r="V68" s="164"/>
      <c r="W68" s="164"/>
      <c r="X68" s="164"/>
      <c r="Y68" s="248">
        <f t="shared" si="0"/>
        <v>1</v>
      </c>
    </row>
    <row r="69" spans="1:25" s="1" customFormat="1" ht="60" customHeight="1" x14ac:dyDescent="0.25">
      <c r="A69" s="11">
        <f t="shared" si="7"/>
        <v>41</v>
      </c>
      <c r="B69" s="11" t="str">
        <f t="shared" si="8"/>
        <v>CM041</v>
      </c>
      <c r="C69" s="761"/>
      <c r="D69" s="792"/>
      <c r="E69" s="515" t="s">
        <v>528</v>
      </c>
      <c r="F69" s="515" t="s">
        <v>532</v>
      </c>
      <c r="G69" s="794"/>
      <c r="H69" s="722"/>
      <c r="I69" s="690"/>
      <c r="J69" s="546"/>
      <c r="K69" s="502"/>
      <c r="L69" s="481"/>
      <c r="M69" s="481"/>
      <c r="N69" s="690"/>
      <c r="O69" s="722"/>
      <c r="P69" s="596"/>
      <c r="Q69" s="504" t="s">
        <v>159</v>
      </c>
      <c r="R69" s="712"/>
      <c r="S69" s="238"/>
      <c r="T69" s="238"/>
      <c r="U69" s="238"/>
      <c r="V69" s="164"/>
      <c r="W69" s="164"/>
      <c r="X69" s="164"/>
      <c r="Y69" s="248">
        <f t="shared" si="0"/>
        <v>1</v>
      </c>
    </row>
    <row r="70" spans="1:25" ht="22.5" customHeight="1" x14ac:dyDescent="0.25">
      <c r="A70" s="11">
        <f t="shared" si="7"/>
        <v>42</v>
      </c>
      <c r="B70" s="11" t="str">
        <f t="shared" si="8"/>
        <v>CM042</v>
      </c>
      <c r="C70" s="772" t="str">
        <f>B70</f>
        <v>CM042</v>
      </c>
      <c r="D70" s="772" t="s">
        <v>720</v>
      </c>
      <c r="E70" s="53" t="s">
        <v>318</v>
      </c>
      <c r="F70" s="53" t="s">
        <v>350</v>
      </c>
      <c r="G70" s="787" t="s">
        <v>632</v>
      </c>
      <c r="H70" s="719" t="s">
        <v>721</v>
      </c>
      <c r="I70" s="701" t="s">
        <v>113</v>
      </c>
      <c r="J70" s="701"/>
      <c r="K70" s="715" t="s">
        <v>722</v>
      </c>
      <c r="L70" s="485"/>
      <c r="M70" s="485"/>
      <c r="N70" s="701" t="s">
        <v>155</v>
      </c>
      <c r="O70" s="223"/>
      <c r="P70" s="701"/>
      <c r="Q70" s="709" t="s">
        <v>159</v>
      </c>
      <c r="R70" s="732" t="s">
        <v>723</v>
      </c>
      <c r="S70" s="217"/>
      <c r="T70" s="217"/>
      <c r="U70" s="217"/>
      <c r="V70" s="249" t="s">
        <v>724</v>
      </c>
      <c r="W70" s="249" t="s">
        <v>724</v>
      </c>
      <c r="X70" s="249" t="s">
        <v>724</v>
      </c>
      <c r="Y70" s="248">
        <f t="shared" si="0"/>
        <v>0</v>
      </c>
    </row>
    <row r="71" spans="1:25" ht="22.5" customHeight="1" x14ac:dyDescent="0.25">
      <c r="A71" s="11">
        <f t="shared" si="7"/>
        <v>42</v>
      </c>
      <c r="B71" s="11" t="str">
        <f t="shared" si="8"/>
        <v>CM042</v>
      </c>
      <c r="C71" s="773"/>
      <c r="D71" s="773"/>
      <c r="E71" s="525" t="s">
        <v>318</v>
      </c>
      <c r="F71" s="525" t="s">
        <v>364</v>
      </c>
      <c r="G71" s="789"/>
      <c r="H71" s="740"/>
      <c r="I71" s="737"/>
      <c r="J71" s="737"/>
      <c r="K71" s="741"/>
      <c r="L71" s="507"/>
      <c r="M71" s="507"/>
      <c r="N71" s="737"/>
      <c r="O71" s="225"/>
      <c r="P71" s="737"/>
      <c r="Q71" s="710"/>
      <c r="R71" s="733"/>
      <c r="S71" s="217"/>
      <c r="T71" s="217"/>
      <c r="U71" s="217"/>
      <c r="Y71" s="248">
        <f t="shared" ref="Y71:Y134" si="9">IF(ISODD(A71),1, 0)</f>
        <v>0</v>
      </c>
    </row>
    <row r="72" spans="1:25" ht="23.25" customHeight="1" x14ac:dyDescent="0.25">
      <c r="A72" s="11">
        <f t="shared" si="7"/>
        <v>43</v>
      </c>
      <c r="B72" s="11" t="str">
        <f t="shared" si="8"/>
        <v>CM043</v>
      </c>
      <c r="C72" s="768" t="str">
        <f>B72</f>
        <v>CM043</v>
      </c>
      <c r="D72" s="768" t="s">
        <v>725</v>
      </c>
      <c r="E72" s="57" t="s">
        <v>318</v>
      </c>
      <c r="F72" s="57" t="s">
        <v>350</v>
      </c>
      <c r="G72" s="793" t="s">
        <v>632</v>
      </c>
      <c r="H72" s="721" t="s">
        <v>726</v>
      </c>
      <c r="I72" s="688" t="s">
        <v>113</v>
      </c>
      <c r="J72" s="688"/>
      <c r="K72" s="726"/>
      <c r="L72" s="479"/>
      <c r="M72" s="479"/>
      <c r="N72" s="688" t="s">
        <v>155</v>
      </c>
      <c r="O72" s="226"/>
      <c r="P72" s="758"/>
      <c r="Q72" s="709" t="s">
        <v>159</v>
      </c>
      <c r="R72" s="732" t="s">
        <v>723</v>
      </c>
      <c r="S72" s="217"/>
      <c r="T72" s="217"/>
      <c r="U72" s="217"/>
      <c r="V72" s="249" t="s">
        <v>724</v>
      </c>
      <c r="W72" s="249" t="s">
        <v>724</v>
      </c>
      <c r="X72" s="249" t="s">
        <v>724</v>
      </c>
      <c r="Y72" s="248">
        <f t="shared" si="9"/>
        <v>1</v>
      </c>
    </row>
    <row r="73" spans="1:25" ht="23.25" customHeight="1" x14ac:dyDescent="0.25">
      <c r="A73" s="11">
        <f t="shared" si="7"/>
        <v>43</v>
      </c>
      <c r="B73" s="11" t="str">
        <f t="shared" si="8"/>
        <v>CM043</v>
      </c>
      <c r="C73" s="761"/>
      <c r="D73" s="761"/>
      <c r="E73" s="514" t="s">
        <v>318</v>
      </c>
      <c r="F73" s="514" t="s">
        <v>727</v>
      </c>
      <c r="G73" s="794"/>
      <c r="H73" s="734"/>
      <c r="I73" s="689"/>
      <c r="J73" s="689"/>
      <c r="K73" s="767"/>
      <c r="L73" s="480"/>
      <c r="M73" s="480"/>
      <c r="N73" s="689"/>
      <c r="O73" s="227"/>
      <c r="P73" s="759"/>
      <c r="Q73" s="710"/>
      <c r="R73" s="733"/>
      <c r="S73" s="217"/>
      <c r="T73" s="217"/>
      <c r="U73" s="217"/>
      <c r="Y73" s="248">
        <f t="shared" si="9"/>
        <v>1</v>
      </c>
    </row>
    <row r="74" spans="1:25" ht="25.5" x14ac:dyDescent="0.25">
      <c r="A74" s="11">
        <f t="shared" si="7"/>
        <v>44</v>
      </c>
      <c r="B74" s="11" t="str">
        <f t="shared" si="8"/>
        <v>CM044</v>
      </c>
      <c r="C74" s="522" t="str">
        <f>B74</f>
        <v>CM044</v>
      </c>
      <c r="D74" s="522" t="s">
        <v>728</v>
      </c>
      <c r="E74" s="53" t="s">
        <v>318</v>
      </c>
      <c r="F74" s="53" t="s">
        <v>546</v>
      </c>
      <c r="G74" s="542" t="s">
        <v>632</v>
      </c>
      <c r="H74" s="508" t="s">
        <v>729</v>
      </c>
      <c r="I74" s="485" t="s">
        <v>102</v>
      </c>
      <c r="J74" s="485"/>
      <c r="K74" s="496"/>
      <c r="L74" s="485"/>
      <c r="M74" s="485"/>
      <c r="N74" s="485"/>
      <c r="O74" s="223"/>
      <c r="P74" s="485"/>
      <c r="Q74" s="41" t="s">
        <v>159</v>
      </c>
      <c r="R74" s="260" t="s">
        <v>730</v>
      </c>
      <c r="S74" s="217"/>
      <c r="T74" s="217"/>
      <c r="U74" s="217"/>
      <c r="V74" s="249" t="s">
        <v>731</v>
      </c>
      <c r="W74" s="249" t="s">
        <v>731</v>
      </c>
      <c r="X74" s="249" t="s">
        <v>731</v>
      </c>
      <c r="Y74" s="248">
        <f t="shared" si="9"/>
        <v>0</v>
      </c>
    </row>
    <row r="75" spans="1:25" ht="63.75" x14ac:dyDescent="0.25">
      <c r="A75" s="11">
        <f t="shared" si="7"/>
        <v>45</v>
      </c>
      <c r="B75" s="11" t="str">
        <f t="shared" si="8"/>
        <v>CM045</v>
      </c>
      <c r="C75" s="518" t="str">
        <f t="shared" ref="C75:C76" si="10">B75</f>
        <v>CM045</v>
      </c>
      <c r="D75" s="518" t="s">
        <v>732</v>
      </c>
      <c r="E75" s="57" t="s">
        <v>318</v>
      </c>
      <c r="F75" s="57" t="s">
        <v>546</v>
      </c>
      <c r="G75" s="568" t="s">
        <v>632</v>
      </c>
      <c r="H75" s="519" t="s">
        <v>733</v>
      </c>
      <c r="I75" s="479" t="s">
        <v>154</v>
      </c>
      <c r="J75" s="479"/>
      <c r="K75" s="501"/>
      <c r="L75" s="479"/>
      <c r="M75" s="479"/>
      <c r="N75" s="479"/>
      <c r="O75" s="226" t="s">
        <v>598</v>
      </c>
      <c r="P75" s="510"/>
      <c r="Q75" s="41" t="s">
        <v>159</v>
      </c>
      <c r="R75" s="260" t="s">
        <v>734</v>
      </c>
      <c r="S75" s="781" t="s">
        <v>735</v>
      </c>
      <c r="T75" s="782"/>
      <c r="U75" s="783"/>
      <c r="V75" s="249"/>
      <c r="W75" s="249"/>
      <c r="X75" s="249"/>
      <c r="Y75" s="248">
        <f t="shared" si="9"/>
        <v>1</v>
      </c>
    </row>
    <row r="76" spans="1:25" ht="25.5" x14ac:dyDescent="0.25">
      <c r="A76" s="11">
        <f t="shared" si="7"/>
        <v>46</v>
      </c>
      <c r="B76" s="11" t="str">
        <f t="shared" si="8"/>
        <v>CM046</v>
      </c>
      <c r="C76" s="522" t="str">
        <f t="shared" si="10"/>
        <v>CM046</v>
      </c>
      <c r="D76" s="528" t="s">
        <v>736</v>
      </c>
      <c r="E76" s="528" t="s">
        <v>318</v>
      </c>
      <c r="F76" s="53" t="s">
        <v>546</v>
      </c>
      <c r="G76" s="112"/>
      <c r="H76" s="508" t="s">
        <v>737</v>
      </c>
      <c r="I76" s="485" t="s">
        <v>154</v>
      </c>
      <c r="J76" s="485"/>
      <c r="K76" s="496"/>
      <c r="L76" s="485"/>
      <c r="M76" s="485"/>
      <c r="N76" s="485"/>
      <c r="O76" s="498"/>
      <c r="P76" s="485"/>
      <c r="Q76" s="41" t="s">
        <v>159</v>
      </c>
      <c r="R76" s="260"/>
      <c r="S76" s="217"/>
      <c r="T76" s="217"/>
      <c r="U76" s="217"/>
      <c r="V76" s="249" t="s">
        <v>738</v>
      </c>
      <c r="W76" s="249" t="s">
        <v>738</v>
      </c>
      <c r="X76" s="249" t="s">
        <v>738</v>
      </c>
      <c r="Y76" s="248">
        <f t="shared" si="9"/>
        <v>0</v>
      </c>
    </row>
    <row r="77" spans="1:25" ht="51" x14ac:dyDescent="0.25">
      <c r="A77" s="11">
        <f t="shared" si="7"/>
        <v>47</v>
      </c>
      <c r="B77" s="11" t="str">
        <f t="shared" si="8"/>
        <v>CM047</v>
      </c>
      <c r="C77" s="532" t="str">
        <f>B77</f>
        <v>CM047</v>
      </c>
      <c r="D77" s="532" t="s">
        <v>739</v>
      </c>
      <c r="E77" s="532" t="s">
        <v>318</v>
      </c>
      <c r="F77" s="57" t="s">
        <v>350</v>
      </c>
      <c r="G77" s="109"/>
      <c r="H77" s="519" t="s">
        <v>740</v>
      </c>
      <c r="I77" s="479" t="s">
        <v>154</v>
      </c>
      <c r="J77" s="479"/>
      <c r="K77" s="501" t="s">
        <v>741</v>
      </c>
      <c r="L77" s="479"/>
      <c r="M77" s="479"/>
      <c r="N77" s="479"/>
      <c r="O77" s="499"/>
      <c r="P77" s="510"/>
      <c r="Q77" s="41" t="s">
        <v>159</v>
      </c>
      <c r="R77" s="260" t="s">
        <v>742</v>
      </c>
      <c r="S77" s="217"/>
      <c r="T77" s="217"/>
      <c r="U77" s="217"/>
      <c r="V77" s="249" t="s">
        <v>743</v>
      </c>
      <c r="W77" s="249" t="s">
        <v>743</v>
      </c>
      <c r="X77" s="249" t="s">
        <v>743</v>
      </c>
      <c r="Y77" s="248">
        <f t="shared" si="9"/>
        <v>1</v>
      </c>
    </row>
    <row r="78" spans="1:25" ht="30" x14ac:dyDescent="0.25">
      <c r="A78" s="11">
        <f t="shared" si="7"/>
        <v>48</v>
      </c>
      <c r="B78" s="11" t="str">
        <f t="shared" si="8"/>
        <v>CM048</v>
      </c>
      <c r="C78" s="528" t="str">
        <f>B78</f>
        <v>CM048</v>
      </c>
      <c r="D78" s="528" t="s">
        <v>744</v>
      </c>
      <c r="E78" s="528" t="s">
        <v>318</v>
      </c>
      <c r="F78" s="53" t="s">
        <v>350</v>
      </c>
      <c r="G78" s="112"/>
      <c r="H78" s="508" t="s">
        <v>745</v>
      </c>
      <c r="I78" s="485" t="s">
        <v>111</v>
      </c>
      <c r="J78" s="485"/>
      <c r="K78" s="496" t="s">
        <v>746</v>
      </c>
      <c r="L78" s="485"/>
      <c r="M78" s="485"/>
      <c r="N78" s="485"/>
      <c r="O78" s="498" t="s">
        <v>747</v>
      </c>
      <c r="P78" s="485"/>
      <c r="Q78" s="41" t="s">
        <v>159</v>
      </c>
      <c r="R78" s="260" t="s">
        <v>730</v>
      </c>
      <c r="S78" s="217"/>
      <c r="T78" s="217"/>
      <c r="U78" s="217"/>
      <c r="V78" s="249" t="s">
        <v>748</v>
      </c>
      <c r="W78" s="249" t="s">
        <v>748</v>
      </c>
      <c r="X78" s="249" t="s">
        <v>749</v>
      </c>
      <c r="Y78" s="248">
        <f t="shared" si="9"/>
        <v>0</v>
      </c>
    </row>
    <row r="79" spans="1:25" ht="45" x14ac:dyDescent="0.25">
      <c r="A79" s="11">
        <f t="shared" si="7"/>
        <v>49</v>
      </c>
      <c r="B79" s="11" t="str">
        <f t="shared" si="8"/>
        <v>CM049</v>
      </c>
      <c r="C79" s="518" t="str">
        <f>B79</f>
        <v>CM049</v>
      </c>
      <c r="D79" s="518" t="s">
        <v>750</v>
      </c>
      <c r="E79" s="57" t="s">
        <v>382</v>
      </c>
      <c r="F79" s="57" t="s">
        <v>546</v>
      </c>
      <c r="G79" s="111"/>
      <c r="H79" s="499" t="s">
        <v>751</v>
      </c>
      <c r="I79" s="479" t="s">
        <v>114</v>
      </c>
      <c r="J79" s="479"/>
      <c r="K79" s="501"/>
      <c r="L79" s="479"/>
      <c r="M79" s="479"/>
      <c r="N79" s="479"/>
      <c r="O79" s="226" t="s">
        <v>752</v>
      </c>
      <c r="P79" s="510"/>
      <c r="Q79" s="41" t="s">
        <v>159</v>
      </c>
      <c r="R79" s="260" t="s">
        <v>753</v>
      </c>
      <c r="S79" s="217"/>
      <c r="T79" s="217"/>
      <c r="U79" s="217"/>
      <c r="V79" s="249" t="s">
        <v>754</v>
      </c>
      <c r="W79" s="249" t="s">
        <v>754</v>
      </c>
      <c r="X79" s="249" t="s">
        <v>755</v>
      </c>
      <c r="Y79" s="248">
        <f t="shared" si="9"/>
        <v>1</v>
      </c>
    </row>
    <row r="80" spans="1:25" ht="25.5" x14ac:dyDescent="0.25">
      <c r="A80" s="11">
        <f t="shared" si="7"/>
        <v>50</v>
      </c>
      <c r="B80" s="11" t="str">
        <f t="shared" si="8"/>
        <v>CM050</v>
      </c>
      <c r="C80" s="528" t="str">
        <f t="shared" si="3"/>
        <v>CM050</v>
      </c>
      <c r="D80" s="528" t="s">
        <v>756</v>
      </c>
      <c r="E80" s="53" t="s">
        <v>382</v>
      </c>
      <c r="F80" s="53" t="s">
        <v>546</v>
      </c>
      <c r="G80" s="112"/>
      <c r="H80" s="508" t="s">
        <v>757</v>
      </c>
      <c r="I80" s="485" t="s">
        <v>154</v>
      </c>
      <c r="J80" s="485"/>
      <c r="K80" s="496" t="s">
        <v>758</v>
      </c>
      <c r="L80" s="485"/>
      <c r="M80" s="485"/>
      <c r="N80" s="485"/>
      <c r="O80" s="263"/>
      <c r="P80" s="485"/>
      <c r="Q80" s="41" t="s">
        <v>159</v>
      </c>
      <c r="R80" s="260" t="s">
        <v>759</v>
      </c>
      <c r="S80" s="217"/>
      <c r="T80" s="217"/>
      <c r="U80" s="217"/>
      <c r="V80" s="249" t="s">
        <v>760</v>
      </c>
      <c r="W80" s="249" t="s">
        <v>760</v>
      </c>
      <c r="X80" s="249" t="s">
        <v>760</v>
      </c>
      <c r="Y80" s="248">
        <f t="shared" si="9"/>
        <v>0</v>
      </c>
    </row>
    <row r="81" spans="1:25" ht="25.5" x14ac:dyDescent="0.25">
      <c r="A81" s="11">
        <f t="shared" si="7"/>
        <v>51</v>
      </c>
      <c r="B81" s="11" t="str">
        <f t="shared" si="8"/>
        <v>CM051</v>
      </c>
      <c r="C81" s="518" t="str">
        <f t="shared" si="3"/>
        <v>CM051</v>
      </c>
      <c r="D81" s="518" t="s">
        <v>761</v>
      </c>
      <c r="E81" s="57" t="s">
        <v>382</v>
      </c>
      <c r="F81" s="57" t="s">
        <v>546</v>
      </c>
      <c r="G81" s="109"/>
      <c r="H81" s="519" t="s">
        <v>762</v>
      </c>
      <c r="I81" s="479" t="s">
        <v>154</v>
      </c>
      <c r="J81" s="479"/>
      <c r="K81" s="501"/>
      <c r="L81" s="479"/>
      <c r="M81" s="479"/>
      <c r="N81" s="479"/>
      <c r="O81" s="226"/>
      <c r="P81" s="510"/>
      <c r="Q81" s="41" t="s">
        <v>159</v>
      </c>
      <c r="R81" s="260"/>
      <c r="S81" s="217"/>
      <c r="T81" s="217"/>
      <c r="U81" s="217"/>
      <c r="V81" s="249" t="s">
        <v>763</v>
      </c>
      <c r="W81" s="249" t="s">
        <v>764</v>
      </c>
      <c r="X81" s="249" t="s">
        <v>764</v>
      </c>
      <c r="Y81" s="248">
        <f t="shared" si="9"/>
        <v>1</v>
      </c>
    </row>
    <row r="82" spans="1:25" ht="51" x14ac:dyDescent="0.25">
      <c r="A82" s="11">
        <f t="shared" si="7"/>
        <v>52</v>
      </c>
      <c r="B82" s="11" t="str">
        <f t="shared" si="8"/>
        <v>CM052</v>
      </c>
      <c r="C82" s="522" t="str">
        <f t="shared" si="3"/>
        <v>CM052</v>
      </c>
      <c r="D82" s="522" t="s">
        <v>29</v>
      </c>
      <c r="E82" s="53" t="s">
        <v>393</v>
      </c>
      <c r="F82" s="53" t="s">
        <v>415</v>
      </c>
      <c r="G82" s="112"/>
      <c r="H82" s="508" t="s">
        <v>765</v>
      </c>
      <c r="I82" s="264" t="s">
        <v>766</v>
      </c>
      <c r="J82" s="264"/>
      <c r="K82" s="496" t="s">
        <v>767</v>
      </c>
      <c r="L82" s="485"/>
      <c r="M82" s="485"/>
      <c r="N82" s="264"/>
      <c r="O82" s="223" t="s">
        <v>768</v>
      </c>
      <c r="P82" s="264"/>
      <c r="Q82" s="41" t="s">
        <v>159</v>
      </c>
      <c r="R82" s="256" t="s">
        <v>769</v>
      </c>
      <c r="S82" s="217"/>
      <c r="T82" s="217"/>
      <c r="U82" s="217"/>
      <c r="V82" s="249" t="s">
        <v>770</v>
      </c>
      <c r="W82" s="249" t="s">
        <v>770</v>
      </c>
      <c r="X82" s="249" t="s">
        <v>770</v>
      </c>
      <c r="Y82" s="248">
        <f t="shared" si="9"/>
        <v>0</v>
      </c>
    </row>
    <row r="83" spans="1:25" ht="15" customHeight="1" x14ac:dyDescent="0.25">
      <c r="A83" s="11">
        <f t="shared" si="7"/>
        <v>53</v>
      </c>
      <c r="B83" s="11" t="str">
        <f t="shared" si="8"/>
        <v>CM053</v>
      </c>
      <c r="C83" s="768" t="str">
        <f t="shared" si="3"/>
        <v>CM053</v>
      </c>
      <c r="D83" s="768" t="s">
        <v>35</v>
      </c>
      <c r="E83" s="57" t="s">
        <v>393</v>
      </c>
      <c r="F83" s="57" t="s">
        <v>415</v>
      </c>
      <c r="G83" s="563"/>
      <c r="H83" s="721" t="s">
        <v>771</v>
      </c>
      <c r="I83" s="688" t="s">
        <v>772</v>
      </c>
      <c r="J83" s="688"/>
      <c r="K83" s="726" t="s">
        <v>549</v>
      </c>
      <c r="L83" s="479"/>
      <c r="M83" s="479"/>
      <c r="N83" s="688"/>
      <c r="O83" s="226"/>
      <c r="P83" s="758"/>
      <c r="Q83" s="709" t="s">
        <v>237</v>
      </c>
      <c r="R83" s="711" t="s">
        <v>773</v>
      </c>
      <c r="S83" s="217"/>
      <c r="T83" s="217"/>
      <c r="U83" s="217"/>
      <c r="V83" s="249" t="s">
        <v>774</v>
      </c>
      <c r="W83" s="249" t="s">
        <v>774</v>
      </c>
      <c r="X83" s="249" t="s">
        <v>775</v>
      </c>
      <c r="Y83" s="248">
        <f t="shared" si="9"/>
        <v>1</v>
      </c>
    </row>
    <row r="84" spans="1:25" x14ac:dyDescent="0.25">
      <c r="A84" s="11">
        <f t="shared" si="7"/>
        <v>53</v>
      </c>
      <c r="B84" s="11" t="str">
        <f t="shared" si="8"/>
        <v>CM053</v>
      </c>
      <c r="C84" s="761" t="str">
        <f t="shared" si="3"/>
        <v>CM053</v>
      </c>
      <c r="D84" s="761"/>
      <c r="E84" s="514" t="s">
        <v>393</v>
      </c>
      <c r="F84" s="514" t="s">
        <v>404</v>
      </c>
      <c r="G84" s="564"/>
      <c r="H84" s="734"/>
      <c r="I84" s="689" t="e">
        <v>#N/A</v>
      </c>
      <c r="J84" s="689"/>
      <c r="K84" s="767"/>
      <c r="L84" s="480"/>
      <c r="M84" s="480"/>
      <c r="N84" s="689"/>
      <c r="O84" s="227"/>
      <c r="P84" s="759"/>
      <c r="Q84" s="731"/>
      <c r="R84" s="735"/>
      <c r="S84" s="217"/>
      <c r="T84" s="217"/>
      <c r="U84" s="217"/>
      <c r="V84" s="249"/>
      <c r="W84" s="249"/>
      <c r="X84" s="249"/>
      <c r="Y84" s="248">
        <f t="shared" si="9"/>
        <v>1</v>
      </c>
    </row>
    <row r="85" spans="1:25" x14ac:dyDescent="0.25">
      <c r="A85" s="11">
        <f t="shared" si="7"/>
        <v>53</v>
      </c>
      <c r="B85" s="11" t="str">
        <f t="shared" si="8"/>
        <v>CM053</v>
      </c>
      <c r="C85" s="761" t="str">
        <f t="shared" si="3"/>
        <v>CM053</v>
      </c>
      <c r="D85" s="761"/>
      <c r="E85" s="514" t="s">
        <v>393</v>
      </c>
      <c r="F85" s="514" t="s">
        <v>394</v>
      </c>
      <c r="G85" s="565"/>
      <c r="H85" s="734"/>
      <c r="I85" s="689" t="e">
        <v>#N/A</v>
      </c>
      <c r="J85" s="689"/>
      <c r="K85" s="767"/>
      <c r="L85" s="480"/>
      <c r="M85" s="480"/>
      <c r="N85" s="689"/>
      <c r="O85" s="227"/>
      <c r="P85" s="759"/>
      <c r="Q85" s="710"/>
      <c r="R85" s="712"/>
      <c r="S85" s="217"/>
      <c r="T85" s="217"/>
      <c r="U85" s="217"/>
      <c r="V85" s="249"/>
      <c r="W85" s="249"/>
      <c r="X85" s="249"/>
      <c r="Y85" s="248">
        <f t="shared" si="9"/>
        <v>1</v>
      </c>
    </row>
    <row r="86" spans="1:25" ht="63.75" x14ac:dyDescent="0.25">
      <c r="A86" s="11">
        <f t="shared" si="7"/>
        <v>54</v>
      </c>
      <c r="B86" s="11" t="str">
        <f t="shared" si="8"/>
        <v>CM054</v>
      </c>
      <c r="C86" s="522" t="str">
        <f t="shared" si="3"/>
        <v>CM054</v>
      </c>
      <c r="D86" s="522" t="s">
        <v>43</v>
      </c>
      <c r="E86" s="53" t="s">
        <v>393</v>
      </c>
      <c r="F86" s="53" t="s">
        <v>546</v>
      </c>
      <c r="G86" s="112"/>
      <c r="H86" s="508" t="s">
        <v>776</v>
      </c>
      <c r="I86" s="485" t="s">
        <v>777</v>
      </c>
      <c r="J86" s="485"/>
      <c r="K86" s="496" t="s">
        <v>778</v>
      </c>
      <c r="L86" s="485"/>
      <c r="M86" s="485" t="s">
        <v>155</v>
      </c>
      <c r="N86" s="485"/>
      <c r="O86" s="223" t="s">
        <v>779</v>
      </c>
      <c r="P86" s="485"/>
      <c r="Q86" s="41" t="s">
        <v>237</v>
      </c>
      <c r="R86" s="260" t="s">
        <v>780</v>
      </c>
      <c r="S86" s="217"/>
      <c r="T86" s="217"/>
      <c r="U86" s="217"/>
      <c r="V86" s="249" t="s">
        <v>781</v>
      </c>
      <c r="W86" s="249" t="s">
        <v>781</v>
      </c>
      <c r="X86" s="249" t="s">
        <v>781</v>
      </c>
      <c r="Y86" s="248">
        <f t="shared" si="9"/>
        <v>0</v>
      </c>
    </row>
    <row r="87" spans="1:25" ht="45" x14ac:dyDescent="0.25">
      <c r="A87" s="11">
        <f t="shared" si="7"/>
        <v>55</v>
      </c>
      <c r="B87" s="11" t="str">
        <f t="shared" si="8"/>
        <v>CM055</v>
      </c>
      <c r="C87" s="518" t="str">
        <f t="shared" si="3"/>
        <v>CM055</v>
      </c>
      <c r="D87" s="518" t="s">
        <v>45</v>
      </c>
      <c r="E87" s="57" t="s">
        <v>393</v>
      </c>
      <c r="F87" s="57" t="s">
        <v>394</v>
      </c>
      <c r="G87" s="111"/>
      <c r="H87" s="499" t="s">
        <v>782</v>
      </c>
      <c r="I87" s="479" t="s">
        <v>783</v>
      </c>
      <c r="J87" s="479"/>
      <c r="K87" s="501" t="s">
        <v>784</v>
      </c>
      <c r="L87" s="479" t="s">
        <v>155</v>
      </c>
      <c r="M87" s="479"/>
      <c r="N87" s="479"/>
      <c r="O87" s="226"/>
      <c r="P87" s="510"/>
      <c r="Q87" s="41" t="s">
        <v>237</v>
      </c>
      <c r="R87" s="260" t="s">
        <v>780</v>
      </c>
      <c r="S87" s="217"/>
      <c r="T87" s="217"/>
      <c r="U87" s="217"/>
      <c r="V87" s="249" t="s">
        <v>785</v>
      </c>
      <c r="W87" s="249" t="s">
        <v>785</v>
      </c>
      <c r="X87" s="249" t="s">
        <v>785</v>
      </c>
      <c r="Y87" s="248">
        <f t="shared" si="9"/>
        <v>1</v>
      </c>
    </row>
    <row r="88" spans="1:25" ht="25.5" x14ac:dyDescent="0.25">
      <c r="A88" s="11">
        <f t="shared" si="7"/>
        <v>56</v>
      </c>
      <c r="B88" s="11" t="str">
        <f t="shared" si="8"/>
        <v>CM056</v>
      </c>
      <c r="C88" s="522" t="str">
        <f t="shared" si="3"/>
        <v>CM056</v>
      </c>
      <c r="D88" s="522" t="s">
        <v>786</v>
      </c>
      <c r="E88" s="53" t="s">
        <v>393</v>
      </c>
      <c r="F88" s="53" t="s">
        <v>546</v>
      </c>
      <c r="G88" s="112"/>
      <c r="H88" s="508" t="s">
        <v>787</v>
      </c>
      <c r="I88" s="485" t="s">
        <v>154</v>
      </c>
      <c r="J88" s="485" t="s">
        <v>155</v>
      </c>
      <c r="K88" s="496"/>
      <c r="L88" s="485"/>
      <c r="M88" s="485"/>
      <c r="N88" s="485"/>
      <c r="O88" s="223"/>
      <c r="P88" s="485"/>
      <c r="Q88" s="41" t="s">
        <v>237</v>
      </c>
      <c r="R88" s="256" t="s">
        <v>788</v>
      </c>
      <c r="S88" s="217"/>
      <c r="T88" s="217"/>
      <c r="U88" s="217"/>
      <c r="V88" s="249" t="s">
        <v>789</v>
      </c>
      <c r="W88" s="249" t="s">
        <v>790</v>
      </c>
      <c r="X88" s="249" t="s">
        <v>789</v>
      </c>
      <c r="Y88" s="248">
        <f t="shared" si="9"/>
        <v>0</v>
      </c>
    </row>
    <row r="89" spans="1:25" ht="25.5" x14ac:dyDescent="0.25">
      <c r="A89" s="11">
        <f t="shared" si="7"/>
        <v>57</v>
      </c>
      <c r="B89" s="11" t="str">
        <f t="shared" si="8"/>
        <v>CM057</v>
      </c>
      <c r="C89" s="518" t="str">
        <f t="shared" si="3"/>
        <v>CM057</v>
      </c>
      <c r="D89" s="518" t="s">
        <v>791</v>
      </c>
      <c r="E89" s="57" t="s">
        <v>393</v>
      </c>
      <c r="F89" s="57" t="s">
        <v>546</v>
      </c>
      <c r="G89" s="109"/>
      <c r="H89" s="519" t="s">
        <v>792</v>
      </c>
      <c r="I89" s="479" t="s">
        <v>154</v>
      </c>
      <c r="J89" s="479" t="s">
        <v>155</v>
      </c>
      <c r="K89" s="501" t="s">
        <v>549</v>
      </c>
      <c r="L89" s="479" t="s">
        <v>155</v>
      </c>
      <c r="M89" s="479"/>
      <c r="N89" s="479"/>
      <c r="O89" s="226"/>
      <c r="P89" s="510"/>
      <c r="Q89" s="41" t="s">
        <v>159</v>
      </c>
      <c r="R89" s="256" t="s">
        <v>793</v>
      </c>
      <c r="S89" s="217"/>
      <c r="T89" s="217"/>
      <c r="U89" s="217"/>
      <c r="V89" s="249" t="s">
        <v>794</v>
      </c>
      <c r="W89" s="249" t="s">
        <v>794</v>
      </c>
      <c r="X89" s="249" t="s">
        <v>790</v>
      </c>
      <c r="Y89" s="248">
        <f t="shared" si="9"/>
        <v>1</v>
      </c>
    </row>
    <row r="90" spans="1:25" ht="51" x14ac:dyDescent="0.25">
      <c r="A90" s="11">
        <f t="shared" si="7"/>
        <v>58</v>
      </c>
      <c r="B90" s="11" t="str">
        <f t="shared" si="8"/>
        <v>CM058</v>
      </c>
      <c r="C90" s="522" t="str">
        <f t="shared" si="3"/>
        <v>CM058</v>
      </c>
      <c r="D90" s="522" t="s">
        <v>37</v>
      </c>
      <c r="E90" s="53" t="s">
        <v>393</v>
      </c>
      <c r="F90" s="53" t="s">
        <v>546</v>
      </c>
      <c r="G90" s="566"/>
      <c r="H90" s="498" t="s">
        <v>795</v>
      </c>
      <c r="I90" s="485" t="s">
        <v>796</v>
      </c>
      <c r="J90" s="485"/>
      <c r="K90" s="496"/>
      <c r="L90" s="485" t="s">
        <v>155</v>
      </c>
      <c r="M90" s="485"/>
      <c r="N90" s="485"/>
      <c r="O90" s="223" t="s">
        <v>598</v>
      </c>
      <c r="P90" s="485"/>
      <c r="Q90" s="41" t="s">
        <v>237</v>
      </c>
      <c r="R90" s="260"/>
      <c r="S90" s="217"/>
      <c r="T90" s="217"/>
      <c r="U90" s="217"/>
      <c r="V90" s="249"/>
      <c r="W90" s="249"/>
      <c r="X90" s="249"/>
      <c r="Y90" s="248">
        <f t="shared" si="9"/>
        <v>0</v>
      </c>
    </row>
    <row r="91" spans="1:25" ht="38.25" x14ac:dyDescent="0.25">
      <c r="A91" s="11">
        <f t="shared" si="7"/>
        <v>59</v>
      </c>
      <c r="B91" s="11" t="str">
        <f t="shared" si="8"/>
        <v>CM059</v>
      </c>
      <c r="C91" s="518" t="str">
        <f t="shared" si="3"/>
        <v>CM059</v>
      </c>
      <c r="D91" s="518" t="s">
        <v>797</v>
      </c>
      <c r="E91" s="57" t="s">
        <v>393</v>
      </c>
      <c r="F91" s="57" t="s">
        <v>546</v>
      </c>
      <c r="G91" s="111"/>
      <c r="H91" s="499" t="s">
        <v>798</v>
      </c>
      <c r="I91" s="479" t="s">
        <v>154</v>
      </c>
      <c r="J91" s="479"/>
      <c r="K91" s="501" t="s">
        <v>799</v>
      </c>
      <c r="L91" s="479"/>
      <c r="M91" s="479"/>
      <c r="N91" s="479"/>
      <c r="O91" s="226" t="s">
        <v>598</v>
      </c>
      <c r="P91" s="510"/>
      <c r="Q91" s="261" t="s">
        <v>159</v>
      </c>
      <c r="R91" s="265" t="s">
        <v>800</v>
      </c>
      <c r="S91" s="217"/>
      <c r="T91" s="217"/>
      <c r="U91" s="217"/>
      <c r="V91" s="249"/>
      <c r="W91" s="249"/>
      <c r="X91" s="249"/>
      <c r="Y91" s="248">
        <f t="shared" si="9"/>
        <v>1</v>
      </c>
    </row>
    <row r="92" spans="1:25" ht="51" x14ac:dyDescent="0.25">
      <c r="A92" s="11">
        <f t="shared" si="7"/>
        <v>60</v>
      </c>
      <c r="B92" s="11" t="str">
        <f t="shared" si="8"/>
        <v>CM060</v>
      </c>
      <c r="C92" s="522" t="str">
        <f t="shared" si="3"/>
        <v>CM060</v>
      </c>
      <c r="D92" s="528" t="s">
        <v>801</v>
      </c>
      <c r="E92" s="53" t="s">
        <v>393</v>
      </c>
      <c r="F92" s="53" t="s">
        <v>546</v>
      </c>
      <c r="G92" s="566"/>
      <c r="H92" s="498" t="s">
        <v>802</v>
      </c>
      <c r="I92" s="485" t="s">
        <v>154</v>
      </c>
      <c r="J92" s="485"/>
      <c r="K92" s="496" t="s">
        <v>803</v>
      </c>
      <c r="L92" s="485"/>
      <c r="M92" s="485"/>
      <c r="N92" s="485"/>
      <c r="O92" s="223" t="s">
        <v>598</v>
      </c>
      <c r="P92" s="485"/>
      <c r="Q92" s="261" t="s">
        <v>159</v>
      </c>
      <c r="R92" s="265" t="s">
        <v>800</v>
      </c>
      <c r="S92" s="217"/>
      <c r="T92" s="217"/>
      <c r="U92" s="217"/>
      <c r="V92" s="249"/>
      <c r="W92" s="249"/>
      <c r="X92" s="249"/>
      <c r="Y92" s="248">
        <f t="shared" si="9"/>
        <v>0</v>
      </c>
    </row>
    <row r="93" spans="1:25" ht="15" customHeight="1" x14ac:dyDescent="0.25">
      <c r="A93" s="11">
        <f t="shared" si="7"/>
        <v>61</v>
      </c>
      <c r="B93" s="11" t="str">
        <f t="shared" si="8"/>
        <v>CM061</v>
      </c>
      <c r="C93" s="790" t="str">
        <f>B93</f>
        <v>CM061</v>
      </c>
      <c r="D93" s="790" t="s">
        <v>39</v>
      </c>
      <c r="E93" s="57" t="s">
        <v>393</v>
      </c>
      <c r="F93" s="57" t="s">
        <v>415</v>
      </c>
      <c r="G93" s="563"/>
      <c r="H93" s="721" t="s">
        <v>804</v>
      </c>
      <c r="I93" s="688" t="s">
        <v>805</v>
      </c>
      <c r="J93" s="688"/>
      <c r="K93" s="726" t="s">
        <v>806</v>
      </c>
      <c r="L93" s="479" t="s">
        <v>155</v>
      </c>
      <c r="M93" s="479"/>
      <c r="N93" s="688"/>
      <c r="O93" s="721" t="s">
        <v>807</v>
      </c>
      <c r="P93" s="758"/>
      <c r="Q93" s="709" t="s">
        <v>237</v>
      </c>
      <c r="R93" s="711" t="s">
        <v>780</v>
      </c>
      <c r="S93" s="217"/>
      <c r="T93" s="217"/>
      <c r="U93" s="217"/>
      <c r="V93" s="249" t="s">
        <v>808</v>
      </c>
      <c r="W93" s="249" t="s">
        <v>808</v>
      </c>
      <c r="X93" s="249" t="s">
        <v>808</v>
      </c>
      <c r="Y93" s="248">
        <f t="shared" si="9"/>
        <v>1</v>
      </c>
    </row>
    <row r="94" spans="1:25" x14ac:dyDescent="0.25">
      <c r="A94" s="11">
        <f t="shared" si="7"/>
        <v>61</v>
      </c>
      <c r="B94" s="11" t="str">
        <f t="shared" si="8"/>
        <v>CM061</v>
      </c>
      <c r="C94" s="791"/>
      <c r="D94" s="791"/>
      <c r="E94" s="514" t="s">
        <v>393</v>
      </c>
      <c r="F94" s="514" t="s">
        <v>419</v>
      </c>
      <c r="G94" s="564"/>
      <c r="H94" s="734"/>
      <c r="I94" s="689"/>
      <c r="J94" s="689"/>
      <c r="K94" s="767"/>
      <c r="L94" s="480"/>
      <c r="M94" s="480"/>
      <c r="N94" s="689"/>
      <c r="O94" s="734"/>
      <c r="P94" s="759"/>
      <c r="Q94" s="710"/>
      <c r="R94" s="712"/>
      <c r="S94" s="217"/>
      <c r="T94" s="217"/>
      <c r="U94" s="217"/>
      <c r="V94" s="249"/>
      <c r="W94" s="249"/>
      <c r="X94" s="249"/>
      <c r="Y94" s="248">
        <f t="shared" si="9"/>
        <v>1</v>
      </c>
    </row>
    <row r="95" spans="1:25" ht="15" customHeight="1" x14ac:dyDescent="0.25">
      <c r="A95" s="11">
        <f t="shared" si="7"/>
        <v>61</v>
      </c>
      <c r="B95" s="11" t="str">
        <f t="shared" si="8"/>
        <v>CM061</v>
      </c>
      <c r="C95" s="792"/>
      <c r="D95" s="792"/>
      <c r="E95" s="514" t="s">
        <v>393</v>
      </c>
      <c r="F95" s="514" t="s">
        <v>394</v>
      </c>
      <c r="G95" s="565"/>
      <c r="H95" s="722"/>
      <c r="I95" s="480" t="s">
        <v>809</v>
      </c>
      <c r="J95" s="480"/>
      <c r="K95" s="727"/>
      <c r="L95" s="481"/>
      <c r="M95" s="481"/>
      <c r="N95" s="480"/>
      <c r="O95" s="516" t="s">
        <v>810</v>
      </c>
      <c r="P95" s="511"/>
      <c r="Q95" s="41" t="s">
        <v>237</v>
      </c>
      <c r="R95" s="260" t="s">
        <v>780</v>
      </c>
      <c r="S95" s="217"/>
      <c r="T95" s="217"/>
      <c r="U95" s="217"/>
      <c r="V95" s="249"/>
      <c r="W95" s="249"/>
      <c r="X95" s="249"/>
      <c r="Y95" s="248">
        <f t="shared" si="9"/>
        <v>1</v>
      </c>
    </row>
    <row r="96" spans="1:25" ht="15" customHeight="1" x14ac:dyDescent="0.25">
      <c r="A96" s="11">
        <f t="shared" si="7"/>
        <v>62</v>
      </c>
      <c r="B96" s="11" t="str">
        <f t="shared" si="8"/>
        <v>CM062</v>
      </c>
      <c r="C96" s="784" t="str">
        <f>B96</f>
        <v>CM062</v>
      </c>
      <c r="D96" s="784" t="s">
        <v>811</v>
      </c>
      <c r="E96" s="53" t="s">
        <v>393</v>
      </c>
      <c r="F96" s="53" t="s">
        <v>415</v>
      </c>
      <c r="G96" s="787" t="s">
        <v>632</v>
      </c>
      <c r="H96" s="719" t="s">
        <v>812</v>
      </c>
      <c r="I96" s="701" t="s">
        <v>154</v>
      </c>
      <c r="J96" s="701"/>
      <c r="K96" s="715" t="s">
        <v>689</v>
      </c>
      <c r="L96" s="485"/>
      <c r="M96" s="485"/>
      <c r="N96" s="701"/>
      <c r="O96" s="719" t="s">
        <v>598</v>
      </c>
      <c r="P96" s="701"/>
      <c r="Q96" s="709" t="s">
        <v>159</v>
      </c>
      <c r="R96" s="711" t="s">
        <v>813</v>
      </c>
      <c r="S96" s="217" t="s">
        <v>814</v>
      </c>
      <c r="T96" s="217" t="s">
        <v>814</v>
      </c>
      <c r="U96" s="217" t="s">
        <v>814</v>
      </c>
      <c r="V96" s="249"/>
      <c r="W96" s="249"/>
      <c r="X96" s="249"/>
      <c r="Y96" s="248">
        <f t="shared" si="9"/>
        <v>0</v>
      </c>
    </row>
    <row r="97" spans="1:25" x14ac:dyDescent="0.25">
      <c r="A97" s="11">
        <f t="shared" si="7"/>
        <v>62</v>
      </c>
      <c r="B97" s="11" t="str">
        <f t="shared" si="8"/>
        <v>CM062</v>
      </c>
      <c r="C97" s="785" t="str">
        <f>B97</f>
        <v>CM062</v>
      </c>
      <c r="D97" s="785"/>
      <c r="E97" s="525" t="s">
        <v>393</v>
      </c>
      <c r="F97" s="525" t="s">
        <v>419</v>
      </c>
      <c r="G97" s="788"/>
      <c r="H97" s="740"/>
      <c r="I97" s="737"/>
      <c r="J97" s="737"/>
      <c r="K97" s="741"/>
      <c r="L97" s="507"/>
      <c r="M97" s="507"/>
      <c r="N97" s="737"/>
      <c r="O97" s="740"/>
      <c r="P97" s="737"/>
      <c r="Q97" s="731"/>
      <c r="R97" s="735"/>
      <c r="S97" s="217"/>
      <c r="T97" s="217"/>
      <c r="U97" s="217"/>
      <c r="V97" s="249"/>
      <c r="W97" s="249"/>
      <c r="X97" s="249"/>
      <c r="Y97" s="248">
        <f t="shared" si="9"/>
        <v>0</v>
      </c>
    </row>
    <row r="98" spans="1:25" ht="15" customHeight="1" x14ac:dyDescent="0.25">
      <c r="A98" s="11">
        <f t="shared" si="7"/>
        <v>62</v>
      </c>
      <c r="B98" s="11" t="str">
        <f t="shared" si="8"/>
        <v>CM062</v>
      </c>
      <c r="C98" s="786"/>
      <c r="D98" s="786"/>
      <c r="E98" s="525" t="s">
        <v>393</v>
      </c>
      <c r="F98" s="525" t="s">
        <v>394</v>
      </c>
      <c r="G98" s="789"/>
      <c r="H98" s="720"/>
      <c r="I98" s="702"/>
      <c r="J98" s="702"/>
      <c r="K98" s="716"/>
      <c r="L98" s="486"/>
      <c r="M98" s="486"/>
      <c r="N98" s="702"/>
      <c r="O98" s="720"/>
      <c r="P98" s="702"/>
      <c r="Q98" s="710"/>
      <c r="R98" s="712"/>
      <c r="S98" s="217"/>
      <c r="T98" s="217"/>
      <c r="U98" s="217"/>
      <c r="V98" s="249"/>
      <c r="W98" s="249"/>
      <c r="X98" s="249"/>
      <c r="Y98" s="248">
        <f t="shared" si="9"/>
        <v>0</v>
      </c>
    </row>
    <row r="99" spans="1:25" ht="15" customHeight="1" x14ac:dyDescent="0.25">
      <c r="A99" s="11">
        <f t="shared" si="7"/>
        <v>63</v>
      </c>
      <c r="B99" s="11" t="str">
        <f t="shared" si="8"/>
        <v>CM063</v>
      </c>
      <c r="C99" s="768" t="str">
        <f t="shared" ref="C99:C104" si="11">B99</f>
        <v>CM063</v>
      </c>
      <c r="D99" s="768" t="s">
        <v>41</v>
      </c>
      <c r="E99" s="57" t="s">
        <v>393</v>
      </c>
      <c r="F99" s="57" t="s">
        <v>394</v>
      </c>
      <c r="G99" s="563"/>
      <c r="H99" s="721" t="s">
        <v>815</v>
      </c>
      <c r="I99" s="688" t="s">
        <v>816</v>
      </c>
      <c r="J99" s="688"/>
      <c r="K99" s="726" t="s">
        <v>817</v>
      </c>
      <c r="L99" s="479" t="s">
        <v>155</v>
      </c>
      <c r="M99" s="479"/>
      <c r="N99" s="688"/>
      <c r="O99" s="226"/>
      <c r="P99" s="758"/>
      <c r="Q99" s="709" t="s">
        <v>237</v>
      </c>
      <c r="R99" s="711" t="s">
        <v>818</v>
      </c>
      <c r="S99" s="217"/>
      <c r="T99" s="217"/>
      <c r="U99" s="217"/>
      <c r="V99" s="249" t="s">
        <v>808</v>
      </c>
      <c r="W99" s="249" t="s">
        <v>808</v>
      </c>
      <c r="X99" s="249" t="s">
        <v>808</v>
      </c>
      <c r="Y99" s="248">
        <f t="shared" si="9"/>
        <v>1</v>
      </c>
    </row>
    <row r="100" spans="1:25" x14ac:dyDescent="0.25">
      <c r="A100" s="11">
        <f t="shared" si="7"/>
        <v>63</v>
      </c>
      <c r="B100" s="11" t="str">
        <f t="shared" si="8"/>
        <v>CM063</v>
      </c>
      <c r="C100" s="761" t="str">
        <f t="shared" si="11"/>
        <v>CM063</v>
      </c>
      <c r="D100" s="761"/>
      <c r="E100" s="514" t="s">
        <v>393</v>
      </c>
      <c r="F100" s="514" t="s">
        <v>404</v>
      </c>
      <c r="G100" s="565"/>
      <c r="H100" s="734"/>
      <c r="I100" s="689"/>
      <c r="J100" s="689"/>
      <c r="K100" s="767"/>
      <c r="L100" s="480"/>
      <c r="M100" s="480"/>
      <c r="N100" s="689"/>
      <c r="O100" s="227"/>
      <c r="P100" s="759"/>
      <c r="Q100" s="710"/>
      <c r="R100" s="712"/>
      <c r="S100" s="217"/>
      <c r="T100" s="217"/>
      <c r="U100" s="217"/>
      <c r="V100" s="249"/>
      <c r="W100" s="249"/>
      <c r="X100" s="249"/>
      <c r="Y100" s="248">
        <f t="shared" si="9"/>
        <v>1</v>
      </c>
    </row>
    <row r="101" spans="1:25" ht="15" customHeight="1" x14ac:dyDescent="0.25">
      <c r="A101" s="11">
        <f t="shared" si="7"/>
        <v>64</v>
      </c>
      <c r="B101" s="11" t="str">
        <f t="shared" si="8"/>
        <v>CM064</v>
      </c>
      <c r="C101" s="772" t="str">
        <f t="shared" si="11"/>
        <v>CM064</v>
      </c>
      <c r="D101" s="772" t="s">
        <v>819</v>
      </c>
      <c r="E101" s="53" t="s">
        <v>393</v>
      </c>
      <c r="F101" s="53" t="s">
        <v>394</v>
      </c>
      <c r="G101" s="96"/>
      <c r="H101" s="747" t="s">
        <v>820</v>
      </c>
      <c r="I101" s="701" t="s">
        <v>154</v>
      </c>
      <c r="J101" s="701"/>
      <c r="K101" s="715"/>
      <c r="L101" s="485"/>
      <c r="M101" s="485"/>
      <c r="N101" s="701"/>
      <c r="O101" s="223"/>
      <c r="P101" s="701"/>
      <c r="Q101" s="709" t="s">
        <v>159</v>
      </c>
      <c r="R101" s="711" t="s">
        <v>821</v>
      </c>
      <c r="S101" s="217"/>
      <c r="T101" s="217"/>
      <c r="U101" s="217"/>
      <c r="V101" s="249" t="s">
        <v>822</v>
      </c>
      <c r="W101" s="249" t="s">
        <v>822</v>
      </c>
      <c r="X101" s="249" t="s">
        <v>822</v>
      </c>
      <c r="Y101" s="248">
        <f t="shared" si="9"/>
        <v>0</v>
      </c>
    </row>
    <row r="102" spans="1:25" x14ac:dyDescent="0.25">
      <c r="A102" s="11">
        <f t="shared" si="7"/>
        <v>64</v>
      </c>
      <c r="B102" s="11" t="str">
        <f t="shared" si="8"/>
        <v>CM064</v>
      </c>
      <c r="C102" s="773" t="str">
        <f t="shared" si="11"/>
        <v>CM064</v>
      </c>
      <c r="D102" s="773"/>
      <c r="E102" s="525" t="s">
        <v>393</v>
      </c>
      <c r="F102" s="525" t="s">
        <v>404</v>
      </c>
      <c r="G102" s="100"/>
      <c r="H102" s="774"/>
      <c r="I102" s="737" t="e">
        <v>#N/A</v>
      </c>
      <c r="J102" s="737"/>
      <c r="K102" s="741"/>
      <c r="L102" s="507"/>
      <c r="M102" s="507"/>
      <c r="N102" s="737"/>
      <c r="O102" s="225"/>
      <c r="P102" s="737"/>
      <c r="Q102" s="710"/>
      <c r="R102" s="712"/>
      <c r="S102" s="217"/>
      <c r="T102" s="217"/>
      <c r="U102" s="217"/>
      <c r="V102" s="249"/>
      <c r="W102" s="249"/>
      <c r="X102" s="249"/>
      <c r="Y102" s="248">
        <f t="shared" si="9"/>
        <v>0</v>
      </c>
    </row>
    <row r="103" spans="1:25" ht="25.5" x14ac:dyDescent="0.25">
      <c r="A103" s="11">
        <f t="shared" si="7"/>
        <v>65</v>
      </c>
      <c r="B103" s="11" t="str">
        <f t="shared" si="8"/>
        <v>CM065</v>
      </c>
      <c r="C103" s="518" t="str">
        <f t="shared" si="11"/>
        <v>CM065</v>
      </c>
      <c r="D103" s="518" t="s">
        <v>823</v>
      </c>
      <c r="E103" s="57" t="s">
        <v>393</v>
      </c>
      <c r="F103" s="57" t="s">
        <v>394</v>
      </c>
      <c r="G103" s="109"/>
      <c r="H103" s="519" t="s">
        <v>824</v>
      </c>
      <c r="I103" s="479" t="s">
        <v>154</v>
      </c>
      <c r="J103" s="479"/>
      <c r="K103" s="501" t="s">
        <v>825</v>
      </c>
      <c r="L103" s="479" t="s">
        <v>155</v>
      </c>
      <c r="M103" s="479"/>
      <c r="N103" s="479"/>
      <c r="O103" s="226" t="s">
        <v>598</v>
      </c>
      <c r="P103" s="266"/>
      <c r="Q103" s="491" t="s">
        <v>159</v>
      </c>
      <c r="R103" s="493"/>
      <c r="S103" s="217"/>
      <c r="T103" s="217"/>
      <c r="U103" s="217"/>
      <c r="V103" s="249" t="s">
        <v>822</v>
      </c>
      <c r="W103" s="249" t="s">
        <v>822</v>
      </c>
      <c r="X103" s="249" t="s">
        <v>822</v>
      </c>
      <c r="Y103" s="248">
        <f t="shared" si="9"/>
        <v>1</v>
      </c>
    </row>
    <row r="104" spans="1:25" x14ac:dyDescent="0.25">
      <c r="A104" s="11">
        <f t="shared" si="7"/>
        <v>66</v>
      </c>
      <c r="B104" s="11" t="str">
        <f t="shared" si="8"/>
        <v>CM066</v>
      </c>
      <c r="C104" s="522" t="str">
        <f t="shared" si="11"/>
        <v>CM066</v>
      </c>
      <c r="D104" s="522" t="s">
        <v>826</v>
      </c>
      <c r="E104" s="53" t="s">
        <v>393</v>
      </c>
      <c r="F104" s="53" t="s">
        <v>404</v>
      </c>
      <c r="G104" s="112"/>
      <c r="H104" s="508" t="s">
        <v>827</v>
      </c>
      <c r="I104" s="485" t="s">
        <v>154</v>
      </c>
      <c r="J104" s="485"/>
      <c r="K104" s="496" t="s">
        <v>828</v>
      </c>
      <c r="L104" s="485" t="s">
        <v>155</v>
      </c>
      <c r="M104" s="485"/>
      <c r="N104" s="485"/>
      <c r="O104" s="223" t="s">
        <v>598</v>
      </c>
      <c r="P104" s="267"/>
      <c r="Q104" s="491" t="s">
        <v>159</v>
      </c>
      <c r="R104" s="493"/>
      <c r="S104" s="217"/>
      <c r="T104" s="217"/>
      <c r="U104" s="217"/>
      <c r="V104" s="249" t="s">
        <v>822</v>
      </c>
      <c r="W104" s="249" t="s">
        <v>822</v>
      </c>
      <c r="X104" s="249" t="s">
        <v>822</v>
      </c>
      <c r="Y104" s="248">
        <f t="shared" si="9"/>
        <v>0</v>
      </c>
    </row>
    <row r="105" spans="1:25" ht="15" customHeight="1" x14ac:dyDescent="0.25">
      <c r="A105" s="11">
        <f t="shared" si="7"/>
        <v>67</v>
      </c>
      <c r="B105" s="11" t="str">
        <f t="shared" si="8"/>
        <v>CM067</v>
      </c>
      <c r="C105" s="768" t="str">
        <f t="shared" si="3"/>
        <v>CM067</v>
      </c>
      <c r="D105" s="768" t="s">
        <v>31</v>
      </c>
      <c r="E105" s="57" t="s">
        <v>393</v>
      </c>
      <c r="F105" s="57" t="s">
        <v>415</v>
      </c>
      <c r="G105" s="563"/>
      <c r="H105" s="721" t="s">
        <v>829</v>
      </c>
      <c r="I105" s="688" t="s">
        <v>830</v>
      </c>
      <c r="J105" s="688"/>
      <c r="K105" s="726" t="s">
        <v>831</v>
      </c>
      <c r="L105" s="479"/>
      <c r="M105" s="479" t="s">
        <v>155</v>
      </c>
      <c r="N105" s="688"/>
      <c r="O105" s="226"/>
      <c r="P105" s="758"/>
      <c r="Q105" s="709" t="s">
        <v>159</v>
      </c>
      <c r="R105" s="260" t="s">
        <v>832</v>
      </c>
      <c r="S105" s="217" t="s">
        <v>833</v>
      </c>
      <c r="T105" s="217" t="s">
        <v>833</v>
      </c>
      <c r="U105" s="217" t="s">
        <v>833</v>
      </c>
      <c r="V105" s="249" t="s">
        <v>834</v>
      </c>
      <c r="W105" s="249" t="s">
        <v>834</v>
      </c>
      <c r="X105" s="249" t="s">
        <v>834</v>
      </c>
      <c r="Y105" s="248">
        <f t="shared" si="9"/>
        <v>1</v>
      </c>
    </row>
    <row r="106" spans="1:25" x14ac:dyDescent="0.25">
      <c r="A106" s="11">
        <f t="shared" si="7"/>
        <v>67</v>
      </c>
      <c r="B106" s="11" t="str">
        <f t="shared" si="8"/>
        <v>CM067</v>
      </c>
      <c r="C106" s="761" t="str">
        <f t="shared" si="3"/>
        <v>CM067</v>
      </c>
      <c r="D106" s="761"/>
      <c r="E106" s="514" t="s">
        <v>393</v>
      </c>
      <c r="F106" s="514" t="s">
        <v>419</v>
      </c>
      <c r="G106" s="565"/>
      <c r="H106" s="734"/>
      <c r="I106" s="689"/>
      <c r="J106" s="689"/>
      <c r="K106" s="767"/>
      <c r="L106" s="480"/>
      <c r="M106" s="480"/>
      <c r="N106" s="689"/>
      <c r="O106" s="227"/>
      <c r="P106" s="759"/>
      <c r="Q106" s="710"/>
      <c r="R106" s="260" t="s">
        <v>832</v>
      </c>
      <c r="S106" s="217" t="s">
        <v>835</v>
      </c>
      <c r="T106" s="217" t="s">
        <v>835</v>
      </c>
      <c r="U106" s="217" t="s">
        <v>835</v>
      </c>
      <c r="V106" s="249"/>
      <c r="W106" s="249"/>
      <c r="X106" s="249"/>
      <c r="Y106" s="248">
        <f t="shared" si="9"/>
        <v>1</v>
      </c>
    </row>
    <row r="107" spans="1:25" ht="15" customHeight="1" x14ac:dyDescent="0.25">
      <c r="A107" s="11">
        <f t="shared" si="7"/>
        <v>68</v>
      </c>
      <c r="B107" s="11" t="str">
        <f t="shared" si="8"/>
        <v>CM068</v>
      </c>
      <c r="C107" s="772" t="str">
        <f t="shared" si="3"/>
        <v>CM068</v>
      </c>
      <c r="D107" s="772" t="s">
        <v>33</v>
      </c>
      <c r="E107" s="53" t="s">
        <v>393</v>
      </c>
      <c r="F107" s="53" t="s">
        <v>415</v>
      </c>
      <c r="G107" s="551"/>
      <c r="H107" s="719" t="s">
        <v>836</v>
      </c>
      <c r="I107" s="701" t="s">
        <v>837</v>
      </c>
      <c r="J107" s="701"/>
      <c r="K107" s="715" t="s">
        <v>838</v>
      </c>
      <c r="L107" s="485"/>
      <c r="M107" s="485"/>
      <c r="N107" s="701"/>
      <c r="O107" s="223"/>
      <c r="P107" s="701"/>
      <c r="Q107" s="709" t="s">
        <v>159</v>
      </c>
      <c r="R107" s="711" t="s">
        <v>413</v>
      </c>
      <c r="S107" s="217"/>
      <c r="T107" s="217"/>
      <c r="U107" s="217"/>
      <c r="V107" s="249" t="s">
        <v>839</v>
      </c>
      <c r="W107" s="249" t="s">
        <v>839</v>
      </c>
      <c r="X107" s="249" t="s">
        <v>839</v>
      </c>
      <c r="Y107" s="248">
        <f t="shared" si="9"/>
        <v>0</v>
      </c>
    </row>
    <row r="108" spans="1:25" x14ac:dyDescent="0.25">
      <c r="A108" s="11">
        <f t="shared" si="7"/>
        <v>68</v>
      </c>
      <c r="B108" s="11" t="str">
        <f t="shared" si="8"/>
        <v>CM068</v>
      </c>
      <c r="C108" s="773" t="str">
        <f t="shared" si="3"/>
        <v>CM068</v>
      </c>
      <c r="D108" s="773"/>
      <c r="E108" s="525" t="s">
        <v>393</v>
      </c>
      <c r="F108" s="525" t="s">
        <v>419</v>
      </c>
      <c r="G108" s="552"/>
      <c r="H108" s="740"/>
      <c r="I108" s="737"/>
      <c r="J108" s="737"/>
      <c r="K108" s="741"/>
      <c r="L108" s="507"/>
      <c r="M108" s="507"/>
      <c r="N108" s="737"/>
      <c r="O108" s="225"/>
      <c r="P108" s="737"/>
      <c r="Q108" s="710"/>
      <c r="R108" s="712"/>
      <c r="S108" s="217"/>
      <c r="T108" s="217"/>
      <c r="U108" s="217"/>
      <c r="V108" s="249"/>
      <c r="W108" s="249"/>
      <c r="X108" s="249"/>
      <c r="Y108" s="248">
        <f t="shared" si="9"/>
        <v>0</v>
      </c>
    </row>
    <row r="109" spans="1:25" ht="25.5" x14ac:dyDescent="0.25">
      <c r="A109" s="11">
        <f t="shared" si="7"/>
        <v>69</v>
      </c>
      <c r="B109" s="11" t="str">
        <f t="shared" si="8"/>
        <v>CM069</v>
      </c>
      <c r="C109" s="518" t="str">
        <f t="shared" si="3"/>
        <v>CM069</v>
      </c>
      <c r="D109" s="518" t="s">
        <v>840</v>
      </c>
      <c r="E109" s="57" t="s">
        <v>393</v>
      </c>
      <c r="F109" s="57" t="s">
        <v>419</v>
      </c>
      <c r="G109" s="111"/>
      <c r="H109" s="499" t="s">
        <v>841</v>
      </c>
      <c r="I109" s="479"/>
      <c r="J109" s="479"/>
      <c r="K109" s="501" t="s">
        <v>842</v>
      </c>
      <c r="L109" s="479" t="s">
        <v>155</v>
      </c>
      <c r="M109" s="479"/>
      <c r="N109" s="479"/>
      <c r="O109" s="226"/>
      <c r="P109" s="510"/>
      <c r="Q109" s="41" t="s">
        <v>237</v>
      </c>
      <c r="R109" s="256" t="s">
        <v>843</v>
      </c>
      <c r="S109" s="217"/>
      <c r="T109" s="217"/>
      <c r="U109" s="217"/>
      <c r="V109" s="249" t="s">
        <v>844</v>
      </c>
      <c r="W109" s="249" t="s">
        <v>844</v>
      </c>
      <c r="X109" s="249" t="s">
        <v>845</v>
      </c>
      <c r="Y109" s="248">
        <f t="shared" si="9"/>
        <v>1</v>
      </c>
    </row>
    <row r="110" spans="1:25" ht="76.5" x14ac:dyDescent="0.25">
      <c r="A110" s="11">
        <f t="shared" si="7"/>
        <v>70</v>
      </c>
      <c r="B110" s="11" t="str">
        <f t="shared" si="8"/>
        <v>CM070</v>
      </c>
      <c r="C110" s="522" t="str">
        <f>B110</f>
        <v>CM070</v>
      </c>
      <c r="D110" s="522" t="s">
        <v>846</v>
      </c>
      <c r="E110" s="53" t="s">
        <v>393</v>
      </c>
      <c r="F110" s="53" t="s">
        <v>432</v>
      </c>
      <c r="G110" s="112"/>
      <c r="H110" s="508" t="s">
        <v>847</v>
      </c>
      <c r="I110" s="485" t="s">
        <v>154</v>
      </c>
      <c r="J110" s="485"/>
      <c r="K110" s="496" t="s">
        <v>848</v>
      </c>
      <c r="L110" s="485" t="s">
        <v>155</v>
      </c>
      <c r="M110" s="485"/>
      <c r="N110" s="485"/>
      <c r="O110" s="223"/>
      <c r="P110" s="485"/>
      <c r="Q110" s="41" t="s">
        <v>159</v>
      </c>
      <c r="R110" s="256" t="s">
        <v>849</v>
      </c>
      <c r="S110" s="781" t="s">
        <v>850</v>
      </c>
      <c r="T110" s="782"/>
      <c r="U110" s="783"/>
      <c r="V110" s="249" t="s">
        <v>851</v>
      </c>
      <c r="W110" s="249" t="s">
        <v>851</v>
      </c>
      <c r="X110" s="249" t="s">
        <v>851</v>
      </c>
      <c r="Y110" s="248">
        <f t="shared" si="9"/>
        <v>0</v>
      </c>
    </row>
    <row r="111" spans="1:25" ht="51" x14ac:dyDescent="0.25">
      <c r="A111" s="11">
        <f t="shared" si="7"/>
        <v>71</v>
      </c>
      <c r="B111" s="11" t="str">
        <f t="shared" si="8"/>
        <v>CM071</v>
      </c>
      <c r="C111" s="518" t="str">
        <f t="shared" ref="C111" si="12">B111</f>
        <v>CM071</v>
      </c>
      <c r="D111" s="518" t="s">
        <v>852</v>
      </c>
      <c r="E111" s="57" t="s">
        <v>286</v>
      </c>
      <c r="F111" s="57" t="s">
        <v>286</v>
      </c>
      <c r="G111" s="109"/>
      <c r="H111" s="519" t="s">
        <v>853</v>
      </c>
      <c r="I111" s="479" t="s">
        <v>92</v>
      </c>
      <c r="J111" s="479"/>
      <c r="K111" s="501" t="s">
        <v>854</v>
      </c>
      <c r="L111" s="479"/>
      <c r="M111" s="479"/>
      <c r="N111" s="479"/>
      <c r="O111" s="226"/>
      <c r="P111" s="510"/>
      <c r="Q111" s="41" t="s">
        <v>159</v>
      </c>
      <c r="R111" s="260" t="s">
        <v>855</v>
      </c>
      <c r="S111" s="217"/>
      <c r="T111" s="217"/>
      <c r="U111" s="217"/>
      <c r="V111" s="249" t="s">
        <v>856</v>
      </c>
      <c r="W111" s="249" t="s">
        <v>856</v>
      </c>
      <c r="X111" s="249" t="s">
        <v>856</v>
      </c>
      <c r="Y111" s="248">
        <f t="shared" si="9"/>
        <v>1</v>
      </c>
    </row>
    <row r="112" spans="1:25" ht="15" customHeight="1" x14ac:dyDescent="0.25">
      <c r="A112" s="11">
        <f t="shared" si="7"/>
        <v>72</v>
      </c>
      <c r="B112" s="11" t="str">
        <f t="shared" si="8"/>
        <v>CM072</v>
      </c>
      <c r="C112" s="772" t="str">
        <f>B112</f>
        <v>CM072</v>
      </c>
      <c r="D112" s="772" t="s">
        <v>857</v>
      </c>
      <c r="E112" s="53" t="s">
        <v>149</v>
      </c>
      <c r="F112" s="53" t="s">
        <v>858</v>
      </c>
      <c r="G112" s="96"/>
      <c r="H112" s="747" t="s">
        <v>859</v>
      </c>
      <c r="I112" s="701" t="s">
        <v>154</v>
      </c>
      <c r="J112" s="701"/>
      <c r="K112" s="715" t="s">
        <v>860</v>
      </c>
      <c r="L112" s="485" t="s">
        <v>155</v>
      </c>
      <c r="M112" s="485"/>
      <c r="N112" s="701"/>
      <c r="O112" s="223"/>
      <c r="P112" s="701"/>
      <c r="Q112" s="709" t="s">
        <v>159</v>
      </c>
      <c r="R112" s="711" t="s">
        <v>861</v>
      </c>
      <c r="S112" s="217"/>
      <c r="T112" s="217"/>
      <c r="U112" s="217"/>
      <c r="V112" s="249" t="s">
        <v>862</v>
      </c>
      <c r="W112" s="249" t="s">
        <v>862</v>
      </c>
      <c r="X112" s="249" t="s">
        <v>164</v>
      </c>
      <c r="Y112" s="248">
        <f t="shared" si="9"/>
        <v>0</v>
      </c>
    </row>
    <row r="113" spans="1:25" x14ac:dyDescent="0.25">
      <c r="A113" s="11">
        <f t="shared" si="7"/>
        <v>72</v>
      </c>
      <c r="B113" s="11" t="str">
        <f t="shared" si="8"/>
        <v>CM072</v>
      </c>
      <c r="C113" s="773" t="str">
        <f>B113</f>
        <v>CM072</v>
      </c>
      <c r="D113" s="773"/>
      <c r="E113" s="525" t="s">
        <v>277</v>
      </c>
      <c r="F113" s="525" t="s">
        <v>858</v>
      </c>
      <c r="G113" s="100"/>
      <c r="H113" s="774"/>
      <c r="I113" s="737" t="e">
        <v>#N/A</v>
      </c>
      <c r="J113" s="737"/>
      <c r="K113" s="741"/>
      <c r="L113" s="507"/>
      <c r="M113" s="507"/>
      <c r="N113" s="737"/>
      <c r="O113" s="225"/>
      <c r="P113" s="737"/>
      <c r="Q113" s="710"/>
      <c r="R113" s="712"/>
      <c r="S113" s="217"/>
      <c r="T113" s="217"/>
      <c r="U113" s="217"/>
      <c r="V113" s="249" t="s">
        <v>862</v>
      </c>
      <c r="W113" s="249" t="s">
        <v>862</v>
      </c>
      <c r="X113" s="249" t="s">
        <v>164</v>
      </c>
      <c r="Y113" s="248">
        <f t="shared" si="9"/>
        <v>0</v>
      </c>
    </row>
    <row r="114" spans="1:25" ht="51" x14ac:dyDescent="0.25">
      <c r="A114" s="11">
        <f t="shared" si="7"/>
        <v>73</v>
      </c>
      <c r="B114" s="11" t="str">
        <f t="shared" si="8"/>
        <v>CM073</v>
      </c>
      <c r="C114" s="518" t="str">
        <f t="shared" ref="C114:C119" si="13">B114</f>
        <v>CM073</v>
      </c>
      <c r="D114" s="518" t="s">
        <v>47</v>
      </c>
      <c r="E114" s="57" t="s">
        <v>474</v>
      </c>
      <c r="F114" s="57" t="s">
        <v>546</v>
      </c>
      <c r="G114" s="109"/>
      <c r="H114" s="519" t="s">
        <v>863</v>
      </c>
      <c r="I114" s="479" t="s">
        <v>104</v>
      </c>
      <c r="J114" s="479"/>
      <c r="K114" s="501" t="s">
        <v>864</v>
      </c>
      <c r="L114" s="479" t="s">
        <v>155</v>
      </c>
      <c r="M114" s="479"/>
      <c r="N114" s="479"/>
      <c r="O114" s="226" t="s">
        <v>865</v>
      </c>
      <c r="P114" s="510"/>
      <c r="Q114" s="41" t="s">
        <v>237</v>
      </c>
      <c r="R114" s="256" t="s">
        <v>780</v>
      </c>
      <c r="S114" s="217"/>
      <c r="T114" s="217"/>
      <c r="U114" s="217"/>
      <c r="V114" s="249" t="s">
        <v>866</v>
      </c>
      <c r="W114" s="249" t="s">
        <v>866</v>
      </c>
      <c r="X114" s="249" t="s">
        <v>866</v>
      </c>
      <c r="Y114" s="248">
        <f t="shared" si="9"/>
        <v>1</v>
      </c>
    </row>
    <row r="115" spans="1:25" ht="63.75" x14ac:dyDescent="0.25">
      <c r="A115" s="11">
        <f t="shared" si="7"/>
        <v>74</v>
      </c>
      <c r="B115" s="11" t="str">
        <f t="shared" si="8"/>
        <v>CM074</v>
      </c>
      <c r="C115" s="522" t="str">
        <f t="shared" si="13"/>
        <v>CM074</v>
      </c>
      <c r="D115" s="522" t="s">
        <v>867</v>
      </c>
      <c r="E115" s="53" t="s">
        <v>474</v>
      </c>
      <c r="F115" s="53" t="s">
        <v>546</v>
      </c>
      <c r="G115" s="112"/>
      <c r="H115" s="508" t="s">
        <v>868</v>
      </c>
      <c r="I115" s="485" t="s">
        <v>869</v>
      </c>
      <c r="J115" s="485"/>
      <c r="K115" s="496" t="s">
        <v>870</v>
      </c>
      <c r="L115" s="485" t="s">
        <v>155</v>
      </c>
      <c r="M115" s="485"/>
      <c r="N115" s="485"/>
      <c r="O115" s="223" t="s">
        <v>598</v>
      </c>
      <c r="P115" s="485"/>
      <c r="Q115" s="41" t="s">
        <v>237</v>
      </c>
      <c r="R115" s="256" t="s">
        <v>871</v>
      </c>
      <c r="S115" s="217"/>
      <c r="T115" s="217"/>
      <c r="U115" s="217"/>
      <c r="V115" s="249"/>
      <c r="W115" s="249"/>
      <c r="X115" s="249"/>
      <c r="Y115" s="248">
        <f t="shared" si="9"/>
        <v>0</v>
      </c>
    </row>
    <row r="116" spans="1:25" ht="30" x14ac:dyDescent="0.25">
      <c r="A116" s="11">
        <f t="shared" si="7"/>
        <v>75</v>
      </c>
      <c r="B116" s="11" t="str">
        <f t="shared" si="8"/>
        <v>CM075</v>
      </c>
      <c r="C116" s="63" t="str">
        <f>B116</f>
        <v>CM075</v>
      </c>
      <c r="D116" s="63" t="s">
        <v>872</v>
      </c>
      <c r="E116" s="210" t="s">
        <v>474</v>
      </c>
      <c r="F116" s="210" t="s">
        <v>487</v>
      </c>
      <c r="G116" s="109"/>
      <c r="H116" s="475" t="s">
        <v>873</v>
      </c>
      <c r="I116" s="477" t="s">
        <v>90</v>
      </c>
      <c r="J116" s="477"/>
      <c r="K116" s="476"/>
      <c r="L116" s="477"/>
      <c r="M116" s="477" t="s">
        <v>155</v>
      </c>
      <c r="N116" s="477"/>
      <c r="O116" s="255"/>
      <c r="P116" s="66"/>
      <c r="Q116" s="41" t="s">
        <v>159</v>
      </c>
      <c r="R116" s="260"/>
      <c r="S116" s="217"/>
      <c r="T116" s="217"/>
      <c r="U116" s="217"/>
      <c r="V116" s="249" t="s">
        <v>874</v>
      </c>
      <c r="W116" s="249" t="s">
        <v>874</v>
      </c>
      <c r="X116" s="249" t="s">
        <v>874</v>
      </c>
      <c r="Y116" s="248">
        <f t="shared" si="9"/>
        <v>1</v>
      </c>
    </row>
    <row r="117" spans="1:25" ht="15" customHeight="1" x14ac:dyDescent="0.25">
      <c r="A117" s="11">
        <f t="shared" si="7"/>
        <v>76</v>
      </c>
      <c r="B117" s="11" t="str">
        <f t="shared" si="8"/>
        <v>CM076</v>
      </c>
      <c r="C117" s="772" t="str">
        <f t="shared" si="13"/>
        <v>CM076</v>
      </c>
      <c r="D117" s="772" t="s">
        <v>875</v>
      </c>
      <c r="E117" s="53" t="s">
        <v>149</v>
      </c>
      <c r="F117" s="53" t="s">
        <v>546</v>
      </c>
      <c r="G117" s="96"/>
      <c r="H117" s="747" t="s">
        <v>876</v>
      </c>
      <c r="I117" s="701" t="s">
        <v>90</v>
      </c>
      <c r="J117" s="701"/>
      <c r="K117" s="715"/>
      <c r="L117" s="485"/>
      <c r="M117" s="485" t="s">
        <v>155</v>
      </c>
      <c r="N117" s="701"/>
      <c r="O117" s="223"/>
      <c r="P117" s="701"/>
      <c r="Q117" s="709" t="s">
        <v>159</v>
      </c>
      <c r="R117" s="260"/>
      <c r="S117" s="217"/>
      <c r="T117" s="217"/>
      <c r="U117" s="217"/>
      <c r="V117" s="249" t="s">
        <v>874</v>
      </c>
      <c r="W117" s="249" t="s">
        <v>874</v>
      </c>
      <c r="X117" s="249" t="s">
        <v>874</v>
      </c>
      <c r="Y117" s="248">
        <f t="shared" si="9"/>
        <v>0</v>
      </c>
    </row>
    <row r="118" spans="1:25" x14ac:dyDescent="0.25">
      <c r="A118" s="11">
        <f t="shared" si="7"/>
        <v>76</v>
      </c>
      <c r="B118" s="11" t="str">
        <f t="shared" si="8"/>
        <v>CM076</v>
      </c>
      <c r="C118" s="773"/>
      <c r="D118" s="773"/>
      <c r="E118" s="525" t="s">
        <v>286</v>
      </c>
      <c r="F118" s="525" t="s">
        <v>546</v>
      </c>
      <c r="G118" s="98"/>
      <c r="H118" s="774"/>
      <c r="I118" s="737"/>
      <c r="J118" s="737"/>
      <c r="K118" s="741"/>
      <c r="L118" s="507"/>
      <c r="M118" s="507"/>
      <c r="N118" s="737"/>
      <c r="O118" s="225"/>
      <c r="P118" s="737"/>
      <c r="Q118" s="731"/>
      <c r="R118" s="260"/>
      <c r="S118" s="217"/>
      <c r="T118" s="217"/>
      <c r="U118" s="217"/>
      <c r="V118" s="249" t="s">
        <v>874</v>
      </c>
      <c r="W118" s="249" t="s">
        <v>874</v>
      </c>
      <c r="X118" s="249" t="s">
        <v>874</v>
      </c>
      <c r="Y118" s="248">
        <f t="shared" si="9"/>
        <v>0</v>
      </c>
    </row>
    <row r="119" spans="1:25" x14ac:dyDescent="0.25">
      <c r="A119" s="11">
        <f t="shared" si="7"/>
        <v>76</v>
      </c>
      <c r="B119" s="11" t="str">
        <f t="shared" si="8"/>
        <v>CM076</v>
      </c>
      <c r="C119" s="775" t="str">
        <f t="shared" si="13"/>
        <v>CM076</v>
      </c>
      <c r="D119" s="775"/>
      <c r="E119" s="526" t="s">
        <v>474</v>
      </c>
      <c r="F119" s="526" t="s">
        <v>487</v>
      </c>
      <c r="G119" s="100"/>
      <c r="H119" s="780"/>
      <c r="I119" s="702"/>
      <c r="J119" s="702"/>
      <c r="K119" s="716"/>
      <c r="L119" s="486"/>
      <c r="M119" s="486"/>
      <c r="N119" s="702"/>
      <c r="O119" s="229"/>
      <c r="P119" s="702"/>
      <c r="Q119" s="710"/>
      <c r="R119" s="260"/>
      <c r="S119" s="217"/>
      <c r="T119" s="217"/>
      <c r="U119" s="217"/>
      <c r="V119" s="249" t="s">
        <v>874</v>
      </c>
      <c r="W119" s="249" t="s">
        <v>874</v>
      </c>
      <c r="X119" s="249" t="s">
        <v>874</v>
      </c>
      <c r="Y119" s="248">
        <f t="shared" si="9"/>
        <v>0</v>
      </c>
    </row>
    <row r="120" spans="1:25" ht="30" x14ac:dyDescent="0.25">
      <c r="A120" s="11">
        <f t="shared" si="7"/>
        <v>77</v>
      </c>
      <c r="B120" s="11" t="str">
        <f t="shared" si="8"/>
        <v>CM077</v>
      </c>
      <c r="C120" s="512" t="str">
        <f>B120</f>
        <v>CM077</v>
      </c>
      <c r="D120" s="512" t="s">
        <v>877</v>
      </c>
      <c r="E120" s="514" t="s">
        <v>474</v>
      </c>
      <c r="F120" s="514" t="s">
        <v>487</v>
      </c>
      <c r="G120" s="568" t="s">
        <v>632</v>
      </c>
      <c r="H120" s="520" t="s">
        <v>878</v>
      </c>
      <c r="I120" s="480" t="s">
        <v>90</v>
      </c>
      <c r="J120" s="480"/>
      <c r="K120" s="517"/>
      <c r="L120" s="480"/>
      <c r="M120" s="480" t="s">
        <v>155</v>
      </c>
      <c r="N120" s="480"/>
      <c r="O120" s="227"/>
      <c r="P120" s="511"/>
      <c r="Q120" s="41" t="s">
        <v>159</v>
      </c>
      <c r="R120" s="260"/>
      <c r="S120" s="217"/>
      <c r="T120" s="217"/>
      <c r="U120" s="217"/>
      <c r="V120" s="249" t="s">
        <v>874</v>
      </c>
      <c r="W120" s="249" t="s">
        <v>874</v>
      </c>
      <c r="X120" s="249" t="s">
        <v>874</v>
      </c>
      <c r="Y120" s="248">
        <f t="shared" si="9"/>
        <v>1</v>
      </c>
    </row>
    <row r="121" spans="1:25" ht="30" x14ac:dyDescent="0.25">
      <c r="A121" s="11">
        <f t="shared" si="7"/>
        <v>78</v>
      </c>
      <c r="B121" s="11" t="str">
        <f t="shared" si="8"/>
        <v>CM078</v>
      </c>
      <c r="C121" s="68" t="str">
        <f>B121</f>
        <v>CM078</v>
      </c>
      <c r="D121" s="68" t="s">
        <v>879</v>
      </c>
      <c r="E121" s="80" t="s">
        <v>286</v>
      </c>
      <c r="F121" s="80" t="s">
        <v>286</v>
      </c>
      <c r="G121" s="542"/>
      <c r="H121" s="487" t="s">
        <v>880</v>
      </c>
      <c r="I121" s="489" t="s">
        <v>103</v>
      </c>
      <c r="J121" s="489"/>
      <c r="K121" s="488"/>
      <c r="L121" s="489"/>
      <c r="M121" s="489"/>
      <c r="N121" s="489"/>
      <c r="O121" s="241"/>
      <c r="P121" s="489"/>
      <c r="Q121" s="41" t="s">
        <v>159</v>
      </c>
      <c r="R121" s="260"/>
      <c r="S121" s="217"/>
      <c r="T121" s="217"/>
      <c r="U121" s="217"/>
      <c r="V121" s="249" t="s">
        <v>881</v>
      </c>
      <c r="W121" s="249" t="s">
        <v>881</v>
      </c>
      <c r="X121" s="249" t="s">
        <v>881</v>
      </c>
      <c r="Y121" s="248">
        <f t="shared" si="9"/>
        <v>0</v>
      </c>
    </row>
    <row r="122" spans="1:25" s="270" customFormat="1" ht="63.75" x14ac:dyDescent="0.25">
      <c r="A122" s="11">
        <f t="shared" si="7"/>
        <v>79</v>
      </c>
      <c r="B122" s="11" t="str">
        <f t="shared" si="8"/>
        <v>CM079</v>
      </c>
      <c r="C122" s="518" t="str">
        <f t="shared" ref="C122" si="14">B122</f>
        <v>CM079</v>
      </c>
      <c r="D122" s="518" t="s">
        <v>882</v>
      </c>
      <c r="E122" s="57" t="s">
        <v>393</v>
      </c>
      <c r="F122" s="57" t="s">
        <v>404</v>
      </c>
      <c r="G122" s="568" t="s">
        <v>632</v>
      </c>
      <c r="H122" s="499" t="s">
        <v>883</v>
      </c>
      <c r="I122" s="479" t="s">
        <v>154</v>
      </c>
      <c r="J122" s="479"/>
      <c r="K122" s="501" t="s">
        <v>884</v>
      </c>
      <c r="L122" s="479"/>
      <c r="M122" s="479"/>
      <c r="N122" s="479"/>
      <c r="O122" s="120" t="s">
        <v>885</v>
      </c>
      <c r="P122" s="266"/>
      <c r="Q122" s="209" t="s">
        <v>159</v>
      </c>
      <c r="R122" s="258" t="s">
        <v>886</v>
      </c>
      <c r="S122" s="268"/>
      <c r="T122" s="268"/>
      <c r="U122" s="268"/>
      <c r="V122" s="269"/>
      <c r="W122" s="269"/>
      <c r="X122" s="269"/>
      <c r="Y122" s="248">
        <f t="shared" si="9"/>
        <v>1</v>
      </c>
    </row>
    <row r="123" spans="1:25" x14ac:dyDescent="0.25">
      <c r="A123" s="11">
        <f t="shared" si="7"/>
        <v>80</v>
      </c>
      <c r="B123" s="11" t="str">
        <f t="shared" si="8"/>
        <v>CM080</v>
      </c>
      <c r="C123" s="68" t="str">
        <f>B123</f>
        <v>CM080</v>
      </c>
      <c r="D123" s="68" t="s">
        <v>887</v>
      </c>
      <c r="E123" s="80" t="s">
        <v>495</v>
      </c>
      <c r="F123" s="80" t="s">
        <v>500</v>
      </c>
      <c r="G123" s="112"/>
      <c r="H123" s="487" t="s">
        <v>888</v>
      </c>
      <c r="I123" s="489" t="s">
        <v>154</v>
      </c>
      <c r="J123" s="489"/>
      <c r="K123" s="488"/>
      <c r="L123" s="489"/>
      <c r="M123" s="489"/>
      <c r="N123" s="489"/>
      <c r="O123" s="241"/>
      <c r="P123" s="489"/>
      <c r="Q123" s="41" t="s">
        <v>159</v>
      </c>
      <c r="R123" s="260" t="s">
        <v>889</v>
      </c>
      <c r="S123" s="217" t="s">
        <v>890</v>
      </c>
      <c r="T123" s="217"/>
      <c r="U123" s="217"/>
      <c r="V123" s="249" t="s">
        <v>891</v>
      </c>
      <c r="W123" s="249" t="s">
        <v>891</v>
      </c>
      <c r="X123" s="249" t="s">
        <v>891</v>
      </c>
      <c r="Y123" s="248">
        <f t="shared" si="9"/>
        <v>0</v>
      </c>
    </row>
    <row r="124" spans="1:25" ht="51" x14ac:dyDescent="0.25">
      <c r="A124" s="11">
        <f t="shared" si="7"/>
        <v>81</v>
      </c>
      <c r="B124" s="11" t="str">
        <f t="shared" si="8"/>
        <v>CM081</v>
      </c>
      <c r="C124" s="63" t="str">
        <f t="shared" ref="C124:C125" si="15">B124</f>
        <v>CM081</v>
      </c>
      <c r="D124" s="63" t="s">
        <v>892</v>
      </c>
      <c r="E124" s="210" t="s">
        <v>495</v>
      </c>
      <c r="F124" s="210" t="s">
        <v>514</v>
      </c>
      <c r="G124" s="109"/>
      <c r="H124" s="475" t="s">
        <v>893</v>
      </c>
      <c r="I124" s="477" t="s">
        <v>154</v>
      </c>
      <c r="J124" s="477"/>
      <c r="K124" s="476" t="s">
        <v>894</v>
      </c>
      <c r="L124" s="477" t="s">
        <v>155</v>
      </c>
      <c r="M124" s="477"/>
      <c r="N124" s="477"/>
      <c r="O124" s="255" t="s">
        <v>598</v>
      </c>
      <c r="P124" s="66"/>
      <c r="Q124" s="41" t="s">
        <v>159</v>
      </c>
      <c r="R124" s="258" t="s">
        <v>895</v>
      </c>
      <c r="S124" s="217"/>
      <c r="T124" s="217"/>
      <c r="U124" s="217"/>
      <c r="V124" s="249"/>
      <c r="W124" s="249"/>
      <c r="X124" s="249"/>
      <c r="Y124" s="248">
        <f t="shared" si="9"/>
        <v>1</v>
      </c>
    </row>
    <row r="125" spans="1:25" ht="30" x14ac:dyDescent="0.25">
      <c r="A125" s="11">
        <f t="shared" si="7"/>
        <v>82</v>
      </c>
      <c r="B125" s="11" t="str">
        <f t="shared" si="8"/>
        <v>CM082</v>
      </c>
      <c r="C125" s="68" t="str">
        <f t="shared" si="15"/>
        <v>CM082</v>
      </c>
      <c r="D125" s="68" t="s">
        <v>896</v>
      </c>
      <c r="E125" s="80" t="s">
        <v>495</v>
      </c>
      <c r="F125" s="80" t="s">
        <v>546</v>
      </c>
      <c r="G125" s="112"/>
      <c r="H125" s="487" t="s">
        <v>897</v>
      </c>
      <c r="I125" s="489" t="s">
        <v>110</v>
      </c>
      <c r="J125" s="489"/>
      <c r="K125" s="488"/>
      <c r="L125" s="489"/>
      <c r="M125" s="489"/>
      <c r="N125" s="489"/>
      <c r="O125" s="241"/>
      <c r="P125" s="489"/>
      <c r="Q125" s="41" t="s">
        <v>159</v>
      </c>
      <c r="R125" s="260"/>
      <c r="S125" s="217"/>
      <c r="T125" s="217"/>
      <c r="U125" s="217"/>
      <c r="V125" s="249" t="s">
        <v>898</v>
      </c>
      <c r="W125" s="249" t="s">
        <v>898</v>
      </c>
      <c r="X125" s="249" t="s">
        <v>898</v>
      </c>
      <c r="Y125" s="248">
        <f t="shared" si="9"/>
        <v>0</v>
      </c>
    </row>
    <row r="126" spans="1:25" ht="63.75" x14ac:dyDescent="0.25">
      <c r="A126" s="11">
        <f t="shared" si="7"/>
        <v>83</v>
      </c>
      <c r="B126" s="11" t="str">
        <f t="shared" si="8"/>
        <v>CM083</v>
      </c>
      <c r="C126" s="518" t="str">
        <f>B126</f>
        <v>CM083</v>
      </c>
      <c r="D126" s="518" t="s">
        <v>899</v>
      </c>
      <c r="E126" s="57" t="s">
        <v>495</v>
      </c>
      <c r="F126" s="57" t="s">
        <v>546</v>
      </c>
      <c r="G126" s="568" t="s">
        <v>632</v>
      </c>
      <c r="H126" s="519" t="s">
        <v>900</v>
      </c>
      <c r="I126" s="479" t="s">
        <v>154</v>
      </c>
      <c r="J126" s="479"/>
      <c r="K126" s="501"/>
      <c r="L126" s="479"/>
      <c r="M126" s="479"/>
      <c r="N126" s="479"/>
      <c r="O126" s="226" t="s">
        <v>598</v>
      </c>
      <c r="P126" s="266"/>
      <c r="Q126" s="41" t="s">
        <v>159</v>
      </c>
      <c r="R126" s="509" t="s">
        <v>901</v>
      </c>
      <c r="S126" s="254" t="s">
        <v>902</v>
      </c>
      <c r="T126" s="254" t="s">
        <v>903</v>
      </c>
      <c r="U126" s="254" t="s">
        <v>904</v>
      </c>
      <c r="V126" s="249"/>
      <c r="W126" s="249"/>
      <c r="X126" s="249"/>
      <c r="Y126" s="248">
        <f t="shared" si="9"/>
        <v>1</v>
      </c>
    </row>
    <row r="127" spans="1:25" ht="15" customHeight="1" x14ac:dyDescent="0.25">
      <c r="A127" s="11">
        <f t="shared" si="7"/>
        <v>84</v>
      </c>
      <c r="B127" s="11" t="str">
        <f t="shared" si="8"/>
        <v>CM084</v>
      </c>
      <c r="C127" s="772" t="str">
        <f t="shared" ref="C127:C139" si="16">B127</f>
        <v>CM084</v>
      </c>
      <c r="D127" s="772" t="s">
        <v>905</v>
      </c>
      <c r="E127" s="53" t="s">
        <v>149</v>
      </c>
      <c r="F127" s="53" t="s">
        <v>546</v>
      </c>
      <c r="G127" s="551"/>
      <c r="H127" s="719" t="s">
        <v>906</v>
      </c>
      <c r="I127" s="701" t="s">
        <v>154</v>
      </c>
      <c r="J127" s="701"/>
      <c r="K127" s="715"/>
      <c r="L127" s="485"/>
      <c r="M127" s="485"/>
      <c r="N127" s="701" t="s">
        <v>155</v>
      </c>
      <c r="O127" s="223"/>
      <c r="P127" s="701"/>
      <c r="Q127" s="709" t="s">
        <v>237</v>
      </c>
      <c r="R127" s="711" t="s">
        <v>907</v>
      </c>
      <c r="S127" s="217"/>
      <c r="T127" s="217"/>
      <c r="U127" s="217"/>
      <c r="V127" s="249" t="s">
        <v>908</v>
      </c>
      <c r="W127" s="249" t="s">
        <v>908</v>
      </c>
      <c r="X127" s="249" t="s">
        <v>908</v>
      </c>
      <c r="Y127" s="248">
        <f t="shared" si="9"/>
        <v>0</v>
      </c>
    </row>
    <row r="128" spans="1:25" x14ac:dyDescent="0.25">
      <c r="A128" s="11">
        <f t="shared" si="7"/>
        <v>84</v>
      </c>
      <c r="B128" s="11" t="str">
        <f t="shared" si="8"/>
        <v>CM084</v>
      </c>
      <c r="C128" s="773" t="str">
        <f t="shared" si="16"/>
        <v>CM084</v>
      </c>
      <c r="D128" s="776"/>
      <c r="E128" s="525" t="s">
        <v>277</v>
      </c>
      <c r="F128" s="525" t="s">
        <v>546</v>
      </c>
      <c r="G128" s="153"/>
      <c r="H128" s="778"/>
      <c r="I128" s="737" t="e">
        <v>#N/A</v>
      </c>
      <c r="J128" s="737"/>
      <c r="K128" s="741"/>
      <c r="L128" s="507"/>
      <c r="M128" s="507"/>
      <c r="N128" s="737"/>
      <c r="O128" s="225"/>
      <c r="P128" s="737"/>
      <c r="Q128" s="731"/>
      <c r="R128" s="735"/>
      <c r="S128" s="217"/>
      <c r="T128" s="217"/>
      <c r="U128" s="217"/>
      <c r="V128" s="249" t="s">
        <v>908</v>
      </c>
      <c r="W128" s="249" t="s">
        <v>908</v>
      </c>
      <c r="X128" s="249" t="s">
        <v>908</v>
      </c>
      <c r="Y128" s="248">
        <f t="shared" si="9"/>
        <v>0</v>
      </c>
    </row>
    <row r="129" spans="1:25" x14ac:dyDescent="0.25">
      <c r="A129" s="11">
        <f t="shared" si="7"/>
        <v>84</v>
      </c>
      <c r="B129" s="11" t="str">
        <f t="shared" si="8"/>
        <v>CM084</v>
      </c>
      <c r="C129" s="773" t="str">
        <f t="shared" si="16"/>
        <v>CM084</v>
      </c>
      <c r="D129" s="776"/>
      <c r="E129" s="525" t="s">
        <v>286</v>
      </c>
      <c r="F129" s="525" t="s">
        <v>546</v>
      </c>
      <c r="G129" s="153"/>
      <c r="H129" s="778"/>
      <c r="I129" s="737" t="e">
        <v>#N/A</v>
      </c>
      <c r="J129" s="737"/>
      <c r="K129" s="741"/>
      <c r="L129" s="507"/>
      <c r="M129" s="507"/>
      <c r="N129" s="737"/>
      <c r="O129" s="225"/>
      <c r="P129" s="737"/>
      <c r="Q129" s="731"/>
      <c r="R129" s="735"/>
      <c r="S129" s="217"/>
      <c r="T129" s="217"/>
      <c r="U129" s="217"/>
      <c r="V129" s="249" t="s">
        <v>908</v>
      </c>
      <c r="W129" s="249" t="s">
        <v>908</v>
      </c>
      <c r="X129" s="249" t="s">
        <v>908</v>
      </c>
      <c r="Y129" s="248">
        <f t="shared" si="9"/>
        <v>0</v>
      </c>
    </row>
    <row r="130" spans="1:25" x14ac:dyDescent="0.25">
      <c r="A130" s="11">
        <f t="shared" si="7"/>
        <v>84</v>
      </c>
      <c r="B130" s="11" t="str">
        <f t="shared" si="8"/>
        <v>CM084</v>
      </c>
      <c r="C130" s="773" t="str">
        <f t="shared" si="16"/>
        <v>CM084</v>
      </c>
      <c r="D130" s="776"/>
      <c r="E130" s="525" t="s">
        <v>295</v>
      </c>
      <c r="F130" s="525" t="s">
        <v>546</v>
      </c>
      <c r="G130" s="153"/>
      <c r="H130" s="778"/>
      <c r="I130" s="737" t="e">
        <v>#N/A</v>
      </c>
      <c r="J130" s="737"/>
      <c r="K130" s="741"/>
      <c r="L130" s="507"/>
      <c r="M130" s="507"/>
      <c r="N130" s="737"/>
      <c r="O130" s="225"/>
      <c r="P130" s="737"/>
      <c r="Q130" s="731"/>
      <c r="R130" s="735"/>
      <c r="S130" s="217"/>
      <c r="T130" s="217"/>
      <c r="U130" s="217"/>
      <c r="V130" s="249" t="s">
        <v>908</v>
      </c>
      <c r="W130" s="249" t="s">
        <v>908</v>
      </c>
      <c r="X130" s="249" t="s">
        <v>908</v>
      </c>
      <c r="Y130" s="248">
        <f t="shared" si="9"/>
        <v>0</v>
      </c>
    </row>
    <row r="131" spans="1:25" x14ac:dyDescent="0.25">
      <c r="A131" s="11">
        <f t="shared" si="7"/>
        <v>84</v>
      </c>
      <c r="B131" s="11" t="str">
        <f t="shared" si="8"/>
        <v>CM084</v>
      </c>
      <c r="C131" s="773" t="str">
        <f t="shared" si="16"/>
        <v>CM084</v>
      </c>
      <c r="D131" s="776"/>
      <c r="E131" s="525" t="s">
        <v>318</v>
      </c>
      <c r="F131" s="525" t="s">
        <v>546</v>
      </c>
      <c r="G131" s="153"/>
      <c r="H131" s="778"/>
      <c r="I131" s="737" t="e">
        <v>#N/A</v>
      </c>
      <c r="J131" s="737"/>
      <c r="K131" s="741"/>
      <c r="L131" s="507"/>
      <c r="M131" s="507"/>
      <c r="N131" s="737"/>
      <c r="O131" s="225"/>
      <c r="P131" s="737"/>
      <c r="Q131" s="731"/>
      <c r="R131" s="735"/>
      <c r="S131" s="217"/>
      <c r="T131" s="217"/>
      <c r="U131" s="217"/>
      <c r="V131" s="249" t="s">
        <v>908</v>
      </c>
      <c r="W131" s="249" t="s">
        <v>908</v>
      </c>
      <c r="X131" s="249" t="s">
        <v>908</v>
      </c>
      <c r="Y131" s="248">
        <f t="shared" si="9"/>
        <v>0</v>
      </c>
    </row>
    <row r="132" spans="1:25" x14ac:dyDescent="0.25">
      <c r="A132" s="11">
        <f t="shared" ref="A132:A181" si="17">IF(D132="",A131,A131+1)</f>
        <v>84</v>
      </c>
      <c r="B132" s="11" t="str">
        <f t="shared" ref="B132:B181" si="18">IF(A132=A131,B131,REPLACE(B131,LEN(B131)-LEN((RIGHT(B131,3)*1+1)*1)+1,LEN((RIGHT(B131,3)*1+1)*1),RIGHT(B131,3)*1+1))</f>
        <v>CM084</v>
      </c>
      <c r="C132" s="775" t="str">
        <f t="shared" si="16"/>
        <v>CM084</v>
      </c>
      <c r="D132" s="777"/>
      <c r="E132" s="526" t="s">
        <v>382</v>
      </c>
      <c r="F132" s="526" t="s">
        <v>546</v>
      </c>
      <c r="G132" s="155"/>
      <c r="H132" s="779"/>
      <c r="I132" s="702" t="e">
        <v>#N/A</v>
      </c>
      <c r="J132" s="702"/>
      <c r="K132" s="716"/>
      <c r="L132" s="486"/>
      <c r="M132" s="486"/>
      <c r="N132" s="702"/>
      <c r="O132" s="229"/>
      <c r="P132" s="702"/>
      <c r="Q132" s="710"/>
      <c r="R132" s="712"/>
      <c r="S132" s="217"/>
      <c r="T132" s="217"/>
      <c r="U132" s="217"/>
      <c r="V132" s="249" t="s">
        <v>908</v>
      </c>
      <c r="W132" s="249" t="s">
        <v>908</v>
      </c>
      <c r="X132" s="249" t="s">
        <v>908</v>
      </c>
      <c r="Y132" s="248">
        <f t="shared" si="9"/>
        <v>0</v>
      </c>
    </row>
    <row r="133" spans="1:25" ht="15" customHeight="1" x14ac:dyDescent="0.25">
      <c r="A133" s="11">
        <f t="shared" si="17"/>
        <v>85</v>
      </c>
      <c r="B133" s="11" t="str">
        <f t="shared" si="18"/>
        <v>CM085</v>
      </c>
      <c r="C133" s="768" t="str">
        <f t="shared" si="16"/>
        <v>CM085</v>
      </c>
      <c r="D133" s="768" t="s">
        <v>101</v>
      </c>
      <c r="E133" s="57" t="s">
        <v>149</v>
      </c>
      <c r="F133" s="57" t="s">
        <v>546</v>
      </c>
      <c r="G133" s="563"/>
      <c r="H133" s="721" t="s">
        <v>909</v>
      </c>
      <c r="I133" s="688" t="s">
        <v>98</v>
      </c>
      <c r="J133" s="688"/>
      <c r="K133" s="726" t="s">
        <v>910</v>
      </c>
      <c r="L133" s="479"/>
      <c r="M133" s="479" t="s">
        <v>155</v>
      </c>
      <c r="N133" s="688" t="s">
        <v>155</v>
      </c>
      <c r="O133" s="226"/>
      <c r="P133" s="758"/>
      <c r="Q133" s="709" t="s">
        <v>237</v>
      </c>
      <c r="R133" s="711" t="s">
        <v>911</v>
      </c>
      <c r="S133" s="217"/>
      <c r="T133" s="217"/>
      <c r="U133" s="217"/>
      <c r="V133" s="249" t="s">
        <v>912</v>
      </c>
      <c r="W133" s="249" t="s">
        <v>874</v>
      </c>
      <c r="X133" s="249" t="s">
        <v>912</v>
      </c>
      <c r="Y133" s="248">
        <f t="shared" si="9"/>
        <v>1</v>
      </c>
    </row>
    <row r="134" spans="1:25" x14ac:dyDescent="0.25">
      <c r="A134" s="11">
        <f t="shared" si="17"/>
        <v>85</v>
      </c>
      <c r="B134" s="11" t="str">
        <f t="shared" si="18"/>
        <v>CM085</v>
      </c>
      <c r="C134" s="761" t="str">
        <f t="shared" si="16"/>
        <v>CM085</v>
      </c>
      <c r="D134" s="761"/>
      <c r="E134" s="514" t="s">
        <v>277</v>
      </c>
      <c r="F134" s="514" t="s">
        <v>546</v>
      </c>
      <c r="G134" s="564"/>
      <c r="H134" s="734"/>
      <c r="I134" s="689"/>
      <c r="J134" s="689"/>
      <c r="K134" s="767"/>
      <c r="L134" s="480"/>
      <c r="M134" s="480"/>
      <c r="N134" s="689"/>
      <c r="O134" s="227"/>
      <c r="P134" s="759"/>
      <c r="Q134" s="731"/>
      <c r="R134" s="735"/>
      <c r="S134" s="217"/>
      <c r="T134" s="217"/>
      <c r="U134" s="217"/>
      <c r="V134" s="249" t="s">
        <v>912</v>
      </c>
      <c r="W134" s="249" t="s">
        <v>874</v>
      </c>
      <c r="X134" s="249" t="s">
        <v>912</v>
      </c>
      <c r="Y134" s="248">
        <f t="shared" si="9"/>
        <v>1</v>
      </c>
    </row>
    <row r="135" spans="1:25" x14ac:dyDescent="0.25">
      <c r="A135" s="11">
        <f t="shared" si="17"/>
        <v>85</v>
      </c>
      <c r="B135" s="11" t="str">
        <f t="shared" si="18"/>
        <v>CM085</v>
      </c>
      <c r="C135" s="761" t="str">
        <f t="shared" si="16"/>
        <v>CM085</v>
      </c>
      <c r="D135" s="761"/>
      <c r="E135" s="514" t="s">
        <v>286</v>
      </c>
      <c r="F135" s="514" t="s">
        <v>546</v>
      </c>
      <c r="G135" s="564"/>
      <c r="H135" s="734"/>
      <c r="I135" s="689"/>
      <c r="J135" s="689"/>
      <c r="K135" s="767"/>
      <c r="L135" s="480"/>
      <c r="M135" s="480"/>
      <c r="N135" s="689"/>
      <c r="O135" s="227"/>
      <c r="P135" s="759"/>
      <c r="Q135" s="731"/>
      <c r="R135" s="735"/>
      <c r="S135" s="217"/>
      <c r="T135" s="217"/>
      <c r="U135" s="217"/>
      <c r="V135" s="249" t="s">
        <v>912</v>
      </c>
      <c r="W135" s="249" t="s">
        <v>874</v>
      </c>
      <c r="X135" s="249" t="s">
        <v>912</v>
      </c>
      <c r="Y135" s="248">
        <f t="shared" ref="Y135:Y160" si="19">IF(ISODD(A135),1, 0)</f>
        <v>1</v>
      </c>
    </row>
    <row r="136" spans="1:25" x14ac:dyDescent="0.25">
      <c r="A136" s="11">
        <f t="shared" si="17"/>
        <v>85</v>
      </c>
      <c r="B136" s="11" t="str">
        <f t="shared" si="18"/>
        <v>CM085</v>
      </c>
      <c r="C136" s="761" t="str">
        <f t="shared" si="16"/>
        <v>CM085</v>
      </c>
      <c r="D136" s="761"/>
      <c r="E136" s="514" t="s">
        <v>295</v>
      </c>
      <c r="F136" s="514" t="s">
        <v>546</v>
      </c>
      <c r="G136" s="564"/>
      <c r="H136" s="734"/>
      <c r="I136" s="689"/>
      <c r="J136" s="689"/>
      <c r="K136" s="767"/>
      <c r="L136" s="480"/>
      <c r="M136" s="480"/>
      <c r="N136" s="689"/>
      <c r="O136" s="227"/>
      <c r="P136" s="759"/>
      <c r="Q136" s="731"/>
      <c r="R136" s="735"/>
      <c r="S136" s="217"/>
      <c r="T136" s="217"/>
      <c r="U136" s="217"/>
      <c r="V136" s="249" t="s">
        <v>912</v>
      </c>
      <c r="W136" s="249" t="s">
        <v>874</v>
      </c>
      <c r="X136" s="249" t="s">
        <v>913</v>
      </c>
      <c r="Y136" s="248">
        <f t="shared" si="19"/>
        <v>1</v>
      </c>
    </row>
    <row r="137" spans="1:25" x14ac:dyDescent="0.25">
      <c r="A137" s="11">
        <f t="shared" si="17"/>
        <v>85</v>
      </c>
      <c r="B137" s="11" t="str">
        <f t="shared" si="18"/>
        <v>CM085</v>
      </c>
      <c r="C137" s="761" t="str">
        <f t="shared" si="16"/>
        <v>CM085</v>
      </c>
      <c r="D137" s="761"/>
      <c r="E137" s="514" t="s">
        <v>318</v>
      </c>
      <c r="F137" s="514" t="s">
        <v>546</v>
      </c>
      <c r="G137" s="564"/>
      <c r="H137" s="734"/>
      <c r="I137" s="689"/>
      <c r="J137" s="689"/>
      <c r="K137" s="767"/>
      <c r="L137" s="480"/>
      <c r="M137" s="480"/>
      <c r="N137" s="689"/>
      <c r="O137" s="227"/>
      <c r="P137" s="759"/>
      <c r="Q137" s="731"/>
      <c r="R137" s="735"/>
      <c r="S137" s="217"/>
      <c r="T137" s="217"/>
      <c r="U137" s="217"/>
      <c r="V137" s="249" t="s">
        <v>912</v>
      </c>
      <c r="W137" s="249" t="s">
        <v>874</v>
      </c>
      <c r="X137" s="249" t="s">
        <v>914</v>
      </c>
      <c r="Y137" s="248">
        <f t="shared" si="19"/>
        <v>1</v>
      </c>
    </row>
    <row r="138" spans="1:25" x14ac:dyDescent="0.25">
      <c r="A138" s="11">
        <f t="shared" si="17"/>
        <v>85</v>
      </c>
      <c r="B138" s="11" t="str">
        <f t="shared" si="18"/>
        <v>CM085</v>
      </c>
      <c r="C138" s="761" t="str">
        <f t="shared" si="16"/>
        <v>CM085</v>
      </c>
      <c r="D138" s="761"/>
      <c r="E138" s="514" t="s">
        <v>382</v>
      </c>
      <c r="F138" s="514" t="s">
        <v>546</v>
      </c>
      <c r="G138" s="564"/>
      <c r="H138" s="734"/>
      <c r="I138" s="689"/>
      <c r="J138" s="689"/>
      <c r="K138" s="767"/>
      <c r="L138" s="480"/>
      <c r="M138" s="480"/>
      <c r="N138" s="689"/>
      <c r="O138" s="227"/>
      <c r="P138" s="759"/>
      <c r="Q138" s="731"/>
      <c r="R138" s="735"/>
      <c r="S138" s="217"/>
      <c r="T138" s="217"/>
      <c r="U138" s="217"/>
      <c r="V138" s="249" t="s">
        <v>912</v>
      </c>
      <c r="W138" s="249" t="s">
        <v>874</v>
      </c>
      <c r="X138" s="249" t="s">
        <v>914</v>
      </c>
      <c r="Y138" s="248">
        <f t="shared" si="19"/>
        <v>1</v>
      </c>
    </row>
    <row r="139" spans="1:25" x14ac:dyDescent="0.25">
      <c r="A139" s="11">
        <f t="shared" si="17"/>
        <v>85</v>
      </c>
      <c r="B139" s="11" t="str">
        <f t="shared" si="18"/>
        <v>CM085</v>
      </c>
      <c r="C139" s="761" t="str">
        <f t="shared" si="16"/>
        <v>CM085</v>
      </c>
      <c r="D139" s="761"/>
      <c r="E139" s="514" t="s">
        <v>393</v>
      </c>
      <c r="F139" s="514" t="s">
        <v>546</v>
      </c>
      <c r="G139" s="564"/>
      <c r="H139" s="734"/>
      <c r="I139" s="689"/>
      <c r="J139" s="689"/>
      <c r="K139" s="767"/>
      <c r="L139" s="480"/>
      <c r="M139" s="480"/>
      <c r="N139" s="689"/>
      <c r="O139" s="227"/>
      <c r="P139" s="759"/>
      <c r="Q139" s="731"/>
      <c r="R139" s="735"/>
      <c r="S139" s="217"/>
      <c r="T139" s="217"/>
      <c r="U139" s="217"/>
      <c r="V139" s="249" t="s">
        <v>912</v>
      </c>
      <c r="W139" s="249" t="s">
        <v>874</v>
      </c>
      <c r="X139" s="249" t="s">
        <v>915</v>
      </c>
      <c r="Y139" s="248">
        <f t="shared" si="19"/>
        <v>1</v>
      </c>
    </row>
    <row r="140" spans="1:25" x14ac:dyDescent="0.25">
      <c r="A140" s="11">
        <f t="shared" si="17"/>
        <v>85</v>
      </c>
      <c r="B140" s="11" t="str">
        <f t="shared" si="18"/>
        <v>CM085</v>
      </c>
      <c r="C140" s="761"/>
      <c r="D140" s="761"/>
      <c r="E140" s="514" t="s">
        <v>474</v>
      </c>
      <c r="F140" s="514" t="s">
        <v>546</v>
      </c>
      <c r="G140" s="565"/>
      <c r="H140" s="734"/>
      <c r="I140" s="689"/>
      <c r="J140" s="689"/>
      <c r="K140" s="767"/>
      <c r="L140" s="480"/>
      <c r="M140" s="480"/>
      <c r="N140" s="689"/>
      <c r="O140" s="227"/>
      <c r="P140" s="759"/>
      <c r="Q140" s="710"/>
      <c r="R140" s="712"/>
      <c r="S140" s="217"/>
      <c r="T140" s="217"/>
      <c r="U140" s="217"/>
      <c r="V140" s="249" t="s">
        <v>912</v>
      </c>
      <c r="W140" s="249" t="s">
        <v>874</v>
      </c>
      <c r="X140" s="249" t="s">
        <v>916</v>
      </c>
      <c r="Y140" s="248">
        <f t="shared" si="19"/>
        <v>1</v>
      </c>
    </row>
    <row r="141" spans="1:25" ht="15" customHeight="1" x14ac:dyDescent="0.25">
      <c r="A141" s="11">
        <f t="shared" si="17"/>
        <v>86</v>
      </c>
      <c r="B141" s="11" t="str">
        <f t="shared" si="18"/>
        <v>CM086</v>
      </c>
      <c r="C141" s="772" t="str">
        <f t="shared" ref="C141:C161" si="20">B141</f>
        <v>CM086</v>
      </c>
      <c r="D141" s="772" t="s">
        <v>99</v>
      </c>
      <c r="E141" s="53" t="s">
        <v>149</v>
      </c>
      <c r="F141" s="53" t="s">
        <v>546</v>
      </c>
      <c r="G141" s="551"/>
      <c r="H141" s="719" t="s">
        <v>917</v>
      </c>
      <c r="I141" s="701" t="s">
        <v>98</v>
      </c>
      <c r="J141" s="701"/>
      <c r="K141" s="715" t="s">
        <v>910</v>
      </c>
      <c r="L141" s="485"/>
      <c r="M141" s="485"/>
      <c r="N141" s="701" t="s">
        <v>155</v>
      </c>
      <c r="O141" s="223"/>
      <c r="P141" s="701"/>
      <c r="Q141" s="771" t="s">
        <v>237</v>
      </c>
      <c r="R141" s="711" t="s">
        <v>918</v>
      </c>
      <c r="S141" s="217"/>
      <c r="T141" s="217"/>
      <c r="U141" s="217"/>
      <c r="V141" s="249" t="s">
        <v>919</v>
      </c>
      <c r="W141" s="249" t="s">
        <v>874</v>
      </c>
      <c r="X141" s="249" t="s">
        <v>919</v>
      </c>
      <c r="Y141" s="248">
        <f t="shared" si="19"/>
        <v>0</v>
      </c>
    </row>
    <row r="142" spans="1:25" x14ac:dyDescent="0.25">
      <c r="A142" s="11">
        <f t="shared" si="17"/>
        <v>86</v>
      </c>
      <c r="B142" s="11" t="str">
        <f t="shared" si="18"/>
        <v>CM086</v>
      </c>
      <c r="C142" s="773" t="str">
        <f t="shared" si="20"/>
        <v>CM086</v>
      </c>
      <c r="D142" s="773"/>
      <c r="E142" s="525" t="s">
        <v>277</v>
      </c>
      <c r="F142" s="525" t="s">
        <v>546</v>
      </c>
      <c r="G142" s="562"/>
      <c r="H142" s="740"/>
      <c r="I142" s="737"/>
      <c r="J142" s="737"/>
      <c r="K142" s="741"/>
      <c r="L142" s="507"/>
      <c r="M142" s="507"/>
      <c r="N142" s="737"/>
      <c r="O142" s="225"/>
      <c r="P142" s="737"/>
      <c r="Q142" s="771"/>
      <c r="R142" s="735"/>
      <c r="S142" s="217"/>
      <c r="T142" s="217"/>
      <c r="U142" s="217"/>
      <c r="V142" s="249" t="s">
        <v>919</v>
      </c>
      <c r="W142" s="249" t="s">
        <v>874</v>
      </c>
      <c r="X142" s="249" t="s">
        <v>919</v>
      </c>
      <c r="Y142" s="248">
        <f t="shared" si="19"/>
        <v>0</v>
      </c>
    </row>
    <row r="143" spans="1:25" x14ac:dyDescent="0.25">
      <c r="A143" s="11">
        <f t="shared" si="17"/>
        <v>86</v>
      </c>
      <c r="B143" s="11" t="str">
        <f t="shared" si="18"/>
        <v>CM086</v>
      </c>
      <c r="C143" s="773" t="str">
        <f t="shared" si="20"/>
        <v>CM086</v>
      </c>
      <c r="D143" s="773"/>
      <c r="E143" s="525" t="s">
        <v>286</v>
      </c>
      <c r="F143" s="525" t="s">
        <v>546</v>
      </c>
      <c r="G143" s="562"/>
      <c r="H143" s="740"/>
      <c r="I143" s="737"/>
      <c r="J143" s="737"/>
      <c r="K143" s="741"/>
      <c r="L143" s="507"/>
      <c r="M143" s="507"/>
      <c r="N143" s="737"/>
      <c r="O143" s="225"/>
      <c r="P143" s="737"/>
      <c r="Q143" s="771"/>
      <c r="R143" s="735"/>
      <c r="S143" s="217"/>
      <c r="T143" s="217"/>
      <c r="U143" s="217"/>
      <c r="V143" s="249" t="s">
        <v>919</v>
      </c>
      <c r="W143" s="249" t="s">
        <v>874</v>
      </c>
      <c r="X143" s="249" t="s">
        <v>919</v>
      </c>
      <c r="Y143" s="248">
        <f t="shared" si="19"/>
        <v>0</v>
      </c>
    </row>
    <row r="144" spans="1:25" x14ac:dyDescent="0.25">
      <c r="A144" s="11">
        <f t="shared" si="17"/>
        <v>86</v>
      </c>
      <c r="B144" s="11" t="str">
        <f t="shared" si="18"/>
        <v>CM086</v>
      </c>
      <c r="C144" s="773" t="str">
        <f t="shared" si="20"/>
        <v>CM086</v>
      </c>
      <c r="D144" s="773"/>
      <c r="E144" s="525" t="s">
        <v>295</v>
      </c>
      <c r="F144" s="525" t="s">
        <v>546</v>
      </c>
      <c r="G144" s="562"/>
      <c r="H144" s="740"/>
      <c r="I144" s="737"/>
      <c r="J144" s="737"/>
      <c r="K144" s="741"/>
      <c r="L144" s="507"/>
      <c r="M144" s="507"/>
      <c r="N144" s="737"/>
      <c r="O144" s="225"/>
      <c r="P144" s="737"/>
      <c r="Q144" s="771"/>
      <c r="R144" s="735"/>
      <c r="S144" s="217"/>
      <c r="T144" s="217"/>
      <c r="U144" s="217"/>
      <c r="V144" s="249" t="s">
        <v>919</v>
      </c>
      <c r="W144" s="249" t="s">
        <v>874</v>
      </c>
      <c r="X144" s="249" t="s">
        <v>920</v>
      </c>
      <c r="Y144" s="248">
        <f t="shared" si="19"/>
        <v>0</v>
      </c>
    </row>
    <row r="145" spans="1:26" x14ac:dyDescent="0.25">
      <c r="A145" s="11">
        <f t="shared" si="17"/>
        <v>86</v>
      </c>
      <c r="B145" s="11" t="str">
        <f t="shared" si="18"/>
        <v>CM086</v>
      </c>
      <c r="C145" s="773" t="str">
        <f t="shared" si="20"/>
        <v>CM086</v>
      </c>
      <c r="D145" s="773"/>
      <c r="E145" s="525" t="s">
        <v>318</v>
      </c>
      <c r="F145" s="525" t="s">
        <v>546</v>
      </c>
      <c r="G145" s="562"/>
      <c r="H145" s="740"/>
      <c r="I145" s="737"/>
      <c r="J145" s="737"/>
      <c r="K145" s="741"/>
      <c r="L145" s="507"/>
      <c r="M145" s="507"/>
      <c r="N145" s="737"/>
      <c r="O145" s="225"/>
      <c r="P145" s="737"/>
      <c r="Q145" s="771"/>
      <c r="R145" s="735"/>
      <c r="S145" s="217"/>
      <c r="T145" s="217"/>
      <c r="U145" s="217"/>
      <c r="V145" s="249" t="s">
        <v>919</v>
      </c>
      <c r="W145" s="249" t="s">
        <v>874</v>
      </c>
      <c r="X145" s="249" t="s">
        <v>921</v>
      </c>
      <c r="Y145" s="248">
        <f t="shared" si="19"/>
        <v>0</v>
      </c>
    </row>
    <row r="146" spans="1:26" x14ac:dyDescent="0.25">
      <c r="A146" s="11">
        <f t="shared" si="17"/>
        <v>86</v>
      </c>
      <c r="B146" s="11" t="str">
        <f t="shared" si="18"/>
        <v>CM086</v>
      </c>
      <c r="C146" s="773" t="str">
        <f t="shared" si="20"/>
        <v>CM086</v>
      </c>
      <c r="D146" s="773"/>
      <c r="E146" s="525" t="s">
        <v>382</v>
      </c>
      <c r="F146" s="525" t="s">
        <v>546</v>
      </c>
      <c r="G146" s="562"/>
      <c r="H146" s="740"/>
      <c r="I146" s="737"/>
      <c r="J146" s="737"/>
      <c r="K146" s="741"/>
      <c r="L146" s="507"/>
      <c r="M146" s="507"/>
      <c r="N146" s="737"/>
      <c r="O146" s="225"/>
      <c r="P146" s="737"/>
      <c r="Q146" s="771"/>
      <c r="R146" s="735"/>
      <c r="S146" s="217"/>
      <c r="T146" s="217"/>
      <c r="U146" s="217"/>
      <c r="V146" s="249" t="s">
        <v>919</v>
      </c>
      <c r="W146" s="249" t="s">
        <v>874</v>
      </c>
      <c r="X146" s="249" t="s">
        <v>921</v>
      </c>
      <c r="Y146" s="248">
        <f t="shared" si="19"/>
        <v>0</v>
      </c>
    </row>
    <row r="147" spans="1:26" x14ac:dyDescent="0.25">
      <c r="A147" s="11">
        <f t="shared" si="17"/>
        <v>86</v>
      </c>
      <c r="B147" s="11" t="str">
        <f t="shared" si="18"/>
        <v>CM086</v>
      </c>
      <c r="C147" s="775" t="str">
        <f t="shared" si="20"/>
        <v>CM086</v>
      </c>
      <c r="D147" s="775"/>
      <c r="E147" s="526" t="s">
        <v>393</v>
      </c>
      <c r="F147" s="526" t="s">
        <v>546</v>
      </c>
      <c r="G147" s="552"/>
      <c r="H147" s="720"/>
      <c r="I147" s="702"/>
      <c r="J147" s="702"/>
      <c r="K147" s="716"/>
      <c r="L147" s="486"/>
      <c r="M147" s="486"/>
      <c r="N147" s="702"/>
      <c r="O147" s="229"/>
      <c r="P147" s="702"/>
      <c r="Q147" s="771"/>
      <c r="R147" s="712"/>
      <c r="S147" s="217"/>
      <c r="T147" s="217"/>
      <c r="U147" s="217"/>
      <c r="V147" s="249" t="s">
        <v>919</v>
      </c>
      <c r="W147" s="249" t="s">
        <v>874</v>
      </c>
      <c r="X147" s="249" t="s">
        <v>922</v>
      </c>
      <c r="Y147" s="248">
        <f t="shared" si="19"/>
        <v>0</v>
      </c>
    </row>
    <row r="148" spans="1:26" ht="15" customHeight="1" x14ac:dyDescent="0.25">
      <c r="A148" s="11">
        <f t="shared" si="17"/>
        <v>87</v>
      </c>
      <c r="B148" s="11" t="str">
        <f t="shared" si="18"/>
        <v>CM087</v>
      </c>
      <c r="C148" s="761" t="str">
        <f t="shared" si="20"/>
        <v>CM087</v>
      </c>
      <c r="D148" s="761" t="s">
        <v>100</v>
      </c>
      <c r="E148" s="514" t="s">
        <v>149</v>
      </c>
      <c r="F148" s="514" t="s">
        <v>546</v>
      </c>
      <c r="G148" s="563"/>
      <c r="H148" s="734" t="s">
        <v>923</v>
      </c>
      <c r="I148" s="689" t="s">
        <v>98</v>
      </c>
      <c r="J148" s="689"/>
      <c r="K148" s="767" t="s">
        <v>924</v>
      </c>
      <c r="L148" s="480"/>
      <c r="M148" s="480"/>
      <c r="N148" s="689" t="s">
        <v>155</v>
      </c>
      <c r="O148" s="227"/>
      <c r="P148" s="759"/>
      <c r="Q148" s="771" t="s">
        <v>237</v>
      </c>
      <c r="R148" s="711" t="s">
        <v>918</v>
      </c>
      <c r="S148" s="217"/>
      <c r="T148" s="217"/>
      <c r="U148" s="217"/>
      <c r="V148" s="249" t="s">
        <v>925</v>
      </c>
      <c r="W148" s="249" t="s">
        <v>874</v>
      </c>
      <c r="X148" s="249" t="s">
        <v>925</v>
      </c>
      <c r="Y148" s="248">
        <f t="shared" si="19"/>
        <v>1</v>
      </c>
    </row>
    <row r="149" spans="1:26" x14ac:dyDescent="0.25">
      <c r="A149" s="11">
        <f t="shared" si="17"/>
        <v>87</v>
      </c>
      <c r="B149" s="11" t="str">
        <f t="shared" si="18"/>
        <v>CM087</v>
      </c>
      <c r="C149" s="761" t="str">
        <f t="shared" si="20"/>
        <v>CM087</v>
      </c>
      <c r="D149" s="763"/>
      <c r="E149" s="514" t="s">
        <v>277</v>
      </c>
      <c r="F149" s="514" t="s">
        <v>546</v>
      </c>
      <c r="G149" s="158"/>
      <c r="H149" s="765"/>
      <c r="I149" s="689"/>
      <c r="J149" s="689"/>
      <c r="K149" s="767"/>
      <c r="L149" s="480"/>
      <c r="M149" s="480"/>
      <c r="N149" s="689"/>
      <c r="O149" s="227"/>
      <c r="P149" s="759"/>
      <c r="Q149" s="771"/>
      <c r="R149" s="735"/>
      <c r="S149" s="217"/>
      <c r="T149" s="217"/>
      <c r="U149" s="217"/>
      <c r="V149" s="249" t="s">
        <v>925</v>
      </c>
      <c r="W149" s="249" t="s">
        <v>874</v>
      </c>
      <c r="X149" s="249" t="s">
        <v>925</v>
      </c>
      <c r="Y149" s="248">
        <f t="shared" si="19"/>
        <v>1</v>
      </c>
    </row>
    <row r="150" spans="1:26" x14ac:dyDescent="0.25">
      <c r="A150" s="11">
        <f t="shared" si="17"/>
        <v>87</v>
      </c>
      <c r="B150" s="11" t="str">
        <f t="shared" si="18"/>
        <v>CM087</v>
      </c>
      <c r="C150" s="761" t="str">
        <f t="shared" si="20"/>
        <v>CM087</v>
      </c>
      <c r="D150" s="763"/>
      <c r="E150" s="514" t="s">
        <v>286</v>
      </c>
      <c r="F150" s="514" t="s">
        <v>546</v>
      </c>
      <c r="G150" s="158"/>
      <c r="H150" s="765"/>
      <c r="I150" s="689"/>
      <c r="J150" s="689"/>
      <c r="K150" s="767"/>
      <c r="L150" s="480"/>
      <c r="M150" s="480"/>
      <c r="N150" s="689"/>
      <c r="O150" s="227"/>
      <c r="P150" s="759"/>
      <c r="Q150" s="771"/>
      <c r="R150" s="735"/>
      <c r="S150" s="217"/>
      <c r="T150" s="217"/>
      <c r="U150" s="217"/>
      <c r="V150" s="249" t="s">
        <v>925</v>
      </c>
      <c r="W150" s="249" t="s">
        <v>874</v>
      </c>
      <c r="X150" s="249" t="s">
        <v>925</v>
      </c>
      <c r="Y150" s="248">
        <f t="shared" si="19"/>
        <v>1</v>
      </c>
    </row>
    <row r="151" spans="1:26" x14ac:dyDescent="0.25">
      <c r="A151" s="11">
        <f t="shared" si="17"/>
        <v>87</v>
      </c>
      <c r="B151" s="11" t="str">
        <f t="shared" si="18"/>
        <v>CM087</v>
      </c>
      <c r="C151" s="761" t="str">
        <f t="shared" si="20"/>
        <v>CM087</v>
      </c>
      <c r="D151" s="763"/>
      <c r="E151" s="514" t="s">
        <v>295</v>
      </c>
      <c r="F151" s="514" t="s">
        <v>546</v>
      </c>
      <c r="G151" s="158"/>
      <c r="H151" s="765"/>
      <c r="I151" s="689"/>
      <c r="J151" s="689"/>
      <c r="K151" s="767"/>
      <c r="L151" s="480"/>
      <c r="M151" s="480"/>
      <c r="N151" s="689"/>
      <c r="O151" s="227"/>
      <c r="P151" s="759"/>
      <c r="Q151" s="771"/>
      <c r="R151" s="735"/>
      <c r="S151" s="217"/>
      <c r="T151" s="217"/>
      <c r="U151" s="217"/>
      <c r="V151" s="249" t="s">
        <v>925</v>
      </c>
      <c r="W151" s="249" t="s">
        <v>874</v>
      </c>
      <c r="X151" s="249" t="s">
        <v>926</v>
      </c>
      <c r="Y151" s="248">
        <f t="shared" si="19"/>
        <v>1</v>
      </c>
    </row>
    <row r="152" spans="1:26" x14ac:dyDescent="0.25">
      <c r="A152" s="11">
        <f t="shared" si="17"/>
        <v>87</v>
      </c>
      <c r="B152" s="11" t="str">
        <f t="shared" si="18"/>
        <v>CM087</v>
      </c>
      <c r="C152" s="761" t="str">
        <f t="shared" si="20"/>
        <v>CM087</v>
      </c>
      <c r="D152" s="763"/>
      <c r="E152" s="514" t="s">
        <v>318</v>
      </c>
      <c r="F152" s="514" t="s">
        <v>546</v>
      </c>
      <c r="G152" s="158"/>
      <c r="H152" s="765"/>
      <c r="I152" s="689"/>
      <c r="J152" s="689"/>
      <c r="K152" s="767"/>
      <c r="L152" s="480"/>
      <c r="M152" s="480"/>
      <c r="N152" s="689"/>
      <c r="O152" s="227"/>
      <c r="P152" s="759"/>
      <c r="Q152" s="771"/>
      <c r="R152" s="735"/>
      <c r="S152" s="217"/>
      <c r="T152" s="217"/>
      <c r="U152" s="217"/>
      <c r="V152" s="249" t="s">
        <v>925</v>
      </c>
      <c r="W152" s="249" t="s">
        <v>874</v>
      </c>
      <c r="X152" s="249" t="s">
        <v>927</v>
      </c>
      <c r="Y152" s="248">
        <f t="shared" si="19"/>
        <v>1</v>
      </c>
    </row>
    <row r="153" spans="1:26" x14ac:dyDescent="0.25">
      <c r="A153" s="11">
        <f t="shared" si="17"/>
        <v>87</v>
      </c>
      <c r="B153" s="11" t="str">
        <f t="shared" si="18"/>
        <v>CM087</v>
      </c>
      <c r="C153" s="761" t="str">
        <f t="shared" si="20"/>
        <v>CM087</v>
      </c>
      <c r="D153" s="763"/>
      <c r="E153" s="514" t="s">
        <v>382</v>
      </c>
      <c r="F153" s="514" t="s">
        <v>546</v>
      </c>
      <c r="G153" s="158"/>
      <c r="H153" s="765"/>
      <c r="I153" s="689"/>
      <c r="J153" s="689"/>
      <c r="K153" s="767"/>
      <c r="L153" s="480"/>
      <c r="M153" s="480"/>
      <c r="N153" s="689"/>
      <c r="O153" s="227"/>
      <c r="P153" s="759"/>
      <c r="Q153" s="771"/>
      <c r="R153" s="735"/>
      <c r="S153" s="217"/>
      <c r="T153" s="217"/>
      <c r="U153" s="217"/>
      <c r="V153" s="249" t="s">
        <v>925</v>
      </c>
      <c r="W153" s="249" t="s">
        <v>874</v>
      </c>
      <c r="X153" s="249" t="s">
        <v>927</v>
      </c>
      <c r="Y153" s="248">
        <f t="shared" si="19"/>
        <v>1</v>
      </c>
    </row>
    <row r="154" spans="1:26" x14ac:dyDescent="0.25">
      <c r="A154" s="11">
        <f t="shared" si="17"/>
        <v>87</v>
      </c>
      <c r="B154" s="11" t="str">
        <f t="shared" si="18"/>
        <v>CM087</v>
      </c>
      <c r="C154" s="762" t="str">
        <f t="shared" si="20"/>
        <v>CM087</v>
      </c>
      <c r="D154" s="764"/>
      <c r="E154" s="515" t="s">
        <v>393</v>
      </c>
      <c r="F154" s="515" t="s">
        <v>546</v>
      </c>
      <c r="G154" s="160"/>
      <c r="H154" s="766"/>
      <c r="I154" s="690"/>
      <c r="J154" s="690"/>
      <c r="K154" s="727"/>
      <c r="L154" s="481"/>
      <c r="M154" s="481"/>
      <c r="N154" s="690"/>
      <c r="O154" s="228"/>
      <c r="P154" s="760"/>
      <c r="Q154" s="771"/>
      <c r="R154" s="712"/>
      <c r="S154" s="217"/>
      <c r="T154" s="217"/>
      <c r="U154" s="217"/>
      <c r="V154" s="249" t="s">
        <v>925</v>
      </c>
      <c r="W154" s="249" t="s">
        <v>874</v>
      </c>
      <c r="X154" s="249" t="s">
        <v>928</v>
      </c>
      <c r="Y154" s="248">
        <f t="shared" si="19"/>
        <v>1</v>
      </c>
    </row>
    <row r="155" spans="1:26" ht="38.25" x14ac:dyDescent="0.25">
      <c r="A155" s="11">
        <f t="shared" si="17"/>
        <v>88</v>
      </c>
      <c r="B155" s="11" t="str">
        <f t="shared" si="18"/>
        <v>CM088</v>
      </c>
      <c r="C155" s="68" t="str">
        <f t="shared" si="20"/>
        <v>CM088</v>
      </c>
      <c r="D155" s="74" t="s">
        <v>929</v>
      </c>
      <c r="E155" s="80" t="s">
        <v>318</v>
      </c>
      <c r="F155" s="80" t="s">
        <v>546</v>
      </c>
      <c r="G155" s="112"/>
      <c r="H155" s="487" t="s">
        <v>930</v>
      </c>
      <c r="I155" s="489" t="s">
        <v>931</v>
      </c>
      <c r="J155" s="489"/>
      <c r="K155" s="488"/>
      <c r="L155" s="489"/>
      <c r="M155" s="489"/>
      <c r="N155" s="489" t="s">
        <v>155</v>
      </c>
      <c r="O155" s="241" t="s">
        <v>932</v>
      </c>
      <c r="P155" s="489"/>
      <c r="Q155" s="41" t="s">
        <v>159</v>
      </c>
      <c r="R155" s="258" t="s">
        <v>933</v>
      </c>
      <c r="S155" s="217"/>
      <c r="T155" s="217"/>
      <c r="U155" s="217"/>
      <c r="V155" s="249" t="s">
        <v>934</v>
      </c>
      <c r="W155" s="249" t="s">
        <v>934</v>
      </c>
      <c r="X155" s="249" t="s">
        <v>934</v>
      </c>
      <c r="Y155" s="248">
        <f t="shared" si="19"/>
        <v>0</v>
      </c>
    </row>
    <row r="156" spans="1:26" ht="63.75" x14ac:dyDescent="0.25">
      <c r="A156" s="11">
        <f t="shared" si="17"/>
        <v>89</v>
      </c>
      <c r="B156" s="11" t="str">
        <f t="shared" si="18"/>
        <v>CM089</v>
      </c>
      <c r="C156" s="63" t="str">
        <f t="shared" si="20"/>
        <v>CM089</v>
      </c>
      <c r="D156" s="594" t="s">
        <v>935</v>
      </c>
      <c r="E156" s="210" t="s">
        <v>393</v>
      </c>
      <c r="F156" s="210" t="s">
        <v>546</v>
      </c>
      <c r="G156" s="109"/>
      <c r="H156" s="475" t="s">
        <v>936</v>
      </c>
      <c r="I156" s="477" t="s">
        <v>931</v>
      </c>
      <c r="J156" s="477"/>
      <c r="K156" s="476"/>
      <c r="L156" s="477"/>
      <c r="M156" s="477"/>
      <c r="N156" s="477" t="s">
        <v>155</v>
      </c>
      <c r="O156" s="255" t="s">
        <v>937</v>
      </c>
      <c r="P156" s="66"/>
      <c r="Q156" s="41" t="s">
        <v>159</v>
      </c>
      <c r="R156" s="256" t="s">
        <v>938</v>
      </c>
      <c r="S156" s="217"/>
      <c r="T156" s="217"/>
      <c r="U156" s="217"/>
      <c r="V156" s="249" t="s">
        <v>934</v>
      </c>
      <c r="W156" s="249" t="s">
        <v>934</v>
      </c>
      <c r="X156" s="249" t="s">
        <v>934</v>
      </c>
      <c r="Y156" s="248">
        <f t="shared" si="19"/>
        <v>1</v>
      </c>
    </row>
    <row r="157" spans="1:26" ht="38.25" x14ac:dyDescent="0.25">
      <c r="A157" s="11">
        <f t="shared" si="17"/>
        <v>90</v>
      </c>
      <c r="B157" s="11" t="str">
        <f t="shared" si="18"/>
        <v>CM090</v>
      </c>
      <c r="C157" s="68" t="str">
        <f t="shared" si="20"/>
        <v>CM090</v>
      </c>
      <c r="D157" s="74" t="s">
        <v>939</v>
      </c>
      <c r="E157" s="80" t="s">
        <v>393</v>
      </c>
      <c r="F157" s="80" t="s">
        <v>546</v>
      </c>
      <c r="G157" s="112"/>
      <c r="H157" s="487" t="s">
        <v>940</v>
      </c>
      <c r="I157" s="489" t="s">
        <v>931</v>
      </c>
      <c r="J157" s="489"/>
      <c r="K157" s="488"/>
      <c r="L157" s="489"/>
      <c r="M157" s="489"/>
      <c r="N157" s="489" t="s">
        <v>155</v>
      </c>
      <c r="O157" s="241" t="s">
        <v>941</v>
      </c>
      <c r="P157" s="489"/>
      <c r="Q157" s="41" t="s">
        <v>159</v>
      </c>
      <c r="R157" s="256" t="s">
        <v>942</v>
      </c>
      <c r="S157" s="217"/>
      <c r="T157" s="217"/>
      <c r="U157" s="217"/>
      <c r="V157" s="249" t="s">
        <v>934</v>
      </c>
      <c r="W157" s="249" t="s">
        <v>934</v>
      </c>
      <c r="X157" s="249" t="s">
        <v>934</v>
      </c>
      <c r="Y157" s="248">
        <f t="shared" si="19"/>
        <v>0</v>
      </c>
    </row>
    <row r="158" spans="1:26" ht="76.5" x14ac:dyDescent="0.25">
      <c r="A158" s="11">
        <f t="shared" si="17"/>
        <v>91</v>
      </c>
      <c r="B158" s="11" t="str">
        <f t="shared" si="18"/>
        <v>CM091</v>
      </c>
      <c r="C158" s="63" t="str">
        <f t="shared" si="20"/>
        <v>CM091</v>
      </c>
      <c r="D158" s="594" t="s">
        <v>943</v>
      </c>
      <c r="E158" s="210" t="s">
        <v>393</v>
      </c>
      <c r="F158" s="210" t="s">
        <v>546</v>
      </c>
      <c r="G158" s="109"/>
      <c r="H158" s="475" t="s">
        <v>944</v>
      </c>
      <c r="I158" s="477" t="s">
        <v>931</v>
      </c>
      <c r="J158" s="477"/>
      <c r="K158" s="476"/>
      <c r="L158" s="477"/>
      <c r="M158" s="477"/>
      <c r="N158" s="477" t="s">
        <v>155</v>
      </c>
      <c r="O158" s="255" t="s">
        <v>945</v>
      </c>
      <c r="P158" s="66"/>
      <c r="Q158" s="41" t="s">
        <v>159</v>
      </c>
      <c r="R158" s="256" t="s">
        <v>946</v>
      </c>
      <c r="S158" s="217"/>
      <c r="T158" s="217"/>
      <c r="U158" s="217"/>
      <c r="V158" s="249" t="s">
        <v>934</v>
      </c>
      <c r="W158" s="249" t="s">
        <v>934</v>
      </c>
      <c r="X158" s="249" t="s">
        <v>934</v>
      </c>
      <c r="Y158" s="248">
        <f t="shared" si="19"/>
        <v>1</v>
      </c>
    </row>
    <row r="159" spans="1:26" ht="30" x14ac:dyDescent="0.25">
      <c r="A159" s="11">
        <f t="shared" si="17"/>
        <v>92</v>
      </c>
      <c r="B159" s="11" t="str">
        <f t="shared" si="18"/>
        <v>CM092</v>
      </c>
      <c r="C159" s="68" t="str">
        <f t="shared" si="20"/>
        <v>CM092</v>
      </c>
      <c r="D159" s="74" t="s">
        <v>947</v>
      </c>
      <c r="E159" s="80" t="s">
        <v>393</v>
      </c>
      <c r="F159" s="80" t="s">
        <v>546</v>
      </c>
      <c r="G159" s="566"/>
      <c r="H159" s="506" t="s">
        <v>948</v>
      </c>
      <c r="I159" s="489" t="s">
        <v>931</v>
      </c>
      <c r="J159" s="489"/>
      <c r="K159" s="488"/>
      <c r="L159" s="489"/>
      <c r="M159" s="489"/>
      <c r="N159" s="489" t="s">
        <v>155</v>
      </c>
      <c r="O159" s="241" t="s">
        <v>949</v>
      </c>
      <c r="P159" s="489"/>
      <c r="Q159" s="41" t="s">
        <v>159</v>
      </c>
      <c r="R159" s="256" t="s">
        <v>950</v>
      </c>
      <c r="S159" s="217" t="s">
        <v>951</v>
      </c>
      <c r="T159" s="217"/>
      <c r="U159" s="217"/>
      <c r="V159" s="249" t="s">
        <v>934</v>
      </c>
      <c r="W159" s="249" t="s">
        <v>934</v>
      </c>
      <c r="X159" s="249" t="s">
        <v>934</v>
      </c>
      <c r="Y159" s="248">
        <f t="shared" si="19"/>
        <v>0</v>
      </c>
    </row>
    <row r="160" spans="1:26" s="11" customFormat="1" ht="30" x14ac:dyDescent="0.25">
      <c r="A160" s="11">
        <f t="shared" si="17"/>
        <v>93</v>
      </c>
      <c r="B160" s="11" t="str">
        <f t="shared" si="18"/>
        <v>CM093</v>
      </c>
      <c r="C160" s="63" t="str">
        <f t="shared" si="20"/>
        <v>CM093</v>
      </c>
      <c r="D160" s="164" t="s">
        <v>952</v>
      </c>
      <c r="E160" s="164" t="s">
        <v>495</v>
      </c>
      <c r="F160" s="164" t="s">
        <v>546</v>
      </c>
      <c r="G160" s="165"/>
      <c r="H160" s="167" t="s">
        <v>953</v>
      </c>
      <c r="I160" s="271" t="s">
        <v>154</v>
      </c>
      <c r="J160" s="76"/>
      <c r="K160" s="272" t="s">
        <v>954</v>
      </c>
      <c r="L160" s="595"/>
      <c r="M160" s="595"/>
      <c r="N160" s="76"/>
      <c r="O160" s="164" t="s">
        <v>598</v>
      </c>
      <c r="Q160" s="41" t="s">
        <v>159</v>
      </c>
      <c r="R160" s="256" t="s">
        <v>955</v>
      </c>
      <c r="S160" s="260" t="s">
        <v>956</v>
      </c>
      <c r="T160" s="260"/>
      <c r="U160" s="260"/>
      <c r="V160" s="249"/>
      <c r="W160" s="249"/>
      <c r="X160" s="249"/>
      <c r="Y160" s="248">
        <f t="shared" si="19"/>
        <v>1</v>
      </c>
      <c r="Z160" s="11">
        <f>IF(ISODD(RIGHT(B160,3)),1,0)</f>
        <v>1</v>
      </c>
    </row>
    <row r="161" spans="1:25" ht="15" customHeight="1" x14ac:dyDescent="0.25">
      <c r="A161" s="11">
        <f t="shared" si="17"/>
        <v>94</v>
      </c>
      <c r="B161" s="11" t="str">
        <f t="shared" si="18"/>
        <v>CM094</v>
      </c>
      <c r="C161" s="772" t="str">
        <f t="shared" si="20"/>
        <v>CM094</v>
      </c>
      <c r="D161" s="772" t="s">
        <v>957</v>
      </c>
      <c r="E161" s="53" t="s">
        <v>438</v>
      </c>
      <c r="F161" s="53" t="s">
        <v>958</v>
      </c>
      <c r="G161" s="96"/>
      <c r="H161" s="747" t="s">
        <v>440</v>
      </c>
      <c r="I161" s="706" t="s">
        <v>154</v>
      </c>
      <c r="J161" s="707"/>
      <c r="K161" s="715" t="s">
        <v>456</v>
      </c>
      <c r="L161" s="701" t="s">
        <v>155</v>
      </c>
      <c r="M161" s="485" t="s">
        <v>155</v>
      </c>
      <c r="N161" s="707"/>
      <c r="O161" s="223"/>
      <c r="P161" s="701"/>
      <c r="Q161" s="709"/>
      <c r="R161" s="711"/>
      <c r="S161" s="217"/>
      <c r="T161" s="217"/>
      <c r="U161" s="217"/>
      <c r="V161" s="249"/>
      <c r="W161" s="249"/>
      <c r="X161" s="249"/>
    </row>
    <row r="162" spans="1:25" x14ac:dyDescent="0.25">
      <c r="A162" s="11">
        <f t="shared" si="17"/>
        <v>94</v>
      </c>
      <c r="B162" s="11" t="str">
        <f t="shared" si="18"/>
        <v>CM094</v>
      </c>
      <c r="C162" s="773"/>
      <c r="D162" s="773"/>
      <c r="E162" s="525" t="s">
        <v>295</v>
      </c>
      <c r="F162" s="525" t="s">
        <v>546</v>
      </c>
      <c r="G162" s="100"/>
      <c r="H162" s="774"/>
      <c r="I162" s="706" t="s">
        <v>154</v>
      </c>
      <c r="J162" s="707"/>
      <c r="K162" s="716"/>
      <c r="L162" s="737"/>
      <c r="M162" s="507"/>
      <c r="N162" s="707"/>
      <c r="O162" s="225"/>
      <c r="P162" s="737"/>
      <c r="Q162" s="710"/>
      <c r="R162" s="712"/>
      <c r="S162" s="217"/>
      <c r="T162" s="217"/>
      <c r="U162" s="217"/>
      <c r="V162" s="249"/>
      <c r="W162" s="249"/>
      <c r="X162" s="249"/>
    </row>
    <row r="163" spans="1:25" ht="51" x14ac:dyDescent="0.25">
      <c r="A163" s="11">
        <f t="shared" si="17"/>
        <v>95</v>
      </c>
      <c r="B163" s="11" t="str">
        <f t="shared" si="18"/>
        <v>CM095</v>
      </c>
      <c r="C163" s="563" t="str">
        <f t="shared" ref="C163:C164" si="21">B163</f>
        <v>CM095</v>
      </c>
      <c r="D163" s="532" t="s">
        <v>70</v>
      </c>
      <c r="E163" s="532" t="s">
        <v>495</v>
      </c>
      <c r="F163" s="40" t="s">
        <v>495</v>
      </c>
      <c r="G163" s="111"/>
      <c r="H163" s="499" t="s">
        <v>959</v>
      </c>
      <c r="I163" s="479" t="s">
        <v>960</v>
      </c>
      <c r="J163" s="479"/>
      <c r="K163" s="501"/>
      <c r="L163" s="479"/>
      <c r="M163" s="479"/>
      <c r="N163" s="479"/>
      <c r="O163" s="226" t="s">
        <v>961</v>
      </c>
      <c r="P163" s="273">
        <v>1</v>
      </c>
      <c r="Q163" s="491" t="s">
        <v>159</v>
      </c>
      <c r="R163" s="260" t="s">
        <v>413</v>
      </c>
      <c r="S163" s="249"/>
      <c r="T163" s="249"/>
      <c r="U163" s="249"/>
      <c r="V163" s="249" t="s">
        <v>962</v>
      </c>
      <c r="W163" s="249" t="s">
        <v>962</v>
      </c>
      <c r="X163" s="249" t="s">
        <v>962</v>
      </c>
      <c r="Y163" s="248">
        <f t="shared" ref="Y163:Y164" si="22">IF(ISODD(RIGHT(A163,3)),1,0)</f>
        <v>1</v>
      </c>
    </row>
    <row r="164" spans="1:25" ht="63.75" x14ac:dyDescent="0.25">
      <c r="A164" s="11">
        <f t="shared" si="17"/>
        <v>96</v>
      </c>
      <c r="B164" s="11" t="str">
        <f t="shared" si="18"/>
        <v>CM096</v>
      </c>
      <c r="C164" s="551" t="str">
        <f t="shared" si="21"/>
        <v>CM096</v>
      </c>
      <c r="D164" s="528" t="s">
        <v>116</v>
      </c>
      <c r="E164" s="528" t="s">
        <v>495</v>
      </c>
      <c r="F164" s="52" t="s">
        <v>495</v>
      </c>
      <c r="G164" s="542" t="s">
        <v>632</v>
      </c>
      <c r="H164" s="498" t="s">
        <v>963</v>
      </c>
      <c r="I164" s="485" t="s">
        <v>154</v>
      </c>
      <c r="J164" s="485"/>
      <c r="K164" s="496" t="s">
        <v>964</v>
      </c>
      <c r="L164" s="485"/>
      <c r="M164" s="485"/>
      <c r="N164" s="485"/>
      <c r="O164" s="223" t="s">
        <v>598</v>
      </c>
      <c r="P164" s="259">
        <v>1</v>
      </c>
      <c r="Q164" s="491" t="s">
        <v>159</v>
      </c>
      <c r="R164" s="260" t="s">
        <v>965</v>
      </c>
      <c r="S164" s="249" t="s">
        <v>966</v>
      </c>
      <c r="T164" s="249" t="s">
        <v>966</v>
      </c>
      <c r="U164" s="249" t="s">
        <v>966</v>
      </c>
      <c r="V164" s="249"/>
      <c r="W164" s="249"/>
      <c r="X164" s="249"/>
      <c r="Y164" s="248">
        <f t="shared" si="22"/>
        <v>0</v>
      </c>
    </row>
    <row r="165" spans="1:25" ht="15" customHeight="1" x14ac:dyDescent="0.25">
      <c r="A165" s="11">
        <f t="shared" si="17"/>
        <v>97</v>
      </c>
      <c r="B165" s="11" t="str">
        <f t="shared" si="18"/>
        <v>CM097</v>
      </c>
      <c r="C165" s="768" t="str">
        <f>B165</f>
        <v>CM097</v>
      </c>
      <c r="D165" s="768" t="s">
        <v>64</v>
      </c>
      <c r="E165" s="57" t="s">
        <v>495</v>
      </c>
      <c r="F165" s="57" t="s">
        <v>495</v>
      </c>
      <c r="G165" s="90"/>
      <c r="H165" s="769" t="s">
        <v>967</v>
      </c>
      <c r="I165" s="688" t="s">
        <v>155</v>
      </c>
      <c r="J165" s="688"/>
      <c r="K165" s="726"/>
      <c r="L165" s="479"/>
      <c r="M165" s="479"/>
      <c r="N165" s="688"/>
      <c r="O165" s="226"/>
      <c r="P165" s="758"/>
      <c r="Q165" s="709"/>
      <c r="R165" s="260"/>
      <c r="S165" s="217"/>
      <c r="T165" s="217"/>
      <c r="U165" s="217"/>
      <c r="V165" s="249"/>
      <c r="W165" s="249"/>
      <c r="X165" s="249"/>
    </row>
    <row r="166" spans="1:25" x14ac:dyDescent="0.25">
      <c r="A166" s="11">
        <f t="shared" si="17"/>
        <v>97</v>
      </c>
      <c r="B166" s="11" t="str">
        <f t="shared" si="18"/>
        <v>CM097</v>
      </c>
      <c r="C166" s="761"/>
      <c r="D166" s="761"/>
      <c r="E166" s="514" t="s">
        <v>149</v>
      </c>
      <c r="F166" s="514" t="s">
        <v>546</v>
      </c>
      <c r="G166" s="92"/>
      <c r="H166" s="770"/>
      <c r="I166" s="689"/>
      <c r="J166" s="689"/>
      <c r="K166" s="767"/>
      <c r="L166" s="480"/>
      <c r="M166" s="480"/>
      <c r="N166" s="689"/>
      <c r="O166" s="227"/>
      <c r="P166" s="759"/>
      <c r="Q166" s="731"/>
      <c r="R166" s="260"/>
      <c r="S166" s="217"/>
      <c r="T166" s="217"/>
      <c r="U166" s="217"/>
      <c r="V166" s="249"/>
      <c r="W166" s="249"/>
      <c r="X166" s="249"/>
    </row>
    <row r="167" spans="1:25" x14ac:dyDescent="0.25">
      <c r="A167" s="11">
        <f t="shared" si="17"/>
        <v>97</v>
      </c>
      <c r="B167" s="11" t="str">
        <f t="shared" si="18"/>
        <v>CM097</v>
      </c>
      <c r="C167" s="762"/>
      <c r="D167" s="762"/>
      <c r="E167" s="515" t="s">
        <v>968</v>
      </c>
      <c r="F167" s="515" t="s">
        <v>546</v>
      </c>
      <c r="G167" s="94"/>
      <c r="H167" s="751"/>
      <c r="I167" s="690"/>
      <c r="J167" s="690"/>
      <c r="K167" s="727"/>
      <c r="L167" s="481"/>
      <c r="M167" s="481"/>
      <c r="N167" s="690"/>
      <c r="O167" s="228"/>
      <c r="P167" s="760"/>
      <c r="Q167" s="710"/>
      <c r="R167" s="260"/>
      <c r="S167" s="217"/>
      <c r="T167" s="217"/>
      <c r="U167" s="217"/>
      <c r="V167" s="249"/>
      <c r="W167" s="249"/>
      <c r="X167" s="249"/>
    </row>
    <row r="168" spans="1:25" ht="89.25" x14ac:dyDescent="0.25">
      <c r="A168" s="11">
        <f t="shared" si="17"/>
        <v>98</v>
      </c>
      <c r="B168" s="11" t="str">
        <f t="shared" si="18"/>
        <v>CM098</v>
      </c>
      <c r="C168" s="551" t="str">
        <f>B168</f>
        <v>CM098</v>
      </c>
      <c r="D168" s="528" t="s">
        <v>969</v>
      </c>
      <c r="E168" s="528" t="s">
        <v>495</v>
      </c>
      <c r="F168" s="52" t="s">
        <v>495</v>
      </c>
      <c r="G168" s="566"/>
      <c r="H168" s="498" t="s">
        <v>970</v>
      </c>
      <c r="I168" s="485"/>
      <c r="J168" s="485"/>
      <c r="K168" s="496"/>
      <c r="L168" s="485" t="s">
        <v>155</v>
      </c>
      <c r="M168" s="485"/>
      <c r="N168" s="485"/>
      <c r="O168" s="223"/>
      <c r="P168" s="259"/>
      <c r="Q168" s="491"/>
      <c r="R168" s="260"/>
      <c r="S168" s="249"/>
      <c r="T168" s="249"/>
      <c r="U168" s="249"/>
      <c r="V168" s="249"/>
      <c r="W168" s="249"/>
      <c r="X168" s="249"/>
    </row>
    <row r="169" spans="1:25" ht="38.25" x14ac:dyDescent="0.25">
      <c r="A169" s="11">
        <f t="shared" si="17"/>
        <v>99</v>
      </c>
      <c r="B169" s="11" t="str">
        <f t="shared" si="18"/>
        <v>CM099</v>
      </c>
      <c r="C169" s="563" t="str">
        <f>B169</f>
        <v>CM099</v>
      </c>
      <c r="D169" s="532" t="s">
        <v>971</v>
      </c>
      <c r="E169" s="532" t="s">
        <v>495</v>
      </c>
      <c r="F169" s="40" t="s">
        <v>495</v>
      </c>
      <c r="G169" s="111"/>
      <c r="H169" s="499" t="s">
        <v>972</v>
      </c>
      <c r="I169" s="479"/>
      <c r="J169" s="479"/>
      <c r="K169" s="501"/>
      <c r="L169" s="479" t="s">
        <v>155</v>
      </c>
      <c r="M169" s="479"/>
      <c r="N169" s="479"/>
      <c r="O169" s="226"/>
      <c r="P169" s="259"/>
      <c r="Q169" s="491"/>
      <c r="R169" s="260"/>
      <c r="S169" s="249"/>
      <c r="T169" s="249"/>
      <c r="U169" s="249"/>
      <c r="V169" s="249"/>
      <c r="W169" s="249"/>
      <c r="X169" s="249"/>
    </row>
    <row r="170" spans="1:25" ht="38.25" x14ac:dyDescent="0.25">
      <c r="A170" s="11">
        <f t="shared" si="17"/>
        <v>100</v>
      </c>
      <c r="B170" s="11" t="str">
        <f t="shared" si="18"/>
        <v>CM100</v>
      </c>
      <c r="C170" s="551" t="str">
        <f>B170</f>
        <v>CM100</v>
      </c>
      <c r="D170" s="528" t="s">
        <v>973</v>
      </c>
      <c r="E170" s="528" t="s">
        <v>546</v>
      </c>
      <c r="F170" s="52" t="s">
        <v>546</v>
      </c>
      <c r="G170" s="566"/>
      <c r="H170" s="498" t="s">
        <v>974</v>
      </c>
      <c r="I170" s="485"/>
      <c r="J170" s="485"/>
      <c r="K170" s="496"/>
      <c r="L170" s="485" t="s">
        <v>155</v>
      </c>
      <c r="M170" s="485"/>
      <c r="N170" s="485"/>
      <c r="O170" s="223"/>
      <c r="P170" s="259"/>
      <c r="Q170" s="491"/>
      <c r="R170" s="260"/>
      <c r="S170" s="249"/>
      <c r="T170" s="249"/>
      <c r="U170" s="249"/>
      <c r="V170" s="249"/>
      <c r="W170" s="249"/>
      <c r="X170" s="249"/>
    </row>
    <row r="171" spans="1:25" x14ac:dyDescent="0.25">
      <c r="A171" s="11">
        <f t="shared" si="17"/>
        <v>101</v>
      </c>
      <c r="B171" s="11" t="str">
        <f t="shared" si="18"/>
        <v>CM101</v>
      </c>
      <c r="C171" s="563" t="str">
        <f t="shared" ref="C171:C181" si="23">B171</f>
        <v>CM101</v>
      </c>
      <c r="D171" s="532" t="s">
        <v>975</v>
      </c>
      <c r="E171" s="532" t="s">
        <v>622</v>
      </c>
      <c r="F171" s="40" t="s">
        <v>546</v>
      </c>
      <c r="G171" s="111"/>
      <c r="H171" s="499" t="s">
        <v>976</v>
      </c>
      <c r="I171" s="479" t="s">
        <v>155</v>
      </c>
      <c r="J171" s="479"/>
      <c r="K171" s="501"/>
      <c r="L171" s="479"/>
      <c r="M171" s="479"/>
      <c r="N171" s="479"/>
      <c r="O171" s="226"/>
      <c r="P171" s="259"/>
      <c r="Q171" s="491"/>
      <c r="R171" s="260"/>
      <c r="S171" s="249"/>
      <c r="T171" s="249"/>
      <c r="U171" s="249"/>
      <c r="V171" s="249"/>
      <c r="W171" s="249"/>
      <c r="X171" s="249"/>
    </row>
    <row r="172" spans="1:25" x14ac:dyDescent="0.25">
      <c r="A172" s="11">
        <f t="shared" si="17"/>
        <v>102</v>
      </c>
      <c r="B172" s="11" t="str">
        <f t="shared" si="18"/>
        <v>CM102</v>
      </c>
      <c r="C172" s="551" t="str">
        <f t="shared" si="23"/>
        <v>CM102</v>
      </c>
      <c r="D172" s="528" t="s">
        <v>977</v>
      </c>
      <c r="E172" s="528" t="s">
        <v>149</v>
      </c>
      <c r="F172" s="52" t="s">
        <v>546</v>
      </c>
      <c r="G172" s="566"/>
      <c r="H172" s="498" t="s">
        <v>976</v>
      </c>
      <c r="I172" s="485" t="s">
        <v>155</v>
      </c>
      <c r="J172" s="485"/>
      <c r="K172" s="496"/>
      <c r="L172" s="485"/>
      <c r="M172" s="485"/>
      <c r="N172" s="485"/>
      <c r="O172" s="223"/>
      <c r="P172" s="259"/>
      <c r="Q172" s="491"/>
      <c r="R172" s="260"/>
      <c r="S172" s="249"/>
      <c r="T172" s="249"/>
      <c r="U172" s="249"/>
      <c r="V172" s="249"/>
      <c r="W172" s="249"/>
      <c r="X172" s="249"/>
    </row>
    <row r="173" spans="1:25" x14ac:dyDescent="0.25">
      <c r="A173" s="11">
        <f t="shared" si="17"/>
        <v>103</v>
      </c>
      <c r="B173" s="11" t="str">
        <f t="shared" si="18"/>
        <v>CM103</v>
      </c>
      <c r="C173" s="563" t="str">
        <f t="shared" si="23"/>
        <v>CM103</v>
      </c>
      <c r="D173" s="532" t="s">
        <v>978</v>
      </c>
      <c r="E173" s="532" t="s">
        <v>295</v>
      </c>
      <c r="F173" s="40" t="s">
        <v>295</v>
      </c>
      <c r="G173" s="111"/>
      <c r="H173" s="499" t="s">
        <v>976</v>
      </c>
      <c r="I173" s="479" t="s">
        <v>155</v>
      </c>
      <c r="J173" s="479"/>
      <c r="K173" s="501"/>
      <c r="L173" s="479"/>
      <c r="M173" s="479"/>
      <c r="N173" s="479"/>
      <c r="O173" s="226"/>
      <c r="P173" s="259"/>
      <c r="Q173" s="491"/>
      <c r="R173" s="260"/>
      <c r="S173" s="249"/>
      <c r="T173" s="249"/>
      <c r="U173" s="249"/>
      <c r="V173" s="249"/>
      <c r="W173" s="249"/>
      <c r="X173" s="249"/>
    </row>
    <row r="174" spans="1:25" x14ac:dyDescent="0.25">
      <c r="A174" s="11">
        <f t="shared" si="17"/>
        <v>104</v>
      </c>
      <c r="B174" s="11" t="str">
        <f t="shared" si="18"/>
        <v>CM104</v>
      </c>
      <c r="C174" s="551" t="str">
        <f t="shared" si="23"/>
        <v>CM104</v>
      </c>
      <c r="D174" s="528" t="s">
        <v>979</v>
      </c>
      <c r="E174" s="528" t="s">
        <v>149</v>
      </c>
      <c r="F174" s="52" t="s">
        <v>546</v>
      </c>
      <c r="G174" s="566"/>
      <c r="H174" s="498" t="s">
        <v>976</v>
      </c>
      <c r="I174" s="485" t="s">
        <v>155</v>
      </c>
      <c r="J174" s="485"/>
      <c r="K174" s="496"/>
      <c r="L174" s="485"/>
      <c r="M174" s="485"/>
      <c r="N174" s="485"/>
      <c r="O174" s="223"/>
      <c r="P174" s="259"/>
      <c r="Q174" s="491"/>
      <c r="R174" s="260"/>
      <c r="S174" s="249"/>
      <c r="T174" s="249"/>
      <c r="U174" s="249"/>
      <c r="V174" s="249"/>
      <c r="W174" s="249"/>
      <c r="X174" s="249"/>
    </row>
    <row r="175" spans="1:25" x14ac:dyDescent="0.25">
      <c r="A175" s="11">
        <f t="shared" si="17"/>
        <v>105</v>
      </c>
      <c r="B175" s="11" t="str">
        <f t="shared" si="18"/>
        <v>CM105</v>
      </c>
      <c r="C175" s="563" t="str">
        <f t="shared" si="23"/>
        <v>CM105</v>
      </c>
      <c r="D175" s="532" t="s">
        <v>980</v>
      </c>
      <c r="E175" s="532" t="s">
        <v>149</v>
      </c>
      <c r="F175" s="40" t="s">
        <v>546</v>
      </c>
      <c r="G175" s="111"/>
      <c r="H175" s="499" t="s">
        <v>976</v>
      </c>
      <c r="I175" s="479" t="s">
        <v>155</v>
      </c>
      <c r="J175" s="479"/>
      <c r="K175" s="501"/>
      <c r="L175" s="479"/>
      <c r="M175" s="479"/>
      <c r="N175" s="479"/>
      <c r="O175" s="226"/>
      <c r="P175" s="259"/>
      <c r="Q175" s="491"/>
      <c r="R175" s="260"/>
      <c r="S175" s="249"/>
      <c r="T175" s="249"/>
      <c r="U175" s="249"/>
      <c r="V175" s="249"/>
      <c r="W175" s="249"/>
      <c r="X175" s="249"/>
    </row>
    <row r="176" spans="1:25" x14ac:dyDescent="0.25">
      <c r="A176" s="11">
        <f t="shared" si="17"/>
        <v>106</v>
      </c>
      <c r="B176" s="11" t="str">
        <f t="shared" si="18"/>
        <v>CM106</v>
      </c>
      <c r="C176" s="551" t="str">
        <f t="shared" si="23"/>
        <v>CM106</v>
      </c>
      <c r="D176" s="528" t="s">
        <v>981</v>
      </c>
      <c r="E176" s="528" t="s">
        <v>286</v>
      </c>
      <c r="F176" s="52" t="s">
        <v>286</v>
      </c>
      <c r="G176" s="566"/>
      <c r="H176" s="498" t="s">
        <v>976</v>
      </c>
      <c r="I176" s="485" t="s">
        <v>155</v>
      </c>
      <c r="J176" s="485"/>
      <c r="K176" s="496"/>
      <c r="L176" s="485"/>
      <c r="M176" s="485"/>
      <c r="N176" s="485"/>
      <c r="O176" s="223"/>
      <c r="P176" s="259"/>
      <c r="Q176" s="491"/>
      <c r="R176" s="260"/>
      <c r="S176" s="249"/>
      <c r="T176" s="249"/>
      <c r="U176" s="249"/>
      <c r="V176" s="249"/>
      <c r="W176" s="249"/>
      <c r="X176" s="249"/>
    </row>
    <row r="177" spans="1:24" x14ac:dyDescent="0.25">
      <c r="A177" s="11">
        <f t="shared" si="17"/>
        <v>107</v>
      </c>
      <c r="B177" s="11" t="str">
        <f t="shared" si="18"/>
        <v>CM107</v>
      </c>
      <c r="C177" s="563" t="str">
        <f t="shared" si="23"/>
        <v>CM107</v>
      </c>
      <c r="D177" s="532" t="s">
        <v>982</v>
      </c>
      <c r="E177" s="532" t="s">
        <v>149</v>
      </c>
      <c r="F177" s="40" t="s">
        <v>546</v>
      </c>
      <c r="G177" s="111"/>
      <c r="H177" s="499" t="s">
        <v>976</v>
      </c>
      <c r="I177" s="479" t="s">
        <v>155</v>
      </c>
      <c r="J177" s="479"/>
      <c r="K177" s="501"/>
      <c r="L177" s="479"/>
      <c r="M177" s="479"/>
      <c r="N177" s="479"/>
      <c r="O177" s="226"/>
      <c r="P177" s="259"/>
      <c r="Q177" s="491"/>
      <c r="R177" s="260"/>
      <c r="S177" s="249"/>
      <c r="T177" s="249"/>
      <c r="U177" s="249"/>
      <c r="V177" s="249"/>
      <c r="W177" s="249"/>
      <c r="X177" s="249"/>
    </row>
    <row r="178" spans="1:24" x14ac:dyDescent="0.25">
      <c r="A178" s="11">
        <f t="shared" si="17"/>
        <v>108</v>
      </c>
      <c r="B178" s="11" t="str">
        <f t="shared" si="18"/>
        <v>CM108</v>
      </c>
      <c r="C178" s="551" t="str">
        <f t="shared" si="23"/>
        <v>CM108</v>
      </c>
      <c r="D178" s="528" t="s">
        <v>983</v>
      </c>
      <c r="E178" s="528" t="s">
        <v>393</v>
      </c>
      <c r="F178" s="52" t="s">
        <v>404</v>
      </c>
      <c r="G178" s="566"/>
      <c r="H178" s="498" t="s">
        <v>976</v>
      </c>
      <c r="I178" s="485" t="s">
        <v>155</v>
      </c>
      <c r="J178" s="485"/>
      <c r="K178" s="496"/>
      <c r="L178" s="485"/>
      <c r="M178" s="485"/>
      <c r="N178" s="485"/>
      <c r="O178" s="223"/>
      <c r="P178" s="259"/>
      <c r="Q178" s="491"/>
      <c r="R178" s="260"/>
      <c r="S178" s="249"/>
      <c r="T178" s="249"/>
      <c r="U178" s="249"/>
      <c r="V178" s="249"/>
      <c r="W178" s="249"/>
      <c r="X178" s="249"/>
    </row>
    <row r="179" spans="1:24" x14ac:dyDescent="0.25">
      <c r="A179" s="11">
        <f t="shared" si="17"/>
        <v>109</v>
      </c>
      <c r="B179" s="11" t="str">
        <f t="shared" si="18"/>
        <v>CM109</v>
      </c>
      <c r="C179" s="563" t="str">
        <f t="shared" si="23"/>
        <v>CM109</v>
      </c>
      <c r="D179" s="532" t="s">
        <v>984</v>
      </c>
      <c r="E179" s="532" t="s">
        <v>295</v>
      </c>
      <c r="F179" s="40" t="s">
        <v>23</v>
      </c>
      <c r="G179" s="111"/>
      <c r="H179" s="499" t="s">
        <v>976</v>
      </c>
      <c r="I179" s="479" t="s">
        <v>155</v>
      </c>
      <c r="J179" s="479"/>
      <c r="K179" s="501"/>
      <c r="L179" s="479"/>
      <c r="M179" s="479"/>
      <c r="N179" s="479"/>
      <c r="O179" s="226"/>
      <c r="P179" s="259"/>
      <c r="Q179" s="491"/>
      <c r="R179" s="260"/>
      <c r="S179" s="249"/>
      <c r="T179" s="249"/>
      <c r="U179" s="249"/>
      <c r="V179" s="249"/>
      <c r="W179" s="249"/>
      <c r="X179" s="249"/>
    </row>
    <row r="180" spans="1:24" x14ac:dyDescent="0.25">
      <c r="A180" s="11">
        <f t="shared" si="17"/>
        <v>110</v>
      </c>
      <c r="B180" s="11" t="str">
        <f t="shared" si="18"/>
        <v>CM110</v>
      </c>
      <c r="C180" s="551" t="str">
        <f t="shared" si="23"/>
        <v>CM110</v>
      </c>
      <c r="D180" s="528" t="s">
        <v>985</v>
      </c>
      <c r="E180" s="528" t="s">
        <v>286</v>
      </c>
      <c r="F180" s="52" t="s">
        <v>286</v>
      </c>
      <c r="G180" s="566"/>
      <c r="H180" s="498" t="s">
        <v>976</v>
      </c>
      <c r="I180" s="485" t="s">
        <v>155</v>
      </c>
      <c r="J180" s="485"/>
      <c r="K180" s="496"/>
      <c r="L180" s="485"/>
      <c r="M180" s="485"/>
      <c r="N180" s="485"/>
      <c r="O180" s="223"/>
      <c r="P180" s="259"/>
      <c r="Q180" s="491"/>
      <c r="R180" s="260"/>
      <c r="S180" s="249"/>
      <c r="T180" s="249"/>
      <c r="U180" s="249"/>
      <c r="V180" s="249"/>
      <c r="W180" s="249"/>
      <c r="X180" s="249"/>
    </row>
    <row r="181" spans="1:24" x14ac:dyDescent="0.25">
      <c r="A181" s="11">
        <f t="shared" si="17"/>
        <v>111</v>
      </c>
      <c r="B181" s="11" t="str">
        <f t="shared" si="18"/>
        <v>CM111</v>
      </c>
      <c r="C181" s="111" t="str">
        <f t="shared" si="23"/>
        <v>CM111</v>
      </c>
      <c r="D181" s="594" t="s">
        <v>986</v>
      </c>
      <c r="E181" s="594" t="s">
        <v>295</v>
      </c>
      <c r="F181" s="107" t="s">
        <v>23</v>
      </c>
      <c r="G181" s="111"/>
      <c r="H181" s="478" t="s">
        <v>976</v>
      </c>
      <c r="I181" s="477" t="s">
        <v>155</v>
      </c>
      <c r="J181" s="477"/>
      <c r="K181" s="476"/>
      <c r="L181" s="477"/>
      <c r="M181" s="477"/>
      <c r="N181" s="477"/>
      <c r="O181" s="255"/>
      <c r="P181" s="259"/>
      <c r="Q181" s="491"/>
      <c r="R181" s="260"/>
      <c r="S181" s="249"/>
      <c r="T181" s="249"/>
      <c r="U181" s="249"/>
      <c r="V181" s="249"/>
      <c r="W181" s="249"/>
      <c r="X181" s="249"/>
    </row>
  </sheetData>
  <autoFilter ref="A1:Z181" xr:uid="{3E2F232D-B7E9-463A-84B9-1B7F7A68CB44}"/>
  <mergeCells count="344">
    <mergeCell ref="N2:N4"/>
    <mergeCell ref="P2:P4"/>
    <mergeCell ref="Q2:Q4"/>
    <mergeCell ref="R2:R4"/>
    <mergeCell ref="C5:C7"/>
    <mergeCell ref="D5:D7"/>
    <mergeCell ref="H5:H7"/>
    <mergeCell ref="I5:I7"/>
    <mergeCell ref="J5:J7"/>
    <mergeCell ref="K5:K7"/>
    <mergeCell ref="C2:C4"/>
    <mergeCell ref="D2:D4"/>
    <mergeCell ref="H2:H4"/>
    <mergeCell ref="I2:I4"/>
    <mergeCell ref="J2:J4"/>
    <mergeCell ref="K2:K4"/>
    <mergeCell ref="N5:N7"/>
    <mergeCell ref="P5:P7"/>
    <mergeCell ref="Q5:Q7"/>
    <mergeCell ref="R5:R7"/>
    <mergeCell ref="R8:R10"/>
    <mergeCell ref="C11:C13"/>
    <mergeCell ref="D11:D13"/>
    <mergeCell ref="H11:H13"/>
    <mergeCell ref="I11:I13"/>
    <mergeCell ref="J11:J13"/>
    <mergeCell ref="K11:K13"/>
    <mergeCell ref="N11:N13"/>
    <mergeCell ref="P11:P13"/>
    <mergeCell ref="Q11:Q13"/>
    <mergeCell ref="R11:R13"/>
    <mergeCell ref="C8:C10"/>
    <mergeCell ref="D8:D10"/>
    <mergeCell ref="H8:H10"/>
    <mergeCell ref="I8:I10"/>
    <mergeCell ref="J8:J10"/>
    <mergeCell ref="K8:K10"/>
    <mergeCell ref="N8:N10"/>
    <mergeCell ref="P8:P10"/>
    <mergeCell ref="Q8:Q10"/>
    <mergeCell ref="R14:R16"/>
    <mergeCell ref="C17:C19"/>
    <mergeCell ref="D17:D19"/>
    <mergeCell ref="H17:H19"/>
    <mergeCell ref="I17:I19"/>
    <mergeCell ref="J17:J19"/>
    <mergeCell ref="K17:K19"/>
    <mergeCell ref="N17:N19"/>
    <mergeCell ref="P17:P19"/>
    <mergeCell ref="Q17:Q19"/>
    <mergeCell ref="R17:R19"/>
    <mergeCell ref="C14:C16"/>
    <mergeCell ref="D14:D16"/>
    <mergeCell ref="H14:H16"/>
    <mergeCell ref="I14:I16"/>
    <mergeCell ref="J14:J16"/>
    <mergeCell ref="K14:K16"/>
    <mergeCell ref="N14:N16"/>
    <mergeCell ref="P14:P16"/>
    <mergeCell ref="Q14:Q16"/>
    <mergeCell ref="R20:R21"/>
    <mergeCell ref="C22:C23"/>
    <mergeCell ref="D22:D23"/>
    <mergeCell ref="H22:H23"/>
    <mergeCell ref="I22:I23"/>
    <mergeCell ref="J22:J23"/>
    <mergeCell ref="K22:K23"/>
    <mergeCell ref="N22:N23"/>
    <mergeCell ref="O22:O23"/>
    <mergeCell ref="P22:P23"/>
    <mergeCell ref="Q22:Q23"/>
    <mergeCell ref="R22:R23"/>
    <mergeCell ref="C20:C21"/>
    <mergeCell ref="D20:D21"/>
    <mergeCell ref="H20:H21"/>
    <mergeCell ref="I20:I21"/>
    <mergeCell ref="J20:J21"/>
    <mergeCell ref="K20:K21"/>
    <mergeCell ref="N20:N21"/>
    <mergeCell ref="P20:P21"/>
    <mergeCell ref="Q20:Q21"/>
    <mergeCell ref="R24:R25"/>
    <mergeCell ref="C29:C31"/>
    <mergeCell ref="D29:D31"/>
    <mergeCell ref="H29:H31"/>
    <mergeCell ref="I29:I31"/>
    <mergeCell ref="J29:J31"/>
    <mergeCell ref="K29:K31"/>
    <mergeCell ref="N29:N31"/>
    <mergeCell ref="P29:P31"/>
    <mergeCell ref="Q29:Q31"/>
    <mergeCell ref="R29:R31"/>
    <mergeCell ref="C24:C25"/>
    <mergeCell ref="D24:D25"/>
    <mergeCell ref="H24:H25"/>
    <mergeCell ref="I24:I25"/>
    <mergeCell ref="J24:J25"/>
    <mergeCell ref="K24:K25"/>
    <mergeCell ref="N24:N25"/>
    <mergeCell ref="P24:P25"/>
    <mergeCell ref="Q24:Q25"/>
    <mergeCell ref="C43:C45"/>
    <mergeCell ref="D43:D45"/>
    <mergeCell ref="F43:F45"/>
    <mergeCell ref="H43:H45"/>
    <mergeCell ref="I43:I45"/>
    <mergeCell ref="J43:J45"/>
    <mergeCell ref="K43:K45"/>
    <mergeCell ref="N43:N45"/>
    <mergeCell ref="O43:O45"/>
    <mergeCell ref="C46:C47"/>
    <mergeCell ref="D46:D47"/>
    <mergeCell ref="H46:H47"/>
    <mergeCell ref="I46:I47"/>
    <mergeCell ref="J46:J47"/>
    <mergeCell ref="K46:K47"/>
    <mergeCell ref="N46:N47"/>
    <mergeCell ref="P46:P47"/>
    <mergeCell ref="Q46:Q47"/>
    <mergeCell ref="R50:R51"/>
    <mergeCell ref="C52:C54"/>
    <mergeCell ref="D52:D54"/>
    <mergeCell ref="H52:H54"/>
    <mergeCell ref="I52:I54"/>
    <mergeCell ref="J52:J54"/>
    <mergeCell ref="K52:K54"/>
    <mergeCell ref="N52:N54"/>
    <mergeCell ref="P52:P54"/>
    <mergeCell ref="Q52:Q54"/>
    <mergeCell ref="R52:R54"/>
    <mergeCell ref="C50:C51"/>
    <mergeCell ref="D50:D51"/>
    <mergeCell ref="H50:H51"/>
    <mergeCell ref="I50:I51"/>
    <mergeCell ref="J50:J51"/>
    <mergeCell ref="K50:K51"/>
    <mergeCell ref="N50:N51"/>
    <mergeCell ref="P50:P51"/>
    <mergeCell ref="Q50:Q51"/>
    <mergeCell ref="H72:H73"/>
    <mergeCell ref="I72:I73"/>
    <mergeCell ref="Q58:Q59"/>
    <mergeCell ref="R58:R59"/>
    <mergeCell ref="C65:C67"/>
    <mergeCell ref="D65:D67"/>
    <mergeCell ref="H65:H67"/>
    <mergeCell ref="I65:I67"/>
    <mergeCell ref="J65:J67"/>
    <mergeCell ref="K65:K67"/>
    <mergeCell ref="N65:N67"/>
    <mergeCell ref="O65:O67"/>
    <mergeCell ref="P65:P67"/>
    <mergeCell ref="Q65:Q67"/>
    <mergeCell ref="R65:R67"/>
    <mergeCell ref="C58:C59"/>
    <mergeCell ref="D58:D59"/>
    <mergeCell ref="H58:H59"/>
    <mergeCell ref="I58:I59"/>
    <mergeCell ref="J58:J59"/>
    <mergeCell ref="K58:K59"/>
    <mergeCell ref="N58:N59"/>
    <mergeCell ref="O58:O59"/>
    <mergeCell ref="P58:P59"/>
    <mergeCell ref="N68:N69"/>
    <mergeCell ref="O68:O69"/>
    <mergeCell ref="R68:R69"/>
    <mergeCell ref="C70:C71"/>
    <mergeCell ref="D70:D71"/>
    <mergeCell ref="G70:G71"/>
    <mergeCell ref="H70:H71"/>
    <mergeCell ref="I70:I71"/>
    <mergeCell ref="J70:J71"/>
    <mergeCell ref="K70:K71"/>
    <mergeCell ref="C68:C69"/>
    <mergeCell ref="D68:D69"/>
    <mergeCell ref="G68:G69"/>
    <mergeCell ref="H68:H69"/>
    <mergeCell ref="I68:I69"/>
    <mergeCell ref="C83:C85"/>
    <mergeCell ref="D83:D85"/>
    <mergeCell ref="H83:H85"/>
    <mergeCell ref="I83:I85"/>
    <mergeCell ref="J83:J85"/>
    <mergeCell ref="K83:K85"/>
    <mergeCell ref="S75:U75"/>
    <mergeCell ref="N70:N71"/>
    <mergeCell ref="P70:P71"/>
    <mergeCell ref="Q70:Q71"/>
    <mergeCell ref="R70:R71"/>
    <mergeCell ref="N83:N85"/>
    <mergeCell ref="P83:P85"/>
    <mergeCell ref="Q83:Q85"/>
    <mergeCell ref="R83:R85"/>
    <mergeCell ref="J72:J73"/>
    <mergeCell ref="K72:K73"/>
    <mergeCell ref="N72:N73"/>
    <mergeCell ref="P72:P73"/>
    <mergeCell ref="Q72:Q73"/>
    <mergeCell ref="R72:R73"/>
    <mergeCell ref="C72:C73"/>
    <mergeCell ref="D72:D73"/>
    <mergeCell ref="G72:G73"/>
    <mergeCell ref="N93:N94"/>
    <mergeCell ref="O93:O94"/>
    <mergeCell ref="P93:P94"/>
    <mergeCell ref="Q93:Q94"/>
    <mergeCell ref="R93:R94"/>
    <mergeCell ref="C96:C98"/>
    <mergeCell ref="D96:D98"/>
    <mergeCell ref="G96:G98"/>
    <mergeCell ref="H96:H98"/>
    <mergeCell ref="I96:I98"/>
    <mergeCell ref="R96:R98"/>
    <mergeCell ref="J96:J98"/>
    <mergeCell ref="K96:K98"/>
    <mergeCell ref="N96:N98"/>
    <mergeCell ref="O96:O98"/>
    <mergeCell ref="P96:P98"/>
    <mergeCell ref="Q96:Q98"/>
    <mergeCell ref="C93:C95"/>
    <mergeCell ref="D93:D95"/>
    <mergeCell ref="H93:H95"/>
    <mergeCell ref="I93:I94"/>
    <mergeCell ref="J93:J94"/>
    <mergeCell ref="K93:K95"/>
    <mergeCell ref="R99:R100"/>
    <mergeCell ref="C101:C102"/>
    <mergeCell ref="D101:D102"/>
    <mergeCell ref="H101:H102"/>
    <mergeCell ref="I101:I102"/>
    <mergeCell ref="J101:J102"/>
    <mergeCell ref="K101:K102"/>
    <mergeCell ref="N101:N102"/>
    <mergeCell ref="P101:P102"/>
    <mergeCell ref="Q101:Q102"/>
    <mergeCell ref="R101:R102"/>
    <mergeCell ref="C99:C100"/>
    <mergeCell ref="D99:D100"/>
    <mergeCell ref="H99:H100"/>
    <mergeCell ref="I99:I100"/>
    <mergeCell ref="J99:J100"/>
    <mergeCell ref="K99:K100"/>
    <mergeCell ref="N99:N100"/>
    <mergeCell ref="P99:P100"/>
    <mergeCell ref="Q99:Q100"/>
    <mergeCell ref="C105:C106"/>
    <mergeCell ref="D105:D106"/>
    <mergeCell ref="H105:H106"/>
    <mergeCell ref="I105:I106"/>
    <mergeCell ref="J105:J106"/>
    <mergeCell ref="K105:K106"/>
    <mergeCell ref="N105:N106"/>
    <mergeCell ref="P105:P106"/>
    <mergeCell ref="Q105:Q106"/>
    <mergeCell ref="N107:N108"/>
    <mergeCell ref="P107:P108"/>
    <mergeCell ref="Q107:Q108"/>
    <mergeCell ref="R107:R108"/>
    <mergeCell ref="S110:U110"/>
    <mergeCell ref="C112:C113"/>
    <mergeCell ref="D112:D113"/>
    <mergeCell ref="H112:H113"/>
    <mergeCell ref="I112:I113"/>
    <mergeCell ref="J112:J113"/>
    <mergeCell ref="C107:C108"/>
    <mergeCell ref="D107:D108"/>
    <mergeCell ref="H107:H108"/>
    <mergeCell ref="I107:I108"/>
    <mergeCell ref="J107:J108"/>
    <mergeCell ref="K107:K108"/>
    <mergeCell ref="K112:K113"/>
    <mergeCell ref="N112:N113"/>
    <mergeCell ref="P112:P113"/>
    <mergeCell ref="Q112:Q113"/>
    <mergeCell ref="R112:R113"/>
    <mergeCell ref="C117:C119"/>
    <mergeCell ref="D117:D119"/>
    <mergeCell ref="H117:H119"/>
    <mergeCell ref="I117:I119"/>
    <mergeCell ref="J117:J119"/>
    <mergeCell ref="K117:K119"/>
    <mergeCell ref="N117:N119"/>
    <mergeCell ref="P117:P119"/>
    <mergeCell ref="Q117:Q119"/>
    <mergeCell ref="P141:P147"/>
    <mergeCell ref="Q141:Q147"/>
    <mergeCell ref="R127:R132"/>
    <mergeCell ref="C133:C140"/>
    <mergeCell ref="D133:D140"/>
    <mergeCell ref="H133:H140"/>
    <mergeCell ref="I133:I140"/>
    <mergeCell ref="J133:J140"/>
    <mergeCell ref="K133:K140"/>
    <mergeCell ref="N133:N140"/>
    <mergeCell ref="P133:P140"/>
    <mergeCell ref="Q133:Q140"/>
    <mergeCell ref="R133:R140"/>
    <mergeCell ref="C127:C132"/>
    <mergeCell ref="D127:D132"/>
    <mergeCell ref="H127:H132"/>
    <mergeCell ref="I127:I132"/>
    <mergeCell ref="J127:J132"/>
    <mergeCell ref="K127:K132"/>
    <mergeCell ref="N127:N132"/>
    <mergeCell ref="P127:P132"/>
    <mergeCell ref="Q127:Q132"/>
    <mergeCell ref="D161:D162"/>
    <mergeCell ref="H161:H162"/>
    <mergeCell ref="I161:I162"/>
    <mergeCell ref="J161:J162"/>
    <mergeCell ref="K161:K162"/>
    <mergeCell ref="K165:K167"/>
    <mergeCell ref="N165:N167"/>
    <mergeCell ref="C141:C147"/>
    <mergeCell ref="D141:D147"/>
    <mergeCell ref="H141:H147"/>
    <mergeCell ref="I141:I147"/>
    <mergeCell ref="J141:J147"/>
    <mergeCell ref="K141:K147"/>
    <mergeCell ref="N141:N147"/>
    <mergeCell ref="P165:P167"/>
    <mergeCell ref="Q165:Q167"/>
    <mergeCell ref="L161:L162"/>
    <mergeCell ref="N161:N162"/>
    <mergeCell ref="P161:P162"/>
    <mergeCell ref="Q161:Q162"/>
    <mergeCell ref="R161:R162"/>
    <mergeCell ref="R141:R147"/>
    <mergeCell ref="C148:C154"/>
    <mergeCell ref="D148:D154"/>
    <mergeCell ref="H148:H154"/>
    <mergeCell ref="I148:I154"/>
    <mergeCell ref="J148:J154"/>
    <mergeCell ref="K148:K154"/>
    <mergeCell ref="C165:C167"/>
    <mergeCell ref="D165:D167"/>
    <mergeCell ref="H165:H167"/>
    <mergeCell ref="I165:I167"/>
    <mergeCell ref="J165:J167"/>
    <mergeCell ref="N148:N154"/>
    <mergeCell ref="P148:P154"/>
    <mergeCell ref="Q148:Q154"/>
    <mergeCell ref="R148:R154"/>
    <mergeCell ref="C161:C162"/>
  </mergeCells>
  <dataValidations count="1">
    <dataValidation type="list" allowBlank="1" showInputMessage="1" showErrorMessage="1" sqref="Q101 Q107 Q155:Q160 Q41:Q46 Q120:Q127 Q2 Q52 Q8 Q14 Q5 Q11 Q17 Q20 Q22 Q24 Q26:Q29 Q60:Q65 Q133 Q141 Q148 Q70 Q72 Q95:Q96 Q99 Q103:Q105 Q55:Q58 Q109:Q112 Q74:Q83 Q114:Q117 Q33:Q38 Q86:Q93 Q163:Q164 Q48:Q50" xr:uid="{50927FBA-3009-40E9-BA5F-A646925F0DFF}">
      <formula1>"Sufficiently Characterized, Update Recommended, Update Required, New Measure CharX, Recommend Removal"</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AF4CC-D70A-4CB0-BD83-80332A95FC37}">
  <sheetPr>
    <tabColor rgb="FF92D050"/>
  </sheetPr>
  <dimension ref="A1:N463"/>
  <sheetViews>
    <sheetView topLeftCell="J1" zoomScale="85" zoomScaleNormal="85" workbookViewId="0">
      <pane ySplit="1" topLeftCell="A2" activePane="bottomLeft" state="frozen"/>
      <selection activeCell="E16" sqref="E16"/>
      <selection pane="bottomLeft" activeCell="O1" sqref="O1"/>
    </sheetView>
  </sheetViews>
  <sheetFormatPr defaultColWidth="9.140625" defaultRowHeight="15" x14ac:dyDescent="0.25"/>
  <cols>
    <col min="1" max="1" width="10" style="18" customWidth="1"/>
    <col min="2" max="2" width="19.42578125" style="18" customWidth="1"/>
    <col min="3" max="3" width="29.5703125" style="18" customWidth="1"/>
    <col min="4" max="4" width="8.5703125" style="643" customWidth="1"/>
    <col min="5" max="5" width="51.42578125" style="18" customWidth="1"/>
    <col min="6" max="7" width="20.140625" style="642" customWidth="1"/>
    <col min="8" max="8" width="19.42578125" style="642" customWidth="1"/>
    <col min="9" max="9" width="42.42578125" style="18" customWidth="1"/>
    <col min="10" max="11" width="21.42578125" style="642" customWidth="1"/>
    <col min="12" max="12" width="104.140625" style="643" customWidth="1"/>
    <col min="13" max="13" width="64.5703125" style="643" customWidth="1"/>
    <col min="14" max="14" width="54.5703125" style="643" customWidth="1"/>
    <col min="15" max="16384" width="9.140625" style="11"/>
  </cols>
  <sheetData>
    <row r="1" spans="1:14" s="449" customFormat="1" ht="30" x14ac:dyDescent="0.25">
      <c r="A1" s="88" t="s">
        <v>117</v>
      </c>
      <c r="B1" s="88" t="s">
        <v>118</v>
      </c>
      <c r="C1" s="88" t="s">
        <v>119</v>
      </c>
      <c r="D1" s="245" t="s">
        <v>120</v>
      </c>
      <c r="E1" s="88" t="s">
        <v>121</v>
      </c>
      <c r="F1" s="88" t="s">
        <v>1864</v>
      </c>
      <c r="G1" s="88" t="s">
        <v>122</v>
      </c>
      <c r="H1" s="88" t="s">
        <v>123</v>
      </c>
      <c r="I1" s="88" t="s">
        <v>124</v>
      </c>
      <c r="J1" s="88" t="s">
        <v>125</v>
      </c>
      <c r="K1" s="88" t="s">
        <v>126</v>
      </c>
      <c r="L1" s="88" t="s">
        <v>127</v>
      </c>
      <c r="M1" s="88" t="s">
        <v>3264</v>
      </c>
      <c r="N1" s="658" t="s">
        <v>135</v>
      </c>
    </row>
    <row r="2" spans="1:14" s="18" customFormat="1" ht="40.5" customHeight="1" x14ac:dyDescent="0.25">
      <c r="A2" s="295" t="s">
        <v>3265</v>
      </c>
      <c r="B2" s="295" t="s">
        <v>149</v>
      </c>
      <c r="C2" s="295" t="s">
        <v>3100</v>
      </c>
      <c r="D2" s="618" t="s">
        <v>151</v>
      </c>
      <c r="E2" s="295" t="s">
        <v>3266</v>
      </c>
      <c r="F2" s="670"/>
      <c r="G2" s="670"/>
      <c r="H2" s="634" t="s">
        <v>123</v>
      </c>
      <c r="I2" s="635" t="s">
        <v>3266</v>
      </c>
      <c r="J2" s="634"/>
      <c r="K2" s="634">
        <v>2023</v>
      </c>
      <c r="L2" s="809" t="s">
        <v>3267</v>
      </c>
      <c r="M2" s="667" t="s">
        <v>3268</v>
      </c>
      <c r="N2" s="803"/>
    </row>
    <row r="3" spans="1:14" s="18" customFormat="1" ht="40.5" customHeight="1" x14ac:dyDescent="0.25">
      <c r="A3" s="282" t="s">
        <v>3265</v>
      </c>
      <c r="B3" s="282" t="s">
        <v>149</v>
      </c>
      <c r="C3" s="282" t="s">
        <v>3100</v>
      </c>
      <c r="D3" s="240" t="s">
        <v>165</v>
      </c>
      <c r="E3" s="282" t="s">
        <v>3269</v>
      </c>
      <c r="F3" s="283"/>
      <c r="G3" s="283"/>
      <c r="H3" s="636" t="s">
        <v>204</v>
      </c>
      <c r="I3" s="637" t="s">
        <v>3269</v>
      </c>
      <c r="J3" s="636"/>
      <c r="K3" s="636"/>
      <c r="L3" s="811"/>
      <c r="M3" s="669" t="s">
        <v>990</v>
      </c>
      <c r="N3" s="804"/>
    </row>
    <row r="4" spans="1:14" s="18" customFormat="1" ht="40.5" customHeight="1" x14ac:dyDescent="0.25">
      <c r="A4" s="282" t="s">
        <v>3265</v>
      </c>
      <c r="B4" s="282" t="s">
        <v>149</v>
      </c>
      <c r="C4" s="282" t="s">
        <v>3100</v>
      </c>
      <c r="D4" s="240" t="s">
        <v>168</v>
      </c>
      <c r="E4" s="282" t="s">
        <v>3270</v>
      </c>
      <c r="F4" s="283"/>
      <c r="G4" s="283"/>
      <c r="H4" s="636"/>
      <c r="I4" s="637" t="s">
        <v>3270</v>
      </c>
      <c r="J4" s="636"/>
      <c r="K4" s="636"/>
      <c r="L4" s="811"/>
      <c r="M4" s="669" t="s">
        <v>990</v>
      </c>
      <c r="N4" s="804"/>
    </row>
    <row r="5" spans="1:14" s="18" customFormat="1" ht="40.5" customHeight="1" x14ac:dyDescent="0.25">
      <c r="A5" s="282" t="s">
        <v>3265</v>
      </c>
      <c r="B5" s="282" t="s">
        <v>149</v>
      </c>
      <c r="C5" s="282" t="s">
        <v>3100</v>
      </c>
      <c r="D5" s="240" t="s">
        <v>170</v>
      </c>
      <c r="E5" s="282" t="s">
        <v>3271</v>
      </c>
      <c r="F5" s="283"/>
      <c r="G5" s="283"/>
      <c r="H5" s="636"/>
      <c r="I5" s="637" t="s">
        <v>3271</v>
      </c>
      <c r="J5" s="636"/>
      <c r="K5" s="636"/>
      <c r="L5" s="811"/>
      <c r="M5" s="669"/>
      <c r="N5" s="804"/>
    </row>
    <row r="6" spans="1:14" s="18" customFormat="1" ht="40.5" customHeight="1" x14ac:dyDescent="0.25">
      <c r="A6" s="282" t="s">
        <v>3265</v>
      </c>
      <c r="B6" s="282" t="s">
        <v>149</v>
      </c>
      <c r="C6" s="282" t="s">
        <v>3100</v>
      </c>
      <c r="D6" s="240" t="s">
        <v>186</v>
      </c>
      <c r="E6" s="282" t="s">
        <v>3272</v>
      </c>
      <c r="F6" s="283"/>
      <c r="G6" s="283"/>
      <c r="H6" s="636"/>
      <c r="I6" s="637" t="s">
        <v>3272</v>
      </c>
      <c r="J6" s="636"/>
      <c r="K6" s="636"/>
      <c r="L6" s="811"/>
      <c r="M6" s="669"/>
      <c r="N6" s="804"/>
    </row>
    <row r="7" spans="1:14" s="18" customFormat="1" ht="40.5" customHeight="1" x14ac:dyDescent="0.25">
      <c r="A7" s="282" t="s">
        <v>3265</v>
      </c>
      <c r="B7" s="282" t="s">
        <v>149</v>
      </c>
      <c r="C7" s="282" t="s">
        <v>3100</v>
      </c>
      <c r="D7" s="240" t="s">
        <v>188</v>
      </c>
      <c r="E7" s="282" t="s">
        <v>3273</v>
      </c>
      <c r="F7" s="283"/>
      <c r="G7" s="283"/>
      <c r="H7" s="283"/>
      <c r="I7" s="282" t="s">
        <v>3273</v>
      </c>
      <c r="J7" s="283"/>
      <c r="K7" s="283"/>
      <c r="L7" s="811"/>
      <c r="M7" s="669" t="s">
        <v>990</v>
      </c>
      <c r="N7" s="804"/>
    </row>
    <row r="8" spans="1:14" s="18" customFormat="1" ht="40.5" customHeight="1" x14ac:dyDescent="0.25">
      <c r="A8" s="316" t="s">
        <v>3265</v>
      </c>
      <c r="B8" s="316" t="s">
        <v>149</v>
      </c>
      <c r="C8" s="316" t="s">
        <v>3100</v>
      </c>
      <c r="D8" s="619" t="s">
        <v>190</v>
      </c>
      <c r="E8" s="316" t="s">
        <v>3274</v>
      </c>
      <c r="F8" s="317"/>
      <c r="G8" s="317" t="s">
        <v>155</v>
      </c>
      <c r="H8" s="317"/>
      <c r="I8" s="316" t="s">
        <v>3274</v>
      </c>
      <c r="J8" s="317"/>
      <c r="K8" s="317"/>
      <c r="L8" s="810"/>
      <c r="M8" s="668" t="s">
        <v>990</v>
      </c>
      <c r="N8" s="805"/>
    </row>
    <row r="9" spans="1:14" s="449" customFormat="1" ht="40.5" customHeight="1" x14ac:dyDescent="0.25">
      <c r="A9" s="325" t="s">
        <v>3275</v>
      </c>
      <c r="B9" s="325" t="s">
        <v>149</v>
      </c>
      <c r="C9" s="325" t="s">
        <v>666</v>
      </c>
      <c r="D9" s="452" t="s">
        <v>151</v>
      </c>
      <c r="E9" s="325" t="s">
        <v>3276</v>
      </c>
      <c r="F9" s="326"/>
      <c r="G9" s="326"/>
      <c r="H9" s="326" t="s">
        <v>123</v>
      </c>
      <c r="I9" s="325" t="s">
        <v>3276</v>
      </c>
      <c r="J9" s="326"/>
      <c r="K9" s="326"/>
      <c r="L9" s="806" t="s">
        <v>3277</v>
      </c>
      <c r="M9" s="664"/>
      <c r="N9" s="803"/>
    </row>
    <row r="10" spans="1:14" s="449" customFormat="1" ht="40.5" customHeight="1" x14ac:dyDescent="0.25">
      <c r="A10" s="325" t="s">
        <v>3275</v>
      </c>
      <c r="B10" s="325" t="s">
        <v>149</v>
      </c>
      <c r="C10" s="325" t="s">
        <v>666</v>
      </c>
      <c r="D10" s="452" t="s">
        <v>165</v>
      </c>
      <c r="E10" s="325" t="s">
        <v>3278</v>
      </c>
      <c r="F10" s="326"/>
      <c r="G10" s="326"/>
      <c r="H10" s="326"/>
      <c r="I10" s="325" t="s">
        <v>3278</v>
      </c>
      <c r="J10" s="326"/>
      <c r="K10" s="326"/>
      <c r="L10" s="807"/>
      <c r="M10" s="665"/>
      <c r="N10" s="804"/>
    </row>
    <row r="11" spans="1:14" s="449" customFormat="1" ht="40.5" customHeight="1" x14ac:dyDescent="0.25">
      <c r="A11" s="325" t="s">
        <v>3275</v>
      </c>
      <c r="B11" s="325" t="s">
        <v>149</v>
      </c>
      <c r="C11" s="325" t="s">
        <v>666</v>
      </c>
      <c r="D11" s="452" t="s">
        <v>168</v>
      </c>
      <c r="E11" s="325" t="s">
        <v>3279</v>
      </c>
      <c r="F11" s="326"/>
      <c r="G11" s="326"/>
      <c r="H11" s="326"/>
      <c r="I11" s="325" t="s">
        <v>3279</v>
      </c>
      <c r="J11" s="326"/>
      <c r="K11" s="326"/>
      <c r="L11" s="807"/>
      <c r="M11" s="665"/>
      <c r="N11" s="804"/>
    </row>
    <row r="12" spans="1:14" s="449" customFormat="1" ht="40.5" customHeight="1" x14ac:dyDescent="0.25">
      <c r="A12" s="325" t="s">
        <v>3275</v>
      </c>
      <c r="B12" s="325" t="s">
        <v>149</v>
      </c>
      <c r="C12" s="325" t="s">
        <v>666</v>
      </c>
      <c r="D12" s="452" t="s">
        <v>170</v>
      </c>
      <c r="E12" s="325" t="s">
        <v>3280</v>
      </c>
      <c r="F12" s="326"/>
      <c r="G12" s="326"/>
      <c r="H12" s="326"/>
      <c r="I12" s="325" t="s">
        <v>3280</v>
      </c>
      <c r="J12" s="326"/>
      <c r="K12" s="326"/>
      <c r="L12" s="807"/>
      <c r="M12" s="665"/>
      <c r="N12" s="804"/>
    </row>
    <row r="13" spans="1:14" s="449" customFormat="1" ht="40.5" customHeight="1" x14ac:dyDescent="0.25">
      <c r="A13" s="325" t="s">
        <v>3275</v>
      </c>
      <c r="B13" s="325" t="s">
        <v>149</v>
      </c>
      <c r="C13" s="325" t="s">
        <v>666</v>
      </c>
      <c r="D13" s="452" t="s">
        <v>186</v>
      </c>
      <c r="E13" s="325" t="s">
        <v>3281</v>
      </c>
      <c r="F13" s="326"/>
      <c r="G13" s="326" t="s">
        <v>155</v>
      </c>
      <c r="H13" s="326"/>
      <c r="I13" s="325" t="s">
        <v>3282</v>
      </c>
      <c r="J13" s="326"/>
      <c r="K13" s="326"/>
      <c r="L13" s="807"/>
      <c r="M13" s="665" t="s">
        <v>990</v>
      </c>
      <c r="N13" s="804"/>
    </row>
    <row r="14" spans="1:14" s="449" customFormat="1" ht="40.5" customHeight="1" x14ac:dyDescent="0.25">
      <c r="A14" s="336"/>
      <c r="B14" s="336"/>
      <c r="C14" s="336"/>
      <c r="D14" s="614"/>
      <c r="E14" s="336"/>
      <c r="F14" s="337"/>
      <c r="G14" s="337"/>
      <c r="H14" s="337"/>
      <c r="I14" s="336" t="s">
        <v>3281</v>
      </c>
      <c r="J14" s="337"/>
      <c r="K14" s="337"/>
      <c r="L14" s="808"/>
      <c r="M14" s="666"/>
      <c r="N14" s="805"/>
    </row>
    <row r="15" spans="1:14" s="18" customFormat="1" ht="40.5" customHeight="1" x14ac:dyDescent="0.25">
      <c r="A15" s="295" t="s">
        <v>3283</v>
      </c>
      <c r="B15" s="295" t="s">
        <v>622</v>
      </c>
      <c r="C15" s="295" t="s">
        <v>107</v>
      </c>
      <c r="D15" s="618" t="s">
        <v>151</v>
      </c>
      <c r="E15" s="295" t="s">
        <v>3284</v>
      </c>
      <c r="F15" s="670"/>
      <c r="G15" s="670"/>
      <c r="H15" s="670" t="s">
        <v>123</v>
      </c>
      <c r="I15" s="295" t="s">
        <v>3284</v>
      </c>
      <c r="J15" s="670"/>
      <c r="K15" s="670">
        <v>2022</v>
      </c>
      <c r="L15" s="809" t="s">
        <v>3285</v>
      </c>
      <c r="M15" s="667" t="s">
        <v>3286</v>
      </c>
      <c r="N15" s="803"/>
    </row>
    <row r="16" spans="1:14" s="18" customFormat="1" ht="40.5" customHeight="1" x14ac:dyDescent="0.25">
      <c r="A16" s="282" t="s">
        <v>3283</v>
      </c>
      <c r="B16" s="282" t="s">
        <v>622</v>
      </c>
      <c r="C16" s="282" t="s">
        <v>107</v>
      </c>
      <c r="D16" s="240" t="s">
        <v>165</v>
      </c>
      <c r="E16" s="282" t="s">
        <v>3287</v>
      </c>
      <c r="F16" s="283"/>
      <c r="G16" s="283"/>
      <c r="H16" s="283" t="s">
        <v>204</v>
      </c>
      <c r="I16" s="282" t="s">
        <v>3287</v>
      </c>
      <c r="J16" s="283"/>
      <c r="K16" s="283"/>
      <c r="L16" s="811"/>
      <c r="M16" s="669"/>
      <c r="N16" s="804"/>
    </row>
    <row r="17" spans="1:14" s="18" customFormat="1" ht="40.5" customHeight="1" x14ac:dyDescent="0.25">
      <c r="A17" s="282" t="s">
        <v>3283</v>
      </c>
      <c r="B17" s="282" t="s">
        <v>622</v>
      </c>
      <c r="C17" s="282" t="s">
        <v>107</v>
      </c>
      <c r="D17" s="240" t="s">
        <v>168</v>
      </c>
      <c r="E17" s="282" t="s">
        <v>3288</v>
      </c>
      <c r="F17" s="283"/>
      <c r="G17" s="283"/>
      <c r="H17" s="283"/>
      <c r="I17" s="282" t="s">
        <v>3288</v>
      </c>
      <c r="J17" s="283"/>
      <c r="K17" s="283"/>
      <c r="L17" s="811"/>
      <c r="M17" s="669" t="s">
        <v>990</v>
      </c>
      <c r="N17" s="804"/>
    </row>
    <row r="18" spans="1:14" s="18" customFormat="1" ht="40.5" customHeight="1" x14ac:dyDescent="0.25">
      <c r="A18" s="282" t="s">
        <v>3283</v>
      </c>
      <c r="B18" s="282" t="s">
        <v>622</v>
      </c>
      <c r="C18" s="282" t="s">
        <v>107</v>
      </c>
      <c r="D18" s="240" t="s">
        <v>170</v>
      </c>
      <c r="E18" s="282" t="s">
        <v>3289</v>
      </c>
      <c r="F18" s="283"/>
      <c r="G18" s="283"/>
      <c r="H18" s="283"/>
      <c r="I18" s="282" t="s">
        <v>3289</v>
      </c>
      <c r="J18" s="283"/>
      <c r="K18" s="283"/>
      <c r="L18" s="811"/>
      <c r="M18" s="669" t="s">
        <v>990</v>
      </c>
      <c r="N18" s="804"/>
    </row>
    <row r="19" spans="1:14" s="18" customFormat="1" ht="40.5" customHeight="1" x14ac:dyDescent="0.25">
      <c r="A19" s="316" t="s">
        <v>3283</v>
      </c>
      <c r="B19" s="316" t="s">
        <v>622</v>
      </c>
      <c r="C19" s="316" t="s">
        <v>107</v>
      </c>
      <c r="D19" s="619" t="s">
        <v>186</v>
      </c>
      <c r="E19" s="316" t="s">
        <v>3290</v>
      </c>
      <c r="F19" s="317"/>
      <c r="G19" s="317" t="s">
        <v>155</v>
      </c>
      <c r="H19" s="317"/>
      <c r="I19" s="672" t="s">
        <v>3290</v>
      </c>
      <c r="J19" s="662">
        <v>2030</v>
      </c>
      <c r="K19" s="662"/>
      <c r="L19" s="810"/>
      <c r="M19" s="668" t="s">
        <v>990</v>
      </c>
      <c r="N19" s="805"/>
    </row>
    <row r="20" spans="1:14" s="449" customFormat="1" ht="40.5" customHeight="1" x14ac:dyDescent="0.25">
      <c r="A20" s="325" t="s">
        <v>3291</v>
      </c>
      <c r="B20" s="325" t="s">
        <v>622</v>
      </c>
      <c r="C20" s="325" t="s">
        <v>260</v>
      </c>
      <c r="D20" s="452" t="s">
        <v>151</v>
      </c>
      <c r="E20" s="325" t="s">
        <v>3292</v>
      </c>
      <c r="F20" s="326"/>
      <c r="G20" s="326"/>
      <c r="H20" s="326" t="s">
        <v>123</v>
      </c>
      <c r="I20" s="325" t="s">
        <v>3292</v>
      </c>
      <c r="J20" s="326"/>
      <c r="K20" s="326"/>
      <c r="L20" s="806" t="s">
        <v>3293</v>
      </c>
      <c r="M20" s="664" t="s">
        <v>3294</v>
      </c>
      <c r="N20" s="803"/>
    </row>
    <row r="21" spans="1:14" s="449" customFormat="1" ht="40.5" customHeight="1" x14ac:dyDescent="0.25">
      <c r="A21" s="325" t="s">
        <v>3291</v>
      </c>
      <c r="B21" s="325" t="s">
        <v>622</v>
      </c>
      <c r="C21" s="325" t="s">
        <v>260</v>
      </c>
      <c r="D21" s="452" t="s">
        <v>165</v>
      </c>
      <c r="E21" s="325" t="s">
        <v>269</v>
      </c>
      <c r="F21" s="326"/>
      <c r="G21" s="326"/>
      <c r="H21" s="326"/>
      <c r="I21" s="325" t="s">
        <v>269</v>
      </c>
      <c r="J21" s="326"/>
      <c r="K21" s="326"/>
      <c r="L21" s="807"/>
      <c r="M21" s="665" t="s">
        <v>3294</v>
      </c>
      <c r="N21" s="804"/>
    </row>
    <row r="22" spans="1:14" s="449" customFormat="1" ht="40.5" customHeight="1" x14ac:dyDescent="0.25">
      <c r="A22" s="325" t="s">
        <v>3291</v>
      </c>
      <c r="B22" s="325" t="s">
        <v>622</v>
      </c>
      <c r="C22" s="325" t="s">
        <v>260</v>
      </c>
      <c r="D22" s="452" t="s">
        <v>168</v>
      </c>
      <c r="E22" s="325" t="s">
        <v>3295</v>
      </c>
      <c r="F22" s="326"/>
      <c r="G22" s="326"/>
      <c r="H22" s="326"/>
      <c r="I22" s="325" t="s">
        <v>272</v>
      </c>
      <c r="J22" s="326"/>
      <c r="K22" s="326"/>
      <c r="L22" s="807"/>
      <c r="M22" s="665"/>
      <c r="N22" s="804"/>
    </row>
    <row r="23" spans="1:14" s="449" customFormat="1" ht="40.5" customHeight="1" x14ac:dyDescent="0.25">
      <c r="A23" s="336" t="s">
        <v>3291</v>
      </c>
      <c r="B23" s="336" t="s">
        <v>622</v>
      </c>
      <c r="C23" s="336" t="s">
        <v>260</v>
      </c>
      <c r="D23" s="614" t="s">
        <v>170</v>
      </c>
      <c r="E23" s="336" t="s">
        <v>3296</v>
      </c>
      <c r="F23" s="337"/>
      <c r="G23" s="337" t="s">
        <v>155</v>
      </c>
      <c r="H23" s="337"/>
      <c r="I23" s="675" t="s">
        <v>3296</v>
      </c>
      <c r="J23" s="338">
        <v>2030</v>
      </c>
      <c r="K23" s="338"/>
      <c r="L23" s="808"/>
      <c r="M23" s="666" t="s">
        <v>990</v>
      </c>
      <c r="N23" s="805"/>
    </row>
    <row r="24" spans="1:14" s="18" customFormat="1" ht="40.5" customHeight="1" x14ac:dyDescent="0.25">
      <c r="A24" s="295" t="s">
        <v>3297</v>
      </c>
      <c r="B24" s="295" t="s">
        <v>622</v>
      </c>
      <c r="C24" s="295" t="s">
        <v>665</v>
      </c>
      <c r="D24" s="618" t="s">
        <v>151</v>
      </c>
      <c r="E24" s="295" t="s">
        <v>3284</v>
      </c>
      <c r="F24" s="670" t="s">
        <v>155</v>
      </c>
      <c r="G24" s="670"/>
      <c r="H24" s="670" t="s">
        <v>123</v>
      </c>
      <c r="I24" s="671" t="s">
        <v>19</v>
      </c>
      <c r="J24" s="670"/>
      <c r="K24" s="283"/>
      <c r="L24" s="809" t="s">
        <v>3298</v>
      </c>
      <c r="M24" s="809" t="s">
        <v>3299</v>
      </c>
      <c r="N24" s="803"/>
    </row>
    <row r="25" spans="1:14" s="18" customFormat="1" ht="40.5" customHeight="1" x14ac:dyDescent="0.25">
      <c r="A25" s="282" t="s">
        <v>3297</v>
      </c>
      <c r="B25" s="282" t="s">
        <v>622</v>
      </c>
      <c r="C25" s="282" t="s">
        <v>665</v>
      </c>
      <c r="D25" s="240" t="s">
        <v>165</v>
      </c>
      <c r="E25" s="282" t="s">
        <v>3300</v>
      </c>
      <c r="F25" s="283" t="s">
        <v>155</v>
      </c>
      <c r="G25" s="283"/>
      <c r="H25" s="283"/>
      <c r="I25" s="282" t="s">
        <v>19</v>
      </c>
      <c r="J25" s="283"/>
      <c r="K25" s="283"/>
      <c r="L25" s="811"/>
      <c r="M25" s="811"/>
      <c r="N25" s="804"/>
    </row>
    <row r="26" spans="1:14" s="18" customFormat="1" ht="40.5" customHeight="1" x14ac:dyDescent="0.25">
      <c r="A26" s="282" t="s">
        <v>3297</v>
      </c>
      <c r="B26" s="282" t="s">
        <v>622</v>
      </c>
      <c r="C26" s="282" t="s">
        <v>665</v>
      </c>
      <c r="D26" s="240" t="s">
        <v>168</v>
      </c>
      <c r="E26" s="282" t="s">
        <v>3301</v>
      </c>
      <c r="F26" s="283" t="s">
        <v>155</v>
      </c>
      <c r="G26" s="283" t="s">
        <v>155</v>
      </c>
      <c r="H26" s="283"/>
      <c r="I26" s="282" t="s">
        <v>19</v>
      </c>
      <c r="J26" s="283"/>
      <c r="K26" s="283"/>
      <c r="L26" s="810"/>
      <c r="M26" s="810"/>
      <c r="N26" s="805"/>
    </row>
    <row r="27" spans="1:14" s="18" customFormat="1" ht="40.5" customHeight="1" x14ac:dyDescent="0.25">
      <c r="A27" s="285" t="s">
        <v>3302</v>
      </c>
      <c r="B27" s="285" t="s">
        <v>968</v>
      </c>
      <c r="C27" s="285" t="s">
        <v>278</v>
      </c>
      <c r="D27" s="453" t="s">
        <v>151</v>
      </c>
      <c r="E27" s="285" t="s">
        <v>279</v>
      </c>
      <c r="F27" s="281"/>
      <c r="G27" s="281"/>
      <c r="H27" s="281" t="s">
        <v>123</v>
      </c>
      <c r="I27" s="285" t="s">
        <v>279</v>
      </c>
      <c r="J27" s="281"/>
      <c r="K27" s="281"/>
      <c r="L27" s="448" t="s">
        <v>3303</v>
      </c>
      <c r="M27" s="448" t="s">
        <v>990</v>
      </c>
      <c r="N27" s="663"/>
    </row>
    <row r="28" spans="1:14" s="449" customFormat="1" ht="40.5" customHeight="1" x14ac:dyDescent="0.25">
      <c r="A28" s="164" t="s">
        <v>3304</v>
      </c>
      <c r="B28" s="164" t="s">
        <v>968</v>
      </c>
      <c r="C28" s="164" t="s">
        <v>283</v>
      </c>
      <c r="D28" s="454" t="s">
        <v>151</v>
      </c>
      <c r="E28" s="164" t="s">
        <v>279</v>
      </c>
      <c r="F28" s="76"/>
      <c r="G28" s="76"/>
      <c r="H28" s="76" t="s">
        <v>123</v>
      </c>
      <c r="I28" s="164" t="s">
        <v>279</v>
      </c>
      <c r="J28" s="76"/>
      <c r="K28" s="76"/>
      <c r="L28" s="447" t="s">
        <v>3305</v>
      </c>
      <c r="M28" s="447" t="s">
        <v>990</v>
      </c>
      <c r="N28" s="663"/>
    </row>
    <row r="29" spans="1:14" s="449" customFormat="1" ht="40.5" customHeight="1" x14ac:dyDescent="0.25">
      <c r="A29" s="322" t="s">
        <v>3306</v>
      </c>
      <c r="B29" s="322" t="s">
        <v>295</v>
      </c>
      <c r="C29" s="322" t="s">
        <v>3307</v>
      </c>
      <c r="D29" s="603" t="s">
        <v>151</v>
      </c>
      <c r="E29" s="322" t="s">
        <v>3308</v>
      </c>
      <c r="F29" s="323"/>
      <c r="G29" s="323"/>
      <c r="H29" s="323" t="s">
        <v>123</v>
      </c>
      <c r="I29" s="673" t="s">
        <v>3308</v>
      </c>
      <c r="J29" s="323"/>
      <c r="K29" s="323"/>
      <c r="L29" s="806" t="s">
        <v>3309</v>
      </c>
      <c r="M29" s="664" t="s">
        <v>3310</v>
      </c>
      <c r="N29" s="803"/>
    </row>
    <row r="30" spans="1:14" s="449" customFormat="1" ht="40.5" customHeight="1" x14ac:dyDescent="0.25">
      <c r="A30" s="325" t="s">
        <v>3306</v>
      </c>
      <c r="B30" s="325" t="s">
        <v>295</v>
      </c>
      <c r="C30" s="325" t="s">
        <v>3307</v>
      </c>
      <c r="D30" s="452" t="s">
        <v>165</v>
      </c>
      <c r="E30" s="325" t="s">
        <v>3311</v>
      </c>
      <c r="F30" s="326"/>
      <c r="G30" s="326"/>
      <c r="H30" s="326"/>
      <c r="I30" s="325" t="s">
        <v>3311</v>
      </c>
      <c r="J30" s="326"/>
      <c r="K30" s="326"/>
      <c r="L30" s="807"/>
      <c r="M30" s="665" t="s">
        <v>990</v>
      </c>
      <c r="N30" s="804"/>
    </row>
    <row r="31" spans="1:14" s="449" customFormat="1" ht="40.5" customHeight="1" x14ac:dyDescent="0.25">
      <c r="A31" s="325" t="s">
        <v>3306</v>
      </c>
      <c r="B31" s="325" t="s">
        <v>295</v>
      </c>
      <c r="C31" s="325" t="s">
        <v>3307</v>
      </c>
      <c r="D31" s="452" t="s">
        <v>168</v>
      </c>
      <c r="E31" s="325" t="s">
        <v>3312</v>
      </c>
      <c r="F31" s="326"/>
      <c r="G31" s="326"/>
      <c r="H31" s="326"/>
      <c r="I31" s="325" t="s">
        <v>3312</v>
      </c>
      <c r="J31" s="326"/>
      <c r="K31" s="326"/>
      <c r="L31" s="807"/>
      <c r="M31" s="665" t="s">
        <v>990</v>
      </c>
      <c r="N31" s="804"/>
    </row>
    <row r="32" spans="1:14" s="449" customFormat="1" ht="40.5" customHeight="1" x14ac:dyDescent="0.25">
      <c r="A32" s="325" t="s">
        <v>3306</v>
      </c>
      <c r="B32" s="325" t="s">
        <v>295</v>
      </c>
      <c r="C32" s="325" t="s">
        <v>3307</v>
      </c>
      <c r="D32" s="452" t="s">
        <v>170</v>
      </c>
      <c r="E32" s="325" t="s">
        <v>3313</v>
      </c>
      <c r="F32" s="326"/>
      <c r="G32" s="326"/>
      <c r="H32" s="326"/>
      <c r="I32" s="674" t="s">
        <v>3313</v>
      </c>
      <c r="J32" s="326"/>
      <c r="K32" s="326"/>
      <c r="L32" s="807"/>
      <c r="M32" s="665" t="s">
        <v>990</v>
      </c>
      <c r="N32" s="804"/>
    </row>
    <row r="33" spans="1:14" s="449" customFormat="1" ht="40.5" customHeight="1" x14ac:dyDescent="0.25">
      <c r="A33" s="325" t="s">
        <v>3306</v>
      </c>
      <c r="B33" s="325" t="s">
        <v>295</v>
      </c>
      <c r="C33" s="325" t="s">
        <v>3307</v>
      </c>
      <c r="D33" s="452" t="s">
        <v>186</v>
      </c>
      <c r="E33" s="325" t="s">
        <v>3314</v>
      </c>
      <c r="F33" s="326"/>
      <c r="G33" s="326" t="s">
        <v>155</v>
      </c>
      <c r="H33" s="326"/>
      <c r="I33" s="674" t="s">
        <v>3315</v>
      </c>
      <c r="J33" s="326">
        <v>2030</v>
      </c>
      <c r="K33" s="337"/>
      <c r="L33" s="808"/>
      <c r="M33" s="666" t="s">
        <v>990</v>
      </c>
      <c r="N33" s="805"/>
    </row>
    <row r="34" spans="1:14" s="18" customFormat="1" ht="40.5" customHeight="1" x14ac:dyDescent="0.25">
      <c r="A34" s="295" t="s">
        <v>3316</v>
      </c>
      <c r="B34" s="295" t="s">
        <v>295</v>
      </c>
      <c r="C34" s="295" t="s">
        <v>3317</v>
      </c>
      <c r="D34" s="618" t="s">
        <v>151</v>
      </c>
      <c r="E34" s="295" t="s">
        <v>3318</v>
      </c>
      <c r="F34" s="670"/>
      <c r="G34" s="670"/>
      <c r="H34" s="670" t="s">
        <v>123</v>
      </c>
      <c r="I34" s="671" t="s">
        <v>3311</v>
      </c>
      <c r="J34" s="670"/>
      <c r="K34" s="283"/>
      <c r="L34" s="809" t="s">
        <v>3309</v>
      </c>
      <c r="M34" s="667" t="s">
        <v>3310</v>
      </c>
      <c r="N34" s="803"/>
    </row>
    <row r="35" spans="1:14" s="18" customFormat="1" ht="40.5" customHeight="1" x14ac:dyDescent="0.25">
      <c r="A35" s="282" t="s">
        <v>3316</v>
      </c>
      <c r="B35" s="282" t="s">
        <v>295</v>
      </c>
      <c r="C35" s="282" t="s">
        <v>3317</v>
      </c>
      <c r="D35" s="240" t="s">
        <v>165</v>
      </c>
      <c r="E35" s="282" t="s">
        <v>3312</v>
      </c>
      <c r="F35" s="283"/>
      <c r="G35" s="283"/>
      <c r="H35" s="283"/>
      <c r="I35" s="282" t="s">
        <v>3312</v>
      </c>
      <c r="J35" s="283"/>
      <c r="K35" s="283"/>
      <c r="L35" s="811"/>
      <c r="M35" s="669" t="s">
        <v>990</v>
      </c>
      <c r="N35" s="804"/>
    </row>
    <row r="36" spans="1:14" s="18" customFormat="1" ht="40.5" customHeight="1" x14ac:dyDescent="0.25">
      <c r="A36" s="282" t="s">
        <v>3316</v>
      </c>
      <c r="B36" s="282" t="s">
        <v>295</v>
      </c>
      <c r="C36" s="282" t="s">
        <v>3317</v>
      </c>
      <c r="D36" s="240" t="s">
        <v>168</v>
      </c>
      <c r="E36" s="282" t="s">
        <v>3313</v>
      </c>
      <c r="F36" s="283"/>
      <c r="G36" s="283"/>
      <c r="H36" s="283"/>
      <c r="I36" s="282" t="s">
        <v>3313</v>
      </c>
      <c r="J36" s="283"/>
      <c r="K36" s="283"/>
      <c r="L36" s="811"/>
      <c r="M36" s="669" t="s">
        <v>990</v>
      </c>
      <c r="N36" s="804"/>
    </row>
    <row r="37" spans="1:14" s="18" customFormat="1" ht="40.5" customHeight="1" x14ac:dyDescent="0.25">
      <c r="A37" s="282" t="s">
        <v>3316</v>
      </c>
      <c r="B37" s="282" t="s">
        <v>295</v>
      </c>
      <c r="C37" s="282" t="s">
        <v>3317</v>
      </c>
      <c r="D37" s="240" t="s">
        <v>170</v>
      </c>
      <c r="E37" s="282" t="s">
        <v>3314</v>
      </c>
      <c r="F37" s="283"/>
      <c r="G37" s="283" t="s">
        <v>155</v>
      </c>
      <c r="H37" s="283"/>
      <c r="I37" s="282" t="s">
        <v>3315</v>
      </c>
      <c r="J37" s="283">
        <v>2030</v>
      </c>
      <c r="K37" s="283"/>
      <c r="L37" s="810"/>
      <c r="M37" s="668" t="s">
        <v>990</v>
      </c>
      <c r="N37" s="805"/>
    </row>
    <row r="38" spans="1:14" s="449" customFormat="1" ht="40.5" customHeight="1" x14ac:dyDescent="0.25">
      <c r="A38" s="322" t="s">
        <v>3319</v>
      </c>
      <c r="B38" s="322" t="s">
        <v>318</v>
      </c>
      <c r="C38" s="322" t="s">
        <v>319</v>
      </c>
      <c r="D38" s="603" t="s">
        <v>151</v>
      </c>
      <c r="E38" s="322" t="s">
        <v>1018</v>
      </c>
      <c r="F38" s="323"/>
      <c r="G38" s="323"/>
      <c r="H38" s="323" t="s">
        <v>123</v>
      </c>
      <c r="I38" s="673" t="s">
        <v>3320</v>
      </c>
      <c r="J38" s="323"/>
      <c r="K38" s="323"/>
      <c r="L38" s="806" t="s">
        <v>321</v>
      </c>
      <c r="M38" s="664" t="s">
        <v>3321</v>
      </c>
      <c r="N38" s="803" t="s">
        <v>3823</v>
      </c>
    </row>
    <row r="39" spans="1:14" s="449" customFormat="1" ht="40.5" customHeight="1" x14ac:dyDescent="0.25">
      <c r="A39" s="325" t="s">
        <v>3319</v>
      </c>
      <c r="B39" s="325" t="s">
        <v>318</v>
      </c>
      <c r="C39" s="325" t="s">
        <v>319</v>
      </c>
      <c r="D39" s="452" t="s">
        <v>165</v>
      </c>
      <c r="E39" s="325" t="s">
        <v>1019</v>
      </c>
      <c r="F39" s="326"/>
      <c r="G39" s="326"/>
      <c r="H39" s="326"/>
      <c r="I39" s="325" t="s">
        <v>1019</v>
      </c>
      <c r="J39" s="326"/>
      <c r="K39" s="326"/>
      <c r="L39" s="807"/>
      <c r="M39" s="665" t="s">
        <v>990</v>
      </c>
      <c r="N39" s="804"/>
    </row>
    <row r="40" spans="1:14" s="449" customFormat="1" ht="40.5" customHeight="1" x14ac:dyDescent="0.25">
      <c r="A40" s="325" t="s">
        <v>3319</v>
      </c>
      <c r="B40" s="325" t="s">
        <v>318</v>
      </c>
      <c r="C40" s="325" t="s">
        <v>319</v>
      </c>
      <c r="D40" s="452" t="s">
        <v>168</v>
      </c>
      <c r="E40" s="325" t="s">
        <v>1020</v>
      </c>
      <c r="F40" s="326"/>
      <c r="G40" s="326"/>
      <c r="H40" s="326"/>
      <c r="I40" s="325" t="s">
        <v>3322</v>
      </c>
      <c r="J40" s="326"/>
      <c r="K40" s="326">
        <v>2024</v>
      </c>
      <c r="L40" s="807"/>
      <c r="M40" s="665" t="s">
        <v>990</v>
      </c>
      <c r="N40" s="804"/>
    </row>
    <row r="41" spans="1:14" s="449" customFormat="1" ht="40.5" customHeight="1" x14ac:dyDescent="0.25">
      <c r="A41" s="325" t="s">
        <v>3319</v>
      </c>
      <c r="B41" s="325" t="s">
        <v>318</v>
      </c>
      <c r="C41" s="325" t="s">
        <v>319</v>
      </c>
      <c r="D41" s="452" t="s">
        <v>170</v>
      </c>
      <c r="E41" s="325" t="s">
        <v>1022</v>
      </c>
      <c r="F41" s="326"/>
      <c r="G41" s="326" t="s">
        <v>155</v>
      </c>
      <c r="H41" s="326"/>
      <c r="I41" s="674" t="s">
        <v>338</v>
      </c>
      <c r="J41" s="327">
        <v>2025</v>
      </c>
      <c r="K41" s="326">
        <v>2029</v>
      </c>
      <c r="L41" s="807"/>
      <c r="M41" s="665" t="s">
        <v>990</v>
      </c>
      <c r="N41" s="804"/>
    </row>
    <row r="42" spans="1:14" s="449" customFormat="1" ht="40.5" customHeight="1" x14ac:dyDescent="0.25">
      <c r="A42" s="325" t="s">
        <v>3319</v>
      </c>
      <c r="B42" s="325" t="s">
        <v>318</v>
      </c>
      <c r="C42" s="325" t="s">
        <v>319</v>
      </c>
      <c r="D42" s="452" t="s">
        <v>186</v>
      </c>
      <c r="E42" s="325" t="s">
        <v>1023</v>
      </c>
      <c r="F42" s="326"/>
      <c r="G42" s="326" t="s">
        <v>155</v>
      </c>
      <c r="H42" s="326"/>
      <c r="I42" s="674" t="s">
        <v>339</v>
      </c>
      <c r="J42" s="327">
        <v>2030</v>
      </c>
      <c r="K42" s="337"/>
      <c r="L42" s="808"/>
      <c r="M42" s="666" t="s">
        <v>990</v>
      </c>
      <c r="N42" s="805"/>
    </row>
    <row r="43" spans="1:14" s="18" customFormat="1" ht="40.5" customHeight="1" x14ac:dyDescent="0.25">
      <c r="A43" s="295" t="s">
        <v>3323</v>
      </c>
      <c r="B43" s="295" t="s">
        <v>318</v>
      </c>
      <c r="C43" s="295" t="s">
        <v>350</v>
      </c>
      <c r="D43" s="618" t="s">
        <v>151</v>
      </c>
      <c r="E43" s="295" t="s">
        <v>3324</v>
      </c>
      <c r="F43" s="670"/>
      <c r="G43" s="670"/>
      <c r="H43" s="670" t="s">
        <v>123</v>
      </c>
      <c r="I43" s="671" t="s">
        <v>1031</v>
      </c>
      <c r="J43" s="670"/>
      <c r="K43" s="283"/>
      <c r="L43" s="809" t="s">
        <v>3325</v>
      </c>
      <c r="M43" s="667" t="s">
        <v>3321</v>
      </c>
      <c r="N43" s="803"/>
    </row>
    <row r="44" spans="1:14" s="18" customFormat="1" ht="40.5" customHeight="1" x14ac:dyDescent="0.25">
      <c r="A44" s="282" t="s">
        <v>3323</v>
      </c>
      <c r="B44" s="282" t="s">
        <v>318</v>
      </c>
      <c r="C44" s="282" t="s">
        <v>350</v>
      </c>
      <c r="D44" s="240" t="s">
        <v>165</v>
      </c>
      <c r="E44" s="282" t="s">
        <v>1032</v>
      </c>
      <c r="F44" s="283"/>
      <c r="G44" s="283"/>
      <c r="H44" s="283"/>
      <c r="I44" s="282" t="s">
        <v>1032</v>
      </c>
      <c r="J44" s="283"/>
      <c r="K44" s="283"/>
      <c r="L44" s="811"/>
      <c r="M44" s="669" t="s">
        <v>990</v>
      </c>
      <c r="N44" s="804"/>
    </row>
    <row r="45" spans="1:14" s="18" customFormat="1" ht="40.5" customHeight="1" x14ac:dyDescent="0.25">
      <c r="A45" s="282" t="s">
        <v>3323</v>
      </c>
      <c r="B45" s="282" t="s">
        <v>318</v>
      </c>
      <c r="C45" s="282" t="s">
        <v>350</v>
      </c>
      <c r="D45" s="240" t="s">
        <v>168</v>
      </c>
      <c r="E45" s="282" t="s">
        <v>1033</v>
      </c>
      <c r="F45" s="283"/>
      <c r="G45" s="283"/>
      <c r="H45" s="283"/>
      <c r="I45" s="282" t="s">
        <v>361</v>
      </c>
      <c r="J45" s="283"/>
      <c r="K45" s="283">
        <v>2024</v>
      </c>
      <c r="L45" s="811"/>
      <c r="M45" s="669" t="s">
        <v>990</v>
      </c>
      <c r="N45" s="804"/>
    </row>
    <row r="46" spans="1:14" s="18" customFormat="1" ht="40.5" customHeight="1" x14ac:dyDescent="0.25">
      <c r="A46" s="282" t="s">
        <v>3323</v>
      </c>
      <c r="B46" s="282" t="s">
        <v>318</v>
      </c>
      <c r="C46" s="282" t="s">
        <v>350</v>
      </c>
      <c r="D46" s="240" t="s">
        <v>170</v>
      </c>
      <c r="E46" s="282" t="s">
        <v>1034</v>
      </c>
      <c r="F46" s="283"/>
      <c r="G46" s="283" t="s">
        <v>155</v>
      </c>
      <c r="H46" s="283"/>
      <c r="I46" s="282" t="s">
        <v>362</v>
      </c>
      <c r="J46" s="283">
        <v>2025</v>
      </c>
      <c r="K46" s="283">
        <v>2029</v>
      </c>
      <c r="L46" s="811"/>
      <c r="M46" s="669" t="s">
        <v>990</v>
      </c>
      <c r="N46" s="804"/>
    </row>
    <row r="47" spans="1:14" s="638" customFormat="1" ht="40.5" customHeight="1" x14ac:dyDescent="0.25">
      <c r="A47" s="316" t="s">
        <v>3323</v>
      </c>
      <c r="B47" s="316" t="s">
        <v>318</v>
      </c>
      <c r="C47" s="316" t="s">
        <v>350</v>
      </c>
      <c r="D47" s="619" t="s">
        <v>186</v>
      </c>
      <c r="E47" s="316" t="s">
        <v>1035</v>
      </c>
      <c r="F47" s="317"/>
      <c r="G47" s="317" t="s">
        <v>155</v>
      </c>
      <c r="H47" s="317"/>
      <c r="I47" s="316" t="s">
        <v>363</v>
      </c>
      <c r="J47" s="317">
        <v>2030</v>
      </c>
      <c r="K47" s="317"/>
      <c r="L47" s="810"/>
      <c r="M47" s="668" t="s">
        <v>990</v>
      </c>
      <c r="N47" s="805"/>
    </row>
    <row r="48" spans="1:14" s="449" customFormat="1" ht="40.5" customHeight="1" x14ac:dyDescent="0.25">
      <c r="A48" s="322" t="s">
        <v>3326</v>
      </c>
      <c r="B48" s="322" t="s">
        <v>318</v>
      </c>
      <c r="C48" s="322" t="s">
        <v>340</v>
      </c>
      <c r="D48" s="603" t="s">
        <v>151</v>
      </c>
      <c r="E48" s="322" t="s">
        <v>3327</v>
      </c>
      <c r="F48" s="323"/>
      <c r="G48" s="323"/>
      <c r="H48" s="323" t="s">
        <v>123</v>
      </c>
      <c r="I48" s="673" t="s">
        <v>3327</v>
      </c>
      <c r="J48" s="323"/>
      <c r="K48" s="323"/>
      <c r="L48" s="806" t="s">
        <v>3328</v>
      </c>
      <c r="M48" s="664" t="s">
        <v>3321</v>
      </c>
      <c r="N48" s="803"/>
    </row>
    <row r="49" spans="1:14" s="449" customFormat="1" ht="40.5" customHeight="1" x14ac:dyDescent="0.25">
      <c r="A49" s="325" t="s">
        <v>3326</v>
      </c>
      <c r="B49" s="325" t="s">
        <v>318</v>
      </c>
      <c r="C49" s="325" t="s">
        <v>340</v>
      </c>
      <c r="D49" s="452" t="s">
        <v>165</v>
      </c>
      <c r="E49" s="325" t="s">
        <v>3329</v>
      </c>
      <c r="F49" s="326"/>
      <c r="G49" s="326"/>
      <c r="H49" s="326"/>
      <c r="I49" s="325" t="s">
        <v>3329</v>
      </c>
      <c r="J49" s="326"/>
      <c r="K49" s="326"/>
      <c r="L49" s="807"/>
      <c r="M49" s="665" t="s">
        <v>990</v>
      </c>
      <c r="N49" s="804"/>
    </row>
    <row r="50" spans="1:14" s="449" customFormat="1" ht="40.5" customHeight="1" x14ac:dyDescent="0.25">
      <c r="A50" s="325" t="s">
        <v>3326</v>
      </c>
      <c r="B50" s="325" t="s">
        <v>318</v>
      </c>
      <c r="C50" s="325" t="s">
        <v>340</v>
      </c>
      <c r="D50" s="452" t="s">
        <v>168</v>
      </c>
      <c r="E50" s="325" t="s">
        <v>1025</v>
      </c>
      <c r="F50" s="326"/>
      <c r="G50" s="326"/>
      <c r="H50" s="326"/>
      <c r="I50" s="325" t="s">
        <v>1025</v>
      </c>
      <c r="J50" s="326"/>
      <c r="K50" s="326"/>
      <c r="L50" s="807"/>
      <c r="M50" s="665" t="s">
        <v>990</v>
      </c>
      <c r="N50" s="804"/>
    </row>
    <row r="51" spans="1:14" s="449" customFormat="1" ht="40.5" customHeight="1" x14ac:dyDescent="0.25">
      <c r="A51" s="325" t="s">
        <v>3326</v>
      </c>
      <c r="B51" s="325" t="s">
        <v>318</v>
      </c>
      <c r="C51" s="325" t="s">
        <v>340</v>
      </c>
      <c r="D51" s="452" t="s">
        <v>170</v>
      </c>
      <c r="E51" s="325" t="s">
        <v>1026</v>
      </c>
      <c r="F51" s="326"/>
      <c r="G51" s="326"/>
      <c r="H51" s="326"/>
      <c r="I51" s="325" t="s">
        <v>3330</v>
      </c>
      <c r="J51" s="326"/>
      <c r="K51" s="326">
        <v>2024</v>
      </c>
      <c r="L51" s="807"/>
      <c r="M51" s="665" t="s">
        <v>990</v>
      </c>
      <c r="N51" s="804"/>
    </row>
    <row r="52" spans="1:14" s="449" customFormat="1" ht="40.5" customHeight="1" x14ac:dyDescent="0.25">
      <c r="A52" s="325" t="s">
        <v>3326</v>
      </c>
      <c r="B52" s="325" t="s">
        <v>318</v>
      </c>
      <c r="C52" s="325" t="s">
        <v>340</v>
      </c>
      <c r="D52" s="452" t="s">
        <v>186</v>
      </c>
      <c r="E52" s="325" t="s">
        <v>1028</v>
      </c>
      <c r="F52" s="326"/>
      <c r="G52" s="326" t="s">
        <v>155</v>
      </c>
      <c r="H52" s="326"/>
      <c r="I52" s="325" t="s">
        <v>3331</v>
      </c>
      <c r="J52" s="326">
        <v>2025</v>
      </c>
      <c r="K52" s="326">
        <v>2029</v>
      </c>
      <c r="L52" s="807"/>
      <c r="M52" s="665" t="s">
        <v>990</v>
      </c>
      <c r="N52" s="804"/>
    </row>
    <row r="53" spans="1:14" s="631" customFormat="1" ht="40.5" customHeight="1" x14ac:dyDescent="0.25">
      <c r="A53" s="336" t="s">
        <v>3326</v>
      </c>
      <c r="B53" s="336" t="s">
        <v>318</v>
      </c>
      <c r="C53" s="336" t="s">
        <v>340</v>
      </c>
      <c r="D53" s="614" t="s">
        <v>188</v>
      </c>
      <c r="E53" s="336" t="s">
        <v>1029</v>
      </c>
      <c r="F53" s="337"/>
      <c r="G53" s="337" t="s">
        <v>155</v>
      </c>
      <c r="H53" s="337"/>
      <c r="I53" s="336" t="s">
        <v>3332</v>
      </c>
      <c r="J53" s="337">
        <v>2030</v>
      </c>
      <c r="K53" s="337"/>
      <c r="L53" s="808"/>
      <c r="M53" s="666" t="s">
        <v>990</v>
      </c>
      <c r="N53" s="805"/>
    </row>
    <row r="54" spans="1:14" s="18" customFormat="1" ht="40.5" customHeight="1" x14ac:dyDescent="0.25">
      <c r="A54" s="295" t="s">
        <v>3333</v>
      </c>
      <c r="B54" s="295" t="s">
        <v>382</v>
      </c>
      <c r="C54" s="295" t="s">
        <v>319</v>
      </c>
      <c r="D54" s="618" t="s">
        <v>151</v>
      </c>
      <c r="E54" s="295" t="s">
        <v>1018</v>
      </c>
      <c r="F54" s="670"/>
      <c r="G54" s="670"/>
      <c r="H54" s="670" t="s">
        <v>123</v>
      </c>
      <c r="I54" s="671" t="s">
        <v>3334</v>
      </c>
      <c r="J54" s="670"/>
      <c r="K54" s="283"/>
      <c r="L54" s="809" t="s">
        <v>321</v>
      </c>
      <c r="M54" s="667" t="s">
        <v>3321</v>
      </c>
      <c r="N54" s="803"/>
    </row>
    <row r="55" spans="1:14" s="18" customFormat="1" ht="40.5" customHeight="1" x14ac:dyDescent="0.25">
      <c r="A55" s="282" t="s">
        <v>3333</v>
      </c>
      <c r="B55" s="282" t="s">
        <v>382</v>
      </c>
      <c r="C55" s="282" t="s">
        <v>319</v>
      </c>
      <c r="D55" s="240" t="s">
        <v>165</v>
      </c>
      <c r="E55" s="282" t="s">
        <v>1039</v>
      </c>
      <c r="F55" s="283"/>
      <c r="G55" s="283"/>
      <c r="H55" s="283"/>
      <c r="I55" s="282" t="s">
        <v>1039</v>
      </c>
      <c r="J55" s="283"/>
      <c r="K55" s="283"/>
      <c r="L55" s="811"/>
      <c r="M55" s="669" t="s">
        <v>990</v>
      </c>
      <c r="N55" s="804"/>
    </row>
    <row r="56" spans="1:14" s="18" customFormat="1" ht="40.5" customHeight="1" x14ac:dyDescent="0.25">
      <c r="A56" s="282" t="s">
        <v>3333</v>
      </c>
      <c r="B56" s="282" t="s">
        <v>382</v>
      </c>
      <c r="C56" s="282" t="s">
        <v>319</v>
      </c>
      <c r="D56" s="240" t="s">
        <v>168</v>
      </c>
      <c r="E56" s="282" t="s">
        <v>1040</v>
      </c>
      <c r="F56" s="283"/>
      <c r="G56" s="283"/>
      <c r="H56" s="283"/>
      <c r="I56" s="282" t="s">
        <v>3330</v>
      </c>
      <c r="J56" s="283"/>
      <c r="K56" s="283">
        <v>2024</v>
      </c>
      <c r="L56" s="811"/>
      <c r="M56" s="669" t="s">
        <v>990</v>
      </c>
      <c r="N56" s="804"/>
    </row>
    <row r="57" spans="1:14" s="18" customFormat="1" ht="40.5" customHeight="1" x14ac:dyDescent="0.25">
      <c r="A57" s="282" t="s">
        <v>3333</v>
      </c>
      <c r="B57" s="282" t="s">
        <v>382</v>
      </c>
      <c r="C57" s="282" t="s">
        <v>319</v>
      </c>
      <c r="D57" s="240" t="s">
        <v>170</v>
      </c>
      <c r="E57" s="282" t="s">
        <v>1041</v>
      </c>
      <c r="F57" s="283"/>
      <c r="G57" s="283" t="s">
        <v>155</v>
      </c>
      <c r="H57" s="283"/>
      <c r="I57" s="282" t="s">
        <v>3335</v>
      </c>
      <c r="J57" s="283">
        <v>2025</v>
      </c>
      <c r="K57" s="283">
        <v>2029</v>
      </c>
      <c r="L57" s="811"/>
      <c r="M57" s="669" t="s">
        <v>990</v>
      </c>
      <c r="N57" s="804"/>
    </row>
    <row r="58" spans="1:14" s="638" customFormat="1" ht="40.5" customHeight="1" x14ac:dyDescent="0.25">
      <c r="A58" s="316" t="s">
        <v>3333</v>
      </c>
      <c r="B58" s="316" t="s">
        <v>382</v>
      </c>
      <c r="C58" s="316" t="s">
        <v>319</v>
      </c>
      <c r="D58" s="619" t="s">
        <v>186</v>
      </c>
      <c r="E58" s="316" t="s">
        <v>1042</v>
      </c>
      <c r="F58" s="317"/>
      <c r="G58" s="317" t="s">
        <v>155</v>
      </c>
      <c r="H58" s="317"/>
      <c r="I58" s="316" t="s">
        <v>3336</v>
      </c>
      <c r="J58" s="317">
        <v>2030</v>
      </c>
      <c r="K58" s="317"/>
      <c r="L58" s="810"/>
      <c r="M58" s="668" t="s">
        <v>990</v>
      </c>
      <c r="N58" s="805"/>
    </row>
    <row r="59" spans="1:14" s="449" customFormat="1" ht="40.5" customHeight="1" x14ac:dyDescent="0.25">
      <c r="A59" s="325" t="s">
        <v>3337</v>
      </c>
      <c r="B59" s="325" t="s">
        <v>528</v>
      </c>
      <c r="C59" s="325" t="s">
        <v>3108</v>
      </c>
      <c r="D59" s="452" t="s">
        <v>151</v>
      </c>
      <c r="E59" s="325" t="s">
        <v>3338</v>
      </c>
      <c r="F59" s="326"/>
      <c r="G59" s="326"/>
      <c r="H59" s="326" t="s">
        <v>123</v>
      </c>
      <c r="I59" s="325" t="s">
        <v>3338</v>
      </c>
      <c r="J59" s="326"/>
      <c r="K59" s="326"/>
      <c r="L59" s="806" t="s">
        <v>3339</v>
      </c>
      <c r="M59" s="664" t="s">
        <v>3340</v>
      </c>
      <c r="N59" s="803"/>
    </row>
    <row r="60" spans="1:14" s="449" customFormat="1" ht="40.5" customHeight="1" x14ac:dyDescent="0.25">
      <c r="A60" s="325" t="s">
        <v>3337</v>
      </c>
      <c r="B60" s="325" t="s">
        <v>528</v>
      </c>
      <c r="C60" s="325" t="s">
        <v>3108</v>
      </c>
      <c r="D60" s="452" t="s">
        <v>165</v>
      </c>
      <c r="E60" s="325" t="s">
        <v>3341</v>
      </c>
      <c r="F60" s="326"/>
      <c r="G60" s="326"/>
      <c r="H60" s="326"/>
      <c r="I60" s="325" t="s">
        <v>3342</v>
      </c>
      <c r="J60" s="326"/>
      <c r="K60" s="326"/>
      <c r="L60" s="807"/>
      <c r="M60" s="665"/>
      <c r="N60" s="804"/>
    </row>
    <row r="61" spans="1:14" s="449" customFormat="1" ht="40.5" customHeight="1" x14ac:dyDescent="0.25">
      <c r="A61" s="325" t="s">
        <v>3337</v>
      </c>
      <c r="B61" s="325" t="s">
        <v>528</v>
      </c>
      <c r="C61" s="325" t="s">
        <v>3108</v>
      </c>
      <c r="D61" s="452" t="s">
        <v>168</v>
      </c>
      <c r="E61" s="325" t="s">
        <v>3343</v>
      </c>
      <c r="F61" s="326"/>
      <c r="G61" s="326"/>
      <c r="H61" s="326"/>
      <c r="I61" s="325" t="s">
        <v>3343</v>
      </c>
      <c r="J61" s="326"/>
      <c r="K61" s="326"/>
      <c r="L61" s="807"/>
      <c r="M61" s="665" t="s">
        <v>990</v>
      </c>
      <c r="N61" s="804"/>
    </row>
    <row r="62" spans="1:14" s="449" customFormat="1" ht="40.5" customHeight="1" x14ac:dyDescent="0.25">
      <c r="A62" s="336" t="s">
        <v>3337</v>
      </c>
      <c r="B62" s="336" t="s">
        <v>528</v>
      </c>
      <c r="C62" s="336" t="s">
        <v>3108</v>
      </c>
      <c r="D62" s="614" t="s">
        <v>170</v>
      </c>
      <c r="E62" s="336" t="s">
        <v>3344</v>
      </c>
      <c r="F62" s="337"/>
      <c r="G62" s="337"/>
      <c r="H62" s="337"/>
      <c r="I62" s="336" t="s">
        <v>3344</v>
      </c>
      <c r="J62" s="337"/>
      <c r="K62" s="337"/>
      <c r="L62" s="808"/>
      <c r="M62" s="666" t="s">
        <v>990</v>
      </c>
      <c r="N62" s="805"/>
    </row>
    <row r="63" spans="1:14" s="18" customFormat="1" ht="40.5" customHeight="1" x14ac:dyDescent="0.25">
      <c r="A63" s="282" t="s">
        <v>3345</v>
      </c>
      <c r="B63" s="282" t="s">
        <v>528</v>
      </c>
      <c r="C63" s="282" t="s">
        <v>3106</v>
      </c>
      <c r="D63" s="240" t="s">
        <v>151</v>
      </c>
      <c r="E63" s="282" t="s">
        <v>3338</v>
      </c>
      <c r="F63" s="283"/>
      <c r="G63" s="283"/>
      <c r="H63" s="283" t="s">
        <v>123</v>
      </c>
      <c r="I63" s="282" t="s">
        <v>3338</v>
      </c>
      <c r="J63" s="283"/>
      <c r="K63" s="283"/>
      <c r="L63" s="809" t="s">
        <v>3339</v>
      </c>
      <c r="M63" s="667" t="s">
        <v>3340</v>
      </c>
      <c r="N63" s="803"/>
    </row>
    <row r="64" spans="1:14" s="18" customFormat="1" ht="40.5" customHeight="1" x14ac:dyDescent="0.25">
      <c r="A64" s="282" t="s">
        <v>3345</v>
      </c>
      <c r="B64" s="282" t="s">
        <v>528</v>
      </c>
      <c r="C64" s="282" t="s">
        <v>3106</v>
      </c>
      <c r="D64" s="240" t="s">
        <v>165</v>
      </c>
      <c r="E64" s="282" t="s">
        <v>3341</v>
      </c>
      <c r="F64" s="283"/>
      <c r="G64" s="283"/>
      <c r="H64" s="283"/>
      <c r="I64" s="282" t="s">
        <v>3342</v>
      </c>
      <c r="J64" s="283"/>
      <c r="K64" s="283"/>
      <c r="L64" s="811"/>
      <c r="M64" s="669"/>
      <c r="N64" s="804"/>
    </row>
    <row r="65" spans="1:14" s="18" customFormat="1" ht="40.5" customHeight="1" x14ac:dyDescent="0.25">
      <c r="A65" s="282" t="s">
        <v>3345</v>
      </c>
      <c r="B65" s="282" t="s">
        <v>528</v>
      </c>
      <c r="C65" s="282" t="s">
        <v>3106</v>
      </c>
      <c r="D65" s="240" t="s">
        <v>168</v>
      </c>
      <c r="E65" s="282" t="s">
        <v>3343</v>
      </c>
      <c r="F65" s="283"/>
      <c r="G65" s="283"/>
      <c r="H65" s="283"/>
      <c r="I65" s="282" t="s">
        <v>3343</v>
      </c>
      <c r="J65" s="283"/>
      <c r="K65" s="283"/>
      <c r="L65" s="811"/>
      <c r="M65" s="669" t="s">
        <v>990</v>
      </c>
      <c r="N65" s="804"/>
    </row>
    <row r="66" spans="1:14" s="18" customFormat="1" ht="40.5" customHeight="1" x14ac:dyDescent="0.25">
      <c r="A66" s="316" t="s">
        <v>3345</v>
      </c>
      <c r="B66" s="316" t="s">
        <v>528</v>
      </c>
      <c r="C66" s="316" t="s">
        <v>3106</v>
      </c>
      <c r="D66" s="619" t="s">
        <v>170</v>
      </c>
      <c r="E66" s="316" t="s">
        <v>3344</v>
      </c>
      <c r="F66" s="317"/>
      <c r="G66" s="317"/>
      <c r="H66" s="317"/>
      <c r="I66" s="316" t="s">
        <v>3344</v>
      </c>
      <c r="J66" s="317"/>
      <c r="K66" s="317"/>
      <c r="L66" s="810"/>
      <c r="M66" s="668" t="s">
        <v>990</v>
      </c>
      <c r="N66" s="805"/>
    </row>
    <row r="67" spans="1:14" s="449" customFormat="1" ht="40.5" customHeight="1" x14ac:dyDescent="0.25">
      <c r="A67" s="325" t="s">
        <v>3346</v>
      </c>
      <c r="B67" s="325" t="s">
        <v>528</v>
      </c>
      <c r="C67" s="325" t="s">
        <v>3107</v>
      </c>
      <c r="D67" s="452" t="s">
        <v>151</v>
      </c>
      <c r="E67" s="325" t="s">
        <v>3338</v>
      </c>
      <c r="F67" s="326"/>
      <c r="G67" s="326"/>
      <c r="H67" s="326" t="s">
        <v>123</v>
      </c>
      <c r="I67" s="325" t="s">
        <v>3338</v>
      </c>
      <c r="J67" s="326"/>
      <c r="K67" s="326"/>
      <c r="L67" s="806" t="s">
        <v>3347</v>
      </c>
      <c r="M67" s="664" t="s">
        <v>3340</v>
      </c>
      <c r="N67" s="803"/>
    </row>
    <row r="68" spans="1:14" s="449" customFormat="1" ht="40.5" customHeight="1" x14ac:dyDescent="0.25">
      <c r="A68" s="325" t="s">
        <v>3346</v>
      </c>
      <c r="B68" s="325" t="s">
        <v>528</v>
      </c>
      <c r="C68" s="325" t="s">
        <v>3107</v>
      </c>
      <c r="D68" s="452" t="s">
        <v>165</v>
      </c>
      <c r="E68" s="325" t="s">
        <v>3348</v>
      </c>
      <c r="F68" s="326"/>
      <c r="G68" s="326"/>
      <c r="H68" s="326"/>
      <c r="I68" s="325" t="s">
        <v>3349</v>
      </c>
      <c r="J68" s="326"/>
      <c r="K68" s="326"/>
      <c r="L68" s="807"/>
      <c r="M68" s="665"/>
      <c r="N68" s="804"/>
    </row>
    <row r="69" spans="1:14" s="449" customFormat="1" ht="40.5" customHeight="1" x14ac:dyDescent="0.25">
      <c r="A69" s="325" t="s">
        <v>3346</v>
      </c>
      <c r="B69" s="325" t="s">
        <v>528</v>
      </c>
      <c r="C69" s="325" t="s">
        <v>3107</v>
      </c>
      <c r="D69" s="452" t="s">
        <v>168</v>
      </c>
      <c r="E69" s="325" t="s">
        <v>3350</v>
      </c>
      <c r="F69" s="326" t="s">
        <v>155</v>
      </c>
      <c r="G69" s="326"/>
      <c r="H69" s="326"/>
      <c r="I69" s="325"/>
      <c r="J69" s="326"/>
      <c r="K69" s="326"/>
      <c r="L69" s="808"/>
      <c r="M69" s="666" t="s">
        <v>990</v>
      </c>
      <c r="N69" s="805"/>
    </row>
    <row r="70" spans="1:14" s="18" customFormat="1" ht="40.5" customHeight="1" x14ac:dyDescent="0.25">
      <c r="A70" s="164" t="s">
        <v>3351</v>
      </c>
      <c r="B70" s="164" t="s">
        <v>528</v>
      </c>
      <c r="C70" s="164" t="s">
        <v>109</v>
      </c>
      <c r="D70" s="454" t="s">
        <v>151</v>
      </c>
      <c r="E70" s="164" t="s">
        <v>3352</v>
      </c>
      <c r="F70" s="76"/>
      <c r="G70" s="76"/>
      <c r="H70" s="76" t="s">
        <v>123</v>
      </c>
      <c r="I70" s="167" t="s">
        <v>3352</v>
      </c>
      <c r="J70" s="76"/>
      <c r="K70" s="76"/>
      <c r="L70" s="447" t="s">
        <v>3353</v>
      </c>
      <c r="M70" s="447" t="s">
        <v>3354</v>
      </c>
      <c r="N70" s="663"/>
    </row>
    <row r="71" spans="1:14" s="449" customFormat="1" ht="40.5" customHeight="1" x14ac:dyDescent="0.25">
      <c r="A71" s="325" t="s">
        <v>3355</v>
      </c>
      <c r="B71" s="325" t="s">
        <v>528</v>
      </c>
      <c r="C71" s="325" t="s">
        <v>532</v>
      </c>
      <c r="D71" s="452" t="s">
        <v>151</v>
      </c>
      <c r="E71" s="325" t="s">
        <v>3356</v>
      </c>
      <c r="F71" s="326"/>
      <c r="G71" s="326"/>
      <c r="H71" s="326" t="s">
        <v>123</v>
      </c>
      <c r="I71" s="325" t="s">
        <v>3356</v>
      </c>
      <c r="J71" s="326"/>
      <c r="K71" s="326"/>
      <c r="L71" s="806" t="s">
        <v>3357</v>
      </c>
      <c r="M71" s="664" t="s">
        <v>3358</v>
      </c>
      <c r="N71" s="803"/>
    </row>
    <row r="72" spans="1:14" s="449" customFormat="1" ht="40.5" customHeight="1" x14ac:dyDescent="0.25">
      <c r="A72" s="325" t="s">
        <v>3355</v>
      </c>
      <c r="B72" s="325" t="s">
        <v>528</v>
      </c>
      <c r="C72" s="325" t="s">
        <v>532</v>
      </c>
      <c r="D72" s="452" t="s">
        <v>165</v>
      </c>
      <c r="E72" s="325" t="s">
        <v>3359</v>
      </c>
      <c r="F72" s="326"/>
      <c r="G72" s="326"/>
      <c r="H72" s="326"/>
      <c r="I72" s="325" t="s">
        <v>3359</v>
      </c>
      <c r="J72" s="326"/>
      <c r="K72" s="326"/>
      <c r="L72" s="807"/>
      <c r="M72" s="665" t="s">
        <v>990</v>
      </c>
      <c r="N72" s="804"/>
    </row>
    <row r="73" spans="1:14" s="449" customFormat="1" ht="40.5" customHeight="1" x14ac:dyDescent="0.25">
      <c r="A73" s="325" t="s">
        <v>3355</v>
      </c>
      <c r="B73" s="325" t="s">
        <v>528</v>
      </c>
      <c r="C73" s="325" t="s">
        <v>532</v>
      </c>
      <c r="D73" s="452" t="s">
        <v>168</v>
      </c>
      <c r="E73" s="325" t="s">
        <v>3360</v>
      </c>
      <c r="F73" s="326"/>
      <c r="G73" s="326"/>
      <c r="H73" s="326"/>
      <c r="I73" s="325" t="s">
        <v>3361</v>
      </c>
      <c r="J73" s="326"/>
      <c r="K73" s="326"/>
      <c r="L73" s="807"/>
      <c r="M73" s="665" t="s">
        <v>990</v>
      </c>
      <c r="N73" s="804"/>
    </row>
    <row r="74" spans="1:14" s="449" customFormat="1" ht="40.5" customHeight="1" x14ac:dyDescent="0.25">
      <c r="A74" s="325" t="s">
        <v>3355</v>
      </c>
      <c r="B74" s="325" t="s">
        <v>528</v>
      </c>
      <c r="C74" s="325" t="s">
        <v>532</v>
      </c>
      <c r="D74" s="452" t="s">
        <v>170</v>
      </c>
      <c r="E74" s="325" t="s">
        <v>3362</v>
      </c>
      <c r="F74" s="326"/>
      <c r="G74" s="326"/>
      <c r="H74" s="326"/>
      <c r="I74" s="325" t="s">
        <v>3363</v>
      </c>
      <c r="J74" s="326">
        <v>2020</v>
      </c>
      <c r="K74" s="326"/>
      <c r="L74" s="807"/>
      <c r="M74" s="665" t="s">
        <v>990</v>
      </c>
      <c r="N74" s="804"/>
    </row>
    <row r="75" spans="1:14" s="449" customFormat="1" ht="40.5" customHeight="1" x14ac:dyDescent="0.25">
      <c r="A75" s="325" t="s">
        <v>3355</v>
      </c>
      <c r="B75" s="325" t="s">
        <v>528</v>
      </c>
      <c r="C75" s="325" t="s">
        <v>532</v>
      </c>
      <c r="D75" s="452" t="s">
        <v>186</v>
      </c>
      <c r="E75" s="325" t="s">
        <v>3364</v>
      </c>
      <c r="F75" s="326"/>
      <c r="G75" s="326" t="s">
        <v>155</v>
      </c>
      <c r="H75" s="326"/>
      <c r="I75" s="325" t="s">
        <v>3365</v>
      </c>
      <c r="J75" s="326">
        <v>2024</v>
      </c>
      <c r="K75" s="326"/>
      <c r="L75" s="807"/>
      <c r="M75" s="665" t="s">
        <v>990</v>
      </c>
      <c r="N75" s="804"/>
    </row>
    <row r="76" spans="1:14" s="449" customFormat="1" ht="40.5" customHeight="1" x14ac:dyDescent="0.25">
      <c r="A76" s="336" t="s">
        <v>3355</v>
      </c>
      <c r="B76" s="336" t="s">
        <v>528</v>
      </c>
      <c r="C76" s="336" t="s">
        <v>532</v>
      </c>
      <c r="D76" s="614" t="s">
        <v>188</v>
      </c>
      <c r="E76" s="336" t="s">
        <v>3366</v>
      </c>
      <c r="F76" s="337"/>
      <c r="G76" s="337" t="s">
        <v>155</v>
      </c>
      <c r="H76" s="337"/>
      <c r="I76" s="336" t="s">
        <v>3366</v>
      </c>
      <c r="J76" s="337">
        <v>2024</v>
      </c>
      <c r="K76" s="337"/>
      <c r="L76" s="808"/>
      <c r="M76" s="666" t="s">
        <v>990</v>
      </c>
      <c r="N76" s="805"/>
    </row>
    <row r="77" spans="1:14" s="18" customFormat="1" ht="40.5" customHeight="1" x14ac:dyDescent="0.25">
      <c r="A77" s="164" t="s">
        <v>3367</v>
      </c>
      <c r="B77" s="164" t="s">
        <v>528</v>
      </c>
      <c r="C77" s="164" t="s">
        <v>455</v>
      </c>
      <c r="D77" s="454" t="s">
        <v>151</v>
      </c>
      <c r="E77" s="164" t="s">
        <v>3368</v>
      </c>
      <c r="F77" s="76"/>
      <c r="G77" s="76"/>
      <c r="H77" s="76" t="s">
        <v>123</v>
      </c>
      <c r="I77" s="167" t="s">
        <v>3368</v>
      </c>
      <c r="J77" s="595"/>
      <c r="K77" s="595"/>
      <c r="L77" s="447" t="s">
        <v>3369</v>
      </c>
      <c r="M77" s="447" t="s">
        <v>990</v>
      </c>
      <c r="N77" s="663"/>
    </row>
    <row r="78" spans="1:14" s="449" customFormat="1" ht="40.5" customHeight="1" x14ac:dyDescent="0.25">
      <c r="A78" s="325" t="s">
        <v>3370</v>
      </c>
      <c r="B78" s="325" t="s">
        <v>528</v>
      </c>
      <c r="C78" s="325" t="s">
        <v>3109</v>
      </c>
      <c r="D78" s="452" t="s">
        <v>151</v>
      </c>
      <c r="E78" s="325" t="s">
        <v>279</v>
      </c>
      <c r="F78" s="326"/>
      <c r="G78" s="326"/>
      <c r="H78" s="326" t="s">
        <v>123</v>
      </c>
      <c r="I78" s="325" t="s">
        <v>279</v>
      </c>
      <c r="J78" s="326"/>
      <c r="K78" s="326"/>
      <c r="L78" s="806" t="s">
        <v>3371</v>
      </c>
      <c r="M78" s="664" t="s">
        <v>990</v>
      </c>
      <c r="N78" s="803"/>
    </row>
    <row r="79" spans="1:14" s="449" customFormat="1" ht="40.5" customHeight="1" x14ac:dyDescent="0.25">
      <c r="A79" s="325" t="s">
        <v>3370</v>
      </c>
      <c r="B79" s="325" t="s">
        <v>528</v>
      </c>
      <c r="C79" s="325" t="s">
        <v>3109</v>
      </c>
      <c r="D79" s="452" t="s">
        <v>165</v>
      </c>
      <c r="E79" s="325" t="s">
        <v>3372</v>
      </c>
      <c r="F79" s="326"/>
      <c r="G79" s="326"/>
      <c r="H79" s="326"/>
      <c r="I79" s="325" t="s">
        <v>3372</v>
      </c>
      <c r="J79" s="326"/>
      <c r="K79" s="326"/>
      <c r="L79" s="807"/>
      <c r="M79" s="665" t="s">
        <v>990</v>
      </c>
      <c r="N79" s="804"/>
    </row>
    <row r="80" spans="1:14" s="449" customFormat="1" ht="40.5" customHeight="1" x14ac:dyDescent="0.25">
      <c r="A80" s="336" t="s">
        <v>3370</v>
      </c>
      <c r="B80" s="336" t="s">
        <v>528</v>
      </c>
      <c r="C80" s="336" t="s">
        <v>3109</v>
      </c>
      <c r="D80" s="614" t="s">
        <v>168</v>
      </c>
      <c r="E80" s="336" t="s">
        <v>3373</v>
      </c>
      <c r="F80" s="337"/>
      <c r="G80" s="337"/>
      <c r="H80" s="337"/>
      <c r="I80" s="336" t="s">
        <v>3373</v>
      </c>
      <c r="J80" s="337"/>
      <c r="K80" s="337"/>
      <c r="L80" s="808"/>
      <c r="M80" s="666" t="s">
        <v>990</v>
      </c>
      <c r="N80" s="805"/>
    </row>
    <row r="81" spans="1:14" s="18" customFormat="1" ht="40.5" customHeight="1" x14ac:dyDescent="0.25">
      <c r="A81" s="282" t="s">
        <v>3374</v>
      </c>
      <c r="B81" s="282" t="s">
        <v>528</v>
      </c>
      <c r="C81" s="282" t="s">
        <v>3375</v>
      </c>
      <c r="D81" s="240" t="s">
        <v>151</v>
      </c>
      <c r="E81" s="282" t="s">
        <v>3376</v>
      </c>
      <c r="F81" s="283"/>
      <c r="G81" s="283"/>
      <c r="H81" s="283" t="s">
        <v>123</v>
      </c>
      <c r="I81" s="282" t="s">
        <v>3376</v>
      </c>
      <c r="J81" s="283"/>
      <c r="K81" s="283"/>
      <c r="L81" s="809" t="s">
        <v>3377</v>
      </c>
      <c r="M81" s="667" t="s">
        <v>990</v>
      </c>
      <c r="N81" s="803"/>
    </row>
    <row r="82" spans="1:14" s="18" customFormat="1" ht="40.5" customHeight="1" x14ac:dyDescent="0.25">
      <c r="A82" s="316" t="s">
        <v>3374</v>
      </c>
      <c r="B82" s="316" t="s">
        <v>528</v>
      </c>
      <c r="C82" s="316" t="s">
        <v>3375</v>
      </c>
      <c r="D82" s="619" t="s">
        <v>165</v>
      </c>
      <c r="E82" s="316" t="s">
        <v>3378</v>
      </c>
      <c r="F82" s="317"/>
      <c r="G82" s="317"/>
      <c r="H82" s="317"/>
      <c r="I82" s="316" t="s">
        <v>3378</v>
      </c>
      <c r="J82" s="317"/>
      <c r="K82" s="317"/>
      <c r="L82" s="810"/>
      <c r="M82" s="668" t="s">
        <v>990</v>
      </c>
      <c r="N82" s="805"/>
    </row>
    <row r="83" spans="1:14" s="449" customFormat="1" ht="40.5" customHeight="1" x14ac:dyDescent="0.25">
      <c r="A83" s="325" t="s">
        <v>3379</v>
      </c>
      <c r="B83" s="325" t="s">
        <v>528</v>
      </c>
      <c r="C83" s="325" t="s">
        <v>3110</v>
      </c>
      <c r="D83" s="452" t="s">
        <v>151</v>
      </c>
      <c r="E83" s="325" t="s">
        <v>3380</v>
      </c>
      <c r="F83" s="326"/>
      <c r="G83" s="326"/>
      <c r="H83" s="326" t="s">
        <v>123</v>
      </c>
      <c r="I83" s="325" t="s">
        <v>3380</v>
      </c>
      <c r="J83" s="326"/>
      <c r="K83" s="326"/>
      <c r="L83" s="806" t="s">
        <v>3381</v>
      </c>
      <c r="M83" s="664" t="s">
        <v>990</v>
      </c>
      <c r="N83" s="803"/>
    </row>
    <row r="84" spans="1:14" s="449" customFormat="1" ht="40.5" customHeight="1" x14ac:dyDescent="0.25">
      <c r="A84" s="336" t="s">
        <v>3379</v>
      </c>
      <c r="B84" s="336" t="s">
        <v>528</v>
      </c>
      <c r="C84" s="336" t="s">
        <v>3110</v>
      </c>
      <c r="D84" s="614" t="s">
        <v>165</v>
      </c>
      <c r="E84" s="336" t="s">
        <v>3382</v>
      </c>
      <c r="F84" s="337"/>
      <c r="G84" s="337"/>
      <c r="H84" s="337"/>
      <c r="I84" s="336" t="s">
        <v>3382</v>
      </c>
      <c r="J84" s="337"/>
      <c r="K84" s="337"/>
      <c r="L84" s="808"/>
      <c r="M84" s="666" t="s">
        <v>990</v>
      </c>
      <c r="N84" s="805"/>
    </row>
    <row r="85" spans="1:14" s="18" customFormat="1" ht="40.5" customHeight="1" x14ac:dyDescent="0.25">
      <c r="A85" s="282" t="s">
        <v>3383</v>
      </c>
      <c r="B85" s="282" t="s">
        <v>528</v>
      </c>
      <c r="C85" s="282" t="s">
        <v>3384</v>
      </c>
      <c r="D85" s="240" t="s">
        <v>151</v>
      </c>
      <c r="E85" s="282" t="s">
        <v>279</v>
      </c>
      <c r="F85" s="283" t="s">
        <v>155</v>
      </c>
      <c r="G85" s="283"/>
      <c r="H85" s="283" t="s">
        <v>123</v>
      </c>
      <c r="I85" s="282" t="s">
        <v>19</v>
      </c>
      <c r="J85" s="283"/>
      <c r="K85" s="283"/>
      <c r="L85" s="809" t="s">
        <v>3385</v>
      </c>
      <c r="M85" s="809" t="s">
        <v>3386</v>
      </c>
      <c r="N85" s="803"/>
    </row>
    <row r="86" spans="1:14" s="18" customFormat="1" ht="40.5" customHeight="1" x14ac:dyDescent="0.25">
      <c r="A86" s="316" t="s">
        <v>3383</v>
      </c>
      <c r="B86" s="316" t="s">
        <v>528</v>
      </c>
      <c r="C86" s="316" t="s">
        <v>3384</v>
      </c>
      <c r="D86" s="619" t="s">
        <v>165</v>
      </c>
      <c r="E86" s="316" t="s">
        <v>3387</v>
      </c>
      <c r="F86" s="317" t="s">
        <v>155</v>
      </c>
      <c r="G86" s="317"/>
      <c r="H86" s="317"/>
      <c r="I86" s="316" t="s">
        <v>19</v>
      </c>
      <c r="J86" s="317"/>
      <c r="K86" s="317"/>
      <c r="L86" s="810"/>
      <c r="M86" s="810" t="s">
        <v>990</v>
      </c>
      <c r="N86" s="805"/>
    </row>
    <row r="87" spans="1:14" s="449" customFormat="1" ht="40.5" customHeight="1" x14ac:dyDescent="0.25">
      <c r="A87" s="325" t="s">
        <v>3388</v>
      </c>
      <c r="B87" s="325" t="s">
        <v>3105</v>
      </c>
      <c r="C87" s="325" t="s">
        <v>3389</v>
      </c>
      <c r="D87" s="452" t="s">
        <v>151</v>
      </c>
      <c r="E87" s="325" t="s">
        <v>279</v>
      </c>
      <c r="F87" s="326"/>
      <c r="G87" s="326"/>
      <c r="H87" s="326" t="s">
        <v>123</v>
      </c>
      <c r="I87" s="325" t="s">
        <v>279</v>
      </c>
      <c r="J87" s="326"/>
      <c r="K87" s="326"/>
      <c r="L87" s="806" t="s">
        <v>3390</v>
      </c>
      <c r="M87" s="806" t="s">
        <v>990</v>
      </c>
      <c r="N87" s="803"/>
    </row>
    <row r="88" spans="1:14" s="449" customFormat="1" ht="40.5" customHeight="1" x14ac:dyDescent="0.25">
      <c r="A88" s="336" t="s">
        <v>3388</v>
      </c>
      <c r="B88" s="336" t="s">
        <v>3105</v>
      </c>
      <c r="C88" s="336" t="s">
        <v>3389</v>
      </c>
      <c r="D88" s="614" t="s">
        <v>165</v>
      </c>
      <c r="E88" s="336" t="s">
        <v>480</v>
      </c>
      <c r="F88" s="337"/>
      <c r="G88" s="337"/>
      <c r="H88" s="337" t="s">
        <v>204</v>
      </c>
      <c r="I88" s="336" t="s">
        <v>486</v>
      </c>
      <c r="J88" s="337"/>
      <c r="K88" s="337"/>
      <c r="L88" s="808"/>
      <c r="M88" s="808" t="s">
        <v>990</v>
      </c>
      <c r="N88" s="805"/>
    </row>
    <row r="89" spans="1:14" s="18" customFormat="1" ht="40.5" customHeight="1" x14ac:dyDescent="0.25">
      <c r="A89" s="282" t="s">
        <v>3391</v>
      </c>
      <c r="B89" s="282" t="s">
        <v>3105</v>
      </c>
      <c r="C89" s="282" t="s">
        <v>483</v>
      </c>
      <c r="D89" s="240" t="s">
        <v>151</v>
      </c>
      <c r="E89" s="282" t="s">
        <v>279</v>
      </c>
      <c r="F89" s="283"/>
      <c r="G89" s="283"/>
      <c r="H89" s="283" t="s">
        <v>123</v>
      </c>
      <c r="I89" s="282" t="s">
        <v>279</v>
      </c>
      <c r="J89" s="283"/>
      <c r="K89" s="283"/>
      <c r="L89" s="809" t="s">
        <v>3390</v>
      </c>
      <c r="M89" s="809" t="s">
        <v>990</v>
      </c>
      <c r="N89" s="803"/>
    </row>
    <row r="90" spans="1:14" s="18" customFormat="1" ht="40.5" customHeight="1" x14ac:dyDescent="0.25">
      <c r="A90" s="316" t="s">
        <v>3391</v>
      </c>
      <c r="B90" s="316" t="s">
        <v>3105</v>
      </c>
      <c r="C90" s="316" t="s">
        <v>483</v>
      </c>
      <c r="D90" s="619" t="s">
        <v>165</v>
      </c>
      <c r="E90" s="316" t="s">
        <v>480</v>
      </c>
      <c r="F90" s="317"/>
      <c r="G90" s="317"/>
      <c r="H90" s="317" t="s">
        <v>204</v>
      </c>
      <c r="I90" s="316" t="s">
        <v>486</v>
      </c>
      <c r="J90" s="317"/>
      <c r="K90" s="317"/>
      <c r="L90" s="810"/>
      <c r="M90" s="810" t="s">
        <v>990</v>
      </c>
      <c r="N90" s="805"/>
    </row>
    <row r="91" spans="1:14" s="449" customFormat="1" ht="40.5" customHeight="1" x14ac:dyDescent="0.25">
      <c r="A91" s="325" t="s">
        <v>3392</v>
      </c>
      <c r="B91" s="325" t="s">
        <v>3105</v>
      </c>
      <c r="C91" s="325" t="s">
        <v>3393</v>
      </c>
      <c r="D91" s="452" t="s">
        <v>151</v>
      </c>
      <c r="E91" s="325" t="s">
        <v>279</v>
      </c>
      <c r="F91" s="326"/>
      <c r="G91" s="326"/>
      <c r="H91" s="326" t="s">
        <v>123</v>
      </c>
      <c r="I91" s="325" t="s">
        <v>279</v>
      </c>
      <c r="J91" s="326"/>
      <c r="K91" s="326"/>
      <c r="L91" s="806" t="s">
        <v>3390</v>
      </c>
      <c r="M91" s="664" t="s">
        <v>990</v>
      </c>
      <c r="N91" s="803"/>
    </row>
    <row r="92" spans="1:14" s="449" customFormat="1" ht="40.5" customHeight="1" x14ac:dyDescent="0.25">
      <c r="A92" s="336" t="s">
        <v>3392</v>
      </c>
      <c r="B92" s="336" t="s">
        <v>3105</v>
      </c>
      <c r="C92" s="336" t="s">
        <v>3393</v>
      </c>
      <c r="D92" s="614" t="s">
        <v>165</v>
      </c>
      <c r="E92" s="336" t="s">
        <v>480</v>
      </c>
      <c r="F92" s="337"/>
      <c r="G92" s="337"/>
      <c r="H92" s="337" t="s">
        <v>204</v>
      </c>
      <c r="I92" s="336" t="s">
        <v>486</v>
      </c>
      <c r="J92" s="337"/>
      <c r="K92" s="337"/>
      <c r="L92" s="808"/>
      <c r="M92" s="666" t="s">
        <v>990</v>
      </c>
      <c r="N92" s="805"/>
    </row>
    <row r="93" spans="1:14" s="18" customFormat="1" ht="40.5" customHeight="1" x14ac:dyDescent="0.25">
      <c r="A93" s="282" t="s">
        <v>3394</v>
      </c>
      <c r="B93" s="282" t="s">
        <v>3105</v>
      </c>
      <c r="C93" s="282" t="s">
        <v>3395</v>
      </c>
      <c r="D93" s="240" t="s">
        <v>151</v>
      </c>
      <c r="E93" s="282" t="s">
        <v>279</v>
      </c>
      <c r="F93" s="283"/>
      <c r="G93" s="283"/>
      <c r="H93" s="283" t="s">
        <v>123</v>
      </c>
      <c r="I93" s="282" t="s">
        <v>279</v>
      </c>
      <c r="J93" s="283"/>
      <c r="K93" s="283"/>
      <c r="L93" s="809" t="s">
        <v>3396</v>
      </c>
      <c r="M93" s="667" t="s">
        <v>990</v>
      </c>
      <c r="N93" s="803"/>
    </row>
    <row r="94" spans="1:14" s="18" customFormat="1" ht="40.5" customHeight="1" x14ac:dyDescent="0.25">
      <c r="A94" s="316" t="s">
        <v>3394</v>
      </c>
      <c r="B94" s="316" t="s">
        <v>3105</v>
      </c>
      <c r="C94" s="316" t="s">
        <v>3395</v>
      </c>
      <c r="D94" s="619" t="s">
        <v>165</v>
      </c>
      <c r="E94" s="316" t="s">
        <v>428</v>
      </c>
      <c r="F94" s="317"/>
      <c r="G94" s="317"/>
      <c r="H94" s="317"/>
      <c r="I94" s="316" t="s">
        <v>428</v>
      </c>
      <c r="J94" s="317"/>
      <c r="K94" s="317"/>
      <c r="L94" s="810"/>
      <c r="M94" s="668" t="s">
        <v>990</v>
      </c>
      <c r="N94" s="805"/>
    </row>
    <row r="95" spans="1:14" s="449" customFormat="1" ht="40.5" customHeight="1" x14ac:dyDescent="0.25">
      <c r="A95" s="322" t="s">
        <v>3397</v>
      </c>
      <c r="B95" s="322" t="s">
        <v>3105</v>
      </c>
      <c r="C95" s="322" t="s">
        <v>3398</v>
      </c>
      <c r="D95" s="603" t="s">
        <v>151</v>
      </c>
      <c r="E95" s="322" t="s">
        <v>279</v>
      </c>
      <c r="F95" s="323"/>
      <c r="G95" s="323"/>
      <c r="H95" s="323" t="s">
        <v>123</v>
      </c>
      <c r="I95" s="322" t="s">
        <v>279</v>
      </c>
      <c r="J95" s="323"/>
      <c r="K95" s="323"/>
      <c r="L95" s="806" t="s">
        <v>3399</v>
      </c>
      <c r="M95" s="806" t="s">
        <v>990</v>
      </c>
      <c r="N95" s="803"/>
    </row>
    <row r="96" spans="1:14" s="449" customFormat="1" ht="40.5" customHeight="1" x14ac:dyDescent="0.25">
      <c r="A96" s="336" t="s">
        <v>3397</v>
      </c>
      <c r="B96" s="336" t="s">
        <v>3105</v>
      </c>
      <c r="C96" s="336" t="s">
        <v>3398</v>
      </c>
      <c r="D96" s="614" t="s">
        <v>165</v>
      </c>
      <c r="E96" s="336" t="s">
        <v>480</v>
      </c>
      <c r="F96" s="337"/>
      <c r="G96" s="337"/>
      <c r="H96" s="337"/>
      <c r="I96" s="336" t="s">
        <v>3400</v>
      </c>
      <c r="J96" s="337"/>
      <c r="K96" s="337"/>
      <c r="L96" s="808"/>
      <c r="M96" s="808" t="s">
        <v>990</v>
      </c>
      <c r="N96" s="805"/>
    </row>
    <row r="97" spans="1:14" s="18" customFormat="1" ht="40.5" customHeight="1" x14ac:dyDescent="0.25">
      <c r="A97" s="282" t="s">
        <v>3401</v>
      </c>
      <c r="B97" s="282" t="s">
        <v>3105</v>
      </c>
      <c r="C97" s="282" t="s">
        <v>3402</v>
      </c>
      <c r="D97" s="240" t="s">
        <v>151</v>
      </c>
      <c r="E97" s="282" t="s">
        <v>279</v>
      </c>
      <c r="F97" s="283"/>
      <c r="G97" s="283"/>
      <c r="H97" s="283" t="s">
        <v>123</v>
      </c>
      <c r="I97" s="282" t="s">
        <v>3403</v>
      </c>
      <c r="J97" s="283"/>
      <c r="K97" s="283"/>
      <c r="L97" s="809" t="s">
        <v>3404</v>
      </c>
      <c r="M97" s="667"/>
      <c r="N97" s="803"/>
    </row>
    <row r="98" spans="1:14" s="18" customFormat="1" ht="40.5" customHeight="1" x14ac:dyDescent="0.25">
      <c r="A98" s="316" t="s">
        <v>3401</v>
      </c>
      <c r="B98" s="316" t="s">
        <v>3105</v>
      </c>
      <c r="C98" s="316" t="s">
        <v>3402</v>
      </c>
      <c r="D98" s="619" t="s">
        <v>165</v>
      </c>
      <c r="E98" s="316" t="s">
        <v>3405</v>
      </c>
      <c r="F98" s="317"/>
      <c r="G98" s="317"/>
      <c r="H98" s="317"/>
      <c r="I98" s="316" t="s">
        <v>3405</v>
      </c>
      <c r="J98" s="317"/>
      <c r="K98" s="317"/>
      <c r="L98" s="810"/>
      <c r="M98" s="668" t="s">
        <v>990</v>
      </c>
      <c r="N98" s="805"/>
    </row>
    <row r="99" spans="1:14" s="449" customFormat="1" ht="40.5" customHeight="1" x14ac:dyDescent="0.25">
      <c r="A99" s="285" t="s">
        <v>3406</v>
      </c>
      <c r="B99" s="285" t="s">
        <v>3105</v>
      </c>
      <c r="C99" s="285" t="s">
        <v>3111</v>
      </c>
      <c r="D99" s="453" t="s">
        <v>151</v>
      </c>
      <c r="E99" s="285" t="s">
        <v>279</v>
      </c>
      <c r="F99" s="281"/>
      <c r="G99" s="281"/>
      <c r="H99" s="281" t="s">
        <v>123</v>
      </c>
      <c r="I99" s="285" t="s">
        <v>279</v>
      </c>
      <c r="J99" s="281"/>
      <c r="K99" s="281"/>
      <c r="L99" s="448" t="s">
        <v>3407</v>
      </c>
      <c r="M99" s="448" t="s">
        <v>990</v>
      </c>
      <c r="N99" s="663"/>
    </row>
    <row r="100" spans="1:14" s="18" customFormat="1" ht="40.5" customHeight="1" x14ac:dyDescent="0.25">
      <c r="A100" s="282" t="s">
        <v>3408</v>
      </c>
      <c r="B100" s="282" t="s">
        <v>495</v>
      </c>
      <c r="C100" s="282" t="s">
        <v>3021</v>
      </c>
      <c r="D100" s="240" t="s">
        <v>151</v>
      </c>
      <c r="E100" s="282" t="s">
        <v>279</v>
      </c>
      <c r="F100" s="283"/>
      <c r="G100" s="283"/>
      <c r="H100" s="283" t="s">
        <v>123</v>
      </c>
      <c r="I100" s="282" t="s">
        <v>279</v>
      </c>
      <c r="J100" s="283"/>
      <c r="K100" s="283"/>
      <c r="L100" s="809" t="s">
        <v>3409</v>
      </c>
      <c r="M100" s="667" t="s">
        <v>3410</v>
      </c>
      <c r="N100" s="803" t="s">
        <v>3824</v>
      </c>
    </row>
    <row r="101" spans="1:14" s="18" customFormat="1" ht="40.5" customHeight="1" x14ac:dyDescent="0.25">
      <c r="A101" s="282" t="s">
        <v>3408</v>
      </c>
      <c r="B101" s="282" t="s">
        <v>495</v>
      </c>
      <c r="C101" s="282" t="s">
        <v>3021</v>
      </c>
      <c r="D101" s="240" t="s">
        <v>165</v>
      </c>
      <c r="E101" s="282" t="s">
        <v>526</v>
      </c>
      <c r="F101" s="283"/>
      <c r="G101" s="283"/>
      <c r="H101" s="283"/>
      <c r="I101" s="282" t="s">
        <v>526</v>
      </c>
      <c r="J101" s="283"/>
      <c r="K101" s="283"/>
      <c r="L101" s="811"/>
      <c r="M101" s="669" t="s">
        <v>990</v>
      </c>
      <c r="N101" s="804"/>
    </row>
    <row r="102" spans="1:14" s="18" customFormat="1" ht="40.5" customHeight="1" x14ac:dyDescent="0.25">
      <c r="A102" s="316" t="s">
        <v>3408</v>
      </c>
      <c r="B102" s="316" t="s">
        <v>495</v>
      </c>
      <c r="C102" s="316" t="s">
        <v>3021</v>
      </c>
      <c r="D102" s="619" t="s">
        <v>168</v>
      </c>
      <c r="E102" s="316" t="s">
        <v>527</v>
      </c>
      <c r="F102" s="317"/>
      <c r="G102" s="317"/>
      <c r="H102" s="317"/>
      <c r="I102" s="316" t="s">
        <v>527</v>
      </c>
      <c r="J102" s="317"/>
      <c r="K102" s="317"/>
      <c r="L102" s="810"/>
      <c r="M102" s="668" t="s">
        <v>990</v>
      </c>
      <c r="N102" s="805"/>
    </row>
    <row r="103" spans="1:14" s="449" customFormat="1" ht="40.5" customHeight="1" x14ac:dyDescent="0.25">
      <c r="A103" s="322" t="s">
        <v>3411</v>
      </c>
      <c r="B103" s="322" t="s">
        <v>495</v>
      </c>
      <c r="C103" s="322" t="s">
        <v>514</v>
      </c>
      <c r="D103" s="603" t="s">
        <v>151</v>
      </c>
      <c r="E103" s="322" t="s">
        <v>515</v>
      </c>
      <c r="F103" s="323"/>
      <c r="G103" s="323"/>
      <c r="H103" s="323" t="s">
        <v>123</v>
      </c>
      <c r="I103" s="322" t="s">
        <v>515</v>
      </c>
      <c r="J103" s="323"/>
      <c r="K103" s="323"/>
      <c r="L103" s="806" t="s">
        <v>516</v>
      </c>
      <c r="M103" s="664" t="s">
        <v>990</v>
      </c>
      <c r="N103" s="803" t="s">
        <v>3825</v>
      </c>
    </row>
    <row r="104" spans="1:14" s="449" customFormat="1" ht="40.5" customHeight="1" x14ac:dyDescent="0.25">
      <c r="A104" s="325" t="s">
        <v>3411</v>
      </c>
      <c r="B104" s="325" t="s">
        <v>495</v>
      </c>
      <c r="C104" s="325" t="s">
        <v>514</v>
      </c>
      <c r="D104" s="452" t="s">
        <v>165</v>
      </c>
      <c r="E104" s="325" t="s">
        <v>519</v>
      </c>
      <c r="F104" s="326"/>
      <c r="G104" s="326"/>
      <c r="H104" s="326"/>
      <c r="I104" s="325" t="s">
        <v>519</v>
      </c>
      <c r="J104" s="326"/>
      <c r="K104" s="326"/>
      <c r="L104" s="808"/>
      <c r="M104" s="666" t="s">
        <v>990</v>
      </c>
      <c r="N104" s="805"/>
    </row>
    <row r="105" spans="1:14" s="18" customFormat="1" ht="40.5" customHeight="1" x14ac:dyDescent="0.25">
      <c r="A105" s="295" t="s">
        <v>3412</v>
      </c>
      <c r="B105" s="295" t="s">
        <v>495</v>
      </c>
      <c r="C105" s="295" t="s">
        <v>500</v>
      </c>
      <c r="D105" s="618" t="s">
        <v>151</v>
      </c>
      <c r="E105" s="295" t="s">
        <v>1070</v>
      </c>
      <c r="F105" s="670"/>
      <c r="G105" s="670"/>
      <c r="H105" s="670"/>
      <c r="I105" s="295" t="s">
        <v>279</v>
      </c>
      <c r="J105" s="670"/>
      <c r="K105" s="670">
        <v>2020</v>
      </c>
      <c r="L105" s="809" t="s">
        <v>3413</v>
      </c>
      <c r="M105" s="667" t="s">
        <v>1071</v>
      </c>
      <c r="N105" s="803" t="s">
        <v>3825</v>
      </c>
    </row>
    <row r="106" spans="1:14" s="18" customFormat="1" ht="40.5" customHeight="1" x14ac:dyDescent="0.25">
      <c r="A106" s="282" t="s">
        <v>3412</v>
      </c>
      <c r="B106" s="282" t="s">
        <v>495</v>
      </c>
      <c r="C106" s="282" t="s">
        <v>500</v>
      </c>
      <c r="D106" s="240" t="s">
        <v>165</v>
      </c>
      <c r="E106" s="282" t="s">
        <v>1072</v>
      </c>
      <c r="F106" s="283"/>
      <c r="G106" s="283"/>
      <c r="H106" s="283" t="s">
        <v>123</v>
      </c>
      <c r="I106" s="282" t="s">
        <v>507</v>
      </c>
      <c r="J106" s="283"/>
      <c r="K106" s="283">
        <v>2020</v>
      </c>
      <c r="L106" s="811"/>
      <c r="M106" s="669" t="s">
        <v>1071</v>
      </c>
      <c r="N106" s="804"/>
    </row>
    <row r="107" spans="1:14" s="18" customFormat="1" ht="40.5" customHeight="1" x14ac:dyDescent="0.25">
      <c r="A107" s="282" t="s">
        <v>3412</v>
      </c>
      <c r="B107" s="282" t="s">
        <v>495</v>
      </c>
      <c r="C107" s="282" t="s">
        <v>500</v>
      </c>
      <c r="D107" s="240" t="s">
        <v>168</v>
      </c>
      <c r="E107" s="282" t="s">
        <v>1073</v>
      </c>
      <c r="F107" s="283"/>
      <c r="G107" s="283"/>
      <c r="H107" s="283"/>
      <c r="I107" s="282" t="s">
        <v>510</v>
      </c>
      <c r="J107" s="283"/>
      <c r="K107" s="283"/>
      <c r="L107" s="811"/>
      <c r="M107" s="669" t="s">
        <v>990</v>
      </c>
      <c r="N107" s="804"/>
    </row>
    <row r="108" spans="1:14" s="18" customFormat="1" ht="40.5" customHeight="1" x14ac:dyDescent="0.25">
      <c r="A108" s="316" t="s">
        <v>3412</v>
      </c>
      <c r="B108" s="316" t="s">
        <v>495</v>
      </c>
      <c r="C108" s="316" t="s">
        <v>500</v>
      </c>
      <c r="D108" s="619" t="s">
        <v>170</v>
      </c>
      <c r="E108" s="316" t="s">
        <v>1074</v>
      </c>
      <c r="F108" s="317"/>
      <c r="G108" s="317"/>
      <c r="H108" s="317"/>
      <c r="I108" s="316"/>
      <c r="J108" s="317"/>
      <c r="K108" s="317"/>
      <c r="L108" s="810"/>
      <c r="M108" s="668"/>
      <c r="N108" s="805"/>
    </row>
    <row r="109" spans="1:14" s="449" customFormat="1" ht="40.5" customHeight="1" x14ac:dyDescent="0.25">
      <c r="A109" s="322" t="s">
        <v>3414</v>
      </c>
      <c r="B109" s="322" t="s">
        <v>495</v>
      </c>
      <c r="C109" s="322" t="s">
        <v>3415</v>
      </c>
      <c r="D109" s="603" t="s">
        <v>151</v>
      </c>
      <c r="E109" s="322" t="s">
        <v>279</v>
      </c>
      <c r="F109" s="323"/>
      <c r="G109" s="323"/>
      <c r="H109" s="323" t="s">
        <v>123</v>
      </c>
      <c r="I109" s="322" t="s">
        <v>279</v>
      </c>
      <c r="J109" s="323"/>
      <c r="K109" s="323"/>
      <c r="L109" s="806" t="s">
        <v>3413</v>
      </c>
      <c r="M109" s="664" t="s">
        <v>990</v>
      </c>
      <c r="N109" s="803" t="s">
        <v>3826</v>
      </c>
    </row>
    <row r="110" spans="1:14" s="449" customFormat="1" ht="40.5" customHeight="1" x14ac:dyDescent="0.25">
      <c r="A110" s="325" t="s">
        <v>3414</v>
      </c>
      <c r="B110" s="325" t="s">
        <v>495</v>
      </c>
      <c r="C110" s="325" t="s">
        <v>3415</v>
      </c>
      <c r="D110" s="452" t="s">
        <v>165</v>
      </c>
      <c r="E110" s="325" t="s">
        <v>59</v>
      </c>
      <c r="F110" s="326"/>
      <c r="G110" s="326"/>
      <c r="H110" s="326"/>
      <c r="I110" s="325" t="s">
        <v>3416</v>
      </c>
      <c r="J110" s="326"/>
      <c r="K110" s="326"/>
      <c r="L110" s="807"/>
      <c r="M110" s="665" t="s">
        <v>990</v>
      </c>
      <c r="N110" s="804"/>
    </row>
    <row r="111" spans="1:14" s="449" customFormat="1" ht="40.5" customHeight="1" x14ac:dyDescent="0.25">
      <c r="A111" s="336" t="s">
        <v>3414</v>
      </c>
      <c r="B111" s="336" t="s">
        <v>495</v>
      </c>
      <c r="C111" s="336" t="s">
        <v>3415</v>
      </c>
      <c r="D111" s="614" t="s">
        <v>168</v>
      </c>
      <c r="E111" s="336" t="s">
        <v>3417</v>
      </c>
      <c r="F111" s="337"/>
      <c r="G111" s="337"/>
      <c r="H111" s="337"/>
      <c r="I111" s="336"/>
      <c r="J111" s="337"/>
      <c r="K111" s="337"/>
      <c r="L111" s="808"/>
      <c r="M111" s="666" t="s">
        <v>990</v>
      </c>
      <c r="N111" s="805"/>
    </row>
    <row r="112" spans="1:14" s="18" customFormat="1" ht="40.5" customHeight="1" x14ac:dyDescent="0.25">
      <c r="A112" s="282" t="s">
        <v>3418</v>
      </c>
      <c r="B112" s="282" t="s">
        <v>495</v>
      </c>
      <c r="C112" s="282" t="s">
        <v>3040</v>
      </c>
      <c r="D112" s="240" t="s">
        <v>151</v>
      </c>
      <c r="E112" s="282" t="s">
        <v>279</v>
      </c>
      <c r="F112" s="283"/>
      <c r="G112" s="283"/>
      <c r="H112" s="283" t="s">
        <v>123</v>
      </c>
      <c r="I112" s="282" t="s">
        <v>279</v>
      </c>
      <c r="J112" s="283"/>
      <c r="K112" s="283">
        <v>2018</v>
      </c>
      <c r="L112" s="809" t="s">
        <v>3419</v>
      </c>
      <c r="M112" s="809" t="s">
        <v>990</v>
      </c>
      <c r="N112" s="803" t="s">
        <v>3827</v>
      </c>
    </row>
    <row r="113" spans="1:14" s="18" customFormat="1" ht="40.5" customHeight="1" x14ac:dyDescent="0.25">
      <c r="A113" s="316" t="s">
        <v>3418</v>
      </c>
      <c r="B113" s="316" t="s">
        <v>495</v>
      </c>
      <c r="C113" s="316" t="s">
        <v>3040</v>
      </c>
      <c r="D113" s="619" t="s">
        <v>165</v>
      </c>
      <c r="E113" s="316" t="s">
        <v>3420</v>
      </c>
      <c r="F113" s="317"/>
      <c r="G113" s="317"/>
      <c r="H113" s="317"/>
      <c r="I113" s="316" t="s">
        <v>3420</v>
      </c>
      <c r="J113" s="317"/>
      <c r="K113" s="317"/>
      <c r="L113" s="810"/>
      <c r="M113" s="810" t="s">
        <v>990</v>
      </c>
      <c r="N113" s="805"/>
    </row>
    <row r="114" spans="1:14" s="449" customFormat="1" ht="40.5" customHeight="1" x14ac:dyDescent="0.25">
      <c r="A114" s="322" t="s">
        <v>3421</v>
      </c>
      <c r="B114" s="322" t="s">
        <v>495</v>
      </c>
      <c r="C114" s="322" t="s">
        <v>3422</v>
      </c>
      <c r="D114" s="603" t="s">
        <v>151</v>
      </c>
      <c r="E114" s="322" t="s">
        <v>3423</v>
      </c>
      <c r="F114" s="323" t="s">
        <v>155</v>
      </c>
      <c r="G114" s="323"/>
      <c r="H114" s="323" t="s">
        <v>123</v>
      </c>
      <c r="I114" s="322" t="s">
        <v>19</v>
      </c>
      <c r="J114" s="323"/>
      <c r="K114" s="323"/>
      <c r="L114" s="806" t="s">
        <v>3424</v>
      </c>
      <c r="M114" s="806" t="s">
        <v>990</v>
      </c>
      <c r="N114" s="803"/>
    </row>
    <row r="115" spans="1:14" s="449" customFormat="1" ht="40.5" customHeight="1" x14ac:dyDescent="0.25">
      <c r="A115" s="325" t="s">
        <v>3421</v>
      </c>
      <c r="B115" s="325" t="s">
        <v>495</v>
      </c>
      <c r="C115" s="325" t="s">
        <v>3422</v>
      </c>
      <c r="D115" s="452" t="s">
        <v>165</v>
      </c>
      <c r="E115" s="325" t="s">
        <v>3425</v>
      </c>
      <c r="F115" s="326" t="s">
        <v>155</v>
      </c>
      <c r="G115" s="326"/>
      <c r="H115" s="326"/>
      <c r="I115" s="325" t="s">
        <v>19</v>
      </c>
      <c r="J115" s="326"/>
      <c r="K115" s="326"/>
      <c r="L115" s="807"/>
      <c r="M115" s="807" t="s">
        <v>990</v>
      </c>
      <c r="N115" s="804"/>
    </row>
    <row r="116" spans="1:14" s="449" customFormat="1" ht="40.5" customHeight="1" x14ac:dyDescent="0.25">
      <c r="A116" s="336" t="s">
        <v>3421</v>
      </c>
      <c r="B116" s="336" t="s">
        <v>495</v>
      </c>
      <c r="C116" s="336" t="s">
        <v>3422</v>
      </c>
      <c r="D116" s="614" t="s">
        <v>168</v>
      </c>
      <c r="E116" s="336" t="s">
        <v>3426</v>
      </c>
      <c r="F116" s="337" t="s">
        <v>155</v>
      </c>
      <c r="G116" s="337"/>
      <c r="H116" s="337"/>
      <c r="I116" s="336" t="s">
        <v>19</v>
      </c>
      <c r="J116" s="337"/>
      <c r="K116" s="337"/>
      <c r="L116" s="808"/>
      <c r="M116" s="808" t="s">
        <v>990</v>
      </c>
      <c r="N116" s="805"/>
    </row>
    <row r="117" spans="1:14" s="18" customFormat="1" ht="40.5" customHeight="1" x14ac:dyDescent="0.25">
      <c r="A117" s="282" t="s">
        <v>3427</v>
      </c>
      <c r="B117" s="282" t="s">
        <v>495</v>
      </c>
      <c r="C117" s="282" t="s">
        <v>3428</v>
      </c>
      <c r="D117" s="240" t="s">
        <v>151</v>
      </c>
      <c r="E117" s="282" t="s">
        <v>3429</v>
      </c>
      <c r="F117" s="283"/>
      <c r="G117" s="283"/>
      <c r="H117" s="283" t="s">
        <v>123</v>
      </c>
      <c r="I117" s="282" t="s">
        <v>3429</v>
      </c>
      <c r="J117" s="283"/>
      <c r="K117" s="283"/>
      <c r="L117" s="809" t="s">
        <v>3430</v>
      </c>
      <c r="M117" s="809" t="s">
        <v>990</v>
      </c>
      <c r="N117" s="803"/>
    </row>
    <row r="118" spans="1:14" s="18" customFormat="1" ht="40.5" customHeight="1" x14ac:dyDescent="0.25">
      <c r="A118" s="316" t="s">
        <v>3427</v>
      </c>
      <c r="B118" s="316" t="s">
        <v>495</v>
      </c>
      <c r="C118" s="316" t="s">
        <v>3428</v>
      </c>
      <c r="D118" s="619" t="s">
        <v>165</v>
      </c>
      <c r="E118" s="316" t="s">
        <v>3431</v>
      </c>
      <c r="F118" s="317"/>
      <c r="G118" s="317"/>
      <c r="H118" s="317"/>
      <c r="I118" s="316" t="s">
        <v>3432</v>
      </c>
      <c r="J118" s="317"/>
      <c r="K118" s="317"/>
      <c r="L118" s="810"/>
      <c r="M118" s="810" t="s">
        <v>990</v>
      </c>
      <c r="N118" s="805"/>
    </row>
    <row r="119" spans="1:14" s="449" customFormat="1" ht="40.5" customHeight="1" thickBot="1" x14ac:dyDescent="0.3">
      <c r="A119" s="639" t="s">
        <v>3433</v>
      </c>
      <c r="B119" s="639" t="s">
        <v>495</v>
      </c>
      <c r="C119" s="639" t="s">
        <v>495</v>
      </c>
      <c r="D119" s="641" t="s">
        <v>151</v>
      </c>
      <c r="E119" s="639" t="s">
        <v>279</v>
      </c>
      <c r="F119" s="640"/>
      <c r="G119" s="640"/>
      <c r="H119" s="640" t="s">
        <v>123</v>
      </c>
      <c r="I119" s="639" t="s">
        <v>279</v>
      </c>
      <c r="J119" s="640"/>
      <c r="K119" s="640"/>
      <c r="L119" s="641" t="s">
        <v>3434</v>
      </c>
      <c r="M119" s="641" t="s">
        <v>990</v>
      </c>
      <c r="N119" s="660"/>
    </row>
    <row r="120" spans="1:14" x14ac:dyDescent="0.25">
      <c r="A120" s="11"/>
      <c r="B120" s="11"/>
      <c r="C120" s="11"/>
      <c r="D120" s="250"/>
      <c r="E120" s="11"/>
      <c r="F120" s="7"/>
      <c r="G120" s="7"/>
      <c r="H120" s="7"/>
      <c r="I120" s="11"/>
      <c r="J120" s="7"/>
      <c r="K120" s="7"/>
      <c r="L120" s="250"/>
      <c r="M120" s="250"/>
      <c r="N120" s="250"/>
    </row>
    <row r="121" spans="1:14" x14ac:dyDescent="0.25">
      <c r="A121" s="11"/>
      <c r="B121" s="11"/>
      <c r="C121" s="11"/>
      <c r="D121" s="250"/>
      <c r="E121" s="11"/>
      <c r="F121" s="7"/>
      <c r="G121" s="7"/>
      <c r="H121" s="7"/>
      <c r="I121" s="11"/>
      <c r="J121" s="7"/>
      <c r="K121" s="7"/>
      <c r="L121" s="250"/>
      <c r="M121" s="250"/>
      <c r="N121" s="250"/>
    </row>
    <row r="122" spans="1:14" x14ac:dyDescent="0.25">
      <c r="A122" s="11"/>
      <c r="B122" s="11"/>
      <c r="C122" s="11"/>
      <c r="D122" s="250"/>
      <c r="E122" s="11"/>
      <c r="F122" s="7"/>
      <c r="G122" s="7"/>
      <c r="H122" s="7"/>
      <c r="I122" s="11"/>
      <c r="J122" s="7"/>
      <c r="K122" s="7"/>
      <c r="L122" s="250"/>
      <c r="M122" s="250"/>
      <c r="N122" s="250"/>
    </row>
    <row r="123" spans="1:14" x14ac:dyDescent="0.25">
      <c r="A123" s="11"/>
      <c r="B123" s="11"/>
      <c r="C123" s="11"/>
      <c r="D123" s="250"/>
      <c r="E123" s="11"/>
      <c r="F123" s="7"/>
      <c r="G123" s="7"/>
      <c r="H123" s="7"/>
      <c r="I123" s="11"/>
      <c r="J123" s="7"/>
      <c r="K123" s="7"/>
      <c r="L123" s="250"/>
      <c r="M123" s="250"/>
      <c r="N123" s="250"/>
    </row>
    <row r="124" spans="1:14" x14ac:dyDescent="0.25">
      <c r="A124" s="11"/>
      <c r="B124" s="11"/>
      <c r="C124" s="11"/>
      <c r="D124" s="250"/>
      <c r="E124" s="11"/>
      <c r="F124" s="7"/>
      <c r="G124" s="7"/>
      <c r="H124" s="7"/>
      <c r="I124" s="11"/>
      <c r="J124" s="7"/>
      <c r="K124" s="7"/>
      <c r="L124" s="250"/>
      <c r="M124" s="250"/>
      <c r="N124" s="250"/>
    </row>
    <row r="125" spans="1:14" x14ac:dyDescent="0.25">
      <c r="A125" s="11"/>
      <c r="B125" s="11"/>
      <c r="C125" s="11"/>
      <c r="D125" s="250"/>
      <c r="E125" s="11"/>
      <c r="F125" s="7"/>
      <c r="G125" s="7"/>
      <c r="H125" s="7"/>
      <c r="I125" s="11"/>
      <c r="J125" s="7"/>
      <c r="K125" s="7"/>
      <c r="L125" s="250"/>
      <c r="M125" s="250"/>
      <c r="N125" s="250"/>
    </row>
    <row r="126" spans="1:14" x14ac:dyDescent="0.25">
      <c r="A126" s="11"/>
      <c r="B126" s="11"/>
      <c r="C126" s="11"/>
      <c r="D126" s="250"/>
      <c r="E126" s="11"/>
      <c r="F126" s="7"/>
      <c r="G126" s="7"/>
      <c r="H126" s="7"/>
      <c r="I126" s="11"/>
      <c r="J126" s="7"/>
      <c r="K126" s="7"/>
      <c r="L126" s="250"/>
      <c r="M126" s="250"/>
      <c r="N126" s="250"/>
    </row>
    <row r="127" spans="1:14" x14ac:dyDescent="0.25">
      <c r="A127" s="11"/>
      <c r="B127" s="11"/>
      <c r="C127" s="11"/>
      <c r="D127" s="250"/>
      <c r="E127" s="11"/>
      <c r="F127" s="7"/>
      <c r="G127" s="7"/>
      <c r="H127" s="7"/>
      <c r="I127" s="11"/>
      <c r="J127" s="7"/>
      <c r="K127" s="7"/>
      <c r="L127" s="250"/>
      <c r="M127" s="250"/>
      <c r="N127" s="250"/>
    </row>
    <row r="128" spans="1:14" x14ac:dyDescent="0.25">
      <c r="A128" s="11"/>
      <c r="B128" s="11"/>
      <c r="C128" s="11"/>
      <c r="D128" s="250"/>
      <c r="E128" s="11"/>
      <c r="F128" s="7"/>
      <c r="G128" s="7"/>
      <c r="H128" s="7"/>
      <c r="I128" s="11"/>
      <c r="J128" s="7"/>
      <c r="K128" s="7"/>
      <c r="L128" s="250"/>
      <c r="M128" s="250"/>
      <c r="N128" s="250"/>
    </row>
    <row r="129" spans="1:14" x14ac:dyDescent="0.25">
      <c r="A129" s="11"/>
      <c r="B129" s="11"/>
      <c r="C129" s="11"/>
      <c r="D129" s="250"/>
      <c r="E129" s="11"/>
      <c r="F129" s="7"/>
      <c r="G129" s="7"/>
      <c r="H129" s="7"/>
      <c r="I129" s="11"/>
      <c r="J129" s="7"/>
      <c r="K129" s="7"/>
      <c r="L129" s="250"/>
      <c r="M129" s="250"/>
      <c r="N129" s="250"/>
    </row>
    <row r="130" spans="1:14" x14ac:dyDescent="0.25">
      <c r="A130" s="11"/>
      <c r="B130" s="11"/>
      <c r="C130" s="11"/>
      <c r="D130" s="250"/>
      <c r="E130" s="11"/>
      <c r="F130" s="7"/>
      <c r="G130" s="7"/>
      <c r="H130" s="7"/>
      <c r="I130" s="11"/>
      <c r="J130" s="7"/>
      <c r="K130" s="7"/>
      <c r="L130" s="250"/>
      <c r="M130" s="250"/>
      <c r="N130" s="250"/>
    </row>
    <row r="131" spans="1:14" x14ac:dyDescent="0.25">
      <c r="A131" s="11"/>
      <c r="B131" s="11"/>
      <c r="C131" s="11"/>
      <c r="D131" s="250"/>
      <c r="E131" s="11"/>
      <c r="F131" s="7"/>
      <c r="G131" s="7"/>
      <c r="H131" s="7"/>
      <c r="I131" s="11"/>
      <c r="J131" s="7"/>
      <c r="K131" s="7"/>
      <c r="L131" s="250"/>
      <c r="M131" s="250"/>
      <c r="N131" s="250"/>
    </row>
    <row r="132" spans="1:14" x14ac:dyDescent="0.25">
      <c r="A132" s="11"/>
      <c r="B132" s="11"/>
      <c r="C132" s="11"/>
      <c r="D132" s="250"/>
      <c r="E132" s="11"/>
      <c r="F132" s="7"/>
      <c r="G132" s="7"/>
      <c r="H132" s="7"/>
      <c r="I132" s="11"/>
      <c r="J132" s="7"/>
      <c r="K132" s="7"/>
      <c r="L132" s="250"/>
      <c r="M132" s="250"/>
      <c r="N132" s="250"/>
    </row>
    <row r="133" spans="1:14" x14ac:dyDescent="0.25">
      <c r="A133" s="11"/>
      <c r="B133" s="11"/>
      <c r="C133" s="11"/>
      <c r="D133" s="250"/>
      <c r="E133" s="11"/>
      <c r="F133" s="7"/>
      <c r="G133" s="7"/>
      <c r="H133" s="7"/>
      <c r="I133" s="11"/>
      <c r="J133" s="7"/>
      <c r="K133" s="7"/>
      <c r="L133" s="250"/>
      <c r="M133" s="250"/>
      <c r="N133" s="250"/>
    </row>
    <row r="134" spans="1:14" x14ac:dyDescent="0.25">
      <c r="A134" s="11"/>
      <c r="B134" s="11"/>
      <c r="C134" s="11"/>
      <c r="D134" s="250"/>
      <c r="E134" s="11"/>
      <c r="F134" s="7"/>
      <c r="G134" s="7"/>
      <c r="H134" s="7"/>
      <c r="I134" s="11"/>
      <c r="J134" s="7"/>
      <c r="K134" s="7"/>
      <c r="L134" s="250"/>
      <c r="M134" s="250"/>
      <c r="N134" s="250"/>
    </row>
    <row r="135" spans="1:14" x14ac:dyDescent="0.25">
      <c r="A135" s="11"/>
      <c r="B135" s="11"/>
      <c r="C135" s="11"/>
      <c r="D135" s="250"/>
      <c r="E135" s="11"/>
      <c r="F135" s="7"/>
      <c r="G135" s="7"/>
      <c r="H135" s="7"/>
      <c r="I135" s="11"/>
      <c r="J135" s="7"/>
      <c r="K135" s="7"/>
      <c r="L135" s="250"/>
      <c r="M135" s="250"/>
      <c r="N135" s="250"/>
    </row>
    <row r="136" spans="1:14" x14ac:dyDescent="0.25">
      <c r="A136" s="11"/>
      <c r="B136" s="11"/>
      <c r="C136" s="11"/>
      <c r="D136" s="250"/>
      <c r="E136" s="11"/>
      <c r="F136" s="7"/>
      <c r="G136" s="7"/>
      <c r="H136" s="7"/>
      <c r="I136" s="11"/>
      <c r="J136" s="7"/>
      <c r="K136" s="7"/>
      <c r="L136" s="250"/>
      <c r="M136" s="250"/>
      <c r="N136" s="250"/>
    </row>
    <row r="137" spans="1:14" x14ac:dyDescent="0.25">
      <c r="A137" s="11"/>
      <c r="B137" s="11"/>
      <c r="C137" s="11"/>
      <c r="D137" s="250"/>
      <c r="E137" s="11"/>
      <c r="F137" s="7"/>
      <c r="G137" s="7"/>
      <c r="H137" s="7"/>
      <c r="I137" s="11"/>
      <c r="J137" s="7"/>
      <c r="K137" s="7"/>
      <c r="L137" s="250"/>
      <c r="M137" s="250"/>
      <c r="N137" s="250"/>
    </row>
    <row r="138" spans="1:14" x14ac:dyDescent="0.25">
      <c r="A138" s="11"/>
      <c r="B138" s="11"/>
      <c r="C138" s="11"/>
      <c r="D138" s="250"/>
      <c r="E138" s="11"/>
      <c r="F138" s="7"/>
      <c r="G138" s="7"/>
      <c r="H138" s="7"/>
      <c r="I138" s="11"/>
      <c r="J138" s="7"/>
      <c r="K138" s="7"/>
      <c r="L138" s="250"/>
      <c r="M138" s="250"/>
      <c r="N138" s="250"/>
    </row>
    <row r="139" spans="1:14" x14ac:dyDescent="0.25">
      <c r="A139" s="11"/>
      <c r="B139" s="11"/>
      <c r="C139" s="11"/>
      <c r="D139" s="250"/>
      <c r="E139" s="11"/>
      <c r="F139" s="7"/>
      <c r="G139" s="7"/>
      <c r="H139" s="7"/>
      <c r="I139" s="11"/>
      <c r="J139" s="7"/>
      <c r="K139" s="7"/>
      <c r="L139" s="250"/>
      <c r="M139" s="250"/>
      <c r="N139" s="250"/>
    </row>
    <row r="140" spans="1:14" x14ac:dyDescent="0.25">
      <c r="A140" s="11"/>
      <c r="B140" s="11"/>
      <c r="C140" s="11"/>
      <c r="D140" s="250"/>
      <c r="E140" s="11"/>
      <c r="F140" s="7"/>
      <c r="G140" s="7"/>
      <c r="H140" s="7"/>
      <c r="I140" s="11"/>
      <c r="J140" s="7"/>
      <c r="K140" s="7"/>
      <c r="L140" s="250"/>
      <c r="M140" s="250"/>
      <c r="N140" s="250"/>
    </row>
    <row r="141" spans="1:14" x14ac:dyDescent="0.25">
      <c r="A141" s="11"/>
      <c r="B141" s="11"/>
      <c r="C141" s="11"/>
      <c r="D141" s="250"/>
      <c r="E141" s="11"/>
      <c r="F141" s="7"/>
      <c r="G141" s="7"/>
      <c r="H141" s="7"/>
      <c r="I141" s="11"/>
      <c r="J141" s="7"/>
      <c r="K141" s="7"/>
      <c r="L141" s="250"/>
      <c r="M141" s="250"/>
      <c r="N141" s="250"/>
    </row>
    <row r="142" spans="1:14" x14ac:dyDescent="0.25">
      <c r="A142" s="11"/>
      <c r="B142" s="11"/>
      <c r="C142" s="11"/>
      <c r="D142" s="250"/>
      <c r="E142" s="11"/>
      <c r="F142" s="7"/>
      <c r="G142" s="7"/>
      <c r="H142" s="7"/>
      <c r="I142" s="11"/>
      <c r="J142" s="7"/>
      <c r="K142" s="7"/>
      <c r="L142" s="250"/>
      <c r="M142" s="250"/>
      <c r="N142" s="250"/>
    </row>
    <row r="143" spans="1:14" x14ac:dyDescent="0.25">
      <c r="A143" s="11"/>
      <c r="B143" s="11"/>
      <c r="C143" s="11"/>
      <c r="D143" s="250"/>
      <c r="E143" s="11"/>
      <c r="F143" s="7"/>
      <c r="G143" s="7"/>
      <c r="H143" s="7"/>
      <c r="I143" s="11"/>
      <c r="J143" s="7"/>
      <c r="K143" s="7"/>
      <c r="L143" s="250"/>
      <c r="M143" s="250"/>
      <c r="N143" s="250"/>
    </row>
    <row r="144" spans="1:14" x14ac:dyDescent="0.25">
      <c r="A144" s="11"/>
      <c r="B144" s="11"/>
      <c r="C144" s="11"/>
      <c r="D144" s="250"/>
      <c r="E144" s="11"/>
      <c r="F144" s="7"/>
      <c r="G144" s="7"/>
      <c r="H144" s="7"/>
      <c r="I144" s="11"/>
      <c r="J144" s="7"/>
      <c r="K144" s="7"/>
      <c r="L144" s="250"/>
      <c r="M144" s="250"/>
      <c r="N144" s="250"/>
    </row>
    <row r="145" spans="1:14" x14ac:dyDescent="0.25">
      <c r="A145" s="11"/>
      <c r="B145" s="11"/>
      <c r="C145" s="11"/>
      <c r="D145" s="250"/>
      <c r="E145" s="11"/>
      <c r="F145" s="7"/>
      <c r="G145" s="7"/>
      <c r="H145" s="7"/>
      <c r="I145" s="11"/>
      <c r="J145" s="7"/>
      <c r="K145" s="7"/>
      <c r="L145" s="250"/>
      <c r="M145" s="250"/>
      <c r="N145" s="250"/>
    </row>
    <row r="146" spans="1:14" x14ac:dyDescent="0.25">
      <c r="A146" s="11"/>
      <c r="B146" s="11"/>
      <c r="C146" s="11"/>
      <c r="D146" s="250"/>
      <c r="E146" s="11"/>
      <c r="F146" s="7"/>
      <c r="G146" s="7"/>
      <c r="H146" s="7"/>
      <c r="I146" s="11"/>
      <c r="J146" s="7"/>
      <c r="K146" s="7"/>
      <c r="L146" s="250"/>
      <c r="M146" s="250"/>
      <c r="N146" s="250"/>
    </row>
    <row r="147" spans="1:14" x14ac:dyDescent="0.25">
      <c r="A147" s="11"/>
      <c r="B147" s="11"/>
      <c r="C147" s="11"/>
      <c r="D147" s="250"/>
      <c r="E147" s="11"/>
      <c r="F147" s="7"/>
      <c r="G147" s="7"/>
      <c r="H147" s="7"/>
      <c r="I147" s="11"/>
      <c r="J147" s="7"/>
      <c r="K147" s="7"/>
      <c r="L147" s="250"/>
      <c r="M147" s="250"/>
      <c r="N147" s="250"/>
    </row>
    <row r="148" spans="1:14" x14ac:dyDescent="0.25">
      <c r="A148" s="11"/>
      <c r="B148" s="11"/>
      <c r="C148" s="11"/>
      <c r="D148" s="250"/>
      <c r="E148" s="11"/>
      <c r="F148" s="7"/>
      <c r="G148" s="7"/>
      <c r="H148" s="7"/>
      <c r="I148" s="11"/>
      <c r="J148" s="7"/>
      <c r="K148" s="7"/>
      <c r="L148" s="250"/>
      <c r="M148" s="250"/>
      <c r="N148" s="250"/>
    </row>
    <row r="149" spans="1:14" x14ac:dyDescent="0.25">
      <c r="A149" s="11"/>
      <c r="B149" s="11"/>
      <c r="C149" s="11"/>
      <c r="D149" s="250"/>
      <c r="E149" s="11"/>
      <c r="F149" s="7"/>
      <c r="G149" s="7"/>
      <c r="H149" s="7"/>
      <c r="I149" s="11"/>
      <c r="J149" s="7"/>
      <c r="K149" s="7"/>
      <c r="L149" s="250"/>
      <c r="M149" s="250"/>
      <c r="N149" s="250"/>
    </row>
    <row r="150" spans="1:14" x14ac:dyDescent="0.25">
      <c r="A150" s="11"/>
      <c r="B150" s="11"/>
      <c r="C150" s="11"/>
      <c r="D150" s="250"/>
      <c r="E150" s="11"/>
      <c r="F150" s="7"/>
      <c r="G150" s="7"/>
      <c r="H150" s="7"/>
      <c r="I150" s="11"/>
      <c r="J150" s="7"/>
      <c r="K150" s="7"/>
      <c r="L150" s="250"/>
      <c r="M150" s="250"/>
      <c r="N150" s="250"/>
    </row>
    <row r="151" spans="1:14" x14ac:dyDescent="0.25">
      <c r="A151" s="11"/>
      <c r="B151" s="11"/>
      <c r="C151" s="11"/>
      <c r="D151" s="250"/>
      <c r="E151" s="11"/>
      <c r="F151" s="7"/>
      <c r="G151" s="7"/>
      <c r="H151" s="7"/>
      <c r="I151" s="11"/>
      <c r="J151" s="7"/>
      <c r="K151" s="7"/>
      <c r="L151" s="250"/>
      <c r="M151" s="250"/>
      <c r="N151" s="250"/>
    </row>
    <row r="152" spans="1:14" x14ac:dyDescent="0.25">
      <c r="A152" s="11"/>
      <c r="B152" s="11"/>
      <c r="C152" s="11"/>
      <c r="D152" s="250"/>
      <c r="E152" s="11"/>
      <c r="F152" s="7"/>
      <c r="G152" s="7"/>
      <c r="H152" s="7"/>
      <c r="I152" s="11"/>
      <c r="J152" s="7"/>
      <c r="K152" s="7"/>
      <c r="L152" s="250"/>
      <c r="M152" s="250"/>
      <c r="N152" s="250"/>
    </row>
    <row r="153" spans="1:14" x14ac:dyDescent="0.25">
      <c r="A153" s="11"/>
      <c r="B153" s="11"/>
      <c r="C153" s="11"/>
      <c r="D153" s="250"/>
      <c r="E153" s="11"/>
      <c r="F153" s="7"/>
      <c r="G153" s="7"/>
      <c r="H153" s="7"/>
      <c r="I153" s="11"/>
      <c r="J153" s="7"/>
      <c r="K153" s="7"/>
      <c r="L153" s="250"/>
      <c r="M153" s="250"/>
      <c r="N153" s="250"/>
    </row>
    <row r="154" spans="1:14" x14ac:dyDescent="0.25">
      <c r="A154" s="11"/>
      <c r="B154" s="11"/>
      <c r="C154" s="11"/>
      <c r="D154" s="250"/>
      <c r="E154" s="11"/>
      <c r="F154" s="7"/>
      <c r="G154" s="7"/>
      <c r="H154" s="7"/>
      <c r="I154" s="11"/>
      <c r="J154" s="7"/>
      <c r="K154" s="7"/>
      <c r="L154" s="250"/>
      <c r="M154" s="250"/>
      <c r="N154" s="250"/>
    </row>
    <row r="155" spans="1:14" x14ac:dyDescent="0.25">
      <c r="A155" s="11"/>
      <c r="B155" s="11"/>
      <c r="C155" s="11"/>
      <c r="D155" s="250"/>
      <c r="E155" s="11"/>
      <c r="F155" s="7"/>
      <c r="G155" s="7"/>
      <c r="H155" s="7"/>
      <c r="I155" s="11"/>
      <c r="J155" s="7"/>
      <c r="K155" s="7"/>
      <c r="L155" s="250"/>
      <c r="M155" s="250"/>
      <c r="N155" s="250"/>
    </row>
    <row r="156" spans="1:14" x14ac:dyDescent="0.25">
      <c r="A156" s="11"/>
      <c r="B156" s="11"/>
      <c r="C156" s="11"/>
      <c r="D156" s="250"/>
      <c r="E156" s="11"/>
      <c r="F156" s="7"/>
      <c r="G156" s="7"/>
      <c r="H156" s="7"/>
      <c r="I156" s="11"/>
      <c r="J156" s="7"/>
      <c r="K156" s="7"/>
      <c r="L156" s="250"/>
      <c r="M156" s="250"/>
      <c r="N156" s="250"/>
    </row>
    <row r="157" spans="1:14" x14ac:dyDescent="0.25">
      <c r="A157" s="11"/>
      <c r="B157" s="11"/>
      <c r="C157" s="11"/>
      <c r="D157" s="250"/>
      <c r="E157" s="11"/>
      <c r="F157" s="7"/>
      <c r="G157" s="7"/>
      <c r="H157" s="7"/>
      <c r="I157" s="11"/>
      <c r="J157" s="7"/>
      <c r="K157" s="7"/>
      <c r="L157" s="250"/>
      <c r="M157" s="250"/>
      <c r="N157" s="250"/>
    </row>
    <row r="158" spans="1:14" x14ac:dyDescent="0.25">
      <c r="A158" s="11"/>
      <c r="B158" s="11"/>
      <c r="C158" s="11"/>
      <c r="D158" s="250"/>
      <c r="E158" s="11"/>
      <c r="F158" s="7"/>
      <c r="G158" s="7"/>
      <c r="H158" s="7"/>
      <c r="I158" s="11"/>
      <c r="J158" s="7"/>
      <c r="K158" s="7"/>
      <c r="L158" s="250"/>
      <c r="M158" s="250"/>
      <c r="N158" s="250"/>
    </row>
    <row r="159" spans="1:14" x14ac:dyDescent="0.25">
      <c r="A159" s="11"/>
      <c r="B159" s="11"/>
      <c r="C159" s="11"/>
      <c r="D159" s="250"/>
      <c r="E159" s="11"/>
      <c r="F159" s="7"/>
      <c r="G159" s="7"/>
      <c r="H159" s="7"/>
      <c r="I159" s="11"/>
      <c r="J159" s="7"/>
      <c r="K159" s="7"/>
      <c r="L159" s="250"/>
      <c r="M159" s="250"/>
      <c r="N159" s="250"/>
    </row>
    <row r="160" spans="1:14" x14ac:dyDescent="0.25">
      <c r="A160" s="11"/>
      <c r="B160" s="11"/>
      <c r="C160" s="11"/>
      <c r="D160" s="250"/>
      <c r="E160" s="11"/>
      <c r="F160" s="7"/>
      <c r="G160" s="7"/>
      <c r="H160" s="7"/>
      <c r="I160" s="11"/>
      <c r="J160" s="7"/>
      <c r="K160" s="7"/>
      <c r="L160" s="250"/>
      <c r="M160" s="250"/>
      <c r="N160" s="250"/>
    </row>
    <row r="161" spans="1:14" x14ac:dyDescent="0.25">
      <c r="A161" s="11"/>
      <c r="B161" s="11"/>
      <c r="C161" s="11"/>
      <c r="D161" s="250"/>
      <c r="E161" s="11"/>
      <c r="F161" s="7"/>
      <c r="G161" s="7"/>
      <c r="H161" s="7"/>
      <c r="I161" s="11"/>
      <c r="J161" s="7"/>
      <c r="K161" s="7"/>
      <c r="L161" s="250"/>
      <c r="M161" s="250"/>
      <c r="N161" s="250"/>
    </row>
    <row r="162" spans="1:14" x14ac:dyDescent="0.25">
      <c r="A162" s="11"/>
      <c r="B162" s="11"/>
      <c r="C162" s="11"/>
      <c r="D162" s="250"/>
      <c r="E162" s="11"/>
      <c r="F162" s="7"/>
      <c r="G162" s="7"/>
      <c r="H162" s="7"/>
      <c r="I162" s="11"/>
      <c r="J162" s="7"/>
      <c r="K162" s="7"/>
      <c r="L162" s="250"/>
      <c r="M162" s="250"/>
      <c r="N162" s="250"/>
    </row>
    <row r="163" spans="1:14" x14ac:dyDescent="0.25">
      <c r="A163" s="11"/>
      <c r="B163" s="11"/>
      <c r="C163" s="11"/>
      <c r="D163" s="250"/>
      <c r="E163" s="11"/>
      <c r="F163" s="7"/>
      <c r="G163" s="7"/>
      <c r="H163" s="7"/>
      <c r="I163" s="11"/>
      <c r="J163" s="7"/>
      <c r="K163" s="7"/>
      <c r="L163" s="250"/>
      <c r="M163" s="250"/>
      <c r="N163" s="250"/>
    </row>
    <row r="164" spans="1:14" x14ac:dyDescent="0.25">
      <c r="A164" s="11"/>
      <c r="B164" s="11"/>
      <c r="C164" s="11"/>
      <c r="D164" s="250"/>
      <c r="E164" s="11"/>
      <c r="F164" s="7"/>
      <c r="G164" s="7"/>
      <c r="H164" s="7"/>
      <c r="I164" s="11"/>
      <c r="J164" s="7"/>
      <c r="K164" s="7"/>
      <c r="L164" s="250"/>
      <c r="M164" s="250"/>
      <c r="N164" s="250"/>
    </row>
    <row r="165" spans="1:14" x14ac:dyDescent="0.25">
      <c r="A165" s="11"/>
      <c r="B165" s="11"/>
      <c r="C165" s="11"/>
      <c r="D165" s="250"/>
      <c r="E165" s="11"/>
      <c r="F165" s="7"/>
      <c r="G165" s="7"/>
      <c r="H165" s="7"/>
      <c r="I165" s="11"/>
      <c r="J165" s="7"/>
      <c r="K165" s="7"/>
      <c r="L165" s="250"/>
      <c r="M165" s="250"/>
      <c r="N165" s="250"/>
    </row>
    <row r="166" spans="1:14" x14ac:dyDescent="0.25">
      <c r="A166" s="11"/>
      <c r="B166" s="11"/>
      <c r="C166" s="11"/>
      <c r="D166" s="250"/>
      <c r="E166" s="11"/>
      <c r="F166" s="7"/>
      <c r="G166" s="7"/>
      <c r="H166" s="7"/>
      <c r="I166" s="11"/>
      <c r="J166" s="7"/>
      <c r="K166" s="7"/>
      <c r="L166" s="250"/>
      <c r="M166" s="250"/>
      <c r="N166" s="250"/>
    </row>
    <row r="167" spans="1:14" x14ac:dyDescent="0.25">
      <c r="A167" s="11"/>
      <c r="B167" s="11"/>
      <c r="C167" s="11"/>
      <c r="D167" s="250"/>
      <c r="E167" s="11"/>
      <c r="F167" s="7"/>
      <c r="G167" s="7"/>
      <c r="H167" s="7"/>
      <c r="I167" s="11"/>
      <c r="J167" s="7"/>
      <c r="K167" s="7"/>
      <c r="L167" s="250"/>
      <c r="M167" s="250"/>
      <c r="N167" s="250"/>
    </row>
    <row r="168" spans="1:14" x14ac:dyDescent="0.25">
      <c r="A168" s="11"/>
      <c r="B168" s="11"/>
      <c r="C168" s="11"/>
      <c r="D168" s="250"/>
      <c r="E168" s="11"/>
      <c r="F168" s="7"/>
      <c r="G168" s="7"/>
      <c r="H168" s="7"/>
      <c r="I168" s="11"/>
      <c r="J168" s="7"/>
      <c r="K168" s="7"/>
      <c r="L168" s="250"/>
      <c r="M168" s="250"/>
      <c r="N168" s="250"/>
    </row>
    <row r="169" spans="1:14" x14ac:dyDescent="0.25">
      <c r="A169" s="11"/>
      <c r="B169" s="11"/>
      <c r="C169" s="11"/>
      <c r="D169" s="250"/>
      <c r="E169" s="11"/>
      <c r="F169" s="7"/>
      <c r="G169" s="7"/>
      <c r="H169" s="7"/>
      <c r="I169" s="11"/>
      <c r="J169" s="7"/>
      <c r="K169" s="7"/>
      <c r="L169" s="250"/>
      <c r="M169" s="250"/>
      <c r="N169" s="250"/>
    </row>
    <row r="170" spans="1:14" x14ac:dyDescent="0.25">
      <c r="A170" s="11"/>
      <c r="B170" s="11"/>
      <c r="C170" s="11"/>
      <c r="D170" s="250"/>
      <c r="E170" s="11"/>
      <c r="F170" s="7"/>
      <c r="G170" s="7"/>
      <c r="H170" s="7"/>
      <c r="I170" s="11"/>
      <c r="J170" s="7"/>
      <c r="K170" s="7"/>
      <c r="L170" s="250"/>
      <c r="M170" s="250"/>
      <c r="N170" s="250"/>
    </row>
    <row r="171" spans="1:14" x14ac:dyDescent="0.25">
      <c r="A171" s="11"/>
      <c r="B171" s="11"/>
      <c r="C171" s="11"/>
      <c r="D171" s="250"/>
      <c r="E171" s="11"/>
      <c r="F171" s="7"/>
      <c r="G171" s="7"/>
      <c r="H171" s="7"/>
      <c r="I171" s="11"/>
      <c r="J171" s="7"/>
      <c r="K171" s="7"/>
      <c r="L171" s="250"/>
      <c r="M171" s="250"/>
      <c r="N171" s="250"/>
    </row>
    <row r="172" spans="1:14" x14ac:dyDescent="0.25">
      <c r="A172" s="11"/>
      <c r="B172" s="11"/>
      <c r="C172" s="11"/>
      <c r="D172" s="250"/>
      <c r="E172" s="11"/>
      <c r="F172" s="7"/>
      <c r="G172" s="7"/>
      <c r="H172" s="7"/>
      <c r="I172" s="11"/>
      <c r="J172" s="7"/>
      <c r="K172" s="7"/>
      <c r="L172" s="250"/>
      <c r="M172" s="250"/>
      <c r="N172" s="250"/>
    </row>
    <row r="173" spans="1:14" x14ac:dyDescent="0.25">
      <c r="A173" s="11"/>
      <c r="B173" s="11"/>
      <c r="C173" s="11"/>
      <c r="D173" s="250"/>
      <c r="E173" s="11"/>
      <c r="F173" s="7"/>
      <c r="G173" s="7"/>
      <c r="H173" s="7"/>
      <c r="I173" s="11"/>
      <c r="J173" s="7"/>
      <c r="K173" s="7"/>
      <c r="L173" s="250"/>
      <c r="M173" s="250"/>
      <c r="N173" s="250"/>
    </row>
    <row r="174" spans="1:14" x14ac:dyDescent="0.25">
      <c r="A174" s="11"/>
      <c r="B174" s="11"/>
      <c r="C174" s="11"/>
      <c r="D174" s="250"/>
      <c r="E174" s="11"/>
      <c r="F174" s="7"/>
      <c r="G174" s="7"/>
      <c r="H174" s="7"/>
      <c r="I174" s="11"/>
      <c r="J174" s="7"/>
      <c r="K174" s="7"/>
      <c r="L174" s="250"/>
      <c r="M174" s="250"/>
      <c r="N174" s="250"/>
    </row>
    <row r="175" spans="1:14" x14ac:dyDescent="0.25">
      <c r="A175" s="11"/>
      <c r="B175" s="11"/>
      <c r="C175" s="11"/>
      <c r="D175" s="250"/>
      <c r="E175" s="11"/>
      <c r="F175" s="7"/>
      <c r="G175" s="7"/>
      <c r="H175" s="7"/>
      <c r="I175" s="11"/>
      <c r="J175" s="7"/>
      <c r="K175" s="7"/>
      <c r="L175" s="250"/>
      <c r="M175" s="250"/>
      <c r="N175" s="250"/>
    </row>
    <row r="176" spans="1:14" x14ac:dyDescent="0.25">
      <c r="A176" s="11"/>
      <c r="B176" s="11"/>
      <c r="C176" s="11"/>
      <c r="D176" s="250"/>
      <c r="E176" s="11"/>
      <c r="F176" s="7"/>
      <c r="G176" s="7"/>
      <c r="H176" s="7"/>
      <c r="I176" s="11"/>
      <c r="J176" s="7"/>
      <c r="K176" s="7"/>
      <c r="L176" s="250"/>
      <c r="M176" s="250"/>
      <c r="N176" s="250"/>
    </row>
    <row r="177" spans="1:14" x14ac:dyDescent="0.25">
      <c r="A177" s="11"/>
      <c r="B177" s="11"/>
      <c r="C177" s="11"/>
      <c r="D177" s="250"/>
      <c r="E177" s="11"/>
      <c r="F177" s="7"/>
      <c r="G177" s="7"/>
      <c r="H177" s="7"/>
      <c r="I177" s="11"/>
      <c r="J177" s="7"/>
      <c r="K177" s="7"/>
      <c r="L177" s="250"/>
      <c r="M177" s="250"/>
      <c r="N177" s="250"/>
    </row>
    <row r="178" spans="1:14" x14ac:dyDescent="0.25">
      <c r="A178" s="11"/>
      <c r="B178" s="11"/>
      <c r="C178" s="11"/>
      <c r="D178" s="250"/>
      <c r="E178" s="11"/>
      <c r="F178" s="7"/>
      <c r="G178" s="7"/>
      <c r="H178" s="7"/>
      <c r="I178" s="11"/>
      <c r="J178" s="7"/>
      <c r="K178" s="7"/>
      <c r="L178" s="250"/>
      <c r="M178" s="250"/>
      <c r="N178" s="250"/>
    </row>
    <row r="179" spans="1:14" x14ac:dyDescent="0.25">
      <c r="A179" s="11"/>
      <c r="B179" s="11"/>
      <c r="C179" s="11"/>
      <c r="D179" s="250"/>
      <c r="E179" s="11"/>
      <c r="F179" s="7"/>
      <c r="G179" s="7"/>
      <c r="H179" s="7"/>
      <c r="I179" s="11"/>
      <c r="J179" s="7"/>
      <c r="K179" s="7"/>
      <c r="L179" s="250"/>
      <c r="M179" s="250"/>
      <c r="N179" s="250"/>
    </row>
    <row r="180" spans="1:14" x14ac:dyDescent="0.25">
      <c r="A180" s="11"/>
      <c r="B180" s="11"/>
      <c r="C180" s="11"/>
      <c r="D180" s="250"/>
      <c r="E180" s="11"/>
      <c r="F180" s="7"/>
      <c r="G180" s="7"/>
      <c r="H180" s="7"/>
      <c r="I180" s="11"/>
      <c r="J180" s="7"/>
      <c r="K180" s="7"/>
      <c r="L180" s="250"/>
      <c r="M180" s="250"/>
      <c r="N180" s="250"/>
    </row>
    <row r="181" spans="1:14" x14ac:dyDescent="0.25">
      <c r="A181" s="11"/>
      <c r="B181" s="11"/>
      <c r="C181" s="11"/>
      <c r="D181" s="250"/>
      <c r="E181" s="11"/>
      <c r="F181" s="7"/>
      <c r="G181" s="7"/>
      <c r="H181" s="7"/>
      <c r="I181" s="11"/>
      <c r="J181" s="7"/>
      <c r="K181" s="7"/>
      <c r="L181" s="250"/>
      <c r="M181" s="250"/>
      <c r="N181" s="250"/>
    </row>
    <row r="182" spans="1:14" x14ac:dyDescent="0.25">
      <c r="A182" s="11"/>
      <c r="B182" s="11"/>
      <c r="C182" s="11"/>
      <c r="D182" s="250"/>
      <c r="E182" s="11"/>
      <c r="F182" s="7"/>
      <c r="G182" s="7"/>
      <c r="H182" s="7"/>
      <c r="I182" s="11"/>
      <c r="J182" s="7"/>
      <c r="K182" s="7"/>
      <c r="L182" s="250"/>
      <c r="M182" s="250"/>
      <c r="N182" s="250"/>
    </row>
    <row r="183" spans="1:14" x14ac:dyDescent="0.25">
      <c r="A183" s="11"/>
      <c r="B183" s="11"/>
      <c r="C183" s="11"/>
      <c r="D183" s="250"/>
      <c r="E183" s="11"/>
      <c r="F183" s="7"/>
      <c r="G183" s="7"/>
      <c r="H183" s="7"/>
      <c r="I183" s="11"/>
      <c r="J183" s="7"/>
      <c r="K183" s="7"/>
      <c r="L183" s="250"/>
      <c r="M183" s="250"/>
      <c r="N183" s="250"/>
    </row>
    <row r="184" spans="1:14" x14ac:dyDescent="0.25">
      <c r="A184" s="11"/>
      <c r="B184" s="11"/>
      <c r="C184" s="11"/>
      <c r="D184" s="250"/>
      <c r="E184" s="11"/>
      <c r="F184" s="7"/>
      <c r="G184" s="7"/>
      <c r="H184" s="7"/>
      <c r="I184" s="11"/>
      <c r="J184" s="7"/>
      <c r="K184" s="7"/>
      <c r="L184" s="250"/>
      <c r="M184" s="250"/>
      <c r="N184" s="250"/>
    </row>
    <row r="185" spans="1:14" x14ac:dyDescent="0.25">
      <c r="A185" s="11"/>
      <c r="B185" s="11"/>
      <c r="C185" s="11"/>
      <c r="D185" s="250"/>
      <c r="E185" s="11"/>
      <c r="F185" s="7"/>
      <c r="G185" s="7"/>
      <c r="H185" s="7"/>
      <c r="I185" s="11"/>
      <c r="J185" s="7"/>
      <c r="K185" s="7"/>
      <c r="L185" s="250"/>
      <c r="M185" s="250"/>
      <c r="N185" s="250"/>
    </row>
    <row r="186" spans="1:14" x14ac:dyDescent="0.25">
      <c r="A186" s="11"/>
      <c r="B186" s="11"/>
      <c r="C186" s="11"/>
      <c r="D186" s="250"/>
      <c r="E186" s="11"/>
      <c r="F186" s="7"/>
      <c r="G186" s="7"/>
      <c r="H186" s="7"/>
      <c r="I186" s="11"/>
      <c r="J186" s="7"/>
      <c r="K186" s="7"/>
      <c r="L186" s="250"/>
      <c r="M186" s="250"/>
      <c r="N186" s="250"/>
    </row>
    <row r="187" spans="1:14" x14ac:dyDescent="0.25">
      <c r="A187" s="11"/>
      <c r="B187" s="11"/>
      <c r="C187" s="11"/>
      <c r="D187" s="250"/>
      <c r="E187" s="11"/>
      <c r="F187" s="7"/>
      <c r="G187" s="7"/>
      <c r="H187" s="7"/>
      <c r="I187" s="11"/>
      <c r="J187" s="7"/>
      <c r="K187" s="7"/>
      <c r="L187" s="250"/>
      <c r="M187" s="250"/>
      <c r="N187" s="250"/>
    </row>
    <row r="188" spans="1:14" x14ac:dyDescent="0.25">
      <c r="A188" s="11"/>
      <c r="B188" s="11"/>
      <c r="C188" s="11"/>
      <c r="D188" s="250"/>
      <c r="E188" s="11"/>
      <c r="F188" s="7"/>
      <c r="G188" s="7"/>
      <c r="H188" s="7"/>
      <c r="I188" s="11"/>
      <c r="J188" s="7"/>
      <c r="K188" s="7"/>
      <c r="L188" s="250"/>
      <c r="M188" s="250"/>
      <c r="N188" s="250"/>
    </row>
    <row r="189" spans="1:14" x14ac:dyDescent="0.25">
      <c r="A189" s="11"/>
      <c r="B189" s="11"/>
      <c r="C189" s="11"/>
      <c r="D189" s="250"/>
      <c r="E189" s="11"/>
      <c r="F189" s="7"/>
      <c r="G189" s="7"/>
      <c r="H189" s="7"/>
      <c r="I189" s="11"/>
      <c r="J189" s="7"/>
      <c r="K189" s="7"/>
      <c r="L189" s="250"/>
      <c r="M189" s="250"/>
      <c r="N189" s="250"/>
    </row>
    <row r="190" spans="1:14" x14ac:dyDescent="0.25">
      <c r="A190" s="11"/>
      <c r="B190" s="11"/>
      <c r="C190" s="11"/>
      <c r="D190" s="250"/>
      <c r="E190" s="11"/>
      <c r="F190" s="7"/>
      <c r="G190" s="7"/>
      <c r="H190" s="7"/>
      <c r="I190" s="11"/>
      <c r="J190" s="7"/>
      <c r="K190" s="7"/>
      <c r="L190" s="250"/>
      <c r="M190" s="250"/>
      <c r="N190" s="250"/>
    </row>
    <row r="191" spans="1:14" x14ac:dyDescent="0.25">
      <c r="A191" s="11"/>
      <c r="B191" s="11"/>
      <c r="C191" s="11"/>
      <c r="D191" s="250"/>
      <c r="E191" s="11"/>
      <c r="F191" s="7"/>
      <c r="G191" s="7"/>
      <c r="H191" s="7"/>
      <c r="I191" s="11"/>
      <c r="J191" s="7"/>
      <c r="K191" s="7"/>
      <c r="L191" s="250"/>
      <c r="M191" s="250"/>
      <c r="N191" s="250"/>
    </row>
    <row r="192" spans="1:14" x14ac:dyDescent="0.25">
      <c r="A192" s="11"/>
      <c r="B192" s="11"/>
      <c r="C192" s="11"/>
      <c r="D192" s="250"/>
      <c r="E192" s="11"/>
      <c r="F192" s="7"/>
      <c r="G192" s="7"/>
      <c r="H192" s="7"/>
      <c r="I192" s="11"/>
      <c r="J192" s="7"/>
      <c r="K192" s="7"/>
      <c r="L192" s="250"/>
      <c r="M192" s="250"/>
      <c r="N192" s="250"/>
    </row>
    <row r="193" spans="1:14" x14ac:dyDescent="0.25">
      <c r="A193" s="11"/>
      <c r="B193" s="11"/>
      <c r="C193" s="11"/>
      <c r="D193" s="250"/>
      <c r="E193" s="11"/>
      <c r="F193" s="7"/>
      <c r="G193" s="7"/>
      <c r="H193" s="7"/>
      <c r="I193" s="11"/>
      <c r="J193" s="7"/>
      <c r="K193" s="7"/>
      <c r="L193" s="250"/>
      <c r="M193" s="250"/>
      <c r="N193" s="250"/>
    </row>
    <row r="194" spans="1:14" x14ac:dyDescent="0.25">
      <c r="A194" s="11"/>
      <c r="B194" s="11"/>
      <c r="C194" s="11"/>
      <c r="D194" s="250"/>
      <c r="E194" s="11"/>
      <c r="F194" s="7"/>
      <c r="G194" s="7"/>
      <c r="H194" s="7"/>
      <c r="I194" s="11"/>
      <c r="J194" s="7"/>
      <c r="K194" s="7"/>
      <c r="L194" s="250"/>
      <c r="M194" s="250"/>
      <c r="N194" s="250"/>
    </row>
    <row r="195" spans="1:14" x14ac:dyDescent="0.25">
      <c r="A195" s="11"/>
      <c r="B195" s="11"/>
      <c r="C195" s="11"/>
      <c r="D195" s="250"/>
      <c r="E195" s="11"/>
      <c r="F195" s="7"/>
      <c r="G195" s="7"/>
      <c r="H195" s="7"/>
      <c r="I195" s="11"/>
      <c r="J195" s="7"/>
      <c r="K195" s="7"/>
      <c r="L195" s="250"/>
      <c r="M195" s="250"/>
      <c r="N195" s="250"/>
    </row>
    <row r="196" spans="1:14" x14ac:dyDescent="0.25">
      <c r="A196" s="11"/>
      <c r="B196" s="11"/>
      <c r="C196" s="11"/>
      <c r="D196" s="250"/>
      <c r="E196" s="11"/>
      <c r="F196" s="7"/>
      <c r="G196" s="7"/>
      <c r="H196" s="7"/>
      <c r="I196" s="11"/>
      <c r="J196" s="7"/>
      <c r="K196" s="7"/>
      <c r="L196" s="250"/>
      <c r="M196" s="250"/>
      <c r="N196" s="250"/>
    </row>
    <row r="197" spans="1:14" x14ac:dyDescent="0.25">
      <c r="A197" s="11"/>
      <c r="B197" s="11"/>
      <c r="C197" s="11"/>
      <c r="D197" s="250"/>
      <c r="E197" s="11"/>
      <c r="F197" s="7"/>
      <c r="G197" s="7"/>
      <c r="H197" s="7"/>
      <c r="I197" s="11"/>
      <c r="J197" s="7"/>
      <c r="K197" s="7"/>
      <c r="L197" s="250"/>
      <c r="M197" s="250"/>
      <c r="N197" s="250"/>
    </row>
    <row r="198" spans="1:14" x14ac:dyDescent="0.25">
      <c r="A198" s="11"/>
      <c r="B198" s="11"/>
      <c r="C198" s="11"/>
      <c r="D198" s="250"/>
      <c r="E198" s="11"/>
      <c r="F198" s="7"/>
      <c r="G198" s="7"/>
      <c r="H198" s="7"/>
      <c r="I198" s="11"/>
      <c r="J198" s="7"/>
      <c r="K198" s="7"/>
      <c r="L198" s="250"/>
      <c r="M198" s="250"/>
      <c r="N198" s="250"/>
    </row>
    <row r="199" spans="1:14" x14ac:dyDescent="0.25">
      <c r="A199" s="11"/>
      <c r="B199" s="11"/>
      <c r="C199" s="11"/>
      <c r="D199" s="250"/>
      <c r="E199" s="11"/>
      <c r="F199" s="7"/>
      <c r="G199" s="7"/>
      <c r="H199" s="7"/>
      <c r="I199" s="11"/>
      <c r="J199" s="7"/>
      <c r="K199" s="7"/>
      <c r="L199" s="250"/>
      <c r="M199" s="250"/>
      <c r="N199" s="250"/>
    </row>
    <row r="200" spans="1:14" x14ac:dyDescent="0.25">
      <c r="A200" s="11"/>
      <c r="B200" s="11"/>
      <c r="C200" s="11"/>
      <c r="D200" s="250"/>
      <c r="E200" s="11"/>
      <c r="F200" s="7"/>
      <c r="G200" s="7"/>
      <c r="H200" s="7"/>
      <c r="I200" s="11"/>
      <c r="J200" s="7"/>
      <c r="K200" s="7"/>
      <c r="L200" s="250"/>
      <c r="M200" s="250"/>
      <c r="N200" s="250"/>
    </row>
    <row r="201" spans="1:14" x14ac:dyDescent="0.25">
      <c r="A201" s="11"/>
      <c r="B201" s="11"/>
      <c r="C201" s="11"/>
      <c r="D201" s="250"/>
      <c r="E201" s="11"/>
      <c r="F201" s="7"/>
      <c r="G201" s="7"/>
      <c r="H201" s="7"/>
      <c r="I201" s="11"/>
      <c r="J201" s="7"/>
      <c r="K201" s="7"/>
      <c r="L201" s="250"/>
      <c r="M201" s="250"/>
      <c r="N201" s="250"/>
    </row>
    <row r="202" spans="1:14" x14ac:dyDescent="0.25">
      <c r="A202" s="11"/>
      <c r="B202" s="11"/>
      <c r="C202" s="11"/>
      <c r="D202" s="250"/>
      <c r="E202" s="11"/>
      <c r="F202" s="7"/>
      <c r="G202" s="7"/>
      <c r="H202" s="7"/>
      <c r="I202" s="11"/>
      <c r="J202" s="7"/>
      <c r="K202" s="7"/>
      <c r="L202" s="250"/>
      <c r="M202" s="250"/>
      <c r="N202" s="250"/>
    </row>
    <row r="203" spans="1:14" x14ac:dyDescent="0.25">
      <c r="A203" s="11"/>
      <c r="B203" s="11"/>
      <c r="C203" s="11"/>
      <c r="D203" s="250"/>
      <c r="E203" s="11"/>
      <c r="F203" s="7"/>
      <c r="G203" s="7"/>
      <c r="H203" s="7"/>
      <c r="I203" s="11"/>
      <c r="J203" s="7"/>
      <c r="K203" s="7"/>
      <c r="L203" s="250"/>
      <c r="M203" s="250"/>
      <c r="N203" s="250"/>
    </row>
    <row r="204" spans="1:14" x14ac:dyDescent="0.25">
      <c r="A204" s="11"/>
      <c r="B204" s="11"/>
      <c r="C204" s="11"/>
      <c r="D204" s="250"/>
      <c r="E204" s="11"/>
      <c r="F204" s="7"/>
      <c r="G204" s="7"/>
      <c r="H204" s="7"/>
      <c r="I204" s="11"/>
      <c r="J204" s="7"/>
      <c r="K204" s="7"/>
      <c r="L204" s="250"/>
      <c r="M204" s="250"/>
      <c r="N204" s="250"/>
    </row>
    <row r="205" spans="1:14" x14ac:dyDescent="0.25">
      <c r="A205" s="11"/>
      <c r="B205" s="11"/>
      <c r="C205" s="11"/>
      <c r="D205" s="250"/>
      <c r="E205" s="11"/>
      <c r="F205" s="7"/>
      <c r="G205" s="7"/>
      <c r="H205" s="7"/>
      <c r="I205" s="11"/>
      <c r="J205" s="7"/>
      <c r="K205" s="7"/>
      <c r="L205" s="250"/>
      <c r="M205" s="250"/>
      <c r="N205" s="250"/>
    </row>
    <row r="206" spans="1:14" x14ac:dyDescent="0.25">
      <c r="A206" s="11"/>
      <c r="B206" s="11"/>
      <c r="C206" s="11"/>
      <c r="D206" s="250"/>
      <c r="E206" s="11"/>
      <c r="F206" s="7"/>
      <c r="G206" s="7"/>
      <c r="H206" s="7"/>
      <c r="I206" s="11"/>
      <c r="J206" s="7"/>
      <c r="K206" s="7"/>
      <c r="L206" s="250"/>
      <c r="M206" s="250"/>
      <c r="N206" s="250"/>
    </row>
    <row r="207" spans="1:14" x14ac:dyDescent="0.25">
      <c r="A207" s="11"/>
      <c r="B207" s="11"/>
      <c r="C207" s="11"/>
      <c r="D207" s="250"/>
      <c r="E207" s="11"/>
      <c r="F207" s="7"/>
      <c r="G207" s="7"/>
      <c r="H207" s="7"/>
      <c r="I207" s="11"/>
      <c r="J207" s="7"/>
      <c r="K207" s="7"/>
      <c r="L207" s="250"/>
      <c r="M207" s="250"/>
      <c r="N207" s="250"/>
    </row>
    <row r="208" spans="1:14" x14ac:dyDescent="0.25">
      <c r="A208" s="11"/>
      <c r="B208" s="11"/>
      <c r="C208" s="11"/>
      <c r="D208" s="250"/>
      <c r="E208" s="11"/>
      <c r="F208" s="7"/>
      <c r="G208" s="7"/>
      <c r="H208" s="7"/>
      <c r="I208" s="11"/>
      <c r="J208" s="7"/>
      <c r="K208" s="7"/>
      <c r="L208" s="250"/>
      <c r="M208" s="250"/>
      <c r="N208" s="250"/>
    </row>
    <row r="209" spans="1:14" x14ac:dyDescent="0.25">
      <c r="A209" s="11"/>
      <c r="B209" s="11"/>
      <c r="C209" s="11"/>
      <c r="D209" s="250"/>
      <c r="E209" s="11"/>
      <c r="F209" s="7"/>
      <c r="G209" s="7"/>
      <c r="H209" s="7"/>
      <c r="I209" s="11"/>
      <c r="J209" s="7"/>
      <c r="K209" s="7"/>
      <c r="L209" s="250"/>
      <c r="M209" s="250"/>
      <c r="N209" s="250"/>
    </row>
    <row r="210" spans="1:14" x14ac:dyDescent="0.25">
      <c r="A210" s="11"/>
      <c r="B210" s="11"/>
      <c r="C210" s="11"/>
      <c r="D210" s="250"/>
      <c r="E210" s="11"/>
      <c r="F210" s="7"/>
      <c r="G210" s="7"/>
      <c r="H210" s="7"/>
      <c r="I210" s="11"/>
      <c r="J210" s="7"/>
      <c r="K210" s="7"/>
      <c r="L210" s="250"/>
      <c r="M210" s="250"/>
      <c r="N210" s="250"/>
    </row>
    <row r="211" spans="1:14" x14ac:dyDescent="0.25">
      <c r="A211" s="11"/>
      <c r="B211" s="11"/>
      <c r="C211" s="11"/>
      <c r="D211" s="250"/>
      <c r="E211" s="11"/>
      <c r="F211" s="7"/>
      <c r="G211" s="7"/>
      <c r="H211" s="7"/>
      <c r="I211" s="11"/>
      <c r="J211" s="7"/>
      <c r="K211" s="7"/>
      <c r="L211" s="250"/>
      <c r="M211" s="250"/>
      <c r="N211" s="250"/>
    </row>
    <row r="212" spans="1:14" x14ac:dyDescent="0.25">
      <c r="A212" s="11"/>
      <c r="B212" s="11"/>
      <c r="C212" s="11"/>
      <c r="D212" s="250"/>
      <c r="E212" s="11"/>
      <c r="F212" s="7"/>
      <c r="G212" s="7"/>
      <c r="H212" s="7"/>
      <c r="I212" s="11"/>
      <c r="J212" s="7"/>
      <c r="K212" s="7"/>
      <c r="L212" s="250"/>
      <c r="M212" s="250"/>
      <c r="N212" s="250"/>
    </row>
    <row r="213" spans="1:14" x14ac:dyDescent="0.25">
      <c r="A213" s="11"/>
      <c r="B213" s="11"/>
      <c r="C213" s="11"/>
      <c r="D213" s="250"/>
      <c r="E213" s="11"/>
      <c r="F213" s="7"/>
      <c r="G213" s="7"/>
      <c r="H213" s="7"/>
      <c r="I213" s="11"/>
      <c r="J213" s="7"/>
      <c r="K213" s="7"/>
      <c r="L213" s="250"/>
      <c r="M213" s="250"/>
      <c r="N213" s="250"/>
    </row>
    <row r="214" spans="1:14" x14ac:dyDescent="0.25">
      <c r="A214" s="11"/>
      <c r="B214" s="11"/>
      <c r="C214" s="11"/>
      <c r="D214" s="250"/>
      <c r="E214" s="11"/>
      <c r="F214" s="7"/>
      <c r="G214" s="7"/>
      <c r="H214" s="7"/>
      <c r="I214" s="11"/>
      <c r="J214" s="7"/>
      <c r="K214" s="7"/>
      <c r="L214" s="250"/>
      <c r="M214" s="250"/>
      <c r="N214" s="250"/>
    </row>
    <row r="215" spans="1:14" x14ac:dyDescent="0.25">
      <c r="A215" s="11"/>
      <c r="B215" s="11"/>
      <c r="C215" s="11"/>
      <c r="D215" s="250"/>
      <c r="E215" s="11"/>
      <c r="F215" s="7"/>
      <c r="G215" s="7"/>
      <c r="H215" s="7"/>
      <c r="I215" s="11"/>
      <c r="J215" s="7"/>
      <c r="K215" s="7"/>
      <c r="L215" s="250"/>
      <c r="M215" s="250"/>
      <c r="N215" s="250"/>
    </row>
    <row r="216" spans="1:14" x14ac:dyDescent="0.25">
      <c r="A216" s="11"/>
      <c r="B216" s="11"/>
      <c r="C216" s="11"/>
      <c r="D216" s="250"/>
      <c r="E216" s="11"/>
      <c r="F216" s="7"/>
      <c r="G216" s="7"/>
      <c r="H216" s="7"/>
      <c r="I216" s="11"/>
      <c r="J216" s="7"/>
      <c r="K216" s="7"/>
      <c r="L216" s="250"/>
      <c r="M216" s="250"/>
      <c r="N216" s="250"/>
    </row>
    <row r="217" spans="1:14" x14ac:dyDescent="0.25">
      <c r="A217" s="11"/>
      <c r="B217" s="11"/>
      <c r="C217" s="11"/>
      <c r="D217" s="250"/>
      <c r="E217" s="11"/>
      <c r="F217" s="7"/>
      <c r="G217" s="7"/>
      <c r="H217" s="7"/>
      <c r="I217" s="11"/>
      <c r="J217" s="7"/>
      <c r="K217" s="7"/>
      <c r="L217" s="250"/>
      <c r="M217" s="250"/>
      <c r="N217" s="250"/>
    </row>
    <row r="218" spans="1:14" x14ac:dyDescent="0.25">
      <c r="A218" s="11"/>
      <c r="B218" s="11"/>
      <c r="C218" s="11"/>
      <c r="D218" s="250"/>
      <c r="E218" s="11"/>
      <c r="F218" s="7"/>
      <c r="G218" s="7"/>
      <c r="H218" s="7"/>
      <c r="I218" s="11"/>
      <c r="J218" s="7"/>
      <c r="K218" s="7"/>
      <c r="L218" s="250"/>
      <c r="M218" s="250"/>
      <c r="N218" s="250"/>
    </row>
    <row r="219" spans="1:14" x14ac:dyDescent="0.25">
      <c r="A219" s="11"/>
      <c r="B219" s="11"/>
      <c r="C219" s="11"/>
      <c r="D219" s="250"/>
      <c r="E219" s="11"/>
      <c r="F219" s="7"/>
      <c r="G219" s="7"/>
      <c r="H219" s="7"/>
      <c r="I219" s="11"/>
      <c r="J219" s="7"/>
      <c r="K219" s="7"/>
      <c r="L219" s="250"/>
      <c r="M219" s="250"/>
      <c r="N219" s="250"/>
    </row>
    <row r="220" spans="1:14" x14ac:dyDescent="0.25">
      <c r="A220" s="11"/>
      <c r="B220" s="11"/>
      <c r="C220" s="11"/>
      <c r="D220" s="250"/>
      <c r="E220" s="11"/>
      <c r="F220" s="7"/>
      <c r="G220" s="7"/>
      <c r="H220" s="7"/>
      <c r="I220" s="11"/>
      <c r="J220" s="7"/>
      <c r="K220" s="7"/>
      <c r="L220" s="250"/>
      <c r="M220" s="250"/>
      <c r="N220" s="250"/>
    </row>
    <row r="221" spans="1:14" x14ac:dyDescent="0.25">
      <c r="A221" s="11"/>
      <c r="B221" s="11"/>
      <c r="C221" s="11"/>
      <c r="D221" s="250"/>
      <c r="E221" s="11"/>
      <c r="F221" s="7"/>
      <c r="G221" s="7"/>
      <c r="H221" s="7"/>
      <c r="I221" s="11"/>
      <c r="J221" s="7"/>
      <c r="K221" s="7"/>
      <c r="L221" s="250"/>
      <c r="M221" s="250"/>
      <c r="N221" s="250"/>
    </row>
    <row r="222" spans="1:14" x14ac:dyDescent="0.25">
      <c r="A222" s="11"/>
      <c r="B222" s="11"/>
      <c r="C222" s="11"/>
      <c r="D222" s="250"/>
      <c r="E222" s="11"/>
      <c r="F222" s="7"/>
      <c r="G222" s="7"/>
      <c r="H222" s="7"/>
      <c r="I222" s="11"/>
      <c r="J222" s="7"/>
      <c r="K222" s="7"/>
      <c r="L222" s="250"/>
      <c r="M222" s="250"/>
      <c r="N222" s="250"/>
    </row>
    <row r="223" spans="1:14" x14ac:dyDescent="0.25">
      <c r="A223" s="11"/>
      <c r="B223" s="11"/>
      <c r="C223" s="11"/>
      <c r="D223" s="250"/>
      <c r="E223" s="11"/>
      <c r="F223" s="7"/>
      <c r="G223" s="7"/>
      <c r="H223" s="7"/>
      <c r="I223" s="11"/>
      <c r="J223" s="7"/>
      <c r="K223" s="7"/>
      <c r="L223" s="250"/>
      <c r="M223" s="250"/>
      <c r="N223" s="250"/>
    </row>
    <row r="224" spans="1:14" x14ac:dyDescent="0.25">
      <c r="A224" s="11"/>
      <c r="B224" s="11"/>
      <c r="C224" s="11"/>
      <c r="D224" s="250"/>
      <c r="E224" s="11"/>
      <c r="F224" s="7"/>
      <c r="G224" s="7"/>
      <c r="H224" s="7"/>
      <c r="I224" s="11"/>
      <c r="J224" s="7"/>
      <c r="K224" s="7"/>
      <c r="L224" s="250"/>
      <c r="M224" s="250"/>
      <c r="N224" s="250"/>
    </row>
    <row r="225" spans="1:14" x14ac:dyDescent="0.25">
      <c r="A225" s="11"/>
      <c r="B225" s="11"/>
      <c r="C225" s="11"/>
      <c r="D225" s="250"/>
      <c r="E225" s="11"/>
      <c r="F225" s="7"/>
      <c r="G225" s="7"/>
      <c r="H225" s="7"/>
      <c r="I225" s="11"/>
      <c r="J225" s="7"/>
      <c r="K225" s="7"/>
      <c r="L225" s="250"/>
      <c r="M225" s="250"/>
      <c r="N225" s="250"/>
    </row>
    <row r="226" spans="1:14" x14ac:dyDescent="0.25">
      <c r="A226" s="11"/>
      <c r="B226" s="11"/>
      <c r="C226" s="11"/>
      <c r="D226" s="250"/>
      <c r="E226" s="11"/>
      <c r="F226" s="7"/>
      <c r="G226" s="7"/>
      <c r="H226" s="7"/>
      <c r="I226" s="11"/>
      <c r="J226" s="7"/>
      <c r="K226" s="7"/>
      <c r="L226" s="250"/>
      <c r="M226" s="250"/>
      <c r="N226" s="250"/>
    </row>
    <row r="227" spans="1:14" x14ac:dyDescent="0.25">
      <c r="A227" s="11"/>
      <c r="B227" s="11"/>
      <c r="C227" s="11"/>
      <c r="D227" s="250"/>
      <c r="E227" s="11"/>
      <c r="F227" s="7"/>
      <c r="G227" s="7"/>
      <c r="H227" s="7"/>
      <c r="I227" s="11"/>
      <c r="J227" s="7"/>
      <c r="K227" s="7"/>
      <c r="L227" s="250"/>
      <c r="M227" s="250"/>
      <c r="N227" s="250"/>
    </row>
    <row r="228" spans="1:14" x14ac:dyDescent="0.25">
      <c r="A228" s="11"/>
      <c r="B228" s="11"/>
      <c r="C228" s="11"/>
      <c r="D228" s="250"/>
      <c r="E228" s="11"/>
      <c r="F228" s="7"/>
      <c r="G228" s="7"/>
      <c r="H228" s="7"/>
      <c r="I228" s="11"/>
      <c r="J228" s="7"/>
      <c r="K228" s="7"/>
      <c r="L228" s="250"/>
      <c r="M228" s="250"/>
      <c r="N228" s="250"/>
    </row>
    <row r="229" spans="1:14" x14ac:dyDescent="0.25">
      <c r="A229" s="11"/>
      <c r="B229" s="11"/>
      <c r="C229" s="11"/>
      <c r="D229" s="250"/>
      <c r="E229" s="11"/>
      <c r="F229" s="7"/>
      <c r="G229" s="7"/>
      <c r="H229" s="7"/>
      <c r="I229" s="11"/>
      <c r="J229" s="7"/>
      <c r="K229" s="7"/>
      <c r="L229" s="250"/>
      <c r="M229" s="250"/>
      <c r="N229" s="250"/>
    </row>
    <row r="230" spans="1:14" x14ac:dyDescent="0.25">
      <c r="A230" s="11"/>
      <c r="B230" s="11"/>
      <c r="C230" s="11"/>
      <c r="D230" s="250"/>
      <c r="E230" s="11"/>
      <c r="F230" s="7"/>
      <c r="G230" s="7"/>
      <c r="H230" s="7"/>
      <c r="I230" s="11"/>
      <c r="J230" s="7"/>
      <c r="K230" s="7"/>
      <c r="L230" s="250"/>
      <c r="M230" s="250"/>
      <c r="N230" s="250"/>
    </row>
    <row r="231" spans="1:14" x14ac:dyDescent="0.25">
      <c r="A231" s="11"/>
      <c r="B231" s="11"/>
      <c r="C231" s="11"/>
      <c r="D231" s="250"/>
      <c r="E231" s="11"/>
      <c r="F231" s="7"/>
      <c r="G231" s="7"/>
      <c r="H231" s="7"/>
      <c r="I231" s="11"/>
      <c r="J231" s="7"/>
      <c r="K231" s="7"/>
      <c r="L231" s="250"/>
      <c r="M231" s="250"/>
      <c r="N231" s="250"/>
    </row>
    <row r="232" spans="1:14" x14ac:dyDescent="0.25">
      <c r="A232" s="11"/>
      <c r="B232" s="11"/>
      <c r="C232" s="11"/>
      <c r="D232" s="250"/>
      <c r="E232" s="11"/>
      <c r="F232" s="7"/>
      <c r="G232" s="7"/>
      <c r="H232" s="7"/>
      <c r="I232" s="11"/>
      <c r="J232" s="7"/>
      <c r="K232" s="7"/>
      <c r="L232" s="250"/>
      <c r="M232" s="250"/>
      <c r="N232" s="250"/>
    </row>
    <row r="233" spans="1:14" x14ac:dyDescent="0.25">
      <c r="A233" s="11"/>
      <c r="B233" s="11"/>
      <c r="C233" s="11"/>
      <c r="D233" s="250"/>
      <c r="E233" s="11"/>
      <c r="F233" s="7"/>
      <c r="G233" s="7"/>
      <c r="H233" s="7"/>
      <c r="I233" s="11"/>
      <c r="J233" s="7"/>
      <c r="K233" s="7"/>
      <c r="L233" s="250"/>
      <c r="M233" s="250"/>
      <c r="N233" s="250"/>
    </row>
    <row r="234" spans="1:14" x14ac:dyDescent="0.25">
      <c r="A234" s="11"/>
      <c r="B234" s="11"/>
      <c r="C234" s="11"/>
      <c r="D234" s="250"/>
      <c r="E234" s="11"/>
      <c r="F234" s="7"/>
      <c r="G234" s="7"/>
      <c r="H234" s="7"/>
      <c r="I234" s="11"/>
      <c r="J234" s="7"/>
      <c r="K234" s="7"/>
      <c r="L234" s="250"/>
      <c r="M234" s="250"/>
      <c r="N234" s="250"/>
    </row>
    <row r="235" spans="1:14" x14ac:dyDescent="0.25">
      <c r="A235" s="11"/>
      <c r="B235" s="11"/>
      <c r="C235" s="11"/>
      <c r="D235" s="250"/>
      <c r="E235" s="11"/>
      <c r="F235" s="7"/>
      <c r="G235" s="7"/>
      <c r="H235" s="7"/>
      <c r="I235" s="11"/>
      <c r="J235" s="7"/>
      <c r="K235" s="7"/>
      <c r="L235" s="250"/>
      <c r="M235" s="250"/>
      <c r="N235" s="250"/>
    </row>
    <row r="236" spans="1:14" x14ac:dyDescent="0.25">
      <c r="A236" s="11"/>
      <c r="B236" s="11"/>
      <c r="C236" s="11"/>
      <c r="D236" s="250"/>
      <c r="E236" s="11"/>
      <c r="F236" s="7"/>
      <c r="G236" s="7"/>
      <c r="H236" s="7"/>
      <c r="I236" s="11"/>
      <c r="J236" s="7"/>
      <c r="K236" s="7"/>
      <c r="L236" s="250"/>
      <c r="M236" s="250"/>
      <c r="N236" s="250"/>
    </row>
    <row r="237" spans="1:14" x14ac:dyDescent="0.25">
      <c r="A237" s="11"/>
      <c r="B237" s="11"/>
      <c r="C237" s="11"/>
      <c r="D237" s="250"/>
      <c r="E237" s="11"/>
      <c r="F237" s="7"/>
      <c r="G237" s="7"/>
      <c r="H237" s="7"/>
      <c r="I237" s="11"/>
      <c r="J237" s="7"/>
      <c r="K237" s="7"/>
      <c r="L237" s="250"/>
      <c r="M237" s="250"/>
      <c r="N237" s="250"/>
    </row>
    <row r="238" spans="1:14" x14ac:dyDescent="0.25">
      <c r="A238" s="11"/>
      <c r="B238" s="11"/>
      <c r="C238" s="11"/>
      <c r="D238" s="250"/>
      <c r="E238" s="11"/>
      <c r="F238" s="7"/>
      <c r="G238" s="7"/>
      <c r="H238" s="7"/>
      <c r="I238" s="11"/>
      <c r="J238" s="7"/>
      <c r="K238" s="7"/>
      <c r="L238" s="250"/>
      <c r="M238" s="250"/>
      <c r="N238" s="250"/>
    </row>
    <row r="239" spans="1:14" x14ac:dyDescent="0.25">
      <c r="A239" s="11"/>
      <c r="B239" s="11"/>
      <c r="C239" s="11"/>
      <c r="D239" s="250"/>
      <c r="E239" s="11"/>
      <c r="F239" s="7"/>
      <c r="G239" s="7"/>
      <c r="H239" s="7"/>
      <c r="I239" s="11"/>
      <c r="J239" s="7"/>
      <c r="K239" s="7"/>
      <c r="L239" s="250"/>
      <c r="M239" s="250"/>
      <c r="N239" s="250"/>
    </row>
    <row r="240" spans="1:14" x14ac:dyDescent="0.25">
      <c r="A240" s="11"/>
      <c r="B240" s="11"/>
      <c r="C240" s="11"/>
      <c r="D240" s="250"/>
      <c r="E240" s="11"/>
      <c r="F240" s="7"/>
      <c r="G240" s="7"/>
      <c r="H240" s="7"/>
      <c r="I240" s="11"/>
      <c r="J240" s="7"/>
      <c r="K240" s="7"/>
      <c r="L240" s="250"/>
      <c r="M240" s="250"/>
      <c r="N240" s="250"/>
    </row>
    <row r="241" spans="1:14" x14ac:dyDescent="0.25">
      <c r="A241" s="11"/>
      <c r="B241" s="11"/>
      <c r="C241" s="11"/>
      <c r="D241" s="250"/>
      <c r="E241" s="11"/>
      <c r="F241" s="7"/>
      <c r="G241" s="7"/>
      <c r="H241" s="7"/>
      <c r="I241" s="11"/>
      <c r="J241" s="7"/>
      <c r="K241" s="7"/>
      <c r="L241" s="250"/>
      <c r="M241" s="250"/>
      <c r="N241" s="250"/>
    </row>
    <row r="242" spans="1:14" x14ac:dyDescent="0.25">
      <c r="A242" s="11"/>
      <c r="B242" s="11"/>
      <c r="C242" s="11"/>
      <c r="D242" s="250"/>
      <c r="E242" s="11"/>
      <c r="F242" s="7"/>
      <c r="G242" s="7"/>
      <c r="H242" s="7"/>
      <c r="I242" s="11"/>
      <c r="J242" s="7"/>
      <c r="K242" s="7"/>
      <c r="L242" s="250"/>
      <c r="M242" s="250"/>
      <c r="N242" s="250"/>
    </row>
    <row r="243" spans="1:14" x14ac:dyDescent="0.25">
      <c r="A243" s="11"/>
      <c r="B243" s="11"/>
      <c r="C243" s="11"/>
      <c r="D243" s="250"/>
      <c r="E243" s="11"/>
      <c r="F243" s="7"/>
      <c r="G243" s="7"/>
      <c r="H243" s="7"/>
      <c r="I243" s="11"/>
      <c r="J243" s="7"/>
      <c r="K243" s="7"/>
      <c r="L243" s="250"/>
      <c r="M243" s="250"/>
      <c r="N243" s="250"/>
    </row>
    <row r="244" spans="1:14" x14ac:dyDescent="0.25">
      <c r="A244" s="11"/>
      <c r="B244" s="11"/>
      <c r="C244" s="11"/>
      <c r="D244" s="250"/>
      <c r="E244" s="11"/>
      <c r="F244" s="7"/>
      <c r="G244" s="7"/>
      <c r="H244" s="7"/>
      <c r="I244" s="11"/>
      <c r="J244" s="7"/>
      <c r="K244" s="7"/>
      <c r="L244" s="250"/>
      <c r="M244" s="250"/>
      <c r="N244" s="250"/>
    </row>
    <row r="245" spans="1:14" x14ac:dyDescent="0.25">
      <c r="A245" s="11"/>
      <c r="B245" s="11"/>
      <c r="C245" s="11"/>
      <c r="D245" s="250"/>
      <c r="E245" s="11"/>
      <c r="F245" s="7"/>
      <c r="G245" s="7"/>
      <c r="H245" s="7"/>
      <c r="I245" s="11"/>
      <c r="J245" s="7"/>
      <c r="K245" s="7"/>
      <c r="L245" s="250"/>
      <c r="M245" s="250"/>
      <c r="N245" s="250"/>
    </row>
    <row r="246" spans="1:14" x14ac:dyDescent="0.25">
      <c r="A246" s="11"/>
      <c r="B246" s="11"/>
      <c r="C246" s="11"/>
      <c r="D246" s="250"/>
      <c r="E246" s="11"/>
      <c r="F246" s="7"/>
      <c r="G246" s="7"/>
      <c r="H246" s="7"/>
      <c r="I246" s="11"/>
      <c r="J246" s="7"/>
      <c r="K246" s="7"/>
      <c r="L246" s="250"/>
      <c r="M246" s="250"/>
      <c r="N246" s="250"/>
    </row>
    <row r="247" spans="1:14" x14ac:dyDescent="0.25">
      <c r="A247" s="11"/>
      <c r="B247" s="11"/>
      <c r="C247" s="11"/>
      <c r="D247" s="250"/>
      <c r="E247" s="11"/>
      <c r="F247" s="7"/>
      <c r="G247" s="7"/>
      <c r="H247" s="7"/>
      <c r="I247" s="11"/>
      <c r="J247" s="7"/>
      <c r="K247" s="7"/>
      <c r="L247" s="250"/>
      <c r="M247" s="250"/>
      <c r="N247" s="250"/>
    </row>
    <row r="248" spans="1:14" x14ac:dyDescent="0.25">
      <c r="A248" s="11"/>
      <c r="B248" s="11"/>
      <c r="C248" s="11"/>
      <c r="D248" s="250"/>
      <c r="E248" s="11"/>
      <c r="F248" s="7"/>
      <c r="G248" s="7"/>
      <c r="H248" s="7"/>
      <c r="I248" s="11"/>
      <c r="J248" s="7"/>
      <c r="K248" s="7"/>
      <c r="L248" s="250"/>
      <c r="M248" s="250"/>
      <c r="N248" s="250"/>
    </row>
    <row r="249" spans="1:14" x14ac:dyDescent="0.25">
      <c r="A249" s="11"/>
      <c r="B249" s="11"/>
      <c r="C249" s="11"/>
      <c r="D249" s="250"/>
      <c r="E249" s="11"/>
      <c r="F249" s="7"/>
      <c r="G249" s="7"/>
      <c r="H249" s="7"/>
      <c r="I249" s="11"/>
      <c r="J249" s="7"/>
      <c r="K249" s="7"/>
      <c r="L249" s="250"/>
      <c r="M249" s="250"/>
      <c r="N249" s="250"/>
    </row>
    <row r="250" spans="1:14" x14ac:dyDescent="0.25">
      <c r="A250" s="11"/>
      <c r="B250" s="11"/>
      <c r="C250" s="11"/>
      <c r="D250" s="250"/>
      <c r="E250" s="11"/>
      <c r="F250" s="7"/>
      <c r="G250" s="7"/>
      <c r="H250" s="7"/>
      <c r="I250" s="11"/>
      <c r="J250" s="7"/>
      <c r="K250" s="7"/>
      <c r="L250" s="250"/>
      <c r="M250" s="250"/>
      <c r="N250" s="250"/>
    </row>
    <row r="251" spans="1:14" x14ac:dyDescent="0.25">
      <c r="A251" s="11"/>
      <c r="B251" s="11"/>
      <c r="C251" s="11"/>
      <c r="D251" s="250"/>
      <c r="E251" s="11"/>
      <c r="F251" s="7"/>
      <c r="G251" s="7"/>
      <c r="H251" s="7"/>
      <c r="I251" s="11"/>
      <c r="J251" s="7"/>
      <c r="K251" s="7"/>
      <c r="L251" s="250"/>
      <c r="M251" s="250"/>
      <c r="N251" s="250"/>
    </row>
    <row r="252" spans="1:14" x14ac:dyDescent="0.25">
      <c r="A252" s="11"/>
      <c r="B252" s="11"/>
      <c r="C252" s="11"/>
      <c r="D252" s="250"/>
      <c r="E252" s="11"/>
      <c r="F252" s="7"/>
      <c r="G252" s="7"/>
      <c r="H252" s="7"/>
      <c r="I252" s="11"/>
      <c r="J252" s="7"/>
      <c r="K252" s="7"/>
      <c r="L252" s="250"/>
      <c r="M252" s="250"/>
      <c r="N252" s="250"/>
    </row>
    <row r="253" spans="1:14" x14ac:dyDescent="0.25">
      <c r="A253" s="11"/>
      <c r="B253" s="11"/>
      <c r="C253" s="11"/>
      <c r="D253" s="250"/>
      <c r="E253" s="11"/>
      <c r="F253" s="7"/>
      <c r="G253" s="7"/>
      <c r="H253" s="7"/>
      <c r="I253" s="11"/>
      <c r="J253" s="7"/>
      <c r="K253" s="7"/>
      <c r="L253" s="250"/>
      <c r="M253" s="250"/>
      <c r="N253" s="250"/>
    </row>
    <row r="254" spans="1:14" x14ac:dyDescent="0.25">
      <c r="A254" s="11"/>
      <c r="B254" s="11"/>
      <c r="C254" s="11"/>
      <c r="D254" s="250"/>
      <c r="E254" s="11"/>
      <c r="F254" s="7"/>
      <c r="G254" s="7"/>
      <c r="H254" s="7"/>
      <c r="I254" s="11"/>
      <c r="J254" s="7"/>
      <c r="K254" s="7"/>
      <c r="L254" s="250"/>
      <c r="M254" s="250"/>
      <c r="N254" s="250"/>
    </row>
    <row r="255" spans="1:14" x14ac:dyDescent="0.25">
      <c r="A255" s="11"/>
      <c r="B255" s="11"/>
      <c r="C255" s="11"/>
      <c r="D255" s="250"/>
      <c r="E255" s="11"/>
      <c r="F255" s="7"/>
      <c r="G255" s="7"/>
      <c r="H255" s="7"/>
      <c r="I255" s="11"/>
      <c r="J255" s="7"/>
      <c r="K255" s="7"/>
      <c r="L255" s="250"/>
      <c r="M255" s="250"/>
      <c r="N255" s="250"/>
    </row>
    <row r="256" spans="1:14" x14ac:dyDescent="0.25">
      <c r="A256" s="11"/>
      <c r="B256" s="11"/>
      <c r="C256" s="11"/>
      <c r="D256" s="250"/>
      <c r="E256" s="11"/>
      <c r="F256" s="7"/>
      <c r="G256" s="7"/>
      <c r="H256" s="7"/>
      <c r="I256" s="11"/>
      <c r="J256" s="7"/>
      <c r="K256" s="7"/>
      <c r="L256" s="250"/>
      <c r="M256" s="250"/>
      <c r="N256" s="250"/>
    </row>
    <row r="257" spans="1:14" x14ac:dyDescent="0.25">
      <c r="A257" s="11"/>
      <c r="B257" s="11"/>
      <c r="C257" s="11"/>
      <c r="D257" s="250"/>
      <c r="E257" s="11"/>
      <c r="F257" s="7"/>
      <c r="G257" s="7"/>
      <c r="H257" s="7"/>
      <c r="I257" s="11"/>
      <c r="J257" s="7"/>
      <c r="K257" s="7"/>
      <c r="L257" s="250"/>
      <c r="M257" s="250"/>
      <c r="N257" s="250"/>
    </row>
    <row r="258" spans="1:14" x14ac:dyDescent="0.25">
      <c r="A258" s="11"/>
      <c r="B258" s="11"/>
      <c r="C258" s="11"/>
      <c r="D258" s="250"/>
      <c r="E258" s="11"/>
      <c r="F258" s="7"/>
      <c r="G258" s="7"/>
      <c r="H258" s="7"/>
      <c r="I258" s="11"/>
      <c r="J258" s="7"/>
      <c r="K258" s="7"/>
      <c r="L258" s="250"/>
      <c r="M258" s="250"/>
      <c r="N258" s="250"/>
    </row>
    <row r="259" spans="1:14" x14ac:dyDescent="0.25">
      <c r="A259" s="11"/>
      <c r="B259" s="11"/>
      <c r="C259" s="11"/>
      <c r="D259" s="250"/>
      <c r="E259" s="11"/>
      <c r="F259" s="7"/>
      <c r="G259" s="7"/>
      <c r="H259" s="7"/>
      <c r="I259" s="11"/>
      <c r="J259" s="7"/>
      <c r="K259" s="7"/>
      <c r="L259" s="250"/>
      <c r="M259" s="250"/>
      <c r="N259" s="250"/>
    </row>
    <row r="260" spans="1:14" x14ac:dyDescent="0.25">
      <c r="A260" s="11"/>
      <c r="B260" s="11"/>
      <c r="C260" s="11"/>
      <c r="D260" s="250"/>
      <c r="E260" s="11"/>
      <c r="F260" s="7"/>
      <c r="G260" s="7"/>
      <c r="H260" s="7"/>
      <c r="I260" s="11"/>
      <c r="J260" s="7"/>
      <c r="K260" s="7"/>
      <c r="L260" s="250"/>
      <c r="M260" s="250"/>
      <c r="N260" s="250"/>
    </row>
    <row r="261" spans="1:14" x14ac:dyDescent="0.25">
      <c r="A261" s="11"/>
      <c r="B261" s="11"/>
      <c r="C261" s="11"/>
      <c r="D261" s="250"/>
      <c r="E261" s="11"/>
      <c r="F261" s="7"/>
      <c r="G261" s="7"/>
      <c r="H261" s="7"/>
      <c r="I261" s="11"/>
      <c r="J261" s="7"/>
      <c r="K261" s="7"/>
      <c r="L261" s="250"/>
      <c r="M261" s="250"/>
      <c r="N261" s="250"/>
    </row>
    <row r="262" spans="1:14" x14ac:dyDescent="0.25">
      <c r="A262" s="11"/>
      <c r="B262" s="11"/>
      <c r="C262" s="11"/>
      <c r="D262" s="250"/>
      <c r="E262" s="11"/>
      <c r="F262" s="7"/>
      <c r="G262" s="7"/>
      <c r="H262" s="7"/>
      <c r="I262" s="11"/>
      <c r="J262" s="7"/>
      <c r="K262" s="7"/>
      <c r="L262" s="250"/>
      <c r="M262" s="250"/>
      <c r="N262" s="250"/>
    </row>
    <row r="263" spans="1:14" x14ac:dyDescent="0.25">
      <c r="A263" s="11"/>
      <c r="B263" s="11"/>
      <c r="C263" s="11"/>
      <c r="D263" s="250"/>
      <c r="E263" s="11"/>
      <c r="F263" s="7"/>
      <c r="G263" s="7"/>
      <c r="H263" s="7"/>
      <c r="I263" s="11"/>
      <c r="J263" s="7"/>
      <c r="K263" s="7"/>
      <c r="L263" s="250"/>
      <c r="M263" s="250"/>
      <c r="N263" s="250"/>
    </row>
    <row r="264" spans="1:14" x14ac:dyDescent="0.25">
      <c r="A264" s="11"/>
      <c r="B264" s="11"/>
      <c r="C264" s="11"/>
      <c r="D264" s="250"/>
      <c r="E264" s="11"/>
      <c r="F264" s="7"/>
      <c r="G264" s="7"/>
      <c r="H264" s="7"/>
      <c r="I264" s="11"/>
      <c r="J264" s="7"/>
      <c r="K264" s="7"/>
      <c r="L264" s="250"/>
      <c r="M264" s="250"/>
      <c r="N264" s="250"/>
    </row>
    <row r="265" spans="1:14" x14ac:dyDescent="0.25">
      <c r="A265" s="11"/>
      <c r="B265" s="11"/>
      <c r="C265" s="11"/>
      <c r="D265" s="250"/>
      <c r="E265" s="11"/>
      <c r="F265" s="7"/>
      <c r="G265" s="7"/>
      <c r="H265" s="7"/>
      <c r="I265" s="11"/>
      <c r="J265" s="7"/>
      <c r="K265" s="7"/>
      <c r="L265" s="250"/>
      <c r="M265" s="250"/>
      <c r="N265" s="250"/>
    </row>
    <row r="266" spans="1:14" x14ac:dyDescent="0.25">
      <c r="A266" s="11"/>
      <c r="B266" s="11"/>
      <c r="C266" s="11"/>
      <c r="D266" s="250"/>
      <c r="E266" s="11"/>
      <c r="F266" s="7"/>
      <c r="G266" s="7"/>
      <c r="H266" s="7"/>
      <c r="I266" s="11"/>
      <c r="J266" s="7"/>
      <c r="K266" s="7"/>
      <c r="L266" s="250"/>
      <c r="M266" s="250"/>
      <c r="N266" s="250"/>
    </row>
    <row r="267" spans="1:14" x14ac:dyDescent="0.25">
      <c r="A267" s="11"/>
      <c r="B267" s="11"/>
      <c r="C267" s="11"/>
      <c r="D267" s="250"/>
      <c r="E267" s="11"/>
      <c r="F267" s="7"/>
      <c r="G267" s="7"/>
      <c r="H267" s="7"/>
      <c r="I267" s="11"/>
      <c r="J267" s="7"/>
      <c r="K267" s="7"/>
      <c r="L267" s="250"/>
      <c r="M267" s="250"/>
      <c r="N267" s="250"/>
    </row>
    <row r="268" spans="1:14" x14ac:dyDescent="0.25">
      <c r="A268" s="11"/>
      <c r="B268" s="11"/>
      <c r="C268" s="11"/>
      <c r="D268" s="250"/>
      <c r="E268" s="11"/>
      <c r="F268" s="7"/>
      <c r="G268" s="7"/>
      <c r="H268" s="7"/>
      <c r="I268" s="11"/>
      <c r="J268" s="7"/>
      <c r="K268" s="7"/>
      <c r="L268" s="250"/>
      <c r="M268" s="250"/>
      <c r="N268" s="250"/>
    </row>
    <row r="269" spans="1:14" x14ac:dyDescent="0.25">
      <c r="A269" s="11"/>
      <c r="B269" s="11"/>
      <c r="C269" s="11"/>
      <c r="D269" s="250"/>
      <c r="E269" s="11"/>
      <c r="F269" s="7"/>
      <c r="G269" s="7"/>
      <c r="H269" s="7"/>
      <c r="I269" s="11"/>
      <c r="J269" s="7"/>
      <c r="K269" s="7"/>
      <c r="L269" s="250"/>
      <c r="M269" s="250"/>
      <c r="N269" s="250"/>
    </row>
    <row r="270" spans="1:14" x14ac:dyDescent="0.25">
      <c r="A270" s="11"/>
      <c r="B270" s="11"/>
      <c r="C270" s="11"/>
      <c r="D270" s="250"/>
      <c r="E270" s="11"/>
      <c r="F270" s="7"/>
      <c r="G270" s="7"/>
      <c r="H270" s="7"/>
      <c r="I270" s="11"/>
      <c r="J270" s="7"/>
      <c r="K270" s="7"/>
      <c r="L270" s="250"/>
      <c r="M270" s="250"/>
      <c r="N270" s="250"/>
    </row>
    <row r="271" spans="1:14" x14ac:dyDescent="0.25">
      <c r="A271" s="11"/>
      <c r="B271" s="11"/>
      <c r="C271" s="11"/>
      <c r="D271" s="250"/>
      <c r="E271" s="11"/>
      <c r="F271" s="7"/>
      <c r="G271" s="7"/>
      <c r="H271" s="7"/>
      <c r="I271" s="11"/>
      <c r="J271" s="7"/>
      <c r="K271" s="7"/>
      <c r="L271" s="250"/>
      <c r="M271" s="250"/>
      <c r="N271" s="250"/>
    </row>
    <row r="272" spans="1:14" x14ac:dyDescent="0.25">
      <c r="A272" s="11"/>
      <c r="B272" s="11"/>
      <c r="C272" s="11"/>
      <c r="D272" s="250"/>
      <c r="E272" s="11"/>
      <c r="F272" s="7"/>
      <c r="G272" s="7"/>
      <c r="H272" s="7"/>
      <c r="I272" s="11"/>
      <c r="J272" s="7"/>
      <c r="K272" s="7"/>
      <c r="L272" s="250"/>
      <c r="M272" s="250"/>
      <c r="N272" s="250"/>
    </row>
    <row r="273" spans="1:14" x14ac:dyDescent="0.25">
      <c r="A273" s="11"/>
      <c r="B273" s="11"/>
      <c r="C273" s="11"/>
      <c r="D273" s="250"/>
      <c r="E273" s="11"/>
      <c r="F273" s="7"/>
      <c r="G273" s="7"/>
      <c r="H273" s="7"/>
      <c r="I273" s="11"/>
      <c r="J273" s="7"/>
      <c r="K273" s="7"/>
      <c r="L273" s="250"/>
      <c r="M273" s="250"/>
      <c r="N273" s="250"/>
    </row>
    <row r="274" spans="1:14" x14ac:dyDescent="0.25">
      <c r="A274" s="11"/>
      <c r="B274" s="11"/>
      <c r="C274" s="11"/>
      <c r="D274" s="250"/>
      <c r="E274" s="11"/>
      <c r="F274" s="7"/>
      <c r="G274" s="7"/>
      <c r="H274" s="7"/>
      <c r="I274" s="11"/>
      <c r="J274" s="7"/>
      <c r="K274" s="7"/>
      <c r="L274" s="250"/>
      <c r="M274" s="250"/>
      <c r="N274" s="250"/>
    </row>
    <row r="275" spans="1:14" x14ac:dyDescent="0.25">
      <c r="A275" s="11"/>
      <c r="B275" s="11"/>
      <c r="C275" s="11"/>
      <c r="D275" s="250"/>
      <c r="E275" s="11"/>
      <c r="F275" s="7"/>
      <c r="G275" s="7"/>
      <c r="H275" s="7"/>
      <c r="I275" s="11"/>
      <c r="J275" s="7"/>
      <c r="K275" s="7"/>
      <c r="L275" s="250"/>
      <c r="M275" s="250"/>
      <c r="N275" s="250"/>
    </row>
    <row r="276" spans="1:14" x14ac:dyDescent="0.25">
      <c r="A276" s="11"/>
      <c r="B276" s="11"/>
      <c r="C276" s="11"/>
      <c r="D276" s="250"/>
      <c r="E276" s="11"/>
      <c r="F276" s="7"/>
      <c r="G276" s="7"/>
      <c r="H276" s="7"/>
      <c r="I276" s="11"/>
      <c r="J276" s="7"/>
      <c r="K276" s="7"/>
      <c r="L276" s="250"/>
      <c r="M276" s="250"/>
      <c r="N276" s="250"/>
    </row>
    <row r="277" spans="1:14" x14ac:dyDescent="0.25">
      <c r="A277" s="11"/>
      <c r="B277" s="11"/>
      <c r="C277" s="11"/>
      <c r="D277" s="250"/>
      <c r="E277" s="11"/>
      <c r="F277" s="7"/>
      <c r="G277" s="7"/>
      <c r="H277" s="7"/>
      <c r="I277" s="11"/>
      <c r="J277" s="7"/>
      <c r="K277" s="7"/>
      <c r="L277" s="250"/>
      <c r="M277" s="250"/>
      <c r="N277" s="250"/>
    </row>
    <row r="278" spans="1:14" x14ac:dyDescent="0.25">
      <c r="A278" s="11"/>
      <c r="B278" s="11"/>
      <c r="C278" s="11"/>
      <c r="D278" s="250"/>
      <c r="E278" s="11"/>
      <c r="F278" s="7"/>
      <c r="G278" s="7"/>
      <c r="H278" s="7"/>
      <c r="I278" s="11"/>
      <c r="J278" s="7"/>
      <c r="K278" s="7"/>
      <c r="L278" s="250"/>
      <c r="M278" s="250"/>
      <c r="N278" s="250"/>
    </row>
    <row r="279" spans="1:14" x14ac:dyDescent="0.25">
      <c r="A279" s="11"/>
      <c r="B279" s="11"/>
      <c r="C279" s="11"/>
      <c r="D279" s="250"/>
      <c r="E279" s="11"/>
      <c r="F279" s="7"/>
      <c r="G279" s="7"/>
      <c r="H279" s="7"/>
      <c r="I279" s="11"/>
      <c r="J279" s="7"/>
      <c r="K279" s="7"/>
      <c r="L279" s="250"/>
      <c r="M279" s="250"/>
      <c r="N279" s="250"/>
    </row>
    <row r="280" spans="1:14" x14ac:dyDescent="0.25">
      <c r="A280" s="11"/>
      <c r="B280" s="11"/>
      <c r="C280" s="11"/>
      <c r="D280" s="250"/>
      <c r="E280" s="11"/>
      <c r="F280" s="7"/>
      <c r="G280" s="7"/>
      <c r="H280" s="7"/>
      <c r="I280" s="11"/>
      <c r="J280" s="7"/>
      <c r="K280" s="7"/>
      <c r="L280" s="250"/>
      <c r="M280" s="250"/>
      <c r="N280" s="250"/>
    </row>
    <row r="281" spans="1:14" x14ac:dyDescent="0.25">
      <c r="A281" s="11"/>
      <c r="B281" s="11"/>
      <c r="C281" s="11"/>
      <c r="D281" s="250"/>
      <c r="E281" s="11"/>
      <c r="F281" s="7"/>
      <c r="G281" s="7"/>
      <c r="H281" s="7"/>
      <c r="I281" s="11"/>
      <c r="J281" s="7"/>
      <c r="K281" s="7"/>
      <c r="L281" s="250"/>
      <c r="M281" s="250"/>
      <c r="N281" s="250"/>
    </row>
    <row r="282" spans="1:14" x14ac:dyDescent="0.25">
      <c r="A282" s="11"/>
      <c r="B282" s="11"/>
      <c r="C282" s="11"/>
      <c r="D282" s="250"/>
      <c r="E282" s="11"/>
      <c r="F282" s="7"/>
      <c r="G282" s="7"/>
      <c r="H282" s="7"/>
      <c r="I282" s="11"/>
      <c r="J282" s="7"/>
      <c r="K282" s="7"/>
      <c r="L282" s="250"/>
      <c r="M282" s="250"/>
      <c r="N282" s="250"/>
    </row>
    <row r="283" spans="1:14" x14ac:dyDescent="0.25">
      <c r="A283" s="11"/>
      <c r="B283" s="11"/>
      <c r="C283" s="11"/>
      <c r="D283" s="250"/>
      <c r="E283" s="11"/>
      <c r="F283" s="7"/>
      <c r="G283" s="7"/>
      <c r="H283" s="7"/>
      <c r="I283" s="11"/>
      <c r="J283" s="7"/>
      <c r="K283" s="7"/>
      <c r="L283" s="250"/>
      <c r="M283" s="250"/>
      <c r="N283" s="250"/>
    </row>
    <row r="284" spans="1:14" x14ac:dyDescent="0.25">
      <c r="A284" s="11"/>
      <c r="B284" s="11"/>
      <c r="C284" s="11"/>
      <c r="D284" s="250"/>
      <c r="E284" s="11"/>
      <c r="F284" s="7"/>
      <c r="G284" s="7"/>
      <c r="H284" s="7"/>
      <c r="I284" s="11"/>
      <c r="J284" s="7"/>
      <c r="K284" s="7"/>
      <c r="L284" s="250"/>
      <c r="M284" s="250"/>
      <c r="N284" s="250"/>
    </row>
    <row r="285" spans="1:14" x14ac:dyDescent="0.25">
      <c r="A285" s="11"/>
      <c r="B285" s="11"/>
      <c r="C285" s="11"/>
      <c r="D285" s="250"/>
      <c r="E285" s="11"/>
      <c r="F285" s="7"/>
      <c r="G285" s="7"/>
      <c r="H285" s="7"/>
      <c r="I285" s="11"/>
      <c r="J285" s="7"/>
      <c r="K285" s="7"/>
      <c r="L285" s="250"/>
      <c r="M285" s="250"/>
      <c r="N285" s="250"/>
    </row>
    <row r="286" spans="1:14" x14ac:dyDescent="0.25">
      <c r="A286" s="11"/>
      <c r="B286" s="11"/>
      <c r="C286" s="11"/>
      <c r="D286" s="250"/>
      <c r="E286" s="11"/>
      <c r="F286" s="7"/>
      <c r="G286" s="7"/>
      <c r="H286" s="7"/>
      <c r="I286" s="11"/>
      <c r="J286" s="7"/>
      <c r="K286" s="7"/>
      <c r="L286" s="250"/>
      <c r="M286" s="250"/>
      <c r="N286" s="250"/>
    </row>
    <row r="287" spans="1:14" x14ac:dyDescent="0.25">
      <c r="A287" s="11"/>
      <c r="B287" s="11"/>
      <c r="C287" s="11"/>
      <c r="D287" s="250"/>
      <c r="E287" s="11"/>
      <c r="F287" s="7"/>
      <c r="G287" s="7"/>
      <c r="H287" s="7"/>
      <c r="I287" s="11"/>
      <c r="J287" s="7"/>
      <c r="K287" s="7"/>
      <c r="L287" s="250"/>
      <c r="M287" s="250"/>
      <c r="N287" s="250"/>
    </row>
    <row r="288" spans="1:14" x14ac:dyDescent="0.25">
      <c r="A288" s="11"/>
      <c r="B288" s="11"/>
      <c r="C288" s="11"/>
      <c r="D288" s="250"/>
      <c r="E288" s="11"/>
      <c r="F288" s="7"/>
      <c r="G288" s="7"/>
      <c r="H288" s="7"/>
      <c r="I288" s="11"/>
      <c r="J288" s="7"/>
      <c r="K288" s="7"/>
      <c r="L288" s="250"/>
      <c r="M288" s="250"/>
      <c r="N288" s="250"/>
    </row>
    <row r="289" spans="1:14" x14ac:dyDescent="0.25">
      <c r="A289" s="11"/>
      <c r="B289" s="11"/>
      <c r="C289" s="11"/>
      <c r="D289" s="250"/>
      <c r="E289" s="11"/>
      <c r="F289" s="7"/>
      <c r="G289" s="7"/>
      <c r="H289" s="7"/>
      <c r="I289" s="11"/>
      <c r="J289" s="7"/>
      <c r="K289" s="7"/>
      <c r="L289" s="250"/>
      <c r="M289" s="250"/>
      <c r="N289" s="250"/>
    </row>
    <row r="290" spans="1:14" x14ac:dyDescent="0.25">
      <c r="A290" s="11"/>
      <c r="B290" s="11"/>
      <c r="C290" s="11"/>
      <c r="D290" s="250"/>
      <c r="E290" s="11"/>
      <c r="F290" s="7"/>
      <c r="G290" s="7"/>
      <c r="H290" s="7"/>
      <c r="I290" s="11"/>
      <c r="J290" s="7"/>
      <c r="K290" s="7"/>
      <c r="L290" s="250"/>
      <c r="M290" s="250"/>
      <c r="N290" s="250"/>
    </row>
    <row r="291" spans="1:14" x14ac:dyDescent="0.25">
      <c r="A291" s="11"/>
      <c r="B291" s="11"/>
      <c r="C291" s="11"/>
      <c r="D291" s="250"/>
      <c r="E291" s="11"/>
      <c r="F291" s="7"/>
      <c r="G291" s="7"/>
      <c r="H291" s="7"/>
      <c r="I291" s="11"/>
      <c r="J291" s="7"/>
      <c r="K291" s="7"/>
      <c r="L291" s="250"/>
      <c r="M291" s="250"/>
      <c r="N291" s="250"/>
    </row>
    <row r="292" spans="1:14" x14ac:dyDescent="0.25">
      <c r="A292" s="11"/>
      <c r="B292" s="11"/>
      <c r="C292" s="11"/>
      <c r="D292" s="250"/>
      <c r="E292" s="11"/>
      <c r="F292" s="7"/>
      <c r="G292" s="7"/>
      <c r="H292" s="7"/>
      <c r="I292" s="11"/>
      <c r="J292" s="7"/>
      <c r="K292" s="7"/>
      <c r="L292" s="250"/>
      <c r="M292" s="250"/>
      <c r="N292" s="250"/>
    </row>
    <row r="293" spans="1:14" x14ac:dyDescent="0.25">
      <c r="A293" s="11"/>
      <c r="B293" s="11"/>
      <c r="C293" s="11"/>
      <c r="D293" s="250"/>
      <c r="E293" s="11"/>
      <c r="F293" s="7"/>
      <c r="G293" s="7"/>
      <c r="H293" s="7"/>
      <c r="I293" s="11"/>
      <c r="J293" s="7"/>
      <c r="K293" s="7"/>
      <c r="L293" s="250"/>
      <c r="M293" s="250"/>
      <c r="N293" s="250"/>
    </row>
    <row r="294" spans="1:14" x14ac:dyDescent="0.25">
      <c r="A294" s="11"/>
      <c r="B294" s="11"/>
      <c r="C294" s="11"/>
      <c r="D294" s="250"/>
      <c r="E294" s="11"/>
      <c r="F294" s="7"/>
      <c r="G294" s="7"/>
      <c r="H294" s="7"/>
      <c r="I294" s="11"/>
      <c r="J294" s="7"/>
      <c r="K294" s="7"/>
      <c r="L294" s="250"/>
      <c r="M294" s="250"/>
      <c r="N294" s="250"/>
    </row>
    <row r="295" spans="1:14" x14ac:dyDescent="0.25">
      <c r="A295" s="11"/>
      <c r="B295" s="11"/>
      <c r="C295" s="11"/>
      <c r="D295" s="250"/>
      <c r="E295" s="11"/>
      <c r="F295" s="7"/>
      <c r="G295" s="7"/>
      <c r="H295" s="7"/>
      <c r="I295" s="11"/>
      <c r="J295" s="7"/>
      <c r="K295" s="7"/>
      <c r="L295" s="250"/>
      <c r="M295" s="250"/>
      <c r="N295" s="250"/>
    </row>
    <row r="296" spans="1:14" x14ac:dyDescent="0.25">
      <c r="A296" s="11"/>
      <c r="B296" s="11"/>
      <c r="C296" s="11"/>
      <c r="D296" s="250"/>
      <c r="E296" s="11"/>
      <c r="F296" s="7"/>
      <c r="G296" s="7"/>
      <c r="H296" s="7"/>
      <c r="I296" s="11"/>
      <c r="J296" s="7"/>
      <c r="K296" s="7"/>
      <c r="L296" s="250"/>
      <c r="M296" s="250"/>
      <c r="N296" s="250"/>
    </row>
    <row r="297" spans="1:14" x14ac:dyDescent="0.25">
      <c r="A297" s="11"/>
      <c r="B297" s="11"/>
      <c r="C297" s="11"/>
      <c r="D297" s="250"/>
      <c r="E297" s="11"/>
      <c r="F297" s="7"/>
      <c r="G297" s="7"/>
      <c r="H297" s="7"/>
      <c r="I297" s="11"/>
      <c r="J297" s="7"/>
      <c r="K297" s="7"/>
      <c r="L297" s="250"/>
      <c r="M297" s="250"/>
      <c r="N297" s="250"/>
    </row>
    <row r="298" spans="1:14" x14ac:dyDescent="0.25">
      <c r="A298" s="11"/>
      <c r="B298" s="11"/>
      <c r="C298" s="11"/>
      <c r="D298" s="250"/>
      <c r="E298" s="11"/>
      <c r="F298" s="7"/>
      <c r="G298" s="7"/>
      <c r="H298" s="7"/>
      <c r="I298" s="11"/>
      <c r="J298" s="7"/>
      <c r="K298" s="7"/>
      <c r="L298" s="250"/>
      <c r="M298" s="250"/>
      <c r="N298" s="250"/>
    </row>
    <row r="299" spans="1:14" x14ac:dyDescent="0.25">
      <c r="A299" s="11"/>
      <c r="B299" s="11"/>
      <c r="C299" s="11"/>
      <c r="D299" s="250"/>
      <c r="E299" s="11"/>
      <c r="F299" s="7"/>
      <c r="G299" s="7"/>
      <c r="H299" s="7"/>
      <c r="I299" s="11"/>
      <c r="J299" s="7"/>
      <c r="K299" s="7"/>
      <c r="L299" s="250"/>
      <c r="M299" s="250"/>
      <c r="N299" s="250"/>
    </row>
    <row r="300" spans="1:14" x14ac:dyDescent="0.25">
      <c r="A300" s="11"/>
      <c r="B300" s="11"/>
      <c r="C300" s="11"/>
      <c r="D300" s="250"/>
      <c r="E300" s="11"/>
      <c r="F300" s="7"/>
      <c r="G300" s="7"/>
      <c r="H300" s="7"/>
      <c r="I300" s="11"/>
      <c r="J300" s="7"/>
      <c r="K300" s="7"/>
      <c r="L300" s="250"/>
      <c r="M300" s="250"/>
      <c r="N300" s="250"/>
    </row>
    <row r="301" spans="1:14" x14ac:dyDescent="0.25">
      <c r="A301" s="11"/>
      <c r="B301" s="11"/>
      <c r="C301" s="11"/>
      <c r="D301" s="250"/>
      <c r="E301" s="11"/>
      <c r="F301" s="7"/>
      <c r="G301" s="7"/>
      <c r="H301" s="7"/>
      <c r="I301" s="11"/>
      <c r="J301" s="7"/>
      <c r="K301" s="7"/>
      <c r="L301" s="250"/>
      <c r="M301" s="250"/>
      <c r="N301" s="250"/>
    </row>
    <row r="302" spans="1:14" x14ac:dyDescent="0.25">
      <c r="A302" s="11"/>
      <c r="B302" s="11"/>
      <c r="C302" s="11"/>
      <c r="D302" s="250"/>
      <c r="E302" s="11"/>
      <c r="F302" s="7"/>
      <c r="G302" s="7"/>
      <c r="H302" s="7"/>
      <c r="I302" s="11"/>
      <c r="J302" s="7"/>
      <c r="K302" s="7"/>
      <c r="L302" s="250"/>
      <c r="M302" s="250"/>
      <c r="N302" s="250"/>
    </row>
    <row r="303" spans="1:14" x14ac:dyDescent="0.25">
      <c r="A303" s="11"/>
      <c r="B303" s="11"/>
      <c r="C303" s="11"/>
      <c r="D303" s="250"/>
      <c r="E303" s="11"/>
      <c r="F303" s="7"/>
      <c r="G303" s="7"/>
      <c r="H303" s="7"/>
      <c r="I303" s="11"/>
      <c r="J303" s="7"/>
      <c r="K303" s="7"/>
      <c r="L303" s="250"/>
      <c r="M303" s="250"/>
      <c r="N303" s="250"/>
    </row>
    <row r="304" spans="1:14" x14ac:dyDescent="0.25">
      <c r="A304" s="11"/>
      <c r="B304" s="11"/>
      <c r="C304" s="11"/>
      <c r="D304" s="250"/>
      <c r="E304" s="11"/>
      <c r="F304" s="7"/>
      <c r="G304" s="7"/>
      <c r="H304" s="7"/>
      <c r="I304" s="11"/>
      <c r="J304" s="7"/>
      <c r="K304" s="7"/>
      <c r="L304" s="250"/>
      <c r="M304" s="250"/>
      <c r="N304" s="250"/>
    </row>
    <row r="305" spans="1:14" x14ac:dyDescent="0.25">
      <c r="A305" s="11"/>
      <c r="B305" s="11"/>
      <c r="C305" s="11"/>
      <c r="D305" s="250"/>
      <c r="E305" s="11"/>
      <c r="F305" s="7"/>
      <c r="G305" s="7"/>
      <c r="H305" s="7"/>
      <c r="I305" s="11"/>
      <c r="J305" s="7"/>
      <c r="K305" s="7"/>
      <c r="L305" s="250"/>
      <c r="M305" s="250"/>
      <c r="N305" s="250"/>
    </row>
    <row r="306" spans="1:14" x14ac:dyDescent="0.25">
      <c r="A306" s="11"/>
      <c r="B306" s="11"/>
      <c r="C306" s="11"/>
      <c r="D306" s="250"/>
      <c r="E306" s="11"/>
      <c r="F306" s="7"/>
      <c r="G306" s="7"/>
      <c r="H306" s="7"/>
      <c r="I306" s="11"/>
      <c r="J306" s="7"/>
      <c r="K306" s="7"/>
      <c r="L306" s="250"/>
      <c r="M306" s="250"/>
      <c r="N306" s="250"/>
    </row>
    <row r="307" spans="1:14" x14ac:dyDescent="0.25">
      <c r="A307" s="11"/>
      <c r="B307" s="11"/>
      <c r="C307" s="11"/>
      <c r="D307" s="250"/>
      <c r="E307" s="11"/>
      <c r="F307" s="7"/>
      <c r="G307" s="7"/>
      <c r="H307" s="7"/>
      <c r="I307" s="11"/>
      <c r="J307" s="7"/>
      <c r="K307" s="7"/>
      <c r="L307" s="250"/>
      <c r="M307" s="250"/>
      <c r="N307" s="250"/>
    </row>
    <row r="308" spans="1:14" x14ac:dyDescent="0.25">
      <c r="A308" s="11"/>
      <c r="B308" s="11"/>
      <c r="C308" s="11"/>
      <c r="D308" s="250"/>
      <c r="E308" s="11"/>
      <c r="F308" s="7"/>
      <c r="G308" s="7"/>
      <c r="H308" s="7"/>
      <c r="I308" s="11"/>
      <c r="J308" s="7"/>
      <c r="K308" s="7"/>
      <c r="L308" s="250"/>
      <c r="M308" s="250"/>
      <c r="N308" s="250"/>
    </row>
    <row r="309" spans="1:14" x14ac:dyDescent="0.25">
      <c r="A309" s="11"/>
      <c r="B309" s="11"/>
      <c r="C309" s="11"/>
      <c r="D309" s="250"/>
      <c r="E309" s="11"/>
      <c r="F309" s="7"/>
      <c r="G309" s="7"/>
      <c r="H309" s="7"/>
      <c r="I309" s="11"/>
      <c r="J309" s="7"/>
      <c r="K309" s="7"/>
      <c r="L309" s="250"/>
      <c r="M309" s="250"/>
      <c r="N309" s="250"/>
    </row>
    <row r="310" spans="1:14" x14ac:dyDescent="0.25">
      <c r="A310" s="11"/>
      <c r="B310" s="11"/>
      <c r="C310" s="11"/>
      <c r="D310" s="250"/>
      <c r="E310" s="11"/>
      <c r="F310" s="7"/>
      <c r="G310" s="7"/>
      <c r="H310" s="7"/>
      <c r="I310" s="11"/>
      <c r="J310" s="7"/>
      <c r="K310" s="7"/>
      <c r="L310" s="250"/>
      <c r="M310" s="250"/>
      <c r="N310" s="250"/>
    </row>
    <row r="311" spans="1:14" x14ac:dyDescent="0.25">
      <c r="A311" s="11"/>
      <c r="B311" s="11"/>
      <c r="C311" s="11"/>
      <c r="D311" s="250"/>
      <c r="E311" s="11"/>
      <c r="F311" s="7"/>
      <c r="G311" s="7"/>
      <c r="H311" s="7"/>
      <c r="I311" s="11"/>
      <c r="J311" s="7"/>
      <c r="K311" s="7"/>
      <c r="L311" s="250"/>
      <c r="M311" s="250"/>
      <c r="N311" s="250"/>
    </row>
    <row r="312" spans="1:14" x14ac:dyDescent="0.25">
      <c r="A312" s="11"/>
      <c r="B312" s="11"/>
      <c r="C312" s="11"/>
      <c r="D312" s="250"/>
      <c r="E312" s="11"/>
      <c r="F312" s="7"/>
      <c r="G312" s="7"/>
      <c r="H312" s="7"/>
      <c r="I312" s="11"/>
      <c r="J312" s="7"/>
      <c r="K312" s="7"/>
      <c r="L312" s="250"/>
      <c r="M312" s="250"/>
      <c r="N312" s="250"/>
    </row>
    <row r="313" spans="1:14" x14ac:dyDescent="0.25">
      <c r="A313" s="11"/>
      <c r="B313" s="11"/>
      <c r="C313" s="11"/>
      <c r="D313" s="250"/>
      <c r="E313" s="11"/>
      <c r="F313" s="7"/>
      <c r="G313" s="7"/>
      <c r="H313" s="7"/>
      <c r="I313" s="11"/>
      <c r="J313" s="7"/>
      <c r="K313" s="7"/>
      <c r="L313" s="250"/>
      <c r="M313" s="250"/>
      <c r="N313" s="250"/>
    </row>
    <row r="314" spans="1:14" x14ac:dyDescent="0.25">
      <c r="A314" s="11"/>
      <c r="B314" s="11"/>
      <c r="C314" s="11"/>
      <c r="D314" s="250"/>
      <c r="E314" s="11"/>
      <c r="F314" s="7"/>
      <c r="G314" s="7"/>
      <c r="H314" s="7"/>
      <c r="I314" s="11"/>
      <c r="J314" s="7"/>
      <c r="K314" s="7"/>
      <c r="L314" s="250"/>
      <c r="M314" s="250"/>
      <c r="N314" s="250"/>
    </row>
    <row r="315" spans="1:14" x14ac:dyDescent="0.25">
      <c r="A315" s="11"/>
      <c r="B315" s="11"/>
      <c r="C315" s="11"/>
      <c r="D315" s="250"/>
      <c r="E315" s="11"/>
      <c r="F315" s="7"/>
      <c r="G315" s="7"/>
      <c r="H315" s="7"/>
      <c r="I315" s="11"/>
      <c r="J315" s="7"/>
      <c r="K315" s="7"/>
      <c r="L315" s="250"/>
      <c r="M315" s="250"/>
      <c r="N315" s="250"/>
    </row>
    <row r="316" spans="1:14" x14ac:dyDescent="0.25">
      <c r="A316" s="11"/>
      <c r="B316" s="11"/>
      <c r="C316" s="11"/>
      <c r="D316" s="250"/>
      <c r="E316" s="11"/>
      <c r="F316" s="7"/>
      <c r="G316" s="7"/>
      <c r="H316" s="7"/>
      <c r="I316" s="11"/>
      <c r="J316" s="7"/>
      <c r="K316" s="7"/>
      <c r="L316" s="250"/>
      <c r="M316" s="250"/>
      <c r="N316" s="250"/>
    </row>
    <row r="317" spans="1:14" x14ac:dyDescent="0.25">
      <c r="A317" s="11"/>
      <c r="B317" s="11"/>
      <c r="C317" s="11"/>
      <c r="D317" s="250"/>
      <c r="E317" s="11"/>
      <c r="F317" s="7"/>
      <c r="G317" s="7"/>
      <c r="H317" s="7"/>
      <c r="I317" s="11"/>
      <c r="J317" s="7"/>
      <c r="K317" s="7"/>
      <c r="L317" s="250"/>
      <c r="M317" s="250"/>
      <c r="N317" s="250"/>
    </row>
    <row r="318" spans="1:14" x14ac:dyDescent="0.25">
      <c r="A318" s="11"/>
      <c r="B318" s="11"/>
      <c r="C318" s="11"/>
      <c r="D318" s="250"/>
      <c r="E318" s="11"/>
      <c r="F318" s="7"/>
      <c r="G318" s="7"/>
      <c r="H318" s="7"/>
      <c r="I318" s="11"/>
      <c r="J318" s="7"/>
      <c r="K318" s="7"/>
      <c r="L318" s="250"/>
      <c r="M318" s="250"/>
      <c r="N318" s="250"/>
    </row>
    <row r="319" spans="1:14" x14ac:dyDescent="0.25">
      <c r="A319" s="11"/>
      <c r="B319" s="11"/>
      <c r="C319" s="11"/>
      <c r="D319" s="250"/>
      <c r="E319" s="11"/>
      <c r="F319" s="7"/>
      <c r="G319" s="7"/>
      <c r="H319" s="7"/>
      <c r="I319" s="11"/>
      <c r="J319" s="7"/>
      <c r="K319" s="7"/>
      <c r="L319" s="250"/>
      <c r="M319" s="250"/>
      <c r="N319" s="250"/>
    </row>
    <row r="320" spans="1:14" x14ac:dyDescent="0.25">
      <c r="A320" s="11"/>
      <c r="B320" s="11"/>
      <c r="C320" s="11"/>
      <c r="D320" s="250"/>
      <c r="E320" s="11"/>
      <c r="F320" s="7"/>
      <c r="G320" s="7"/>
      <c r="H320" s="7"/>
      <c r="I320" s="11"/>
      <c r="J320" s="7"/>
      <c r="K320" s="7"/>
      <c r="L320" s="250"/>
      <c r="M320" s="250"/>
      <c r="N320" s="250"/>
    </row>
    <row r="321" spans="1:14" x14ac:dyDescent="0.25">
      <c r="A321" s="11"/>
      <c r="B321" s="11"/>
      <c r="C321" s="11"/>
      <c r="D321" s="250"/>
      <c r="E321" s="11"/>
      <c r="F321" s="7"/>
      <c r="G321" s="7"/>
      <c r="H321" s="7"/>
      <c r="I321" s="11"/>
      <c r="J321" s="7"/>
      <c r="K321" s="7"/>
      <c r="L321" s="250"/>
      <c r="M321" s="250"/>
      <c r="N321" s="250"/>
    </row>
    <row r="322" spans="1:14" x14ac:dyDescent="0.25">
      <c r="A322" s="11"/>
      <c r="B322" s="11"/>
      <c r="C322" s="11"/>
      <c r="D322" s="250"/>
      <c r="E322" s="11"/>
      <c r="F322" s="7"/>
      <c r="G322" s="7"/>
      <c r="H322" s="7"/>
      <c r="I322" s="11"/>
      <c r="J322" s="7"/>
      <c r="K322" s="7"/>
      <c r="L322" s="250"/>
      <c r="M322" s="250"/>
      <c r="N322" s="250"/>
    </row>
    <row r="323" spans="1:14" x14ac:dyDescent="0.25">
      <c r="A323" s="11"/>
      <c r="B323" s="11"/>
      <c r="C323" s="11"/>
      <c r="D323" s="250"/>
      <c r="E323" s="11"/>
      <c r="F323" s="7"/>
      <c r="G323" s="7"/>
      <c r="H323" s="7"/>
      <c r="I323" s="11"/>
      <c r="J323" s="7"/>
      <c r="K323" s="7"/>
      <c r="L323" s="250"/>
      <c r="M323" s="250"/>
      <c r="N323" s="250"/>
    </row>
    <row r="324" spans="1:14" x14ac:dyDescent="0.25">
      <c r="A324" s="11"/>
      <c r="B324" s="11"/>
      <c r="C324" s="11"/>
      <c r="D324" s="250"/>
      <c r="E324" s="11"/>
      <c r="F324" s="7"/>
      <c r="G324" s="7"/>
      <c r="H324" s="7"/>
      <c r="I324" s="11"/>
      <c r="J324" s="7"/>
      <c r="K324" s="7"/>
      <c r="L324" s="250"/>
      <c r="M324" s="250"/>
      <c r="N324" s="250"/>
    </row>
    <row r="325" spans="1:14" x14ac:dyDescent="0.25">
      <c r="A325" s="11"/>
      <c r="B325" s="11"/>
      <c r="C325" s="11"/>
      <c r="D325" s="250"/>
      <c r="E325" s="11"/>
      <c r="F325" s="7"/>
      <c r="G325" s="7"/>
      <c r="H325" s="7"/>
      <c r="I325" s="11"/>
      <c r="J325" s="7"/>
      <c r="K325" s="7"/>
      <c r="L325" s="250"/>
      <c r="M325" s="250"/>
      <c r="N325" s="250"/>
    </row>
    <row r="326" spans="1:14" x14ac:dyDescent="0.25">
      <c r="A326" s="11"/>
      <c r="B326" s="11"/>
      <c r="C326" s="11"/>
      <c r="D326" s="250"/>
      <c r="E326" s="11"/>
      <c r="F326" s="7"/>
      <c r="G326" s="7"/>
      <c r="H326" s="7"/>
      <c r="I326" s="11"/>
      <c r="J326" s="7"/>
      <c r="K326" s="7"/>
      <c r="L326" s="250"/>
      <c r="M326" s="250"/>
      <c r="N326" s="250"/>
    </row>
    <row r="327" spans="1:14" x14ac:dyDescent="0.25">
      <c r="A327" s="11"/>
      <c r="B327" s="11"/>
      <c r="C327" s="11"/>
      <c r="D327" s="250"/>
      <c r="E327" s="11"/>
      <c r="F327" s="7"/>
      <c r="G327" s="7"/>
      <c r="H327" s="7"/>
      <c r="I327" s="11"/>
      <c r="J327" s="7"/>
      <c r="K327" s="7"/>
      <c r="L327" s="250"/>
      <c r="M327" s="250"/>
      <c r="N327" s="250"/>
    </row>
    <row r="328" spans="1:14" x14ac:dyDescent="0.25">
      <c r="A328" s="11"/>
      <c r="B328" s="11"/>
      <c r="C328" s="11"/>
      <c r="D328" s="250"/>
      <c r="E328" s="11"/>
      <c r="F328" s="7"/>
      <c r="G328" s="7"/>
      <c r="H328" s="7"/>
      <c r="I328" s="11"/>
      <c r="J328" s="7"/>
      <c r="K328" s="7"/>
      <c r="L328" s="250"/>
      <c r="M328" s="250"/>
      <c r="N328" s="250"/>
    </row>
    <row r="329" spans="1:14" x14ac:dyDescent="0.25">
      <c r="A329" s="11"/>
      <c r="B329" s="11"/>
      <c r="C329" s="11"/>
      <c r="D329" s="250"/>
      <c r="E329" s="11"/>
      <c r="F329" s="7"/>
      <c r="G329" s="7"/>
      <c r="H329" s="7"/>
      <c r="I329" s="11"/>
      <c r="J329" s="7"/>
      <c r="K329" s="7"/>
      <c r="L329" s="250"/>
      <c r="M329" s="250"/>
      <c r="N329" s="250"/>
    </row>
    <row r="330" spans="1:14" x14ac:dyDescent="0.25">
      <c r="A330" s="11"/>
      <c r="B330" s="11"/>
      <c r="C330" s="11"/>
      <c r="D330" s="250"/>
      <c r="E330" s="11"/>
      <c r="F330" s="7"/>
      <c r="G330" s="7"/>
      <c r="H330" s="7"/>
      <c r="I330" s="11"/>
      <c r="J330" s="7"/>
      <c r="K330" s="7"/>
      <c r="L330" s="250"/>
      <c r="M330" s="250"/>
      <c r="N330" s="250"/>
    </row>
    <row r="331" spans="1:14" x14ac:dyDescent="0.25">
      <c r="A331" s="11"/>
      <c r="B331" s="11"/>
      <c r="C331" s="11"/>
      <c r="D331" s="250"/>
      <c r="E331" s="11"/>
      <c r="F331" s="7"/>
      <c r="G331" s="7"/>
      <c r="H331" s="7"/>
      <c r="I331" s="11"/>
      <c r="J331" s="7"/>
      <c r="K331" s="7"/>
      <c r="L331" s="250"/>
      <c r="M331" s="250"/>
      <c r="N331" s="250"/>
    </row>
    <row r="332" spans="1:14" x14ac:dyDescent="0.25">
      <c r="A332" s="11"/>
      <c r="B332" s="11"/>
      <c r="C332" s="11"/>
      <c r="D332" s="250"/>
      <c r="E332" s="11"/>
      <c r="F332" s="7"/>
      <c r="G332" s="7"/>
      <c r="H332" s="7"/>
      <c r="I332" s="11"/>
      <c r="J332" s="7"/>
      <c r="K332" s="7"/>
      <c r="L332" s="250"/>
      <c r="M332" s="250"/>
      <c r="N332" s="250"/>
    </row>
    <row r="333" spans="1:14" x14ac:dyDescent="0.25">
      <c r="A333" s="11"/>
      <c r="B333" s="11"/>
      <c r="C333" s="11"/>
      <c r="D333" s="250"/>
      <c r="E333" s="11"/>
      <c r="F333" s="7"/>
      <c r="G333" s="7"/>
      <c r="H333" s="7"/>
      <c r="I333" s="11"/>
      <c r="J333" s="7"/>
      <c r="K333" s="7"/>
      <c r="L333" s="250"/>
      <c r="M333" s="250"/>
      <c r="N333" s="250"/>
    </row>
    <row r="334" spans="1:14" x14ac:dyDescent="0.25">
      <c r="A334" s="11"/>
      <c r="B334" s="11"/>
      <c r="C334" s="11"/>
      <c r="D334" s="250"/>
      <c r="E334" s="11"/>
      <c r="F334" s="7"/>
      <c r="G334" s="7"/>
      <c r="H334" s="7"/>
      <c r="I334" s="11"/>
      <c r="J334" s="7"/>
      <c r="K334" s="7"/>
      <c r="L334" s="250"/>
      <c r="M334" s="250"/>
      <c r="N334" s="250"/>
    </row>
    <row r="335" spans="1:14" x14ac:dyDescent="0.25">
      <c r="A335" s="11"/>
      <c r="B335" s="11"/>
      <c r="C335" s="11"/>
      <c r="D335" s="250"/>
      <c r="E335" s="11"/>
      <c r="F335" s="7"/>
      <c r="G335" s="7"/>
      <c r="H335" s="7"/>
      <c r="I335" s="11"/>
      <c r="J335" s="7"/>
      <c r="K335" s="7"/>
      <c r="L335" s="250"/>
      <c r="M335" s="250"/>
      <c r="N335" s="250"/>
    </row>
    <row r="336" spans="1:14" x14ac:dyDescent="0.25">
      <c r="A336" s="11"/>
      <c r="B336" s="11"/>
      <c r="C336" s="11"/>
      <c r="D336" s="250"/>
      <c r="E336" s="11"/>
      <c r="F336" s="7"/>
      <c r="G336" s="7"/>
      <c r="H336" s="7"/>
      <c r="I336" s="11"/>
      <c r="J336" s="7"/>
      <c r="K336" s="7"/>
      <c r="L336" s="250"/>
      <c r="M336" s="250"/>
      <c r="N336" s="250"/>
    </row>
    <row r="337" spans="1:14" x14ac:dyDescent="0.25">
      <c r="A337" s="11"/>
      <c r="B337" s="11"/>
      <c r="C337" s="11"/>
      <c r="D337" s="250"/>
      <c r="E337" s="11"/>
      <c r="F337" s="7"/>
      <c r="G337" s="7"/>
      <c r="H337" s="7"/>
      <c r="I337" s="11"/>
      <c r="J337" s="7"/>
      <c r="K337" s="7"/>
      <c r="L337" s="250"/>
      <c r="M337" s="250"/>
      <c r="N337" s="250"/>
    </row>
    <row r="338" spans="1:14" x14ac:dyDescent="0.25">
      <c r="A338" s="11"/>
      <c r="B338" s="11"/>
      <c r="C338" s="11"/>
      <c r="D338" s="250"/>
      <c r="E338" s="11"/>
      <c r="F338" s="7"/>
      <c r="G338" s="7"/>
      <c r="H338" s="7"/>
      <c r="I338" s="11"/>
      <c r="J338" s="7"/>
      <c r="K338" s="7"/>
      <c r="L338" s="250"/>
      <c r="M338" s="250"/>
      <c r="N338" s="250"/>
    </row>
    <row r="339" spans="1:14" x14ac:dyDescent="0.25">
      <c r="A339" s="11"/>
      <c r="B339" s="11"/>
      <c r="C339" s="11"/>
      <c r="D339" s="250"/>
      <c r="E339" s="11"/>
      <c r="F339" s="7"/>
      <c r="G339" s="7"/>
      <c r="H339" s="7"/>
      <c r="I339" s="11"/>
      <c r="J339" s="7"/>
      <c r="K339" s="7"/>
      <c r="L339" s="250"/>
      <c r="M339" s="250"/>
      <c r="N339" s="250"/>
    </row>
    <row r="340" spans="1:14" x14ac:dyDescent="0.25">
      <c r="A340" s="11"/>
      <c r="B340" s="11"/>
      <c r="C340" s="11"/>
      <c r="D340" s="250"/>
      <c r="E340" s="11"/>
      <c r="F340" s="7"/>
      <c r="G340" s="7"/>
      <c r="H340" s="7"/>
      <c r="I340" s="11"/>
      <c r="J340" s="7"/>
      <c r="K340" s="7"/>
      <c r="L340" s="250"/>
      <c r="M340" s="250"/>
      <c r="N340" s="250"/>
    </row>
    <row r="341" spans="1:14" x14ac:dyDescent="0.25">
      <c r="A341" s="11"/>
      <c r="B341" s="11"/>
      <c r="C341" s="11"/>
      <c r="D341" s="250"/>
      <c r="E341" s="11"/>
      <c r="F341" s="7"/>
      <c r="G341" s="7"/>
      <c r="H341" s="7"/>
      <c r="I341" s="11"/>
      <c r="J341" s="7"/>
      <c r="K341" s="7"/>
      <c r="L341" s="250"/>
      <c r="M341" s="250"/>
      <c r="N341" s="250"/>
    </row>
    <row r="342" spans="1:14" x14ac:dyDescent="0.25">
      <c r="A342" s="11"/>
      <c r="B342" s="11"/>
      <c r="C342" s="11"/>
      <c r="D342" s="250"/>
      <c r="E342" s="11"/>
      <c r="F342" s="7"/>
      <c r="G342" s="7"/>
      <c r="H342" s="7"/>
      <c r="I342" s="11"/>
      <c r="J342" s="7"/>
      <c r="K342" s="7"/>
      <c r="L342" s="250"/>
      <c r="M342" s="250"/>
      <c r="N342" s="250"/>
    </row>
    <row r="343" spans="1:14" x14ac:dyDescent="0.25">
      <c r="A343" s="11"/>
      <c r="B343" s="11"/>
      <c r="C343" s="11"/>
      <c r="D343" s="250"/>
      <c r="E343" s="11"/>
      <c r="F343" s="7"/>
      <c r="G343" s="7"/>
      <c r="H343" s="7"/>
      <c r="I343" s="11"/>
      <c r="J343" s="7"/>
      <c r="K343" s="7"/>
      <c r="L343" s="250"/>
      <c r="M343" s="250"/>
      <c r="N343" s="250"/>
    </row>
    <row r="344" spans="1:14" x14ac:dyDescent="0.25">
      <c r="A344" s="11"/>
      <c r="B344" s="11"/>
      <c r="C344" s="11"/>
      <c r="D344" s="250"/>
      <c r="E344" s="11"/>
      <c r="F344" s="7"/>
      <c r="G344" s="7"/>
      <c r="H344" s="7"/>
      <c r="I344" s="11"/>
      <c r="J344" s="7"/>
      <c r="K344" s="7"/>
      <c r="L344" s="250"/>
      <c r="M344" s="250"/>
      <c r="N344" s="250"/>
    </row>
    <row r="345" spans="1:14" x14ac:dyDescent="0.25">
      <c r="A345" s="11"/>
      <c r="B345" s="11"/>
      <c r="C345" s="11"/>
      <c r="D345" s="250"/>
      <c r="E345" s="11"/>
      <c r="F345" s="7"/>
      <c r="G345" s="7"/>
      <c r="H345" s="7"/>
      <c r="I345" s="11"/>
      <c r="J345" s="7"/>
      <c r="K345" s="7"/>
      <c r="L345" s="250"/>
      <c r="M345" s="250"/>
      <c r="N345" s="250"/>
    </row>
    <row r="346" spans="1:14" x14ac:dyDescent="0.25">
      <c r="A346" s="11"/>
      <c r="B346" s="11"/>
      <c r="C346" s="11"/>
      <c r="D346" s="250"/>
      <c r="E346" s="11"/>
      <c r="F346" s="7"/>
      <c r="G346" s="7"/>
      <c r="H346" s="7"/>
      <c r="I346" s="11"/>
      <c r="J346" s="7"/>
      <c r="K346" s="7"/>
      <c r="L346" s="250"/>
      <c r="M346" s="250"/>
      <c r="N346" s="250"/>
    </row>
    <row r="347" spans="1:14" x14ac:dyDescent="0.25">
      <c r="A347" s="11"/>
      <c r="B347" s="11"/>
      <c r="C347" s="11"/>
      <c r="D347" s="250"/>
      <c r="E347" s="11"/>
      <c r="F347" s="7"/>
      <c r="G347" s="7"/>
      <c r="H347" s="7"/>
      <c r="I347" s="11"/>
      <c r="J347" s="7"/>
      <c r="K347" s="7"/>
      <c r="L347" s="250"/>
      <c r="M347" s="250"/>
      <c r="N347" s="250"/>
    </row>
    <row r="348" spans="1:14" x14ac:dyDescent="0.25">
      <c r="A348" s="11"/>
      <c r="B348" s="11"/>
      <c r="C348" s="11"/>
      <c r="D348" s="250"/>
      <c r="E348" s="11"/>
      <c r="F348" s="7"/>
      <c r="G348" s="7"/>
      <c r="H348" s="7"/>
      <c r="I348" s="11"/>
      <c r="J348" s="7"/>
      <c r="K348" s="7"/>
      <c r="L348" s="250"/>
      <c r="M348" s="250"/>
      <c r="N348" s="250"/>
    </row>
    <row r="349" spans="1:14" x14ac:dyDescent="0.25">
      <c r="A349" s="11"/>
      <c r="B349" s="11"/>
      <c r="C349" s="11"/>
      <c r="D349" s="250"/>
      <c r="E349" s="11"/>
      <c r="F349" s="7"/>
      <c r="G349" s="7"/>
      <c r="H349" s="7"/>
      <c r="I349" s="11"/>
      <c r="J349" s="7"/>
      <c r="K349" s="7"/>
      <c r="L349" s="250"/>
      <c r="M349" s="250"/>
      <c r="N349" s="250"/>
    </row>
    <row r="350" spans="1:14" x14ac:dyDescent="0.25">
      <c r="A350" s="11"/>
      <c r="B350" s="11"/>
      <c r="C350" s="11"/>
      <c r="D350" s="250"/>
      <c r="E350" s="11"/>
      <c r="F350" s="7"/>
      <c r="G350" s="7"/>
      <c r="H350" s="7"/>
      <c r="I350" s="11"/>
      <c r="J350" s="7"/>
      <c r="K350" s="7"/>
      <c r="L350" s="250"/>
      <c r="M350" s="250"/>
      <c r="N350" s="250"/>
    </row>
    <row r="351" spans="1:14" x14ac:dyDescent="0.25">
      <c r="A351" s="11"/>
      <c r="B351" s="11"/>
      <c r="C351" s="11"/>
      <c r="D351" s="250"/>
      <c r="E351" s="11"/>
      <c r="F351" s="7"/>
      <c r="G351" s="7"/>
      <c r="H351" s="7"/>
      <c r="I351" s="11"/>
      <c r="J351" s="7"/>
      <c r="K351" s="7"/>
      <c r="L351" s="250"/>
      <c r="M351" s="250"/>
      <c r="N351" s="250"/>
    </row>
    <row r="352" spans="1:14" x14ac:dyDescent="0.25">
      <c r="A352" s="11"/>
      <c r="B352" s="11"/>
      <c r="C352" s="11"/>
      <c r="D352" s="250"/>
      <c r="E352" s="11"/>
      <c r="F352" s="7"/>
      <c r="G352" s="7"/>
      <c r="H352" s="7"/>
      <c r="I352" s="11"/>
      <c r="J352" s="7"/>
      <c r="K352" s="7"/>
      <c r="L352" s="250"/>
      <c r="M352" s="250"/>
      <c r="N352" s="250"/>
    </row>
    <row r="353" spans="1:14" x14ac:dyDescent="0.25">
      <c r="A353" s="11"/>
      <c r="B353" s="11"/>
      <c r="C353" s="11"/>
      <c r="D353" s="250"/>
      <c r="E353" s="11"/>
      <c r="F353" s="7"/>
      <c r="G353" s="7"/>
      <c r="H353" s="7"/>
      <c r="I353" s="11"/>
      <c r="J353" s="7"/>
      <c r="K353" s="7"/>
      <c r="L353" s="250"/>
      <c r="M353" s="250"/>
      <c r="N353" s="250"/>
    </row>
    <row r="354" spans="1:14" x14ac:dyDescent="0.25">
      <c r="A354" s="11"/>
      <c r="B354" s="11"/>
      <c r="C354" s="11"/>
      <c r="D354" s="250"/>
      <c r="E354" s="11"/>
      <c r="F354" s="7"/>
      <c r="G354" s="7"/>
      <c r="H354" s="7"/>
      <c r="I354" s="11"/>
      <c r="J354" s="7"/>
      <c r="K354" s="7"/>
      <c r="L354" s="250"/>
      <c r="M354" s="250"/>
      <c r="N354" s="250"/>
    </row>
    <row r="355" spans="1:14" x14ac:dyDescent="0.25">
      <c r="A355" s="11"/>
      <c r="B355" s="11"/>
      <c r="C355" s="11"/>
      <c r="D355" s="250"/>
      <c r="E355" s="11"/>
      <c r="F355" s="7"/>
      <c r="G355" s="7"/>
      <c r="H355" s="7"/>
      <c r="I355" s="11"/>
      <c r="J355" s="7"/>
      <c r="K355" s="7"/>
      <c r="L355" s="250"/>
      <c r="M355" s="250"/>
      <c r="N355" s="250"/>
    </row>
    <row r="356" spans="1:14" x14ac:dyDescent="0.25">
      <c r="A356" s="11"/>
      <c r="B356" s="11"/>
      <c r="C356" s="11"/>
      <c r="D356" s="250"/>
      <c r="E356" s="11"/>
      <c r="F356" s="7"/>
      <c r="G356" s="7"/>
      <c r="H356" s="7"/>
      <c r="I356" s="11"/>
      <c r="J356" s="7"/>
      <c r="K356" s="7"/>
      <c r="L356" s="250"/>
      <c r="M356" s="250"/>
      <c r="N356" s="250"/>
    </row>
    <row r="357" spans="1:14" x14ac:dyDescent="0.25">
      <c r="A357" s="11"/>
      <c r="B357" s="11"/>
      <c r="C357" s="11"/>
      <c r="D357" s="250"/>
      <c r="E357" s="11"/>
      <c r="F357" s="7"/>
      <c r="G357" s="7"/>
      <c r="H357" s="7"/>
      <c r="I357" s="11"/>
      <c r="J357" s="7"/>
      <c r="K357" s="7"/>
      <c r="L357" s="250"/>
      <c r="M357" s="250"/>
      <c r="N357" s="250"/>
    </row>
    <row r="358" spans="1:14" x14ac:dyDescent="0.25">
      <c r="A358" s="11"/>
      <c r="B358" s="11"/>
      <c r="C358" s="11"/>
      <c r="D358" s="250"/>
      <c r="E358" s="11"/>
      <c r="F358" s="7"/>
      <c r="G358" s="7"/>
      <c r="H358" s="7"/>
      <c r="I358" s="11"/>
      <c r="J358" s="7"/>
      <c r="K358" s="7"/>
      <c r="L358" s="250"/>
      <c r="M358" s="250"/>
      <c r="N358" s="250"/>
    </row>
    <row r="359" spans="1:14" x14ac:dyDescent="0.25">
      <c r="A359" s="11"/>
      <c r="B359" s="11"/>
      <c r="C359" s="11"/>
      <c r="D359" s="250"/>
      <c r="E359" s="11"/>
      <c r="F359" s="7"/>
      <c r="G359" s="7"/>
      <c r="H359" s="7"/>
      <c r="I359" s="11"/>
      <c r="J359" s="7"/>
      <c r="K359" s="7"/>
      <c r="L359" s="250"/>
      <c r="M359" s="250"/>
      <c r="N359" s="250"/>
    </row>
    <row r="360" spans="1:14" x14ac:dyDescent="0.25">
      <c r="A360" s="11"/>
      <c r="B360" s="11"/>
      <c r="C360" s="11"/>
      <c r="D360" s="250"/>
      <c r="E360" s="11"/>
      <c r="F360" s="7"/>
      <c r="G360" s="7"/>
      <c r="H360" s="7"/>
      <c r="I360" s="11"/>
      <c r="J360" s="7"/>
      <c r="K360" s="7"/>
      <c r="L360" s="250"/>
      <c r="M360" s="250"/>
      <c r="N360" s="250"/>
    </row>
    <row r="361" spans="1:14" x14ac:dyDescent="0.25">
      <c r="A361" s="11"/>
      <c r="B361" s="11"/>
      <c r="C361" s="11"/>
      <c r="D361" s="250"/>
      <c r="E361" s="11"/>
      <c r="F361" s="7"/>
      <c r="G361" s="7"/>
      <c r="H361" s="7"/>
      <c r="I361" s="11"/>
      <c r="J361" s="7"/>
      <c r="K361" s="7"/>
      <c r="L361" s="250"/>
      <c r="M361" s="250"/>
      <c r="N361" s="250"/>
    </row>
    <row r="362" spans="1:14" x14ac:dyDescent="0.25">
      <c r="A362" s="11"/>
      <c r="B362" s="11"/>
      <c r="C362" s="11"/>
      <c r="D362" s="250"/>
      <c r="E362" s="11"/>
      <c r="F362" s="7"/>
      <c r="G362" s="7"/>
      <c r="H362" s="7"/>
      <c r="I362" s="11"/>
      <c r="J362" s="7"/>
      <c r="K362" s="7"/>
      <c r="L362" s="250"/>
      <c r="M362" s="250"/>
      <c r="N362" s="250"/>
    </row>
    <row r="363" spans="1:14" x14ac:dyDescent="0.25">
      <c r="A363" s="11"/>
      <c r="B363" s="11"/>
      <c r="C363" s="11"/>
      <c r="D363" s="250"/>
      <c r="E363" s="11"/>
      <c r="F363" s="7"/>
      <c r="G363" s="7"/>
      <c r="H363" s="7"/>
      <c r="I363" s="11"/>
      <c r="J363" s="7"/>
      <c r="K363" s="7"/>
      <c r="L363" s="250"/>
      <c r="M363" s="250"/>
      <c r="N363" s="250"/>
    </row>
    <row r="364" spans="1:14" x14ac:dyDescent="0.25">
      <c r="A364" s="11"/>
      <c r="B364" s="11"/>
      <c r="C364" s="11"/>
      <c r="D364" s="250"/>
      <c r="E364" s="11"/>
      <c r="F364" s="7"/>
      <c r="G364" s="7"/>
      <c r="H364" s="7"/>
      <c r="I364" s="11"/>
      <c r="J364" s="7"/>
      <c r="K364" s="7"/>
      <c r="L364" s="250"/>
      <c r="M364" s="250"/>
      <c r="N364" s="250"/>
    </row>
    <row r="365" spans="1:14" x14ac:dyDescent="0.25">
      <c r="A365" s="11"/>
      <c r="B365" s="11"/>
      <c r="C365" s="11"/>
      <c r="D365" s="250"/>
      <c r="E365" s="11"/>
      <c r="F365" s="7"/>
      <c r="G365" s="7"/>
      <c r="H365" s="7"/>
      <c r="I365" s="11"/>
      <c r="J365" s="7"/>
      <c r="K365" s="7"/>
      <c r="L365" s="250"/>
      <c r="M365" s="250"/>
      <c r="N365" s="250"/>
    </row>
    <row r="366" spans="1:14" x14ac:dyDescent="0.25">
      <c r="A366" s="11"/>
      <c r="B366" s="11"/>
      <c r="C366" s="11"/>
      <c r="D366" s="250"/>
      <c r="E366" s="11"/>
      <c r="F366" s="7"/>
      <c r="G366" s="7"/>
      <c r="H366" s="7"/>
      <c r="I366" s="11"/>
      <c r="J366" s="7"/>
      <c r="K366" s="7"/>
      <c r="L366" s="250"/>
      <c r="M366" s="250"/>
      <c r="N366" s="250"/>
    </row>
    <row r="367" spans="1:14" x14ac:dyDescent="0.25">
      <c r="A367" s="11"/>
      <c r="B367" s="11"/>
      <c r="C367" s="11"/>
      <c r="D367" s="250"/>
      <c r="E367" s="11"/>
      <c r="F367" s="7"/>
      <c r="G367" s="7"/>
      <c r="H367" s="7"/>
      <c r="I367" s="11"/>
      <c r="J367" s="7"/>
      <c r="K367" s="7"/>
      <c r="L367" s="250"/>
      <c r="M367" s="250"/>
      <c r="N367" s="250"/>
    </row>
    <row r="368" spans="1:14" x14ac:dyDescent="0.25">
      <c r="A368" s="11"/>
      <c r="B368" s="11"/>
      <c r="C368" s="11"/>
      <c r="D368" s="250"/>
      <c r="E368" s="11"/>
      <c r="F368" s="7"/>
      <c r="G368" s="7"/>
      <c r="H368" s="7"/>
      <c r="I368" s="11"/>
      <c r="J368" s="7"/>
      <c r="K368" s="7"/>
      <c r="L368" s="250"/>
      <c r="M368" s="250"/>
      <c r="N368" s="250"/>
    </row>
    <row r="369" spans="1:14" x14ac:dyDescent="0.25">
      <c r="A369" s="11"/>
      <c r="B369" s="11"/>
      <c r="C369" s="11"/>
      <c r="D369" s="250"/>
      <c r="E369" s="11"/>
      <c r="F369" s="7"/>
      <c r="G369" s="7"/>
      <c r="H369" s="7"/>
      <c r="I369" s="11"/>
      <c r="J369" s="7"/>
      <c r="K369" s="7"/>
      <c r="L369" s="250"/>
      <c r="M369" s="250"/>
      <c r="N369" s="250"/>
    </row>
    <row r="370" spans="1:14" x14ac:dyDescent="0.25">
      <c r="A370" s="11"/>
      <c r="B370" s="11"/>
      <c r="C370" s="11"/>
      <c r="D370" s="250"/>
      <c r="E370" s="11"/>
      <c r="F370" s="7"/>
      <c r="G370" s="7"/>
      <c r="H370" s="7"/>
      <c r="I370" s="11"/>
      <c r="J370" s="7"/>
      <c r="K370" s="7"/>
      <c r="L370" s="250"/>
      <c r="M370" s="250"/>
      <c r="N370" s="250"/>
    </row>
    <row r="371" spans="1:14" x14ac:dyDescent="0.25">
      <c r="A371" s="11"/>
      <c r="B371" s="11"/>
      <c r="C371" s="11"/>
      <c r="D371" s="250"/>
      <c r="E371" s="11"/>
      <c r="F371" s="7"/>
      <c r="G371" s="7"/>
      <c r="H371" s="7"/>
      <c r="I371" s="11"/>
      <c r="J371" s="7"/>
      <c r="K371" s="7"/>
      <c r="L371" s="250"/>
      <c r="M371" s="250"/>
      <c r="N371" s="250"/>
    </row>
    <row r="372" spans="1:14" x14ac:dyDescent="0.25">
      <c r="A372" s="11"/>
      <c r="B372" s="11"/>
      <c r="C372" s="11"/>
      <c r="D372" s="250"/>
      <c r="E372" s="11"/>
      <c r="F372" s="7"/>
      <c r="G372" s="7"/>
      <c r="H372" s="7"/>
      <c r="I372" s="11"/>
      <c r="J372" s="7"/>
      <c r="K372" s="7"/>
      <c r="L372" s="250"/>
      <c r="M372" s="250"/>
      <c r="N372" s="250"/>
    </row>
    <row r="373" spans="1:14" x14ac:dyDescent="0.25">
      <c r="A373" s="11"/>
      <c r="B373" s="11"/>
      <c r="C373" s="11"/>
      <c r="D373" s="250"/>
      <c r="E373" s="11"/>
      <c r="F373" s="7"/>
      <c r="G373" s="7"/>
      <c r="H373" s="7"/>
      <c r="I373" s="11"/>
      <c r="J373" s="7"/>
      <c r="K373" s="7"/>
      <c r="L373" s="250"/>
      <c r="M373" s="250"/>
      <c r="N373" s="250"/>
    </row>
    <row r="374" spans="1:14" x14ac:dyDescent="0.25">
      <c r="A374" s="11"/>
      <c r="B374" s="11"/>
      <c r="C374" s="11"/>
      <c r="D374" s="250"/>
      <c r="E374" s="11"/>
      <c r="F374" s="7"/>
      <c r="G374" s="7"/>
      <c r="H374" s="7"/>
      <c r="I374" s="11"/>
      <c r="J374" s="7"/>
      <c r="K374" s="7"/>
      <c r="L374" s="250"/>
      <c r="M374" s="250"/>
      <c r="N374" s="250"/>
    </row>
    <row r="375" spans="1:14" x14ac:dyDescent="0.25">
      <c r="A375" s="11"/>
      <c r="B375" s="11"/>
      <c r="C375" s="11"/>
      <c r="D375" s="250"/>
      <c r="E375" s="11"/>
      <c r="F375" s="7"/>
      <c r="G375" s="7"/>
      <c r="H375" s="7"/>
      <c r="I375" s="11"/>
      <c r="J375" s="7"/>
      <c r="K375" s="7"/>
      <c r="L375" s="250"/>
      <c r="M375" s="250"/>
      <c r="N375" s="250"/>
    </row>
    <row r="376" spans="1:14" x14ac:dyDescent="0.25">
      <c r="A376" s="11"/>
      <c r="B376" s="11"/>
      <c r="C376" s="11"/>
      <c r="D376" s="250"/>
      <c r="E376" s="11"/>
      <c r="F376" s="7"/>
      <c r="G376" s="7"/>
      <c r="H376" s="7"/>
      <c r="I376" s="11"/>
      <c r="J376" s="7"/>
      <c r="K376" s="7"/>
      <c r="L376" s="250"/>
      <c r="M376" s="250"/>
      <c r="N376" s="250"/>
    </row>
    <row r="377" spans="1:14" x14ac:dyDescent="0.25">
      <c r="A377" s="11"/>
      <c r="B377" s="11"/>
      <c r="C377" s="11"/>
      <c r="D377" s="250"/>
      <c r="E377" s="11"/>
      <c r="F377" s="7"/>
      <c r="G377" s="7"/>
      <c r="H377" s="7"/>
      <c r="I377" s="11"/>
      <c r="J377" s="7"/>
      <c r="K377" s="7"/>
      <c r="L377" s="250"/>
      <c r="M377" s="250"/>
      <c r="N377" s="250"/>
    </row>
    <row r="378" spans="1:14" x14ac:dyDescent="0.25">
      <c r="A378" s="11"/>
      <c r="B378" s="11"/>
      <c r="C378" s="11"/>
      <c r="D378" s="250"/>
      <c r="E378" s="11"/>
      <c r="F378" s="7"/>
      <c r="G378" s="7"/>
      <c r="H378" s="7"/>
      <c r="I378" s="11"/>
      <c r="J378" s="7"/>
      <c r="K378" s="7"/>
      <c r="L378" s="250"/>
      <c r="M378" s="250"/>
      <c r="N378" s="250"/>
    </row>
    <row r="379" spans="1:14" x14ac:dyDescent="0.25">
      <c r="A379" s="11"/>
      <c r="B379" s="11"/>
      <c r="C379" s="11"/>
      <c r="D379" s="250"/>
      <c r="E379" s="11"/>
      <c r="F379" s="7"/>
      <c r="G379" s="7"/>
      <c r="H379" s="7"/>
      <c r="I379" s="11"/>
      <c r="J379" s="7"/>
      <c r="K379" s="7"/>
      <c r="L379" s="250"/>
      <c r="M379" s="250"/>
      <c r="N379" s="250"/>
    </row>
    <row r="380" spans="1:14" x14ac:dyDescent="0.25">
      <c r="A380" s="11"/>
      <c r="B380" s="11"/>
      <c r="C380" s="11"/>
      <c r="D380" s="250"/>
      <c r="E380" s="11"/>
      <c r="F380" s="7"/>
      <c r="G380" s="7"/>
      <c r="H380" s="7"/>
      <c r="I380" s="11"/>
      <c r="J380" s="7"/>
      <c r="K380" s="7"/>
      <c r="L380" s="250"/>
      <c r="M380" s="250"/>
      <c r="N380" s="250"/>
    </row>
    <row r="381" spans="1:14" x14ac:dyDescent="0.25">
      <c r="A381" s="11"/>
      <c r="B381" s="11"/>
      <c r="C381" s="11"/>
      <c r="D381" s="250"/>
      <c r="E381" s="11"/>
      <c r="F381" s="7"/>
      <c r="G381" s="7"/>
      <c r="H381" s="7"/>
      <c r="I381" s="11"/>
      <c r="J381" s="7"/>
      <c r="K381" s="7"/>
      <c r="L381" s="250"/>
      <c r="M381" s="250"/>
      <c r="N381" s="250"/>
    </row>
    <row r="382" spans="1:14" x14ac:dyDescent="0.25">
      <c r="A382" s="11"/>
      <c r="B382" s="11"/>
      <c r="C382" s="11"/>
      <c r="D382" s="250"/>
      <c r="E382" s="11"/>
      <c r="F382" s="7"/>
      <c r="G382" s="7"/>
      <c r="H382" s="7"/>
      <c r="I382" s="11"/>
      <c r="J382" s="7"/>
      <c r="K382" s="7"/>
      <c r="L382" s="250"/>
      <c r="M382" s="250"/>
      <c r="N382" s="250"/>
    </row>
    <row r="383" spans="1:14" x14ac:dyDescent="0.25">
      <c r="A383" s="11"/>
      <c r="B383" s="11"/>
      <c r="C383" s="11"/>
      <c r="D383" s="250"/>
      <c r="E383" s="11"/>
      <c r="F383" s="7"/>
      <c r="G383" s="7"/>
      <c r="H383" s="7"/>
      <c r="I383" s="11"/>
      <c r="J383" s="7"/>
      <c r="K383" s="7"/>
      <c r="L383" s="250"/>
      <c r="M383" s="250"/>
      <c r="N383" s="250"/>
    </row>
    <row r="384" spans="1:14" x14ac:dyDescent="0.25">
      <c r="A384" s="11"/>
      <c r="B384" s="11"/>
      <c r="C384" s="11"/>
      <c r="D384" s="250"/>
      <c r="E384" s="11"/>
      <c r="F384" s="7"/>
      <c r="G384" s="7"/>
      <c r="H384" s="7"/>
      <c r="I384" s="11"/>
      <c r="J384" s="7"/>
      <c r="K384" s="7"/>
      <c r="L384" s="250"/>
      <c r="M384" s="250"/>
      <c r="N384" s="250"/>
    </row>
    <row r="385" spans="1:14" x14ac:dyDescent="0.25">
      <c r="A385" s="11"/>
      <c r="B385" s="11"/>
      <c r="C385" s="11"/>
      <c r="D385" s="250"/>
      <c r="E385" s="11"/>
      <c r="F385" s="7"/>
      <c r="G385" s="7"/>
      <c r="H385" s="7"/>
      <c r="I385" s="11"/>
      <c r="J385" s="7"/>
      <c r="K385" s="7"/>
      <c r="L385" s="250"/>
      <c r="M385" s="250"/>
      <c r="N385" s="250"/>
    </row>
    <row r="386" spans="1:14" x14ac:dyDescent="0.25">
      <c r="A386" s="11"/>
      <c r="B386" s="11"/>
      <c r="C386" s="11"/>
      <c r="D386" s="250"/>
      <c r="E386" s="11"/>
      <c r="F386" s="7"/>
      <c r="G386" s="7"/>
      <c r="H386" s="7"/>
      <c r="I386" s="11"/>
      <c r="J386" s="7"/>
      <c r="K386" s="7"/>
      <c r="L386" s="250"/>
      <c r="M386" s="250"/>
      <c r="N386" s="250"/>
    </row>
    <row r="387" spans="1:14" x14ac:dyDescent="0.25">
      <c r="A387" s="11"/>
      <c r="B387" s="11"/>
      <c r="C387" s="11"/>
      <c r="D387" s="250"/>
      <c r="E387" s="11"/>
      <c r="F387" s="7"/>
      <c r="G387" s="7"/>
      <c r="H387" s="7"/>
      <c r="I387" s="11"/>
      <c r="J387" s="7"/>
      <c r="K387" s="7"/>
      <c r="L387" s="250"/>
      <c r="M387" s="250"/>
      <c r="N387" s="250"/>
    </row>
    <row r="388" spans="1:14" x14ac:dyDescent="0.25">
      <c r="A388" s="11"/>
      <c r="B388" s="11"/>
      <c r="C388" s="11"/>
      <c r="D388" s="250"/>
      <c r="E388" s="11"/>
      <c r="F388" s="7"/>
      <c r="G388" s="7"/>
      <c r="H388" s="7"/>
      <c r="I388" s="11"/>
      <c r="J388" s="7"/>
      <c r="K388" s="7"/>
      <c r="L388" s="250"/>
      <c r="M388" s="250"/>
      <c r="N388" s="250"/>
    </row>
    <row r="389" spans="1:14" x14ac:dyDescent="0.25">
      <c r="A389" s="11"/>
      <c r="B389" s="11"/>
      <c r="C389" s="11"/>
      <c r="D389" s="250"/>
      <c r="E389" s="11"/>
      <c r="F389" s="7"/>
      <c r="G389" s="7"/>
      <c r="H389" s="7"/>
      <c r="I389" s="11"/>
      <c r="J389" s="7"/>
      <c r="K389" s="7"/>
      <c r="L389" s="250"/>
      <c r="M389" s="250"/>
      <c r="N389" s="250"/>
    </row>
    <row r="390" spans="1:14" x14ac:dyDescent="0.25">
      <c r="A390" s="11"/>
      <c r="B390" s="11"/>
      <c r="C390" s="11"/>
      <c r="D390" s="250"/>
      <c r="E390" s="11"/>
      <c r="F390" s="7"/>
      <c r="G390" s="7"/>
      <c r="H390" s="7"/>
      <c r="I390" s="11"/>
      <c r="J390" s="7"/>
      <c r="K390" s="7"/>
      <c r="L390" s="250"/>
      <c r="M390" s="250"/>
      <c r="N390" s="250"/>
    </row>
    <row r="391" spans="1:14" x14ac:dyDescent="0.25">
      <c r="A391" s="11"/>
      <c r="B391" s="11"/>
      <c r="C391" s="11"/>
      <c r="D391" s="250"/>
      <c r="E391" s="11"/>
      <c r="F391" s="7"/>
      <c r="G391" s="7"/>
      <c r="H391" s="7"/>
      <c r="I391" s="11"/>
      <c r="J391" s="7"/>
      <c r="K391" s="7"/>
      <c r="L391" s="250"/>
      <c r="M391" s="250"/>
      <c r="N391" s="250"/>
    </row>
    <row r="392" spans="1:14" x14ac:dyDescent="0.25">
      <c r="A392" s="11"/>
      <c r="B392" s="11"/>
      <c r="C392" s="11"/>
      <c r="D392" s="250"/>
      <c r="E392" s="11"/>
      <c r="F392" s="7"/>
      <c r="G392" s="7"/>
      <c r="H392" s="7"/>
      <c r="I392" s="11"/>
      <c r="J392" s="7"/>
      <c r="K392" s="7"/>
      <c r="L392" s="250"/>
      <c r="M392" s="250"/>
      <c r="N392" s="250"/>
    </row>
    <row r="393" spans="1:14" x14ac:dyDescent="0.25">
      <c r="A393" s="11"/>
      <c r="B393" s="11"/>
      <c r="C393" s="11"/>
      <c r="D393" s="250"/>
      <c r="E393" s="11"/>
      <c r="F393" s="7"/>
      <c r="G393" s="7"/>
      <c r="H393" s="7"/>
      <c r="I393" s="11"/>
      <c r="J393" s="7"/>
      <c r="K393" s="7"/>
      <c r="L393" s="250"/>
      <c r="M393" s="250"/>
      <c r="N393" s="250"/>
    </row>
    <row r="394" spans="1:14" x14ac:dyDescent="0.25">
      <c r="A394" s="11"/>
      <c r="B394" s="11"/>
      <c r="C394" s="11"/>
      <c r="D394" s="250"/>
      <c r="E394" s="11"/>
      <c r="F394" s="7"/>
      <c r="G394" s="7"/>
      <c r="H394" s="7"/>
      <c r="I394" s="11"/>
      <c r="J394" s="7"/>
      <c r="K394" s="7"/>
      <c r="L394" s="250"/>
      <c r="M394" s="250"/>
      <c r="N394" s="250"/>
    </row>
    <row r="395" spans="1:14" x14ac:dyDescent="0.25">
      <c r="A395" s="11"/>
      <c r="B395" s="11"/>
      <c r="C395" s="11"/>
      <c r="D395" s="250"/>
      <c r="E395" s="11"/>
      <c r="F395" s="7"/>
      <c r="G395" s="7"/>
      <c r="H395" s="7"/>
      <c r="I395" s="11"/>
      <c r="J395" s="7"/>
      <c r="K395" s="7"/>
      <c r="L395" s="250"/>
      <c r="M395" s="250"/>
      <c r="N395" s="250"/>
    </row>
    <row r="396" spans="1:14" x14ac:dyDescent="0.25">
      <c r="A396" s="11"/>
      <c r="B396" s="11"/>
      <c r="C396" s="11"/>
      <c r="D396" s="250"/>
      <c r="E396" s="11"/>
      <c r="F396" s="7"/>
      <c r="G396" s="7"/>
      <c r="H396" s="7"/>
      <c r="I396" s="11"/>
      <c r="J396" s="7"/>
      <c r="K396" s="7"/>
      <c r="L396" s="250"/>
      <c r="M396" s="250"/>
      <c r="N396" s="250"/>
    </row>
    <row r="397" spans="1:14" x14ac:dyDescent="0.25">
      <c r="A397" s="11"/>
      <c r="B397" s="11"/>
      <c r="C397" s="11"/>
      <c r="D397" s="250"/>
      <c r="E397" s="11"/>
      <c r="F397" s="7"/>
      <c r="G397" s="7"/>
      <c r="H397" s="7"/>
      <c r="I397" s="11"/>
      <c r="J397" s="7"/>
      <c r="K397" s="7"/>
      <c r="L397" s="250"/>
      <c r="M397" s="250"/>
      <c r="N397" s="250"/>
    </row>
    <row r="398" spans="1:14" x14ac:dyDescent="0.25">
      <c r="A398" s="11"/>
      <c r="B398" s="11"/>
      <c r="C398" s="11"/>
      <c r="D398" s="250"/>
      <c r="E398" s="11"/>
      <c r="F398" s="7"/>
      <c r="G398" s="7"/>
      <c r="H398" s="7"/>
      <c r="I398" s="11"/>
      <c r="J398" s="7"/>
      <c r="K398" s="7"/>
      <c r="L398" s="250"/>
      <c r="M398" s="250"/>
      <c r="N398" s="250"/>
    </row>
    <row r="399" spans="1:14" x14ac:dyDescent="0.25">
      <c r="A399" s="11"/>
      <c r="B399" s="11"/>
      <c r="C399" s="11"/>
      <c r="D399" s="250"/>
      <c r="E399" s="11"/>
      <c r="F399" s="7"/>
      <c r="G399" s="7"/>
      <c r="H399" s="7"/>
      <c r="I399" s="11"/>
      <c r="J399" s="7"/>
      <c r="K399" s="7"/>
      <c r="L399" s="250"/>
      <c r="M399" s="250"/>
      <c r="N399" s="250"/>
    </row>
    <row r="400" spans="1:14" x14ac:dyDescent="0.25">
      <c r="A400" s="11"/>
      <c r="B400" s="11"/>
      <c r="C400" s="11"/>
      <c r="D400" s="250"/>
      <c r="E400" s="11"/>
      <c r="F400" s="7"/>
      <c r="G400" s="7"/>
      <c r="H400" s="7"/>
      <c r="I400" s="11"/>
      <c r="J400" s="7"/>
      <c r="K400" s="7"/>
      <c r="L400" s="250"/>
      <c r="M400" s="250"/>
      <c r="N400" s="250"/>
    </row>
    <row r="401" spans="1:14" x14ac:dyDescent="0.25">
      <c r="A401" s="11"/>
      <c r="B401" s="11"/>
      <c r="C401" s="11"/>
      <c r="D401" s="250"/>
      <c r="E401" s="11"/>
      <c r="F401" s="7"/>
      <c r="G401" s="7"/>
      <c r="H401" s="7"/>
      <c r="I401" s="11"/>
      <c r="J401" s="7"/>
      <c r="K401" s="7"/>
      <c r="L401" s="250"/>
      <c r="M401" s="250"/>
      <c r="N401" s="250"/>
    </row>
    <row r="402" spans="1:14" x14ac:dyDescent="0.25">
      <c r="A402" s="11"/>
      <c r="B402" s="11"/>
      <c r="C402" s="11"/>
      <c r="D402" s="250"/>
      <c r="E402" s="11"/>
      <c r="F402" s="7"/>
      <c r="G402" s="7"/>
      <c r="H402" s="7"/>
      <c r="I402" s="11"/>
      <c r="J402" s="7"/>
      <c r="K402" s="7"/>
      <c r="L402" s="250"/>
      <c r="M402" s="250"/>
      <c r="N402" s="250"/>
    </row>
    <row r="403" spans="1:14" x14ac:dyDescent="0.25">
      <c r="A403" s="11"/>
      <c r="B403" s="11"/>
      <c r="C403" s="11"/>
      <c r="D403" s="250"/>
      <c r="E403" s="11"/>
      <c r="F403" s="7"/>
      <c r="G403" s="7"/>
      <c r="H403" s="7"/>
      <c r="I403" s="11"/>
      <c r="J403" s="7"/>
      <c r="K403" s="7"/>
      <c r="L403" s="250"/>
      <c r="M403" s="250"/>
      <c r="N403" s="250"/>
    </row>
    <row r="404" spans="1:14" x14ac:dyDescent="0.25">
      <c r="A404" s="11"/>
      <c r="B404" s="11"/>
      <c r="C404" s="11"/>
      <c r="D404" s="250"/>
      <c r="E404" s="11"/>
      <c r="F404" s="7"/>
      <c r="G404" s="7"/>
      <c r="H404" s="7"/>
      <c r="I404" s="11"/>
      <c r="J404" s="7"/>
      <c r="K404" s="7"/>
      <c r="L404" s="250"/>
      <c r="M404" s="250"/>
      <c r="N404" s="250"/>
    </row>
    <row r="405" spans="1:14" x14ac:dyDescent="0.25">
      <c r="A405" s="11"/>
      <c r="B405" s="11"/>
      <c r="C405" s="11"/>
      <c r="D405" s="250"/>
      <c r="E405" s="11"/>
      <c r="F405" s="7"/>
      <c r="G405" s="7"/>
      <c r="H405" s="7"/>
      <c r="I405" s="11"/>
      <c r="J405" s="7"/>
      <c r="K405" s="7"/>
      <c r="L405" s="250"/>
      <c r="M405" s="250"/>
      <c r="N405" s="250"/>
    </row>
    <row r="406" spans="1:14" x14ac:dyDescent="0.25">
      <c r="A406" s="11"/>
      <c r="B406" s="11"/>
      <c r="C406" s="11"/>
      <c r="D406" s="250"/>
      <c r="E406" s="11"/>
      <c r="F406" s="7"/>
      <c r="G406" s="7"/>
      <c r="H406" s="7"/>
      <c r="I406" s="11"/>
      <c r="J406" s="7"/>
      <c r="K406" s="7"/>
      <c r="L406" s="250"/>
      <c r="M406" s="250"/>
      <c r="N406" s="250"/>
    </row>
    <row r="407" spans="1:14" x14ac:dyDescent="0.25">
      <c r="A407" s="11"/>
      <c r="B407" s="11"/>
      <c r="C407" s="11"/>
      <c r="D407" s="250"/>
      <c r="E407" s="11"/>
      <c r="F407" s="7"/>
      <c r="G407" s="7"/>
      <c r="H407" s="7"/>
      <c r="I407" s="11"/>
      <c r="J407" s="7"/>
      <c r="K407" s="7"/>
      <c r="L407" s="250"/>
      <c r="M407" s="250"/>
      <c r="N407" s="250"/>
    </row>
    <row r="408" spans="1:14" x14ac:dyDescent="0.25">
      <c r="A408" s="11"/>
      <c r="B408" s="11"/>
      <c r="C408" s="11"/>
      <c r="D408" s="250"/>
      <c r="E408" s="11"/>
      <c r="F408" s="7"/>
      <c r="G408" s="7"/>
      <c r="H408" s="7"/>
      <c r="I408" s="11"/>
      <c r="J408" s="7"/>
      <c r="K408" s="7"/>
      <c r="L408" s="250"/>
      <c r="M408" s="250"/>
      <c r="N408" s="250"/>
    </row>
    <row r="409" spans="1:14" x14ac:dyDescent="0.25">
      <c r="A409" s="11"/>
      <c r="B409" s="11"/>
      <c r="C409" s="11"/>
      <c r="D409" s="250"/>
      <c r="E409" s="11"/>
      <c r="F409" s="7"/>
      <c r="G409" s="7"/>
      <c r="H409" s="7"/>
      <c r="I409" s="11"/>
      <c r="J409" s="7"/>
      <c r="K409" s="7"/>
      <c r="L409" s="250"/>
      <c r="M409" s="250"/>
      <c r="N409" s="250"/>
    </row>
    <row r="410" spans="1:14" x14ac:dyDescent="0.25">
      <c r="A410" s="11"/>
      <c r="B410" s="11"/>
      <c r="C410" s="11"/>
      <c r="D410" s="250"/>
      <c r="E410" s="11"/>
      <c r="F410" s="7"/>
      <c r="G410" s="7"/>
      <c r="H410" s="7"/>
      <c r="I410" s="11"/>
      <c r="J410" s="7"/>
      <c r="K410" s="7"/>
      <c r="L410" s="250"/>
      <c r="M410" s="250"/>
      <c r="N410" s="250"/>
    </row>
    <row r="411" spans="1:14" x14ac:dyDescent="0.25">
      <c r="A411" s="11"/>
      <c r="B411" s="11"/>
      <c r="C411" s="11"/>
      <c r="D411" s="250"/>
      <c r="E411" s="11"/>
      <c r="F411" s="7"/>
      <c r="G411" s="7"/>
      <c r="H411" s="7"/>
      <c r="I411" s="11"/>
      <c r="J411" s="7"/>
      <c r="K411" s="7"/>
      <c r="L411" s="250"/>
      <c r="M411" s="250"/>
      <c r="N411" s="250"/>
    </row>
    <row r="412" spans="1:14" x14ac:dyDescent="0.25">
      <c r="A412" s="11"/>
      <c r="B412" s="11"/>
      <c r="C412" s="11"/>
      <c r="D412" s="250"/>
      <c r="E412" s="11"/>
      <c r="F412" s="7"/>
      <c r="G412" s="7"/>
      <c r="H412" s="7"/>
      <c r="I412" s="11"/>
      <c r="J412" s="7"/>
      <c r="K412" s="7"/>
      <c r="L412" s="250"/>
      <c r="M412" s="250"/>
      <c r="N412" s="250"/>
    </row>
    <row r="413" spans="1:14" x14ac:dyDescent="0.25">
      <c r="A413" s="11"/>
      <c r="B413" s="11"/>
      <c r="C413" s="11"/>
      <c r="D413" s="250"/>
      <c r="E413" s="11"/>
      <c r="F413" s="7"/>
      <c r="G413" s="7"/>
      <c r="H413" s="7"/>
      <c r="I413" s="11"/>
      <c r="J413" s="7"/>
      <c r="K413" s="7"/>
      <c r="L413" s="250"/>
      <c r="M413" s="250"/>
      <c r="N413" s="250"/>
    </row>
    <row r="414" spans="1:14" x14ac:dyDescent="0.25">
      <c r="A414" s="11"/>
      <c r="B414" s="11"/>
      <c r="C414" s="11"/>
      <c r="D414" s="250"/>
      <c r="E414" s="11"/>
      <c r="F414" s="7"/>
      <c r="G414" s="7"/>
      <c r="H414" s="7"/>
      <c r="I414" s="11"/>
      <c r="J414" s="7"/>
      <c r="K414" s="7"/>
      <c r="L414" s="250"/>
      <c r="M414" s="250"/>
      <c r="N414" s="250"/>
    </row>
    <row r="415" spans="1:14" x14ac:dyDescent="0.25">
      <c r="A415" s="11"/>
      <c r="B415" s="11"/>
      <c r="C415" s="11"/>
      <c r="D415" s="250"/>
      <c r="E415" s="11"/>
      <c r="F415" s="7"/>
      <c r="G415" s="7"/>
      <c r="H415" s="7"/>
      <c r="I415" s="11"/>
      <c r="J415" s="7"/>
      <c r="K415" s="7"/>
      <c r="L415" s="250"/>
      <c r="M415" s="250"/>
      <c r="N415" s="250"/>
    </row>
    <row r="416" spans="1:14" x14ac:dyDescent="0.25">
      <c r="A416" s="11"/>
      <c r="B416" s="11"/>
      <c r="C416" s="11"/>
      <c r="D416" s="250"/>
      <c r="E416" s="11"/>
      <c r="F416" s="7"/>
      <c r="G416" s="7"/>
      <c r="H416" s="7"/>
      <c r="I416" s="11"/>
      <c r="J416" s="7"/>
      <c r="K416" s="7"/>
      <c r="L416" s="250"/>
      <c r="M416" s="250"/>
      <c r="N416" s="250"/>
    </row>
    <row r="417" spans="1:14" x14ac:dyDescent="0.25">
      <c r="A417" s="11"/>
      <c r="B417" s="11"/>
      <c r="C417" s="11"/>
      <c r="D417" s="250"/>
      <c r="E417" s="11"/>
      <c r="F417" s="7"/>
      <c r="G417" s="7"/>
      <c r="H417" s="7"/>
      <c r="I417" s="11"/>
      <c r="J417" s="7"/>
      <c r="K417" s="7"/>
      <c r="L417" s="250"/>
      <c r="M417" s="250"/>
      <c r="N417" s="250"/>
    </row>
    <row r="418" spans="1:14" x14ac:dyDescent="0.25">
      <c r="A418" s="11"/>
      <c r="B418" s="11"/>
      <c r="C418" s="11"/>
      <c r="D418" s="250"/>
      <c r="E418" s="11"/>
      <c r="F418" s="7"/>
      <c r="G418" s="7"/>
      <c r="H418" s="7"/>
      <c r="I418" s="11"/>
      <c r="J418" s="7"/>
      <c r="K418" s="7"/>
      <c r="L418" s="250"/>
      <c r="M418" s="250"/>
      <c r="N418" s="250"/>
    </row>
    <row r="419" spans="1:14" x14ac:dyDescent="0.25">
      <c r="A419" s="11"/>
      <c r="B419" s="11"/>
      <c r="C419" s="11"/>
      <c r="D419" s="250"/>
      <c r="E419" s="11"/>
      <c r="F419" s="7"/>
      <c r="G419" s="7"/>
      <c r="H419" s="7"/>
      <c r="I419" s="11"/>
      <c r="J419" s="7"/>
      <c r="K419" s="7"/>
      <c r="L419" s="250"/>
      <c r="M419" s="250"/>
      <c r="N419" s="250"/>
    </row>
    <row r="420" spans="1:14" x14ac:dyDescent="0.25">
      <c r="A420" s="11"/>
      <c r="B420" s="11"/>
      <c r="C420" s="11"/>
      <c r="D420" s="250"/>
      <c r="E420" s="11"/>
      <c r="F420" s="7"/>
      <c r="G420" s="7"/>
      <c r="H420" s="7"/>
      <c r="I420" s="11"/>
      <c r="J420" s="7"/>
      <c r="K420" s="7"/>
      <c r="L420" s="250"/>
      <c r="M420" s="250"/>
      <c r="N420" s="250"/>
    </row>
    <row r="421" spans="1:14" x14ac:dyDescent="0.25">
      <c r="A421" s="11"/>
      <c r="B421" s="11"/>
      <c r="C421" s="11"/>
      <c r="D421" s="250"/>
      <c r="E421" s="11"/>
      <c r="F421" s="7"/>
      <c r="G421" s="7"/>
      <c r="H421" s="7"/>
      <c r="I421" s="11"/>
      <c r="J421" s="7"/>
      <c r="K421" s="7"/>
      <c r="L421" s="250"/>
      <c r="M421" s="250"/>
      <c r="N421" s="250"/>
    </row>
    <row r="422" spans="1:14" x14ac:dyDescent="0.25">
      <c r="A422" s="11"/>
      <c r="B422" s="11"/>
      <c r="C422" s="11"/>
      <c r="D422" s="250"/>
      <c r="E422" s="11"/>
      <c r="F422" s="7"/>
      <c r="G422" s="7"/>
      <c r="H422" s="7"/>
      <c r="I422" s="11"/>
      <c r="J422" s="7"/>
      <c r="K422" s="7"/>
      <c r="L422" s="250"/>
      <c r="M422" s="250"/>
      <c r="N422" s="250"/>
    </row>
    <row r="423" spans="1:14" x14ac:dyDescent="0.25">
      <c r="A423" s="11"/>
      <c r="B423" s="11"/>
      <c r="C423" s="11"/>
      <c r="D423" s="250"/>
      <c r="E423" s="11"/>
      <c r="F423" s="7"/>
      <c r="G423" s="7"/>
      <c r="H423" s="7"/>
      <c r="I423" s="11"/>
      <c r="J423" s="7"/>
      <c r="K423" s="7"/>
      <c r="L423" s="250"/>
      <c r="M423" s="250"/>
      <c r="N423" s="250"/>
    </row>
    <row r="424" spans="1:14" x14ac:dyDescent="0.25">
      <c r="A424" s="11"/>
      <c r="B424" s="11"/>
      <c r="C424" s="11"/>
      <c r="D424" s="250"/>
      <c r="E424" s="11"/>
      <c r="F424" s="7"/>
      <c r="G424" s="7"/>
      <c r="H424" s="7"/>
      <c r="I424" s="11"/>
      <c r="J424" s="7"/>
      <c r="K424" s="7"/>
      <c r="L424" s="250"/>
      <c r="M424" s="250"/>
      <c r="N424" s="250"/>
    </row>
    <row r="425" spans="1:14" x14ac:dyDescent="0.25">
      <c r="A425" s="11"/>
      <c r="B425" s="11"/>
      <c r="C425" s="11"/>
      <c r="D425" s="250"/>
      <c r="E425" s="11"/>
      <c r="F425" s="7"/>
      <c r="G425" s="7"/>
      <c r="H425" s="7"/>
      <c r="I425" s="11"/>
      <c r="J425" s="7"/>
      <c r="K425" s="7"/>
      <c r="L425" s="250"/>
      <c r="M425" s="250"/>
      <c r="N425" s="250"/>
    </row>
    <row r="426" spans="1:14" x14ac:dyDescent="0.25">
      <c r="A426" s="11"/>
      <c r="B426" s="11"/>
      <c r="C426" s="11"/>
      <c r="D426" s="250"/>
      <c r="E426" s="11"/>
      <c r="F426" s="7"/>
      <c r="G426" s="7"/>
      <c r="H426" s="7"/>
      <c r="I426" s="11"/>
      <c r="J426" s="7"/>
      <c r="K426" s="7"/>
      <c r="L426" s="250"/>
      <c r="M426" s="250"/>
      <c r="N426" s="250"/>
    </row>
    <row r="427" spans="1:14" x14ac:dyDescent="0.25">
      <c r="A427" s="11"/>
      <c r="B427" s="11"/>
      <c r="C427" s="11"/>
      <c r="D427" s="250"/>
      <c r="E427" s="11"/>
      <c r="F427" s="7"/>
      <c r="G427" s="7"/>
      <c r="H427" s="7"/>
      <c r="I427" s="11"/>
      <c r="J427" s="7"/>
      <c r="K427" s="7"/>
      <c r="L427" s="250"/>
      <c r="M427" s="250"/>
      <c r="N427" s="250"/>
    </row>
    <row r="428" spans="1:14" x14ac:dyDescent="0.25">
      <c r="A428" s="11"/>
      <c r="B428" s="11"/>
      <c r="C428" s="11"/>
      <c r="D428" s="250"/>
      <c r="E428" s="11"/>
      <c r="F428" s="7"/>
      <c r="G428" s="7"/>
      <c r="H428" s="7"/>
      <c r="I428" s="11"/>
      <c r="J428" s="7"/>
      <c r="K428" s="7"/>
      <c r="L428" s="250"/>
      <c r="M428" s="250"/>
      <c r="N428" s="250"/>
    </row>
    <row r="429" spans="1:14" x14ac:dyDescent="0.25">
      <c r="A429" s="11"/>
      <c r="B429" s="11"/>
      <c r="C429" s="11"/>
      <c r="D429" s="250"/>
      <c r="E429" s="11"/>
      <c r="F429" s="7"/>
      <c r="G429" s="7"/>
      <c r="H429" s="7"/>
      <c r="I429" s="11"/>
      <c r="J429" s="7"/>
      <c r="K429" s="7"/>
      <c r="L429" s="250"/>
      <c r="M429" s="250"/>
      <c r="N429" s="250"/>
    </row>
    <row r="430" spans="1:14" x14ac:dyDescent="0.25">
      <c r="A430" s="11"/>
      <c r="B430" s="11"/>
      <c r="C430" s="11"/>
      <c r="D430" s="250"/>
      <c r="E430" s="11"/>
      <c r="F430" s="7"/>
      <c r="G430" s="7"/>
      <c r="H430" s="7"/>
      <c r="I430" s="11"/>
      <c r="J430" s="7"/>
      <c r="K430" s="7"/>
      <c r="L430" s="250"/>
      <c r="M430" s="250"/>
      <c r="N430" s="250"/>
    </row>
    <row r="431" spans="1:14" x14ac:dyDescent="0.25">
      <c r="A431" s="11"/>
      <c r="B431" s="11"/>
      <c r="C431" s="11"/>
      <c r="D431" s="250"/>
      <c r="E431" s="11"/>
      <c r="F431" s="7"/>
      <c r="G431" s="7"/>
      <c r="H431" s="7"/>
      <c r="I431" s="11"/>
      <c r="J431" s="7"/>
      <c r="K431" s="7"/>
      <c r="L431" s="250"/>
      <c r="M431" s="250"/>
      <c r="N431" s="250"/>
    </row>
    <row r="432" spans="1:14" x14ac:dyDescent="0.25">
      <c r="A432" s="11"/>
      <c r="B432" s="11"/>
      <c r="C432" s="11"/>
      <c r="D432" s="250"/>
      <c r="E432" s="11"/>
      <c r="F432" s="7"/>
      <c r="G432" s="7"/>
      <c r="H432" s="7"/>
      <c r="I432" s="11"/>
      <c r="J432" s="7"/>
      <c r="K432" s="7"/>
      <c r="L432" s="250"/>
      <c r="M432" s="250"/>
      <c r="N432" s="250"/>
    </row>
    <row r="433" spans="1:14" x14ac:dyDescent="0.25">
      <c r="A433" s="11"/>
      <c r="B433" s="11"/>
      <c r="C433" s="11"/>
      <c r="D433" s="250"/>
      <c r="E433" s="11"/>
      <c r="F433" s="7"/>
      <c r="G433" s="7"/>
      <c r="H433" s="7"/>
      <c r="I433" s="11"/>
      <c r="J433" s="7"/>
      <c r="K433" s="7"/>
      <c r="L433" s="250"/>
      <c r="M433" s="250"/>
      <c r="N433" s="250"/>
    </row>
    <row r="434" spans="1:14" x14ac:dyDescent="0.25">
      <c r="A434" s="11"/>
      <c r="B434" s="11"/>
      <c r="C434" s="11"/>
      <c r="D434" s="250"/>
      <c r="E434" s="11"/>
      <c r="F434" s="7"/>
      <c r="G434" s="7"/>
      <c r="H434" s="7"/>
      <c r="I434" s="11"/>
      <c r="J434" s="7"/>
      <c r="K434" s="7"/>
      <c r="L434" s="250"/>
      <c r="M434" s="250"/>
      <c r="N434" s="250"/>
    </row>
    <row r="435" spans="1:14" x14ac:dyDescent="0.25">
      <c r="A435" s="11"/>
      <c r="B435" s="11"/>
      <c r="C435" s="11"/>
      <c r="D435" s="250"/>
      <c r="E435" s="11"/>
      <c r="F435" s="7"/>
      <c r="G435" s="7"/>
      <c r="H435" s="7"/>
      <c r="I435" s="11"/>
      <c r="J435" s="7"/>
      <c r="K435" s="7"/>
      <c r="L435" s="250"/>
      <c r="M435" s="250"/>
      <c r="N435" s="250"/>
    </row>
    <row r="436" spans="1:14" x14ac:dyDescent="0.25">
      <c r="A436" s="11"/>
      <c r="B436" s="11"/>
      <c r="C436" s="11"/>
      <c r="D436" s="250"/>
      <c r="E436" s="11"/>
      <c r="F436" s="7"/>
      <c r="G436" s="7"/>
      <c r="H436" s="7"/>
      <c r="I436" s="11"/>
      <c r="J436" s="7"/>
      <c r="K436" s="7"/>
      <c r="L436" s="250"/>
      <c r="M436" s="250"/>
      <c r="N436" s="250"/>
    </row>
    <row r="437" spans="1:14" x14ac:dyDescent="0.25">
      <c r="A437" s="11"/>
      <c r="B437" s="11"/>
      <c r="C437" s="11"/>
      <c r="D437" s="250"/>
      <c r="E437" s="11"/>
      <c r="F437" s="7"/>
      <c r="G437" s="7"/>
      <c r="H437" s="7"/>
      <c r="I437" s="11"/>
      <c r="J437" s="7"/>
      <c r="K437" s="7"/>
      <c r="L437" s="250"/>
      <c r="M437" s="250"/>
      <c r="N437" s="250"/>
    </row>
    <row r="438" spans="1:14" x14ac:dyDescent="0.25">
      <c r="A438" s="11"/>
      <c r="B438" s="11"/>
      <c r="C438" s="11"/>
      <c r="D438" s="250"/>
      <c r="E438" s="11"/>
      <c r="F438" s="7"/>
      <c r="G438" s="7"/>
      <c r="H438" s="7"/>
      <c r="I438" s="11"/>
      <c r="J438" s="7"/>
      <c r="K438" s="7"/>
      <c r="L438" s="250"/>
      <c r="M438" s="250"/>
      <c r="N438" s="250"/>
    </row>
    <row r="439" spans="1:14" x14ac:dyDescent="0.25">
      <c r="A439" s="11"/>
      <c r="B439" s="11"/>
      <c r="C439" s="11"/>
      <c r="D439" s="250"/>
      <c r="E439" s="11"/>
      <c r="F439" s="7"/>
      <c r="G439" s="7"/>
      <c r="H439" s="7"/>
      <c r="I439" s="11"/>
      <c r="J439" s="7"/>
      <c r="K439" s="7"/>
      <c r="L439" s="250"/>
      <c r="M439" s="250"/>
      <c r="N439" s="250"/>
    </row>
    <row r="440" spans="1:14" x14ac:dyDescent="0.25">
      <c r="A440" s="11"/>
      <c r="B440" s="11"/>
      <c r="C440" s="11"/>
      <c r="D440" s="250"/>
      <c r="E440" s="11"/>
      <c r="F440" s="7"/>
      <c r="G440" s="7"/>
      <c r="H440" s="7"/>
      <c r="I440" s="11"/>
      <c r="J440" s="7"/>
      <c r="K440" s="7"/>
      <c r="L440" s="250"/>
      <c r="M440" s="250"/>
      <c r="N440" s="250"/>
    </row>
    <row r="441" spans="1:14" x14ac:dyDescent="0.25">
      <c r="A441" s="11"/>
      <c r="B441" s="11"/>
      <c r="C441" s="11"/>
      <c r="D441" s="250"/>
      <c r="E441" s="11"/>
      <c r="F441" s="7"/>
      <c r="G441" s="7"/>
      <c r="H441" s="7"/>
      <c r="I441" s="11"/>
      <c r="J441" s="7"/>
      <c r="K441" s="7"/>
      <c r="L441" s="250"/>
      <c r="M441" s="250"/>
      <c r="N441" s="250"/>
    </row>
    <row r="442" spans="1:14" x14ac:dyDescent="0.25">
      <c r="A442" s="11"/>
      <c r="B442" s="11"/>
      <c r="C442" s="11"/>
      <c r="D442" s="250"/>
      <c r="E442" s="11"/>
      <c r="F442" s="7"/>
      <c r="G442" s="7"/>
      <c r="H442" s="7"/>
      <c r="I442" s="11"/>
      <c r="J442" s="7"/>
      <c r="K442" s="7"/>
      <c r="L442" s="250"/>
      <c r="M442" s="250"/>
      <c r="N442" s="250"/>
    </row>
    <row r="443" spans="1:14" x14ac:dyDescent="0.25">
      <c r="A443" s="11"/>
      <c r="B443" s="11"/>
      <c r="C443" s="11"/>
      <c r="D443" s="250"/>
      <c r="E443" s="11"/>
      <c r="F443" s="7"/>
      <c r="G443" s="7"/>
      <c r="H443" s="7"/>
      <c r="I443" s="11"/>
      <c r="J443" s="7"/>
      <c r="K443" s="7"/>
      <c r="L443" s="250"/>
      <c r="M443" s="250"/>
      <c r="N443" s="250"/>
    </row>
    <row r="444" spans="1:14" x14ac:dyDescent="0.25">
      <c r="A444" s="11"/>
      <c r="B444" s="11"/>
      <c r="C444" s="11"/>
      <c r="D444" s="250"/>
      <c r="E444" s="11"/>
      <c r="F444" s="7"/>
      <c r="G444" s="7"/>
      <c r="H444" s="7"/>
      <c r="I444" s="11"/>
      <c r="J444" s="7"/>
      <c r="K444" s="7"/>
      <c r="L444" s="250"/>
      <c r="M444" s="250"/>
      <c r="N444" s="250"/>
    </row>
    <row r="445" spans="1:14" x14ac:dyDescent="0.25">
      <c r="A445" s="11"/>
      <c r="B445" s="11"/>
      <c r="C445" s="11"/>
      <c r="D445" s="250"/>
      <c r="E445" s="11"/>
      <c r="F445" s="7"/>
      <c r="G445" s="7"/>
      <c r="H445" s="7"/>
      <c r="I445" s="11"/>
      <c r="J445" s="7"/>
      <c r="K445" s="7"/>
      <c r="L445" s="250"/>
      <c r="M445" s="250"/>
      <c r="N445" s="250"/>
    </row>
    <row r="446" spans="1:14" x14ac:dyDescent="0.25">
      <c r="A446" s="11"/>
      <c r="B446" s="11"/>
      <c r="C446" s="11"/>
      <c r="D446" s="250"/>
      <c r="E446" s="11"/>
      <c r="F446" s="7"/>
      <c r="G446" s="7"/>
      <c r="H446" s="7"/>
      <c r="I446" s="11"/>
      <c r="J446" s="7"/>
      <c r="K446" s="7"/>
      <c r="L446" s="250"/>
      <c r="M446" s="250"/>
      <c r="N446" s="250"/>
    </row>
    <row r="447" spans="1:14" x14ac:dyDescent="0.25">
      <c r="A447" s="11"/>
      <c r="B447" s="11"/>
      <c r="C447" s="11"/>
      <c r="D447" s="250"/>
      <c r="E447" s="11"/>
      <c r="F447" s="7"/>
      <c r="G447" s="7"/>
      <c r="H447" s="7"/>
      <c r="I447" s="11"/>
      <c r="J447" s="7"/>
      <c r="K447" s="7"/>
      <c r="L447" s="250"/>
      <c r="M447" s="250"/>
      <c r="N447" s="250"/>
    </row>
    <row r="448" spans="1:14" x14ac:dyDescent="0.25">
      <c r="A448" s="11"/>
      <c r="B448" s="11"/>
      <c r="C448" s="11"/>
      <c r="D448" s="250"/>
      <c r="E448" s="11"/>
      <c r="F448" s="7"/>
      <c r="G448" s="7"/>
      <c r="H448" s="7"/>
      <c r="I448" s="11"/>
      <c r="J448" s="7"/>
      <c r="K448" s="7"/>
      <c r="L448" s="250"/>
      <c r="M448" s="250"/>
      <c r="N448" s="250"/>
    </row>
    <row r="449" spans="1:14" x14ac:dyDescent="0.25">
      <c r="A449" s="11"/>
      <c r="B449" s="11"/>
      <c r="C449" s="11"/>
      <c r="D449" s="250"/>
      <c r="E449" s="11"/>
      <c r="F449" s="7"/>
      <c r="G449" s="7"/>
      <c r="H449" s="7"/>
      <c r="I449" s="11"/>
      <c r="J449" s="7"/>
      <c r="K449" s="7"/>
      <c r="L449" s="250"/>
      <c r="M449" s="250"/>
      <c r="N449" s="250"/>
    </row>
    <row r="450" spans="1:14" x14ac:dyDescent="0.25">
      <c r="A450" s="11"/>
      <c r="B450" s="11"/>
      <c r="C450" s="11"/>
      <c r="D450" s="250"/>
      <c r="E450" s="11"/>
      <c r="F450" s="7"/>
      <c r="G450" s="7"/>
      <c r="H450" s="7"/>
      <c r="I450" s="11"/>
      <c r="J450" s="7"/>
      <c r="K450" s="7"/>
      <c r="L450" s="250"/>
      <c r="M450" s="250"/>
      <c r="N450" s="250"/>
    </row>
    <row r="451" spans="1:14" x14ac:dyDescent="0.25">
      <c r="A451" s="11"/>
      <c r="B451" s="11"/>
      <c r="C451" s="11"/>
      <c r="D451" s="250"/>
      <c r="E451" s="11"/>
      <c r="F451" s="7"/>
      <c r="G451" s="7"/>
      <c r="H451" s="7"/>
      <c r="I451" s="11"/>
      <c r="J451" s="7"/>
      <c r="K451" s="7"/>
      <c r="L451" s="250"/>
      <c r="M451" s="250"/>
      <c r="N451" s="250"/>
    </row>
    <row r="452" spans="1:14" x14ac:dyDescent="0.25">
      <c r="A452" s="11"/>
      <c r="B452" s="11"/>
      <c r="C452" s="11"/>
      <c r="D452" s="250"/>
      <c r="E452" s="11"/>
      <c r="F452" s="7"/>
      <c r="G452" s="7"/>
      <c r="H452" s="7"/>
      <c r="I452" s="11"/>
      <c r="J452" s="7"/>
      <c r="K452" s="7"/>
      <c r="L452" s="250"/>
      <c r="M452" s="250"/>
      <c r="N452" s="250"/>
    </row>
    <row r="453" spans="1:14" x14ac:dyDescent="0.25">
      <c r="A453" s="11"/>
      <c r="B453" s="11"/>
      <c r="C453" s="11"/>
      <c r="D453" s="250"/>
      <c r="E453" s="11"/>
      <c r="F453" s="7"/>
      <c r="G453" s="7"/>
      <c r="H453" s="7"/>
      <c r="I453" s="11"/>
      <c r="J453" s="7"/>
      <c r="K453" s="7"/>
      <c r="L453" s="250"/>
      <c r="M453" s="250"/>
      <c r="N453" s="250"/>
    </row>
    <row r="454" spans="1:14" x14ac:dyDescent="0.25">
      <c r="A454" s="11"/>
      <c r="B454" s="11"/>
      <c r="C454" s="11"/>
      <c r="D454" s="250"/>
      <c r="E454" s="11"/>
      <c r="F454" s="7"/>
      <c r="G454" s="7"/>
      <c r="H454" s="7"/>
      <c r="I454" s="11"/>
      <c r="J454" s="7"/>
      <c r="K454" s="7"/>
      <c r="L454" s="250"/>
      <c r="M454" s="250"/>
      <c r="N454" s="250"/>
    </row>
    <row r="455" spans="1:14" x14ac:dyDescent="0.25">
      <c r="A455" s="11"/>
      <c r="B455" s="11"/>
      <c r="C455" s="11"/>
      <c r="D455" s="250"/>
      <c r="E455" s="11"/>
      <c r="F455" s="7"/>
      <c r="G455" s="7"/>
      <c r="H455" s="7"/>
      <c r="I455" s="11"/>
      <c r="J455" s="7"/>
      <c r="K455" s="7"/>
      <c r="L455" s="250"/>
      <c r="M455" s="250"/>
      <c r="N455" s="250"/>
    </row>
    <row r="456" spans="1:14" x14ac:dyDescent="0.25">
      <c r="A456" s="11"/>
      <c r="B456" s="11"/>
      <c r="C456" s="11"/>
      <c r="D456" s="250"/>
      <c r="E456" s="11"/>
      <c r="F456" s="7"/>
      <c r="G456" s="7"/>
      <c r="H456" s="7"/>
      <c r="I456" s="11"/>
      <c r="J456" s="7"/>
      <c r="K456" s="7"/>
      <c r="L456" s="250"/>
      <c r="M456" s="250"/>
      <c r="N456" s="250"/>
    </row>
    <row r="457" spans="1:14" x14ac:dyDescent="0.25">
      <c r="A457" s="11"/>
      <c r="B457" s="11"/>
      <c r="C457" s="11"/>
      <c r="D457" s="250"/>
      <c r="E457" s="11"/>
      <c r="F457" s="7"/>
      <c r="G457" s="7"/>
      <c r="H457" s="7"/>
      <c r="I457" s="11"/>
      <c r="J457" s="7"/>
      <c r="K457" s="7"/>
      <c r="L457" s="250"/>
      <c r="M457" s="250"/>
      <c r="N457" s="250"/>
    </row>
    <row r="458" spans="1:14" x14ac:dyDescent="0.25">
      <c r="A458" s="11"/>
      <c r="B458" s="11"/>
      <c r="C458" s="11"/>
      <c r="D458" s="250"/>
      <c r="E458" s="11"/>
      <c r="F458" s="7"/>
      <c r="G458" s="7"/>
      <c r="H458" s="7"/>
      <c r="I458" s="11"/>
      <c r="J458" s="7"/>
      <c r="K458" s="7"/>
      <c r="L458" s="250"/>
      <c r="M458" s="250"/>
      <c r="N458" s="250"/>
    </row>
    <row r="459" spans="1:14" x14ac:dyDescent="0.25">
      <c r="A459" s="11"/>
      <c r="B459" s="11"/>
      <c r="C459" s="11"/>
      <c r="D459" s="250"/>
      <c r="E459" s="11"/>
      <c r="F459" s="7"/>
      <c r="G459" s="7"/>
      <c r="H459" s="7"/>
      <c r="I459" s="11"/>
      <c r="J459" s="7"/>
      <c r="K459" s="7"/>
      <c r="L459" s="250"/>
      <c r="M459" s="250"/>
      <c r="N459" s="250"/>
    </row>
    <row r="460" spans="1:14" x14ac:dyDescent="0.25">
      <c r="A460" s="11"/>
      <c r="B460" s="11"/>
      <c r="C460" s="11"/>
      <c r="D460" s="250"/>
      <c r="E460" s="11"/>
      <c r="F460" s="7"/>
      <c r="G460" s="7"/>
      <c r="H460" s="7"/>
      <c r="I460" s="11"/>
      <c r="J460" s="7"/>
      <c r="K460" s="7"/>
      <c r="L460" s="250"/>
      <c r="M460" s="250"/>
      <c r="N460" s="250"/>
    </row>
    <row r="461" spans="1:14" x14ac:dyDescent="0.25">
      <c r="A461" s="11"/>
      <c r="B461" s="11"/>
      <c r="C461" s="11"/>
      <c r="D461" s="250"/>
      <c r="E461" s="11"/>
      <c r="F461" s="7"/>
      <c r="G461" s="7"/>
      <c r="H461" s="7"/>
      <c r="I461" s="11"/>
      <c r="J461" s="7"/>
      <c r="K461" s="7"/>
      <c r="L461" s="250"/>
      <c r="M461" s="250"/>
      <c r="N461" s="250"/>
    </row>
    <row r="462" spans="1:14" x14ac:dyDescent="0.25">
      <c r="A462" s="11"/>
      <c r="B462" s="11"/>
      <c r="C462" s="11"/>
      <c r="D462" s="250"/>
      <c r="E462" s="11"/>
      <c r="F462" s="7"/>
      <c r="G462" s="7"/>
      <c r="H462" s="7"/>
      <c r="I462" s="11"/>
      <c r="J462" s="7"/>
      <c r="K462" s="7"/>
      <c r="L462" s="250"/>
      <c r="M462" s="250"/>
      <c r="N462" s="250"/>
    </row>
    <row r="463" spans="1:14" x14ac:dyDescent="0.25">
      <c r="A463" s="11"/>
      <c r="B463" s="11"/>
      <c r="C463" s="11"/>
      <c r="D463" s="250"/>
      <c r="E463" s="11"/>
      <c r="F463" s="7"/>
      <c r="G463" s="7"/>
      <c r="H463" s="7"/>
      <c r="I463" s="11"/>
      <c r="J463" s="7"/>
      <c r="K463" s="7"/>
      <c r="L463" s="250"/>
      <c r="M463" s="250"/>
      <c r="N463" s="250"/>
    </row>
  </sheetData>
  <mergeCells count="72">
    <mergeCell ref="M24:M26"/>
    <mergeCell ref="L29:L33"/>
    <mergeCell ref="L2:L8"/>
    <mergeCell ref="L9:L14"/>
    <mergeCell ref="L15:L19"/>
    <mergeCell ref="L34:L37"/>
    <mergeCell ref="L38:L42"/>
    <mergeCell ref="L43:L47"/>
    <mergeCell ref="L20:L23"/>
    <mergeCell ref="L24:L26"/>
    <mergeCell ref="N29:N33"/>
    <mergeCell ref="L105:L108"/>
    <mergeCell ref="L109:L111"/>
    <mergeCell ref="L97:L98"/>
    <mergeCell ref="L100:L102"/>
    <mergeCell ref="L103:L104"/>
    <mergeCell ref="L91:L92"/>
    <mergeCell ref="L93:L94"/>
    <mergeCell ref="L95:L96"/>
    <mergeCell ref="L81:L82"/>
    <mergeCell ref="L83:L84"/>
    <mergeCell ref="L63:L66"/>
    <mergeCell ref="L67:L69"/>
    <mergeCell ref="L71:L76"/>
    <mergeCell ref="L48:L53"/>
    <mergeCell ref="L54:L58"/>
    <mergeCell ref="N2:N8"/>
    <mergeCell ref="N9:N14"/>
    <mergeCell ref="N15:N19"/>
    <mergeCell ref="N20:N23"/>
    <mergeCell ref="N24:N26"/>
    <mergeCell ref="N59:N62"/>
    <mergeCell ref="L114:L116"/>
    <mergeCell ref="M114:M116"/>
    <mergeCell ref="L117:L118"/>
    <mergeCell ref="M117:M118"/>
    <mergeCell ref="L112:L113"/>
    <mergeCell ref="M112:M113"/>
    <mergeCell ref="M95:M96"/>
    <mergeCell ref="L85:L86"/>
    <mergeCell ref="M85:M86"/>
    <mergeCell ref="L87:L88"/>
    <mergeCell ref="M87:M88"/>
    <mergeCell ref="L89:L90"/>
    <mergeCell ref="M89:M90"/>
    <mergeCell ref="L78:L80"/>
    <mergeCell ref="L59:L62"/>
    <mergeCell ref="N34:N37"/>
    <mergeCell ref="N38:N42"/>
    <mergeCell ref="N43:N47"/>
    <mergeCell ref="N48:N53"/>
    <mergeCell ref="N54:N58"/>
    <mergeCell ref="N95:N96"/>
    <mergeCell ref="N63:N66"/>
    <mergeCell ref="N67:N69"/>
    <mergeCell ref="N71:N76"/>
    <mergeCell ref="N78:N80"/>
    <mergeCell ref="N81:N82"/>
    <mergeCell ref="N83:N84"/>
    <mergeCell ref="N85:N86"/>
    <mergeCell ref="N87:N88"/>
    <mergeCell ref="N89:N90"/>
    <mergeCell ref="N91:N92"/>
    <mergeCell ref="N93:N94"/>
    <mergeCell ref="N114:N116"/>
    <mergeCell ref="N117:N118"/>
    <mergeCell ref="N97:N98"/>
    <mergeCell ref="N100:N102"/>
    <mergeCell ref="N103:N104"/>
    <mergeCell ref="N105:N108"/>
    <mergeCell ref="N109:N111"/>
    <mergeCell ref="N112:N11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0DD5A-9291-4656-819E-DD29D4D16CCF}">
  <sheetPr>
    <tabColor rgb="FF92D050"/>
  </sheetPr>
  <dimension ref="A1:I389"/>
  <sheetViews>
    <sheetView zoomScaleNormal="100" workbookViewId="0">
      <pane xSplit="4" ySplit="1" topLeftCell="H73" activePane="bottomRight" state="frozen"/>
      <selection activeCell="E16" sqref="E16"/>
      <selection pane="topRight" activeCell="E16" sqref="E16"/>
      <selection pane="bottomLeft" activeCell="E16" sqref="E16"/>
      <selection pane="bottomRight" activeCell="H79" sqref="H79"/>
    </sheetView>
  </sheetViews>
  <sheetFormatPr defaultRowHeight="15" x14ac:dyDescent="0.25"/>
  <cols>
    <col min="1" max="1" width="9.42578125" style="1" customWidth="1"/>
    <col min="2" max="2" width="17" style="1" customWidth="1"/>
    <col min="3" max="3" width="28" style="84" bestFit="1" customWidth="1"/>
    <col min="4" max="4" width="64" style="1" bestFit="1" customWidth="1"/>
    <col min="5" max="5" width="20.140625" style="642" bestFit="1" customWidth="1"/>
    <col min="6" max="6" width="20.140625" style="642" customWidth="1"/>
    <col min="7" max="7" width="125.42578125" style="84" customWidth="1"/>
    <col min="8" max="9" width="37.140625" style="84" customWidth="1"/>
  </cols>
  <sheetData>
    <row r="1" spans="1:9" s="9" customFormat="1" x14ac:dyDescent="0.25">
      <c r="A1" s="88" t="s">
        <v>117</v>
      </c>
      <c r="B1" s="88" t="s">
        <v>118</v>
      </c>
      <c r="C1" s="88" t="s">
        <v>119</v>
      </c>
      <c r="D1" s="88" t="s">
        <v>538</v>
      </c>
      <c r="E1" s="88" t="s">
        <v>1441</v>
      </c>
      <c r="F1" s="88" t="s">
        <v>3435</v>
      </c>
      <c r="G1" s="88" t="s">
        <v>127</v>
      </c>
      <c r="H1" s="88" t="s">
        <v>3264</v>
      </c>
      <c r="I1" s="658" t="s">
        <v>135</v>
      </c>
    </row>
    <row r="2" spans="1:9" s="1" customFormat="1" ht="90" x14ac:dyDescent="0.25">
      <c r="A2" s="167" t="s">
        <v>3436</v>
      </c>
      <c r="B2" s="167" t="s">
        <v>3133</v>
      </c>
      <c r="C2" s="167" t="s">
        <v>3437</v>
      </c>
      <c r="D2" s="167" t="s">
        <v>3038</v>
      </c>
      <c r="E2" s="595"/>
      <c r="F2" s="595"/>
      <c r="G2" s="167" t="s">
        <v>3438</v>
      </c>
      <c r="H2" s="167" t="s">
        <v>3439</v>
      </c>
      <c r="I2" s="656"/>
    </row>
    <row r="3" spans="1:9" s="9" customFormat="1" ht="90" x14ac:dyDescent="0.25">
      <c r="A3" s="628" t="s">
        <v>3440</v>
      </c>
      <c r="B3" s="628" t="s">
        <v>3133</v>
      </c>
      <c r="C3" s="628" t="s">
        <v>3437</v>
      </c>
      <c r="D3" s="628" t="s">
        <v>3039</v>
      </c>
      <c r="E3" s="338"/>
      <c r="F3" s="338"/>
      <c r="G3" s="628" t="s">
        <v>3438</v>
      </c>
      <c r="H3" s="628" t="s">
        <v>3439</v>
      </c>
      <c r="I3" s="656"/>
    </row>
    <row r="4" spans="1:9" s="1" customFormat="1" ht="45" x14ac:dyDescent="0.25">
      <c r="A4" s="167" t="s">
        <v>3441</v>
      </c>
      <c r="B4" s="167" t="s">
        <v>3133</v>
      </c>
      <c r="C4" s="167" t="s">
        <v>3437</v>
      </c>
      <c r="D4" s="167" t="s">
        <v>3041</v>
      </c>
      <c r="E4" s="595"/>
      <c r="F4" s="595"/>
      <c r="G4" s="167" t="s">
        <v>3442</v>
      </c>
      <c r="H4" s="167" t="s">
        <v>990</v>
      </c>
      <c r="I4" s="656"/>
    </row>
    <row r="5" spans="1:9" s="9" customFormat="1" ht="90" x14ac:dyDescent="0.25">
      <c r="A5" s="628" t="s">
        <v>3443</v>
      </c>
      <c r="B5" s="628" t="s">
        <v>3133</v>
      </c>
      <c r="C5" s="628" t="s">
        <v>3437</v>
      </c>
      <c r="D5" s="628" t="s">
        <v>3042</v>
      </c>
      <c r="E5" s="338"/>
      <c r="F5" s="338"/>
      <c r="G5" s="628" t="s">
        <v>3444</v>
      </c>
      <c r="H5" s="628" t="s">
        <v>3439</v>
      </c>
      <c r="I5" s="656"/>
    </row>
    <row r="6" spans="1:9" s="1" customFormat="1" ht="90" x14ac:dyDescent="0.25">
      <c r="A6" s="167" t="s">
        <v>3445</v>
      </c>
      <c r="B6" s="167" t="s">
        <v>3133</v>
      </c>
      <c r="C6" s="167" t="s">
        <v>3437</v>
      </c>
      <c r="D6" s="167" t="s">
        <v>3043</v>
      </c>
      <c r="E6" s="595"/>
      <c r="F6" s="595" t="s">
        <v>155</v>
      </c>
      <c r="G6" s="167" t="s">
        <v>3444</v>
      </c>
      <c r="H6" s="167" t="s">
        <v>3439</v>
      </c>
      <c r="I6" s="656"/>
    </row>
    <row r="7" spans="1:9" s="9" customFormat="1" ht="60" x14ac:dyDescent="0.25">
      <c r="A7" s="628" t="s">
        <v>3446</v>
      </c>
      <c r="B7" s="628" t="s">
        <v>3133</v>
      </c>
      <c r="C7" s="628" t="s">
        <v>3437</v>
      </c>
      <c r="D7" s="628" t="s">
        <v>3044</v>
      </c>
      <c r="E7" s="338"/>
      <c r="F7" s="338"/>
      <c r="G7" s="628" t="s">
        <v>3447</v>
      </c>
      <c r="H7" s="628" t="s">
        <v>990</v>
      </c>
      <c r="I7" s="656"/>
    </row>
    <row r="8" spans="1:9" s="1" customFormat="1" ht="105" x14ac:dyDescent="0.25">
      <c r="A8" s="167" t="s">
        <v>3448</v>
      </c>
      <c r="B8" s="167" t="s">
        <v>3133</v>
      </c>
      <c r="C8" s="167" t="s">
        <v>3437</v>
      </c>
      <c r="D8" s="167" t="s">
        <v>3045</v>
      </c>
      <c r="E8" s="595" t="s">
        <v>155</v>
      </c>
      <c r="F8" s="595"/>
      <c r="G8" s="167" t="s">
        <v>3449</v>
      </c>
      <c r="H8" s="167" t="s">
        <v>990</v>
      </c>
      <c r="I8" s="656"/>
    </row>
    <row r="9" spans="1:9" s="9" customFormat="1" ht="90" x14ac:dyDescent="0.25">
      <c r="A9" s="628" t="s">
        <v>3450</v>
      </c>
      <c r="B9" s="628" t="s">
        <v>3133</v>
      </c>
      <c r="C9" s="628" t="s">
        <v>3437</v>
      </c>
      <c r="D9" s="628" t="s">
        <v>3046</v>
      </c>
      <c r="E9" s="338"/>
      <c r="F9" s="338"/>
      <c r="G9" s="628" t="s">
        <v>3444</v>
      </c>
      <c r="H9" s="628" t="s">
        <v>3439</v>
      </c>
      <c r="I9" s="656"/>
    </row>
    <row r="10" spans="1:9" s="1" customFormat="1" ht="90" x14ac:dyDescent="0.25">
      <c r="A10" s="626" t="s">
        <v>3451</v>
      </c>
      <c r="B10" s="626" t="s">
        <v>3133</v>
      </c>
      <c r="C10" s="626" t="s">
        <v>3437</v>
      </c>
      <c r="D10" s="626" t="s">
        <v>3047</v>
      </c>
      <c r="E10" s="620"/>
      <c r="F10" s="620"/>
      <c r="G10" s="626" t="s">
        <v>3444</v>
      </c>
      <c r="H10" s="626" t="s">
        <v>3439</v>
      </c>
      <c r="I10" s="656"/>
    </row>
    <row r="11" spans="1:9" s="9" customFormat="1" ht="60" x14ac:dyDescent="0.25">
      <c r="A11" s="450" t="s">
        <v>3452</v>
      </c>
      <c r="B11" s="450" t="s">
        <v>3133</v>
      </c>
      <c r="C11" s="450" t="s">
        <v>3437</v>
      </c>
      <c r="D11" s="450" t="s">
        <v>3048</v>
      </c>
      <c r="E11" s="253"/>
      <c r="F11" s="253"/>
      <c r="G11" s="450" t="s">
        <v>3453</v>
      </c>
      <c r="H11" s="450" t="s">
        <v>990</v>
      </c>
      <c r="I11" s="656"/>
    </row>
    <row r="12" spans="1:9" s="1" customFormat="1" ht="75" x14ac:dyDescent="0.25">
      <c r="A12" s="626" t="s">
        <v>3454</v>
      </c>
      <c r="B12" s="626" t="s">
        <v>3133</v>
      </c>
      <c r="C12" s="626" t="s">
        <v>3437</v>
      </c>
      <c r="D12" s="626" t="s">
        <v>3049</v>
      </c>
      <c r="E12" s="620"/>
      <c r="F12" s="620"/>
      <c r="G12" s="626" t="s">
        <v>3455</v>
      </c>
      <c r="H12" s="626" t="s">
        <v>990</v>
      </c>
      <c r="I12" s="656"/>
    </row>
    <row r="13" spans="1:9" s="9" customFormat="1" ht="60" x14ac:dyDescent="0.25">
      <c r="A13" s="450" t="s">
        <v>3456</v>
      </c>
      <c r="B13" s="450" t="s">
        <v>3133</v>
      </c>
      <c r="C13" s="450" t="s">
        <v>3457</v>
      </c>
      <c r="D13" s="450" t="s">
        <v>553</v>
      </c>
      <c r="E13" s="253"/>
      <c r="F13" s="253"/>
      <c r="G13" s="450" t="s">
        <v>3458</v>
      </c>
      <c r="H13" s="450" t="s">
        <v>3459</v>
      </c>
      <c r="I13" s="656"/>
    </row>
    <row r="14" spans="1:9" s="1" customFormat="1" ht="75" x14ac:dyDescent="0.25">
      <c r="A14" s="626" t="s">
        <v>3460</v>
      </c>
      <c r="B14" s="626" t="s">
        <v>3133</v>
      </c>
      <c r="C14" s="626" t="s">
        <v>3457</v>
      </c>
      <c r="D14" s="626" t="s">
        <v>3050</v>
      </c>
      <c r="E14" s="620"/>
      <c r="F14" s="620"/>
      <c r="G14" s="626" t="s">
        <v>564</v>
      </c>
      <c r="H14" s="626" t="s">
        <v>3461</v>
      </c>
      <c r="I14" s="656"/>
    </row>
    <row r="15" spans="1:9" s="9" customFormat="1" ht="75" x14ac:dyDescent="0.25">
      <c r="A15" s="450" t="s">
        <v>3462</v>
      </c>
      <c r="B15" s="450" t="s">
        <v>3133</v>
      </c>
      <c r="C15" s="450" t="s">
        <v>3457</v>
      </c>
      <c r="D15" s="450" t="s">
        <v>3051</v>
      </c>
      <c r="E15" s="253"/>
      <c r="F15" s="253"/>
      <c r="G15" s="450" t="s">
        <v>3463</v>
      </c>
      <c r="H15" s="450" t="s">
        <v>990</v>
      </c>
      <c r="I15" s="656"/>
    </row>
    <row r="16" spans="1:9" s="1" customFormat="1" ht="90" x14ac:dyDescent="0.25">
      <c r="A16" s="626" t="s">
        <v>3464</v>
      </c>
      <c r="B16" s="626" t="s">
        <v>3133</v>
      </c>
      <c r="C16" s="626" t="s">
        <v>3437</v>
      </c>
      <c r="D16" s="626" t="s">
        <v>621</v>
      </c>
      <c r="E16" s="620"/>
      <c r="F16" s="620"/>
      <c r="G16" s="626" t="s">
        <v>623</v>
      </c>
      <c r="H16" s="626" t="s">
        <v>3439</v>
      </c>
      <c r="I16" s="656"/>
    </row>
    <row r="17" spans="1:9" s="9" customFormat="1" ht="60" x14ac:dyDescent="0.25">
      <c r="A17" s="450" t="s">
        <v>3465</v>
      </c>
      <c r="B17" s="450" t="s">
        <v>3133</v>
      </c>
      <c r="C17" s="450" t="s">
        <v>3437</v>
      </c>
      <c r="D17" s="450" t="s">
        <v>3052</v>
      </c>
      <c r="E17" s="253" t="s">
        <v>155</v>
      </c>
      <c r="F17" s="253"/>
      <c r="G17" s="450" t="s">
        <v>3466</v>
      </c>
      <c r="H17" s="450" t="s">
        <v>990</v>
      </c>
      <c r="I17" s="656" t="s">
        <v>3828</v>
      </c>
    </row>
    <row r="18" spans="1:9" s="1" customFormat="1" ht="75" x14ac:dyDescent="0.25">
      <c r="A18" s="626" t="s">
        <v>3467</v>
      </c>
      <c r="B18" s="626" t="s">
        <v>3133</v>
      </c>
      <c r="C18" s="626" t="s">
        <v>3437</v>
      </c>
      <c r="D18" s="626" t="s">
        <v>3053</v>
      </c>
      <c r="E18" s="620"/>
      <c r="F18" s="620"/>
      <c r="G18" s="626" t="s">
        <v>3468</v>
      </c>
      <c r="H18" s="626" t="s">
        <v>990</v>
      </c>
      <c r="I18" s="656" t="s">
        <v>3828</v>
      </c>
    </row>
    <row r="19" spans="1:9" s="9" customFormat="1" ht="45" x14ac:dyDescent="0.25">
      <c r="A19" s="450" t="s">
        <v>3469</v>
      </c>
      <c r="B19" s="450" t="s">
        <v>3133</v>
      </c>
      <c r="C19" s="450" t="s">
        <v>3437</v>
      </c>
      <c r="D19" s="450" t="s">
        <v>3054</v>
      </c>
      <c r="E19" s="253"/>
      <c r="F19" s="253"/>
      <c r="G19" s="450" t="s">
        <v>3470</v>
      </c>
      <c r="H19" s="450" t="s">
        <v>990</v>
      </c>
      <c r="I19" s="656"/>
    </row>
    <row r="20" spans="1:9" s="1" customFormat="1" ht="90" x14ac:dyDescent="0.25">
      <c r="A20" s="626" t="s">
        <v>3471</v>
      </c>
      <c r="B20" s="626" t="s">
        <v>3133</v>
      </c>
      <c r="C20" s="626" t="s">
        <v>3437</v>
      </c>
      <c r="D20" s="626" t="s">
        <v>3055</v>
      </c>
      <c r="E20" s="620"/>
      <c r="F20" s="620" t="s">
        <v>155</v>
      </c>
      <c r="G20" s="626" t="s">
        <v>3472</v>
      </c>
      <c r="H20" s="626" t="s">
        <v>3439</v>
      </c>
      <c r="I20" s="656"/>
    </row>
    <row r="21" spans="1:9" s="9" customFormat="1" ht="90" x14ac:dyDescent="0.25">
      <c r="A21" s="450" t="s">
        <v>3473</v>
      </c>
      <c r="B21" s="450" t="s">
        <v>3133</v>
      </c>
      <c r="C21" s="450" t="s">
        <v>3437</v>
      </c>
      <c r="D21" s="450" t="s">
        <v>3056</v>
      </c>
      <c r="E21" s="253"/>
      <c r="F21" s="253"/>
      <c r="G21" s="450" t="s">
        <v>3472</v>
      </c>
      <c r="H21" s="450" t="s">
        <v>3439</v>
      </c>
      <c r="I21" s="656"/>
    </row>
    <row r="22" spans="1:9" s="1" customFormat="1" ht="90" x14ac:dyDescent="0.25">
      <c r="A22" s="626" t="s">
        <v>3474</v>
      </c>
      <c r="B22" s="626" t="s">
        <v>3133</v>
      </c>
      <c r="C22" s="626" t="s">
        <v>3437</v>
      </c>
      <c r="D22" s="626" t="s">
        <v>3057</v>
      </c>
      <c r="E22" s="620"/>
      <c r="F22" s="620"/>
      <c r="G22" s="626" t="s">
        <v>3475</v>
      </c>
      <c r="H22" s="626" t="s">
        <v>3439</v>
      </c>
      <c r="I22" s="656"/>
    </row>
    <row r="23" spans="1:9" s="9" customFormat="1" ht="45" x14ac:dyDescent="0.25">
      <c r="A23" s="450" t="s">
        <v>3476</v>
      </c>
      <c r="B23" s="450" t="s">
        <v>3133</v>
      </c>
      <c r="C23" s="450" t="s">
        <v>3437</v>
      </c>
      <c r="D23" s="450" t="s">
        <v>3058</v>
      </c>
      <c r="E23" s="253"/>
      <c r="F23" s="253"/>
      <c r="G23" s="450" t="s">
        <v>3477</v>
      </c>
      <c r="H23" s="450" t="s">
        <v>990</v>
      </c>
      <c r="I23" s="656"/>
    </row>
    <row r="24" spans="1:9" s="1" customFormat="1" ht="45" x14ac:dyDescent="0.25">
      <c r="A24" s="167" t="s">
        <v>3478</v>
      </c>
      <c r="B24" s="167" t="s">
        <v>3133</v>
      </c>
      <c r="C24" s="167" t="s">
        <v>3437</v>
      </c>
      <c r="D24" s="167" t="s">
        <v>3059</v>
      </c>
      <c r="E24" s="595"/>
      <c r="F24" s="595" t="s">
        <v>155</v>
      </c>
      <c r="G24" s="167" t="s">
        <v>3479</v>
      </c>
      <c r="H24" s="167" t="s">
        <v>3480</v>
      </c>
      <c r="I24" s="656" t="s">
        <v>3829</v>
      </c>
    </row>
    <row r="25" spans="1:9" s="9" customFormat="1" ht="60" x14ac:dyDescent="0.25">
      <c r="A25" s="450" t="s">
        <v>3481</v>
      </c>
      <c r="B25" s="450" t="s">
        <v>3133</v>
      </c>
      <c r="C25" s="450" t="s">
        <v>3437</v>
      </c>
      <c r="D25" s="450" t="s">
        <v>3482</v>
      </c>
      <c r="E25" s="253"/>
      <c r="F25" s="253"/>
      <c r="G25" s="450" t="s">
        <v>3483</v>
      </c>
      <c r="H25" s="450" t="s">
        <v>3484</v>
      </c>
      <c r="I25" s="656"/>
    </row>
    <row r="26" spans="1:9" s="1" customFormat="1" ht="90" x14ac:dyDescent="0.25">
      <c r="A26" s="626" t="s">
        <v>3485</v>
      </c>
      <c r="B26" s="626" t="s">
        <v>3131</v>
      </c>
      <c r="C26" s="626" t="s">
        <v>3486</v>
      </c>
      <c r="D26" s="626" t="s">
        <v>3060</v>
      </c>
      <c r="E26" s="620"/>
      <c r="F26" s="620"/>
      <c r="G26" s="626" t="s">
        <v>3487</v>
      </c>
      <c r="H26" s="626" t="s">
        <v>3488</v>
      </c>
      <c r="I26" s="656"/>
    </row>
    <row r="27" spans="1:9" s="9" customFormat="1" ht="90" x14ac:dyDescent="0.25">
      <c r="A27" s="450" t="s">
        <v>3489</v>
      </c>
      <c r="B27" s="450" t="s">
        <v>3133</v>
      </c>
      <c r="C27" s="450" t="s">
        <v>3490</v>
      </c>
      <c r="D27" s="450" t="s">
        <v>3061</v>
      </c>
      <c r="E27" s="253"/>
      <c r="F27" s="253" t="s">
        <v>155</v>
      </c>
      <c r="G27" s="450" t="s">
        <v>3491</v>
      </c>
      <c r="H27" s="450" t="s">
        <v>3488</v>
      </c>
      <c r="I27" s="656"/>
    </row>
    <row r="28" spans="1:9" s="1" customFormat="1" ht="90" x14ac:dyDescent="0.25">
      <c r="A28" s="167" t="s">
        <v>3492</v>
      </c>
      <c r="B28" s="167" t="s">
        <v>3133</v>
      </c>
      <c r="C28" s="167" t="s">
        <v>3490</v>
      </c>
      <c r="D28" s="167" t="s">
        <v>3062</v>
      </c>
      <c r="E28" s="595"/>
      <c r="F28" s="595"/>
      <c r="G28" s="167" t="s">
        <v>3493</v>
      </c>
      <c r="H28" s="167" t="s">
        <v>3488</v>
      </c>
      <c r="I28" s="656"/>
    </row>
    <row r="29" spans="1:9" s="9" customFormat="1" ht="90" x14ac:dyDescent="0.25">
      <c r="A29" s="450" t="s">
        <v>3494</v>
      </c>
      <c r="B29" s="450" t="s">
        <v>3133</v>
      </c>
      <c r="C29" s="450" t="s">
        <v>3457</v>
      </c>
      <c r="D29" s="450" t="s">
        <v>3063</v>
      </c>
      <c r="E29" s="253"/>
      <c r="F29" s="253"/>
      <c r="G29" s="450" t="s">
        <v>3495</v>
      </c>
      <c r="H29" s="450" t="s">
        <v>3496</v>
      </c>
      <c r="I29" s="656"/>
    </row>
    <row r="30" spans="1:9" s="1" customFormat="1" ht="45" x14ac:dyDescent="0.25">
      <c r="A30" s="626" t="s">
        <v>3497</v>
      </c>
      <c r="B30" s="626" t="s">
        <v>3133</v>
      </c>
      <c r="C30" s="626" t="s">
        <v>3498</v>
      </c>
      <c r="D30" s="626" t="s">
        <v>3064</v>
      </c>
      <c r="E30" s="620"/>
      <c r="F30" s="620" t="s">
        <v>155</v>
      </c>
      <c r="G30" s="626" t="s">
        <v>3499</v>
      </c>
      <c r="H30" s="626" t="s">
        <v>990</v>
      </c>
      <c r="I30" s="656"/>
    </row>
    <row r="31" spans="1:9" s="9" customFormat="1" ht="45" x14ac:dyDescent="0.25">
      <c r="A31" s="450" t="s">
        <v>3500</v>
      </c>
      <c r="B31" s="450" t="s">
        <v>3501</v>
      </c>
      <c r="C31" s="450" t="s">
        <v>3502</v>
      </c>
      <c r="D31" s="450" t="s">
        <v>3065</v>
      </c>
      <c r="E31" s="253"/>
      <c r="F31" s="253"/>
      <c r="G31" s="450" t="s">
        <v>3503</v>
      </c>
      <c r="H31" s="450" t="s">
        <v>990</v>
      </c>
      <c r="I31" s="656"/>
    </row>
    <row r="32" spans="1:9" s="1" customFormat="1" ht="30" x14ac:dyDescent="0.25">
      <c r="A32" s="626" t="s">
        <v>3504</v>
      </c>
      <c r="B32" s="626" t="s">
        <v>277</v>
      </c>
      <c r="C32" s="626" t="s">
        <v>278</v>
      </c>
      <c r="D32" s="626" t="s">
        <v>3066</v>
      </c>
      <c r="E32" s="620"/>
      <c r="F32" s="620"/>
      <c r="G32" s="626" t="s">
        <v>3505</v>
      </c>
      <c r="H32" s="626" t="s">
        <v>3506</v>
      </c>
      <c r="I32" s="656"/>
    </row>
    <row r="33" spans="1:9" s="9" customFormat="1" ht="60" x14ac:dyDescent="0.25">
      <c r="A33" s="450" t="s">
        <v>3507</v>
      </c>
      <c r="B33" s="450" t="s">
        <v>3131</v>
      </c>
      <c r="C33" s="450" t="s">
        <v>3508</v>
      </c>
      <c r="D33" s="450" t="s">
        <v>3067</v>
      </c>
      <c r="E33" s="253"/>
      <c r="F33" s="253"/>
      <c r="G33" s="450" t="s">
        <v>3509</v>
      </c>
      <c r="H33" s="450" t="s">
        <v>3510</v>
      </c>
      <c r="I33" s="656"/>
    </row>
    <row r="34" spans="1:9" s="1" customFormat="1" ht="45" x14ac:dyDescent="0.25">
      <c r="A34" s="167" t="s">
        <v>3511</v>
      </c>
      <c r="B34" s="167" t="s">
        <v>3512</v>
      </c>
      <c r="C34" s="167" t="s">
        <v>3513</v>
      </c>
      <c r="D34" s="167" t="s">
        <v>3068</v>
      </c>
      <c r="E34" s="595" t="s">
        <v>155</v>
      </c>
      <c r="F34" s="595" t="s">
        <v>155</v>
      </c>
      <c r="G34" s="167" t="s">
        <v>615</v>
      </c>
      <c r="H34" s="167" t="s">
        <v>3514</v>
      </c>
      <c r="I34" s="656"/>
    </row>
    <row r="35" spans="1:9" s="9" customFormat="1" ht="45" x14ac:dyDescent="0.25">
      <c r="A35" s="628" t="s">
        <v>3515</v>
      </c>
      <c r="B35" s="628" t="s">
        <v>149</v>
      </c>
      <c r="C35" s="628" t="s">
        <v>546</v>
      </c>
      <c r="D35" s="628" t="s">
        <v>3069</v>
      </c>
      <c r="E35" s="338"/>
      <c r="F35" s="338"/>
      <c r="G35" s="628" t="s">
        <v>3516</v>
      </c>
      <c r="H35" s="628" t="s">
        <v>3517</v>
      </c>
      <c r="I35" s="656"/>
    </row>
    <row r="36" spans="1:9" s="1" customFormat="1" ht="60" x14ac:dyDescent="0.25">
      <c r="A36" s="167" t="s">
        <v>3518</v>
      </c>
      <c r="B36" s="167" t="s">
        <v>149</v>
      </c>
      <c r="C36" s="167" t="s">
        <v>666</v>
      </c>
      <c r="D36" s="167" t="s">
        <v>3070</v>
      </c>
      <c r="E36" s="595"/>
      <c r="F36" s="595"/>
      <c r="G36" s="167" t="s">
        <v>3519</v>
      </c>
      <c r="H36" s="167" t="s">
        <v>990</v>
      </c>
      <c r="I36" s="656"/>
    </row>
    <row r="37" spans="1:9" s="9" customFormat="1" ht="90" x14ac:dyDescent="0.25">
      <c r="A37" s="285" t="s">
        <v>3520</v>
      </c>
      <c r="B37" s="285" t="s">
        <v>3133</v>
      </c>
      <c r="C37" s="450" t="s">
        <v>3457</v>
      </c>
      <c r="D37" s="285" t="s">
        <v>3071</v>
      </c>
      <c r="E37" s="281"/>
      <c r="F37" s="281"/>
      <c r="G37" s="450" t="s">
        <v>3521</v>
      </c>
      <c r="H37" s="450" t="s">
        <v>3522</v>
      </c>
      <c r="I37" s="656"/>
    </row>
    <row r="38" spans="1:9" s="1" customFormat="1" ht="90" x14ac:dyDescent="0.25">
      <c r="A38" s="626" t="s">
        <v>3523</v>
      </c>
      <c r="B38" s="626" t="s">
        <v>3131</v>
      </c>
      <c r="C38" s="626" t="s">
        <v>3486</v>
      </c>
      <c r="D38" s="626" t="s">
        <v>3072</v>
      </c>
      <c r="E38" s="620"/>
      <c r="F38" s="620"/>
      <c r="G38" s="626" t="s">
        <v>3524</v>
      </c>
      <c r="H38" s="626" t="s">
        <v>3525</v>
      </c>
      <c r="I38" s="656"/>
    </row>
    <row r="39" spans="1:9" s="9" customFormat="1" ht="120" x14ac:dyDescent="0.25">
      <c r="A39" s="450" t="s">
        <v>3526</v>
      </c>
      <c r="B39" s="450" t="s">
        <v>3527</v>
      </c>
      <c r="C39" s="450" t="s">
        <v>3528</v>
      </c>
      <c r="D39" s="450" t="s">
        <v>3073</v>
      </c>
      <c r="E39" s="253" t="s">
        <v>155</v>
      </c>
      <c r="F39" s="253"/>
      <c r="G39" s="450" t="s">
        <v>3529</v>
      </c>
      <c r="H39" s="450" t="s">
        <v>990</v>
      </c>
      <c r="I39" s="656"/>
    </row>
    <row r="40" spans="1:9" s="1" customFormat="1" ht="60" x14ac:dyDescent="0.25">
      <c r="A40" s="626" t="s">
        <v>3530</v>
      </c>
      <c r="B40" s="626" t="s">
        <v>3133</v>
      </c>
      <c r="C40" s="626" t="s">
        <v>3531</v>
      </c>
      <c r="D40" s="626" t="s">
        <v>3074</v>
      </c>
      <c r="E40" s="620"/>
      <c r="F40" s="620"/>
      <c r="G40" s="622" t="s">
        <v>3532</v>
      </c>
      <c r="H40" s="626" t="s">
        <v>990</v>
      </c>
      <c r="I40" s="656"/>
    </row>
    <row r="41" spans="1:9" s="9" customFormat="1" ht="45" x14ac:dyDescent="0.25">
      <c r="A41" s="450" t="s">
        <v>3533</v>
      </c>
      <c r="B41" s="450" t="s">
        <v>295</v>
      </c>
      <c r="C41" s="450" t="s">
        <v>546</v>
      </c>
      <c r="D41" s="450" t="s">
        <v>3075</v>
      </c>
      <c r="E41" s="253"/>
      <c r="F41" s="253"/>
      <c r="G41" s="448" t="s">
        <v>3534</v>
      </c>
      <c r="H41" s="450"/>
      <c r="I41" s="656"/>
    </row>
    <row r="42" spans="1:9" s="1" customFormat="1" ht="45" x14ac:dyDescent="0.25">
      <c r="A42" s="626" t="s">
        <v>3535</v>
      </c>
      <c r="B42" s="626" t="s">
        <v>295</v>
      </c>
      <c r="C42" s="626" t="s">
        <v>546</v>
      </c>
      <c r="D42" s="626" t="s">
        <v>3076</v>
      </c>
      <c r="E42" s="620"/>
      <c r="F42" s="620"/>
      <c r="G42" s="626" t="s">
        <v>3536</v>
      </c>
      <c r="H42" s="626" t="s">
        <v>3537</v>
      </c>
      <c r="I42" s="656"/>
    </row>
    <row r="43" spans="1:9" s="9" customFormat="1" ht="30" x14ac:dyDescent="0.25">
      <c r="A43" s="450" t="s">
        <v>3538</v>
      </c>
      <c r="B43" s="450" t="s">
        <v>295</v>
      </c>
      <c r="C43" s="450" t="s">
        <v>546</v>
      </c>
      <c r="D43" s="450" t="s">
        <v>25</v>
      </c>
      <c r="E43" s="253"/>
      <c r="F43" s="253"/>
      <c r="G43" s="450" t="s">
        <v>681</v>
      </c>
      <c r="H43" s="450" t="s">
        <v>3539</v>
      </c>
      <c r="I43" s="656"/>
    </row>
    <row r="44" spans="1:9" s="1" customFormat="1" x14ac:dyDescent="0.25">
      <c r="A44" s="167" t="s">
        <v>3540</v>
      </c>
      <c r="B44" s="167" t="s">
        <v>295</v>
      </c>
      <c r="C44" s="167" t="s">
        <v>546</v>
      </c>
      <c r="D44" s="167" t="s">
        <v>3077</v>
      </c>
      <c r="E44" s="595"/>
      <c r="F44" s="595" t="s">
        <v>155</v>
      </c>
      <c r="G44" s="167" t="s">
        <v>3541</v>
      </c>
      <c r="H44" s="167" t="s">
        <v>990</v>
      </c>
      <c r="I44" s="656"/>
    </row>
    <row r="45" spans="1:9" s="9" customFormat="1" ht="45" x14ac:dyDescent="0.25">
      <c r="A45" s="336" t="s">
        <v>3542</v>
      </c>
      <c r="B45" s="450" t="s">
        <v>295</v>
      </c>
      <c r="C45" s="450" t="s">
        <v>546</v>
      </c>
      <c r="D45" s="336" t="s">
        <v>692</v>
      </c>
      <c r="E45" s="337"/>
      <c r="F45" s="337"/>
      <c r="G45" s="628" t="s">
        <v>3543</v>
      </c>
      <c r="H45" s="628" t="s">
        <v>3544</v>
      </c>
      <c r="I45" s="656"/>
    </row>
    <row r="46" spans="1:9" s="1" customFormat="1" ht="45" x14ac:dyDescent="0.25">
      <c r="A46" s="164" t="s">
        <v>3545</v>
      </c>
      <c r="B46" s="167" t="s">
        <v>295</v>
      </c>
      <c r="C46" s="167" t="s">
        <v>546</v>
      </c>
      <c r="D46" s="164" t="s">
        <v>3078</v>
      </c>
      <c r="E46" s="76"/>
      <c r="F46" s="76"/>
      <c r="G46" s="167" t="s">
        <v>3546</v>
      </c>
      <c r="H46" s="167" t="s">
        <v>3294</v>
      </c>
      <c r="I46" s="656"/>
    </row>
    <row r="47" spans="1:9" s="9" customFormat="1" ht="30" x14ac:dyDescent="0.25">
      <c r="A47" s="336" t="s">
        <v>3547</v>
      </c>
      <c r="B47" s="336" t="s">
        <v>295</v>
      </c>
      <c r="C47" s="628" t="s">
        <v>546</v>
      </c>
      <c r="D47" s="336" t="s">
        <v>702</v>
      </c>
      <c r="E47" s="337"/>
      <c r="F47" s="337"/>
      <c r="G47" s="628" t="s">
        <v>703</v>
      </c>
      <c r="H47" s="628" t="s">
        <v>990</v>
      </c>
      <c r="I47" s="656"/>
    </row>
    <row r="48" spans="1:9" s="1" customFormat="1" ht="45" x14ac:dyDescent="0.25">
      <c r="A48" s="316" t="s">
        <v>3548</v>
      </c>
      <c r="B48" s="626" t="s">
        <v>295</v>
      </c>
      <c r="C48" s="626" t="s">
        <v>546</v>
      </c>
      <c r="D48" s="316" t="s">
        <v>2563</v>
      </c>
      <c r="E48" s="317"/>
      <c r="F48" s="317"/>
      <c r="G48" s="626" t="s">
        <v>3549</v>
      </c>
      <c r="H48" s="626" t="s">
        <v>990</v>
      </c>
      <c r="I48" s="656"/>
    </row>
    <row r="49" spans="1:9" s="9" customFormat="1" ht="45" x14ac:dyDescent="0.25">
      <c r="A49" s="285" t="s">
        <v>3550</v>
      </c>
      <c r="B49" s="450" t="s">
        <v>295</v>
      </c>
      <c r="C49" s="450" t="s">
        <v>546</v>
      </c>
      <c r="D49" s="285" t="s">
        <v>27</v>
      </c>
      <c r="E49" s="281"/>
      <c r="F49" s="281"/>
      <c r="G49" s="450" t="s">
        <v>3551</v>
      </c>
      <c r="H49" s="450" t="s">
        <v>3552</v>
      </c>
      <c r="I49" s="656"/>
    </row>
    <row r="50" spans="1:9" s="1" customFormat="1" x14ac:dyDescent="0.25">
      <c r="A50" s="316" t="s">
        <v>3553</v>
      </c>
      <c r="B50" s="626" t="s">
        <v>295</v>
      </c>
      <c r="C50" s="626" t="s">
        <v>546</v>
      </c>
      <c r="D50" s="316" t="s">
        <v>3079</v>
      </c>
      <c r="E50" s="317"/>
      <c r="F50" s="317"/>
      <c r="G50" s="626" t="s">
        <v>3554</v>
      </c>
      <c r="H50" s="626" t="s">
        <v>990</v>
      </c>
      <c r="I50" s="656"/>
    </row>
    <row r="51" spans="1:9" s="9" customFormat="1" ht="90" x14ac:dyDescent="0.25">
      <c r="A51" s="285" t="s">
        <v>3555</v>
      </c>
      <c r="B51" s="450" t="s">
        <v>295</v>
      </c>
      <c r="C51" s="450" t="s">
        <v>546</v>
      </c>
      <c r="D51" s="285" t="s">
        <v>707</v>
      </c>
      <c r="E51" s="281"/>
      <c r="F51" s="281"/>
      <c r="G51" s="450" t="s">
        <v>3151</v>
      </c>
      <c r="H51" s="450" t="s">
        <v>990</v>
      </c>
      <c r="I51" s="656"/>
    </row>
    <row r="52" spans="1:9" s="1" customFormat="1" ht="75" x14ac:dyDescent="0.25">
      <c r="A52" s="316" t="s">
        <v>3556</v>
      </c>
      <c r="B52" s="626" t="s">
        <v>3557</v>
      </c>
      <c r="C52" s="626" t="s">
        <v>3558</v>
      </c>
      <c r="D52" s="316" t="s">
        <v>58</v>
      </c>
      <c r="E52" s="317"/>
      <c r="F52" s="317"/>
      <c r="G52" s="626" t="s">
        <v>3559</v>
      </c>
      <c r="H52" s="626" t="s">
        <v>3560</v>
      </c>
      <c r="I52" s="656"/>
    </row>
    <row r="53" spans="1:9" s="9" customFormat="1" ht="45" x14ac:dyDescent="0.25">
      <c r="A53" s="285" t="s">
        <v>3561</v>
      </c>
      <c r="B53" s="450" t="s">
        <v>3557</v>
      </c>
      <c r="C53" s="450" t="s">
        <v>3558</v>
      </c>
      <c r="D53" s="285" t="s">
        <v>3080</v>
      </c>
      <c r="E53" s="281"/>
      <c r="F53" s="281" t="s">
        <v>155</v>
      </c>
      <c r="G53" s="450" t="s">
        <v>3562</v>
      </c>
      <c r="H53" s="450" t="s">
        <v>3560</v>
      </c>
      <c r="I53" s="656"/>
    </row>
    <row r="54" spans="1:9" s="1" customFormat="1" ht="30" x14ac:dyDescent="0.25">
      <c r="A54" s="316" t="s">
        <v>3563</v>
      </c>
      <c r="B54" s="626" t="s">
        <v>318</v>
      </c>
      <c r="C54" s="626" t="s">
        <v>3104</v>
      </c>
      <c r="D54" s="316" t="s">
        <v>3081</v>
      </c>
      <c r="E54" s="317"/>
      <c r="F54" s="317"/>
      <c r="G54" s="626" t="s">
        <v>3564</v>
      </c>
      <c r="H54" s="626" t="s">
        <v>990</v>
      </c>
      <c r="I54" s="656"/>
    </row>
    <row r="55" spans="1:9" s="9" customFormat="1" x14ac:dyDescent="0.25">
      <c r="A55" s="285" t="s">
        <v>3565</v>
      </c>
      <c r="B55" s="450" t="s">
        <v>318</v>
      </c>
      <c r="C55" s="450" t="s">
        <v>3104</v>
      </c>
      <c r="D55" s="285" t="s">
        <v>3082</v>
      </c>
      <c r="E55" s="281"/>
      <c r="F55" s="281" t="s">
        <v>155</v>
      </c>
      <c r="G55" s="450" t="s">
        <v>3566</v>
      </c>
      <c r="H55" s="450" t="s">
        <v>990</v>
      </c>
      <c r="I55" s="656"/>
    </row>
    <row r="56" spans="1:9" s="1" customFormat="1" ht="30" x14ac:dyDescent="0.25">
      <c r="A56" s="316" t="s">
        <v>3567</v>
      </c>
      <c r="B56" s="626" t="s">
        <v>382</v>
      </c>
      <c r="C56" s="626" t="s">
        <v>3104</v>
      </c>
      <c r="D56" s="316" t="s">
        <v>3083</v>
      </c>
      <c r="E56" s="317"/>
      <c r="F56" s="317" t="s">
        <v>155</v>
      </c>
      <c r="G56" s="626" t="s">
        <v>3568</v>
      </c>
      <c r="H56" s="626" t="s">
        <v>990</v>
      </c>
      <c r="I56" s="656"/>
    </row>
    <row r="57" spans="1:9" s="9" customFormat="1" ht="30" x14ac:dyDescent="0.25">
      <c r="A57" s="453" t="s">
        <v>3569</v>
      </c>
      <c r="B57" s="450" t="s">
        <v>382</v>
      </c>
      <c r="C57" s="448" t="s">
        <v>546</v>
      </c>
      <c r="D57" s="448" t="s">
        <v>3084</v>
      </c>
      <c r="E57" s="247"/>
      <c r="F57" s="281"/>
      <c r="G57" s="448" t="s">
        <v>3570</v>
      </c>
      <c r="H57" s="448" t="s">
        <v>990</v>
      </c>
      <c r="I57" s="659"/>
    </row>
    <row r="58" spans="1:9" s="1" customFormat="1" ht="30" x14ac:dyDescent="0.25">
      <c r="A58" s="622" t="s">
        <v>3571</v>
      </c>
      <c r="B58" s="626" t="s">
        <v>382</v>
      </c>
      <c r="C58" s="622" t="s">
        <v>546</v>
      </c>
      <c r="D58" s="622" t="s">
        <v>761</v>
      </c>
      <c r="E58" s="620"/>
      <c r="F58" s="620"/>
      <c r="G58" s="622" t="s">
        <v>3572</v>
      </c>
      <c r="H58" s="622" t="s">
        <v>990</v>
      </c>
      <c r="I58" s="659" t="s">
        <v>3831</v>
      </c>
    </row>
    <row r="59" spans="1:9" s="9" customFormat="1" ht="90" x14ac:dyDescent="0.25">
      <c r="A59" s="285" t="s">
        <v>3610</v>
      </c>
      <c r="B59" s="450" t="s">
        <v>528</v>
      </c>
      <c r="C59" s="450" t="s">
        <v>3106</v>
      </c>
      <c r="D59" s="285" t="s">
        <v>3085</v>
      </c>
      <c r="E59" s="281"/>
      <c r="F59" s="281"/>
      <c r="G59" s="450" t="s">
        <v>3573</v>
      </c>
      <c r="H59" s="450" t="s">
        <v>3574</v>
      </c>
      <c r="I59" s="656"/>
    </row>
    <row r="60" spans="1:9" s="1" customFormat="1" ht="90" x14ac:dyDescent="0.25">
      <c r="A60" s="316" t="s">
        <v>3611</v>
      </c>
      <c r="B60" s="626" t="s">
        <v>528</v>
      </c>
      <c r="C60" s="626" t="s">
        <v>3107</v>
      </c>
      <c r="D60" s="316" t="s">
        <v>3086</v>
      </c>
      <c r="E60" s="317"/>
      <c r="F60" s="317"/>
      <c r="G60" s="626" t="s">
        <v>3573</v>
      </c>
      <c r="H60" s="626" t="s">
        <v>3574</v>
      </c>
      <c r="I60" s="656"/>
    </row>
    <row r="61" spans="1:9" s="9" customFormat="1" ht="30" x14ac:dyDescent="0.25">
      <c r="A61" s="453" t="s">
        <v>3612</v>
      </c>
      <c r="B61" s="450" t="s">
        <v>528</v>
      </c>
      <c r="C61" s="448" t="s">
        <v>3108</v>
      </c>
      <c r="D61" s="448" t="s">
        <v>3087</v>
      </c>
      <c r="E61" s="247"/>
      <c r="F61" s="281" t="s">
        <v>155</v>
      </c>
      <c r="G61" s="448" t="s">
        <v>3575</v>
      </c>
      <c r="H61" s="448" t="s">
        <v>990</v>
      </c>
      <c r="I61" s="659"/>
    </row>
    <row r="62" spans="1:9" s="1" customFormat="1" ht="135" x14ac:dyDescent="0.25">
      <c r="A62" s="622" t="s">
        <v>3613</v>
      </c>
      <c r="B62" s="626" t="s">
        <v>1131</v>
      </c>
      <c r="C62" s="622" t="s">
        <v>3576</v>
      </c>
      <c r="D62" s="622" t="s">
        <v>3088</v>
      </c>
      <c r="E62" s="620"/>
      <c r="F62" s="620"/>
      <c r="G62" s="622" t="s">
        <v>3577</v>
      </c>
      <c r="H62" s="622" t="s">
        <v>3578</v>
      </c>
      <c r="I62" s="659"/>
    </row>
    <row r="63" spans="1:9" s="9" customFormat="1" ht="45" x14ac:dyDescent="0.25">
      <c r="A63" s="285" t="s">
        <v>3614</v>
      </c>
      <c r="B63" s="450" t="s">
        <v>1131</v>
      </c>
      <c r="C63" s="450" t="s">
        <v>3579</v>
      </c>
      <c r="D63" s="285" t="s">
        <v>3089</v>
      </c>
      <c r="E63" s="281"/>
      <c r="F63" s="281"/>
      <c r="G63" s="450" t="s">
        <v>3369</v>
      </c>
      <c r="H63" s="450" t="s">
        <v>3580</v>
      </c>
      <c r="I63" s="656"/>
    </row>
    <row r="64" spans="1:9" s="1" customFormat="1" ht="30" x14ac:dyDescent="0.25">
      <c r="A64" s="316" t="s">
        <v>3615</v>
      </c>
      <c r="B64" s="626" t="s">
        <v>528</v>
      </c>
      <c r="C64" s="626" t="s">
        <v>3109</v>
      </c>
      <c r="D64" s="316" t="s">
        <v>3090</v>
      </c>
      <c r="E64" s="317"/>
      <c r="F64" s="317"/>
      <c r="G64" s="626" t="s">
        <v>3581</v>
      </c>
      <c r="H64" s="626" t="s">
        <v>990</v>
      </c>
      <c r="I64" s="656"/>
    </row>
    <row r="65" spans="1:9" s="9" customFormat="1" x14ac:dyDescent="0.25">
      <c r="A65" s="453" t="s">
        <v>3616</v>
      </c>
      <c r="B65" s="450" t="s">
        <v>528</v>
      </c>
      <c r="C65" s="448" t="s">
        <v>3110</v>
      </c>
      <c r="D65" s="448" t="s">
        <v>3091</v>
      </c>
      <c r="E65" s="247"/>
      <c r="F65" s="281" t="s">
        <v>155</v>
      </c>
      <c r="G65" s="448" t="s">
        <v>3582</v>
      </c>
      <c r="H65" s="448" t="s">
        <v>990</v>
      </c>
      <c r="I65" s="659"/>
    </row>
    <row r="66" spans="1:9" s="1" customFormat="1" ht="30" x14ac:dyDescent="0.25">
      <c r="A66" s="622" t="s">
        <v>3617</v>
      </c>
      <c r="B66" s="626" t="s">
        <v>3105</v>
      </c>
      <c r="C66" s="622" t="s">
        <v>3111</v>
      </c>
      <c r="D66" s="622" t="s">
        <v>3092</v>
      </c>
      <c r="E66" s="620"/>
      <c r="F66" s="620"/>
      <c r="G66" s="622" t="s">
        <v>3608</v>
      </c>
      <c r="H66" s="622" t="s">
        <v>990</v>
      </c>
      <c r="I66" s="659"/>
    </row>
    <row r="67" spans="1:9" s="9" customFormat="1" ht="120" x14ac:dyDescent="0.25">
      <c r="A67" s="285" t="s">
        <v>3618</v>
      </c>
      <c r="B67" s="450" t="s">
        <v>3105</v>
      </c>
      <c r="C67" s="450" t="s">
        <v>3104</v>
      </c>
      <c r="D67" s="285" t="s">
        <v>3093</v>
      </c>
      <c r="E67" s="281"/>
      <c r="F67" s="281"/>
      <c r="G67" s="450" t="s">
        <v>3583</v>
      </c>
      <c r="H67" s="450" t="s">
        <v>3584</v>
      </c>
      <c r="I67" s="656"/>
    </row>
    <row r="68" spans="1:9" s="1" customFormat="1" ht="90" x14ac:dyDescent="0.25">
      <c r="A68" s="316" t="s">
        <v>3619</v>
      </c>
      <c r="B68" s="626" t="s">
        <v>3105</v>
      </c>
      <c r="C68" s="626" t="s">
        <v>3104</v>
      </c>
      <c r="D68" s="316" t="s">
        <v>3094</v>
      </c>
      <c r="E68" s="317"/>
      <c r="F68" s="317"/>
      <c r="G68" s="626" t="s">
        <v>3585</v>
      </c>
      <c r="H68" s="626" t="s">
        <v>3584</v>
      </c>
      <c r="I68" s="656" t="s">
        <v>3829</v>
      </c>
    </row>
    <row r="69" spans="1:9" s="9" customFormat="1" ht="30" customHeight="1" x14ac:dyDescent="0.25">
      <c r="A69" s="453" t="s">
        <v>3620</v>
      </c>
      <c r="B69" s="450" t="s">
        <v>495</v>
      </c>
      <c r="C69" s="448" t="s">
        <v>514</v>
      </c>
      <c r="D69" s="448" t="s">
        <v>3095</v>
      </c>
      <c r="E69" s="247"/>
      <c r="F69" s="281"/>
      <c r="G69" s="448" t="s">
        <v>3586</v>
      </c>
      <c r="H69" s="448" t="s">
        <v>990</v>
      </c>
      <c r="I69" s="659" t="s">
        <v>3830</v>
      </c>
    </row>
    <row r="70" spans="1:9" s="1" customFormat="1" ht="75" x14ac:dyDescent="0.25">
      <c r="A70" s="622" t="s">
        <v>3621</v>
      </c>
      <c r="B70" s="626" t="s">
        <v>495</v>
      </c>
      <c r="C70" s="622" t="s">
        <v>514</v>
      </c>
      <c r="D70" s="622" t="s">
        <v>3096</v>
      </c>
      <c r="E70" s="620"/>
      <c r="F70" s="620"/>
      <c r="G70" s="622" t="s">
        <v>893</v>
      </c>
      <c r="H70" s="622" t="s">
        <v>990</v>
      </c>
      <c r="I70" s="659" t="s">
        <v>3830</v>
      </c>
    </row>
    <row r="71" spans="1:9" s="9" customFormat="1" x14ac:dyDescent="0.25">
      <c r="A71" s="285" t="s">
        <v>3622</v>
      </c>
      <c r="B71" s="450" t="s">
        <v>495</v>
      </c>
      <c r="C71" s="450" t="s">
        <v>500</v>
      </c>
      <c r="D71" s="285" t="s">
        <v>887</v>
      </c>
      <c r="E71" s="281"/>
      <c r="F71" s="281"/>
      <c r="G71" s="450" t="s">
        <v>888</v>
      </c>
      <c r="H71" s="450" t="s">
        <v>990</v>
      </c>
      <c r="I71" s="656" t="s">
        <v>3830</v>
      </c>
    </row>
    <row r="72" spans="1:9" s="1" customFormat="1" ht="105" x14ac:dyDescent="0.25">
      <c r="A72" s="316" t="s">
        <v>3623</v>
      </c>
      <c r="B72" s="626" t="s">
        <v>495</v>
      </c>
      <c r="C72" s="626" t="s">
        <v>500</v>
      </c>
      <c r="D72" s="316" t="s">
        <v>3097</v>
      </c>
      <c r="E72" s="317" t="s">
        <v>155</v>
      </c>
      <c r="F72" s="317"/>
      <c r="G72" s="626" t="s">
        <v>3587</v>
      </c>
      <c r="H72" s="626" t="s">
        <v>990</v>
      </c>
      <c r="I72" s="656" t="s">
        <v>3830</v>
      </c>
    </row>
    <row r="73" spans="1:9" s="9" customFormat="1" ht="75" x14ac:dyDescent="0.25">
      <c r="A73" s="453" t="s">
        <v>3624</v>
      </c>
      <c r="B73" s="450" t="s">
        <v>382</v>
      </c>
      <c r="C73" s="448" t="s">
        <v>546</v>
      </c>
      <c r="D73" s="448" t="s">
        <v>3098</v>
      </c>
      <c r="E73" s="247"/>
      <c r="F73" s="281"/>
      <c r="G73" s="448" t="s">
        <v>3588</v>
      </c>
      <c r="H73" s="448" t="s">
        <v>990</v>
      </c>
      <c r="I73" s="659" t="s">
        <v>3830</v>
      </c>
    </row>
    <row r="74" spans="1:9" s="1" customFormat="1" ht="120" x14ac:dyDescent="0.25">
      <c r="A74" s="622" t="s">
        <v>3625</v>
      </c>
      <c r="B74" s="626" t="s">
        <v>3527</v>
      </c>
      <c r="C74" s="622" t="s">
        <v>3589</v>
      </c>
      <c r="D74" s="622" t="s">
        <v>3099</v>
      </c>
      <c r="E74" s="620"/>
      <c r="F74" s="620"/>
      <c r="G74" s="622" t="s">
        <v>3590</v>
      </c>
      <c r="H74" s="622" t="s">
        <v>3591</v>
      </c>
      <c r="I74" s="659"/>
    </row>
    <row r="75" spans="1:9" s="9" customFormat="1" ht="90" x14ac:dyDescent="0.25">
      <c r="A75" s="285" t="s">
        <v>3626</v>
      </c>
      <c r="B75" s="450" t="s">
        <v>3592</v>
      </c>
      <c r="C75" s="450" t="s">
        <v>3593</v>
      </c>
      <c r="D75" s="285" t="s">
        <v>3101</v>
      </c>
      <c r="E75" s="281"/>
      <c r="F75" s="281"/>
      <c r="G75" s="450" t="s">
        <v>3594</v>
      </c>
      <c r="H75" s="450" t="s">
        <v>990</v>
      </c>
      <c r="I75" s="656"/>
    </row>
    <row r="76" spans="1:9" s="1" customFormat="1" ht="120" x14ac:dyDescent="0.25">
      <c r="A76" s="316" t="s">
        <v>3627</v>
      </c>
      <c r="B76" s="626" t="s">
        <v>3527</v>
      </c>
      <c r="C76" s="626" t="s">
        <v>3595</v>
      </c>
      <c r="D76" s="316" t="s">
        <v>3102</v>
      </c>
      <c r="E76" s="317"/>
      <c r="F76" s="317"/>
      <c r="G76" s="626" t="s">
        <v>3596</v>
      </c>
      <c r="H76" s="626" t="s">
        <v>3597</v>
      </c>
      <c r="I76" s="656"/>
    </row>
    <row r="77" spans="1:9" s="9" customFormat="1" ht="120" x14ac:dyDescent="0.25">
      <c r="A77" s="453" t="s">
        <v>3628</v>
      </c>
      <c r="B77" s="450" t="s">
        <v>3527</v>
      </c>
      <c r="C77" s="448" t="s">
        <v>3595</v>
      </c>
      <c r="D77" s="448" t="s">
        <v>3103</v>
      </c>
      <c r="E77" s="247"/>
      <c r="F77" s="281"/>
      <c r="G77" s="448" t="s">
        <v>3598</v>
      </c>
      <c r="H77" s="448" t="s">
        <v>3599</v>
      </c>
      <c r="I77" s="659"/>
    </row>
    <row r="78" spans="1:9" x14ac:dyDescent="0.25">
      <c r="A78"/>
      <c r="B78"/>
      <c r="C78" s="3"/>
      <c r="D78"/>
      <c r="E78" s="7"/>
      <c r="F78" s="7"/>
      <c r="G78" s="3"/>
      <c r="H78" s="3"/>
      <c r="I78" s="3"/>
    </row>
    <row r="79" spans="1:9" x14ac:dyDescent="0.25">
      <c r="A79"/>
      <c r="B79"/>
      <c r="C79" s="3"/>
      <c r="D79"/>
      <c r="E79" s="7"/>
      <c r="F79" s="7"/>
      <c r="G79" s="3"/>
      <c r="H79" s="3"/>
      <c r="I79" s="3"/>
    </row>
    <row r="80" spans="1:9" x14ac:dyDescent="0.25">
      <c r="A80"/>
      <c r="B80"/>
      <c r="C80" s="3"/>
      <c r="D80"/>
      <c r="E80" s="7"/>
      <c r="F80" s="7"/>
      <c r="G80" s="3"/>
      <c r="H80" s="3"/>
      <c r="I80" s="3"/>
    </row>
    <row r="81" spans="1:9" x14ac:dyDescent="0.25">
      <c r="A81"/>
      <c r="B81"/>
      <c r="C81" s="3"/>
      <c r="D81"/>
      <c r="E81" s="7"/>
      <c r="F81" s="7"/>
      <c r="G81" s="3"/>
      <c r="H81" s="3"/>
      <c r="I81" s="3"/>
    </row>
    <row r="82" spans="1:9" x14ac:dyDescent="0.25">
      <c r="A82"/>
      <c r="B82"/>
      <c r="C82" s="3"/>
      <c r="D82"/>
      <c r="E82" s="7"/>
      <c r="F82" s="7"/>
      <c r="G82" s="3"/>
      <c r="H82" s="3"/>
      <c r="I82" s="3"/>
    </row>
    <row r="83" spans="1:9" x14ac:dyDescent="0.25">
      <c r="A83"/>
      <c r="B83"/>
      <c r="C83" s="3"/>
      <c r="D83"/>
      <c r="E83" s="7"/>
      <c r="F83" s="7"/>
      <c r="G83" s="3"/>
      <c r="H83" s="3"/>
      <c r="I83" s="3"/>
    </row>
    <row r="84" spans="1:9" x14ac:dyDescent="0.25">
      <c r="A84"/>
      <c r="B84"/>
      <c r="C84" s="3"/>
      <c r="D84"/>
      <c r="E84" s="7"/>
      <c r="F84" s="7"/>
      <c r="G84" s="3"/>
      <c r="H84" s="3"/>
      <c r="I84" s="3"/>
    </row>
    <row r="85" spans="1:9" x14ac:dyDescent="0.25">
      <c r="A85"/>
      <c r="B85"/>
      <c r="C85" s="3"/>
      <c r="D85"/>
      <c r="E85" s="7"/>
      <c r="F85" s="7"/>
      <c r="G85" s="3"/>
      <c r="H85" s="3"/>
      <c r="I85" s="3"/>
    </row>
    <row r="86" spans="1:9" x14ac:dyDescent="0.25">
      <c r="A86"/>
      <c r="B86"/>
      <c r="C86" s="3"/>
      <c r="D86"/>
      <c r="E86" s="7"/>
      <c r="F86" s="7"/>
      <c r="G86" s="3"/>
      <c r="H86" s="3"/>
      <c r="I86" s="3"/>
    </row>
    <row r="87" spans="1:9" x14ac:dyDescent="0.25">
      <c r="A87"/>
      <c r="B87"/>
      <c r="C87" s="3"/>
      <c r="D87"/>
      <c r="E87" s="7"/>
      <c r="F87" s="7"/>
      <c r="G87" s="3"/>
      <c r="H87" s="3"/>
      <c r="I87" s="3"/>
    </row>
    <row r="88" spans="1:9" x14ac:dyDescent="0.25">
      <c r="A88"/>
      <c r="B88"/>
      <c r="C88" s="3"/>
      <c r="D88"/>
      <c r="E88" s="7"/>
      <c r="F88" s="7"/>
      <c r="G88" s="3"/>
      <c r="H88" s="3"/>
      <c r="I88" s="3"/>
    </row>
    <row r="89" spans="1:9" x14ac:dyDescent="0.25">
      <c r="A89"/>
      <c r="B89"/>
      <c r="C89" s="3"/>
      <c r="D89"/>
      <c r="E89" s="7"/>
      <c r="F89" s="7"/>
      <c r="G89" s="3"/>
      <c r="H89" s="3"/>
      <c r="I89" s="3"/>
    </row>
    <row r="90" spans="1:9" x14ac:dyDescent="0.25">
      <c r="A90"/>
      <c r="B90"/>
      <c r="C90" s="3"/>
      <c r="D90"/>
      <c r="E90" s="7"/>
      <c r="F90" s="7"/>
      <c r="G90" s="3"/>
      <c r="H90" s="3"/>
      <c r="I90" s="3"/>
    </row>
    <row r="91" spans="1:9" x14ac:dyDescent="0.25">
      <c r="A91"/>
      <c r="B91"/>
      <c r="C91" s="3"/>
      <c r="D91"/>
      <c r="E91" s="7"/>
      <c r="F91" s="7"/>
      <c r="G91" s="3"/>
      <c r="H91" s="3"/>
      <c r="I91" s="3"/>
    </row>
    <row r="92" spans="1:9" x14ac:dyDescent="0.25">
      <c r="A92"/>
      <c r="B92"/>
      <c r="C92" s="3"/>
      <c r="D92"/>
      <c r="E92" s="7"/>
      <c r="F92" s="7"/>
      <c r="G92" s="3"/>
      <c r="H92" s="3"/>
      <c r="I92" s="3"/>
    </row>
    <row r="93" spans="1:9" x14ac:dyDescent="0.25">
      <c r="A93"/>
      <c r="B93"/>
      <c r="C93" s="3"/>
      <c r="D93"/>
      <c r="E93" s="7"/>
      <c r="F93" s="7"/>
      <c r="G93" s="3"/>
      <c r="H93" s="3"/>
      <c r="I93" s="3"/>
    </row>
    <row r="94" spans="1:9" x14ac:dyDescent="0.25">
      <c r="A94"/>
      <c r="B94"/>
      <c r="C94" s="3"/>
      <c r="D94"/>
      <c r="E94" s="7"/>
      <c r="F94" s="7"/>
      <c r="G94" s="3"/>
      <c r="H94" s="3"/>
      <c r="I94" s="3"/>
    </row>
    <row r="95" spans="1:9" x14ac:dyDescent="0.25">
      <c r="A95"/>
      <c r="B95"/>
      <c r="C95" s="3"/>
      <c r="D95"/>
      <c r="E95" s="7"/>
      <c r="F95" s="7"/>
      <c r="G95" s="3"/>
      <c r="H95" s="3"/>
      <c r="I95" s="3"/>
    </row>
    <row r="96" spans="1:9" x14ac:dyDescent="0.25">
      <c r="A96"/>
      <c r="B96"/>
      <c r="C96" s="3"/>
      <c r="D96"/>
      <c r="E96" s="7"/>
      <c r="F96" s="7"/>
      <c r="G96" s="3"/>
      <c r="H96" s="3"/>
      <c r="I96" s="3"/>
    </row>
    <row r="97" spans="1:9" x14ac:dyDescent="0.25">
      <c r="A97"/>
      <c r="B97"/>
      <c r="C97" s="3"/>
      <c r="D97"/>
      <c r="E97" s="7"/>
      <c r="F97" s="7"/>
      <c r="G97" s="3"/>
      <c r="H97" s="3"/>
      <c r="I97" s="3"/>
    </row>
    <row r="98" spans="1:9" x14ac:dyDescent="0.25">
      <c r="A98"/>
      <c r="B98"/>
      <c r="C98" s="3"/>
      <c r="D98"/>
      <c r="E98" s="7"/>
      <c r="F98" s="7"/>
      <c r="G98" s="3"/>
      <c r="H98" s="3"/>
      <c r="I98" s="3"/>
    </row>
    <row r="99" spans="1:9" x14ac:dyDescent="0.25">
      <c r="A99"/>
      <c r="B99"/>
      <c r="C99" s="3"/>
      <c r="D99"/>
      <c r="E99" s="7"/>
      <c r="F99" s="7"/>
      <c r="G99" s="3"/>
      <c r="H99" s="3"/>
      <c r="I99" s="3"/>
    </row>
    <row r="100" spans="1:9" x14ac:dyDescent="0.25">
      <c r="A100"/>
      <c r="B100"/>
      <c r="C100" s="3"/>
      <c r="D100"/>
      <c r="E100" s="7"/>
      <c r="F100" s="7"/>
      <c r="G100" s="3"/>
      <c r="H100" s="3"/>
      <c r="I100" s="3"/>
    </row>
    <row r="101" spans="1:9" x14ac:dyDescent="0.25">
      <c r="A101"/>
      <c r="B101"/>
      <c r="C101" s="3"/>
      <c r="D101"/>
      <c r="E101" s="7"/>
      <c r="F101" s="7"/>
      <c r="G101" s="3"/>
      <c r="H101" s="3"/>
      <c r="I101" s="3"/>
    </row>
    <row r="102" spans="1:9" x14ac:dyDescent="0.25">
      <c r="A102"/>
      <c r="B102"/>
      <c r="C102" s="3"/>
      <c r="D102"/>
      <c r="E102" s="7"/>
      <c r="F102" s="7"/>
      <c r="G102" s="3"/>
      <c r="H102" s="3"/>
      <c r="I102" s="3"/>
    </row>
    <row r="103" spans="1:9" x14ac:dyDescent="0.25">
      <c r="A103"/>
      <c r="B103"/>
      <c r="C103" s="3"/>
      <c r="D103"/>
      <c r="E103" s="7"/>
      <c r="F103" s="7"/>
      <c r="G103" s="3"/>
      <c r="H103" s="3"/>
      <c r="I103" s="3"/>
    </row>
    <row r="104" spans="1:9" x14ac:dyDescent="0.25">
      <c r="A104"/>
      <c r="B104"/>
      <c r="C104" s="3"/>
      <c r="D104"/>
      <c r="E104" s="7"/>
      <c r="F104" s="7"/>
      <c r="G104" s="3"/>
      <c r="H104" s="3"/>
      <c r="I104" s="3"/>
    </row>
    <row r="105" spans="1:9" x14ac:dyDescent="0.25">
      <c r="A105"/>
      <c r="B105"/>
      <c r="C105" s="3"/>
      <c r="D105"/>
      <c r="E105" s="7"/>
      <c r="F105" s="7"/>
      <c r="G105" s="3"/>
      <c r="H105" s="3"/>
      <c r="I105" s="3"/>
    </row>
    <row r="106" spans="1:9" x14ac:dyDescent="0.25">
      <c r="A106"/>
      <c r="B106"/>
      <c r="C106" s="3"/>
      <c r="D106"/>
      <c r="E106" s="7"/>
      <c r="F106" s="7"/>
      <c r="G106" s="3"/>
      <c r="H106" s="3"/>
      <c r="I106" s="3"/>
    </row>
    <row r="107" spans="1:9" x14ac:dyDescent="0.25">
      <c r="A107"/>
      <c r="B107"/>
      <c r="C107" s="3"/>
      <c r="D107"/>
      <c r="E107" s="7"/>
      <c r="F107" s="7"/>
      <c r="G107" s="3"/>
      <c r="H107" s="3"/>
      <c r="I107" s="3"/>
    </row>
    <row r="108" spans="1:9" x14ac:dyDescent="0.25">
      <c r="A108"/>
      <c r="B108"/>
      <c r="C108" s="3"/>
      <c r="D108"/>
      <c r="E108" s="7"/>
      <c r="F108" s="7"/>
      <c r="G108" s="3"/>
      <c r="H108" s="3"/>
      <c r="I108" s="3"/>
    </row>
    <row r="109" spans="1:9" x14ac:dyDescent="0.25">
      <c r="A109"/>
      <c r="B109"/>
      <c r="C109" s="3"/>
      <c r="D109"/>
      <c r="E109" s="7"/>
      <c r="F109" s="7"/>
      <c r="G109" s="3"/>
      <c r="H109" s="3"/>
      <c r="I109" s="3"/>
    </row>
    <row r="110" spans="1:9" x14ac:dyDescent="0.25">
      <c r="A110"/>
      <c r="B110"/>
      <c r="C110" s="3"/>
      <c r="D110"/>
      <c r="E110" s="7"/>
      <c r="F110" s="7"/>
      <c r="G110" s="3"/>
      <c r="H110" s="3"/>
      <c r="I110" s="3"/>
    </row>
    <row r="111" spans="1:9" x14ac:dyDescent="0.25">
      <c r="A111"/>
      <c r="B111"/>
      <c r="C111" s="3"/>
      <c r="D111"/>
      <c r="E111" s="7"/>
      <c r="F111" s="7"/>
      <c r="G111" s="3"/>
      <c r="H111" s="3"/>
      <c r="I111" s="3"/>
    </row>
    <row r="112" spans="1:9" x14ac:dyDescent="0.25">
      <c r="A112"/>
      <c r="B112"/>
      <c r="C112" s="3"/>
      <c r="D112"/>
      <c r="E112" s="7"/>
      <c r="F112" s="7"/>
      <c r="G112" s="3"/>
      <c r="H112" s="3"/>
      <c r="I112" s="3"/>
    </row>
    <row r="113" spans="1:9" x14ac:dyDescent="0.25">
      <c r="A113"/>
      <c r="B113"/>
      <c r="C113" s="3"/>
      <c r="D113"/>
      <c r="E113" s="7"/>
      <c r="F113" s="7"/>
      <c r="G113" s="3"/>
      <c r="H113" s="3"/>
      <c r="I113" s="3"/>
    </row>
    <row r="114" spans="1:9" x14ac:dyDescent="0.25">
      <c r="A114"/>
      <c r="B114"/>
      <c r="C114" s="3"/>
      <c r="D114"/>
      <c r="E114" s="7"/>
      <c r="F114" s="7"/>
      <c r="G114" s="3"/>
      <c r="H114" s="3"/>
      <c r="I114" s="3"/>
    </row>
    <row r="115" spans="1:9" x14ac:dyDescent="0.25">
      <c r="A115"/>
      <c r="B115"/>
      <c r="C115" s="3"/>
      <c r="D115"/>
      <c r="E115" s="7"/>
      <c r="F115" s="7"/>
      <c r="G115" s="3"/>
      <c r="H115" s="3"/>
      <c r="I115" s="3"/>
    </row>
    <row r="116" spans="1:9" x14ac:dyDescent="0.25">
      <c r="A116"/>
      <c r="B116"/>
      <c r="C116" s="3"/>
      <c r="D116"/>
      <c r="E116" s="7"/>
      <c r="F116" s="7"/>
      <c r="G116" s="3"/>
      <c r="H116" s="3"/>
      <c r="I116" s="3"/>
    </row>
    <row r="117" spans="1:9" x14ac:dyDescent="0.25">
      <c r="A117"/>
      <c r="B117"/>
      <c r="C117" s="3"/>
      <c r="D117"/>
      <c r="E117" s="7"/>
      <c r="F117" s="7"/>
      <c r="G117" s="3"/>
      <c r="H117" s="3"/>
      <c r="I117" s="3"/>
    </row>
    <row r="118" spans="1:9" x14ac:dyDescent="0.25">
      <c r="A118"/>
      <c r="B118"/>
      <c r="C118" s="3"/>
      <c r="D118"/>
      <c r="E118" s="7"/>
      <c r="F118" s="7"/>
      <c r="G118" s="3"/>
      <c r="H118" s="3"/>
      <c r="I118" s="3"/>
    </row>
    <row r="119" spans="1:9" x14ac:dyDescent="0.25">
      <c r="A119"/>
      <c r="B119"/>
      <c r="C119" s="3"/>
      <c r="D119"/>
      <c r="E119" s="7"/>
      <c r="F119" s="7"/>
      <c r="G119" s="3"/>
      <c r="H119" s="3"/>
      <c r="I119" s="3"/>
    </row>
    <row r="120" spans="1:9" x14ac:dyDescent="0.25">
      <c r="A120"/>
      <c r="B120"/>
      <c r="C120" s="3"/>
      <c r="D120"/>
      <c r="E120" s="7"/>
      <c r="F120" s="7"/>
      <c r="G120" s="3"/>
      <c r="H120" s="3"/>
      <c r="I120" s="3"/>
    </row>
    <row r="121" spans="1:9" x14ac:dyDescent="0.25">
      <c r="A121"/>
      <c r="B121"/>
      <c r="C121" s="3"/>
      <c r="D121"/>
      <c r="E121" s="7"/>
      <c r="F121" s="7"/>
      <c r="G121" s="3"/>
      <c r="H121" s="3"/>
      <c r="I121" s="3"/>
    </row>
    <row r="122" spans="1:9" x14ac:dyDescent="0.25">
      <c r="A122"/>
      <c r="B122"/>
      <c r="C122" s="3"/>
      <c r="D122"/>
      <c r="E122" s="7"/>
      <c r="F122" s="7"/>
      <c r="G122" s="3"/>
      <c r="H122" s="3"/>
      <c r="I122" s="3"/>
    </row>
    <row r="123" spans="1:9" x14ac:dyDescent="0.25">
      <c r="A123"/>
      <c r="B123"/>
      <c r="C123" s="3"/>
      <c r="D123"/>
      <c r="E123" s="7"/>
      <c r="F123" s="7"/>
      <c r="G123" s="3"/>
      <c r="H123" s="3"/>
      <c r="I123" s="3"/>
    </row>
    <row r="124" spans="1:9" x14ac:dyDescent="0.25">
      <c r="A124"/>
      <c r="B124"/>
      <c r="C124" s="3"/>
      <c r="D124"/>
      <c r="E124" s="7"/>
      <c r="F124" s="7"/>
      <c r="G124" s="3"/>
      <c r="H124" s="3"/>
      <c r="I124" s="3"/>
    </row>
    <row r="125" spans="1:9" x14ac:dyDescent="0.25">
      <c r="A125"/>
      <c r="B125"/>
      <c r="C125" s="3"/>
      <c r="D125"/>
      <c r="E125" s="7"/>
      <c r="F125" s="7"/>
      <c r="G125" s="3"/>
      <c r="H125" s="3"/>
      <c r="I125" s="3"/>
    </row>
    <row r="126" spans="1:9" x14ac:dyDescent="0.25">
      <c r="A126"/>
      <c r="B126"/>
      <c r="C126" s="3"/>
      <c r="D126"/>
      <c r="E126" s="7"/>
      <c r="F126" s="7"/>
      <c r="G126" s="3"/>
      <c r="H126" s="3"/>
      <c r="I126" s="3"/>
    </row>
    <row r="127" spans="1:9" x14ac:dyDescent="0.25">
      <c r="A127"/>
      <c r="B127"/>
      <c r="C127" s="3"/>
      <c r="D127"/>
      <c r="E127" s="7"/>
      <c r="F127" s="7"/>
      <c r="G127" s="3"/>
      <c r="H127" s="3"/>
      <c r="I127" s="3"/>
    </row>
    <row r="128" spans="1:9" x14ac:dyDescent="0.25">
      <c r="A128"/>
      <c r="B128"/>
      <c r="C128" s="3"/>
      <c r="D128"/>
      <c r="E128" s="7"/>
      <c r="F128" s="7"/>
      <c r="G128" s="3"/>
      <c r="H128" s="3"/>
      <c r="I128" s="3"/>
    </row>
    <row r="129" spans="1:9" x14ac:dyDescent="0.25">
      <c r="A129"/>
      <c r="B129"/>
      <c r="C129" s="3"/>
      <c r="D129"/>
      <c r="E129" s="7"/>
      <c r="F129" s="7"/>
      <c r="G129" s="3"/>
      <c r="H129" s="3"/>
      <c r="I129" s="3"/>
    </row>
    <row r="130" spans="1:9" x14ac:dyDescent="0.25">
      <c r="A130"/>
      <c r="B130"/>
      <c r="C130" s="3"/>
      <c r="D130"/>
      <c r="E130" s="7"/>
      <c r="F130" s="7"/>
      <c r="G130" s="3"/>
      <c r="H130" s="3"/>
      <c r="I130" s="3"/>
    </row>
    <row r="131" spans="1:9" x14ac:dyDescent="0.25">
      <c r="A131"/>
      <c r="B131"/>
      <c r="C131" s="3"/>
      <c r="D131"/>
      <c r="E131" s="7"/>
      <c r="F131" s="7"/>
      <c r="G131" s="3"/>
      <c r="H131" s="3"/>
      <c r="I131" s="3"/>
    </row>
    <row r="132" spans="1:9" x14ac:dyDescent="0.25">
      <c r="A132"/>
      <c r="B132"/>
      <c r="C132" s="3"/>
      <c r="D132"/>
      <c r="E132" s="7"/>
      <c r="F132" s="7"/>
      <c r="G132" s="3"/>
      <c r="H132" s="3"/>
      <c r="I132" s="3"/>
    </row>
    <row r="133" spans="1:9" x14ac:dyDescent="0.25">
      <c r="A133"/>
      <c r="B133"/>
      <c r="C133" s="3"/>
      <c r="D133"/>
      <c r="E133" s="7"/>
      <c r="F133" s="7"/>
      <c r="G133" s="3"/>
      <c r="H133" s="3"/>
      <c r="I133" s="3"/>
    </row>
    <row r="134" spans="1:9" x14ac:dyDescent="0.25">
      <c r="A134"/>
      <c r="B134"/>
      <c r="C134" s="3"/>
      <c r="D134"/>
      <c r="E134" s="7"/>
      <c r="F134" s="7"/>
      <c r="G134" s="3"/>
      <c r="H134" s="3"/>
      <c r="I134" s="3"/>
    </row>
    <row r="135" spans="1:9" x14ac:dyDescent="0.25">
      <c r="A135"/>
      <c r="B135"/>
      <c r="C135" s="3"/>
      <c r="D135"/>
      <c r="E135" s="7"/>
      <c r="F135" s="7"/>
      <c r="G135" s="3"/>
      <c r="H135" s="3"/>
      <c r="I135" s="3"/>
    </row>
    <row r="136" spans="1:9" x14ac:dyDescent="0.25">
      <c r="A136"/>
      <c r="B136"/>
      <c r="C136" s="3"/>
      <c r="D136"/>
      <c r="E136" s="7"/>
      <c r="F136" s="7"/>
      <c r="G136" s="3"/>
      <c r="H136" s="3"/>
      <c r="I136" s="3"/>
    </row>
    <row r="137" spans="1:9" x14ac:dyDescent="0.25">
      <c r="A137"/>
      <c r="B137"/>
      <c r="C137" s="3"/>
      <c r="D137"/>
      <c r="E137" s="7"/>
      <c r="F137" s="7"/>
      <c r="G137" s="3"/>
      <c r="H137" s="3"/>
      <c r="I137" s="3"/>
    </row>
    <row r="138" spans="1:9" x14ac:dyDescent="0.25">
      <c r="A138"/>
      <c r="B138"/>
      <c r="C138" s="3"/>
      <c r="D138"/>
      <c r="E138" s="7"/>
      <c r="F138" s="7"/>
      <c r="G138" s="3"/>
      <c r="H138" s="3"/>
      <c r="I138" s="3"/>
    </row>
    <row r="139" spans="1:9" x14ac:dyDescent="0.25">
      <c r="A139"/>
      <c r="B139"/>
      <c r="C139" s="3"/>
      <c r="D139"/>
      <c r="E139" s="7"/>
      <c r="F139" s="7"/>
      <c r="G139" s="3"/>
      <c r="H139" s="3"/>
      <c r="I139" s="3"/>
    </row>
    <row r="140" spans="1:9" x14ac:dyDescent="0.25">
      <c r="A140"/>
      <c r="B140"/>
      <c r="C140" s="3"/>
      <c r="D140"/>
      <c r="E140" s="7"/>
      <c r="F140" s="7"/>
      <c r="G140" s="3"/>
      <c r="H140" s="3"/>
      <c r="I140" s="3"/>
    </row>
    <row r="141" spans="1:9" x14ac:dyDescent="0.25">
      <c r="A141"/>
      <c r="B141"/>
      <c r="C141" s="3"/>
      <c r="D141"/>
      <c r="E141" s="7"/>
      <c r="F141" s="7"/>
      <c r="G141" s="3"/>
      <c r="H141" s="3"/>
      <c r="I141" s="3"/>
    </row>
    <row r="142" spans="1:9" x14ac:dyDescent="0.25">
      <c r="A142"/>
      <c r="B142"/>
      <c r="C142" s="3"/>
      <c r="D142"/>
      <c r="E142" s="7"/>
      <c r="F142" s="7"/>
      <c r="G142" s="3"/>
      <c r="H142" s="3"/>
      <c r="I142" s="3"/>
    </row>
    <row r="143" spans="1:9" x14ac:dyDescent="0.25">
      <c r="A143"/>
      <c r="B143"/>
      <c r="C143" s="3"/>
      <c r="D143"/>
      <c r="E143" s="7"/>
      <c r="F143" s="7"/>
      <c r="G143" s="3"/>
      <c r="H143" s="3"/>
      <c r="I143" s="3"/>
    </row>
    <row r="144" spans="1:9" x14ac:dyDescent="0.25">
      <c r="A144"/>
      <c r="B144"/>
      <c r="C144" s="3"/>
      <c r="D144"/>
      <c r="E144" s="7"/>
      <c r="F144" s="7"/>
      <c r="G144" s="3"/>
      <c r="H144" s="3"/>
      <c r="I144" s="3"/>
    </row>
    <row r="145" spans="1:9" x14ac:dyDescent="0.25">
      <c r="A145"/>
      <c r="B145"/>
      <c r="C145" s="3"/>
      <c r="D145"/>
      <c r="E145" s="7"/>
      <c r="F145" s="7"/>
      <c r="G145" s="3"/>
      <c r="H145" s="3"/>
      <c r="I145" s="3"/>
    </row>
    <row r="146" spans="1:9" x14ac:dyDescent="0.25">
      <c r="A146"/>
      <c r="B146"/>
      <c r="C146" s="3"/>
      <c r="D146"/>
      <c r="E146" s="7"/>
      <c r="F146" s="7"/>
      <c r="G146" s="3"/>
      <c r="H146" s="3"/>
      <c r="I146" s="3"/>
    </row>
    <row r="147" spans="1:9" x14ac:dyDescent="0.25">
      <c r="A147"/>
      <c r="B147"/>
      <c r="C147" s="3"/>
      <c r="D147"/>
      <c r="E147" s="7"/>
      <c r="F147" s="7"/>
      <c r="G147" s="3"/>
      <c r="H147" s="3"/>
      <c r="I147" s="3"/>
    </row>
    <row r="148" spans="1:9" x14ac:dyDescent="0.25">
      <c r="A148"/>
      <c r="B148"/>
      <c r="C148" s="3"/>
      <c r="D148"/>
      <c r="E148" s="7"/>
      <c r="F148" s="7"/>
      <c r="G148" s="3"/>
      <c r="H148" s="3"/>
      <c r="I148" s="3"/>
    </row>
    <row r="149" spans="1:9" x14ac:dyDescent="0.25">
      <c r="A149"/>
      <c r="B149"/>
      <c r="C149" s="3"/>
      <c r="D149"/>
      <c r="E149" s="7"/>
      <c r="F149" s="7"/>
      <c r="G149" s="3"/>
      <c r="H149" s="3"/>
      <c r="I149" s="3"/>
    </row>
    <row r="150" spans="1:9" x14ac:dyDescent="0.25">
      <c r="A150"/>
      <c r="B150"/>
      <c r="C150" s="3"/>
      <c r="D150"/>
      <c r="E150" s="7"/>
      <c r="F150" s="7"/>
      <c r="G150" s="3"/>
      <c r="H150" s="3"/>
      <c r="I150" s="3"/>
    </row>
    <row r="151" spans="1:9" x14ac:dyDescent="0.25">
      <c r="A151"/>
      <c r="B151"/>
      <c r="C151" s="3"/>
      <c r="D151"/>
      <c r="E151" s="7"/>
      <c r="F151" s="7"/>
      <c r="G151" s="3"/>
      <c r="H151" s="3"/>
      <c r="I151" s="3"/>
    </row>
    <row r="152" spans="1:9" x14ac:dyDescent="0.25">
      <c r="A152"/>
      <c r="B152"/>
      <c r="C152" s="3"/>
      <c r="D152"/>
      <c r="E152" s="7"/>
      <c r="F152" s="7"/>
      <c r="G152" s="3"/>
      <c r="H152" s="3"/>
      <c r="I152" s="3"/>
    </row>
    <row r="153" spans="1:9" x14ac:dyDescent="0.25">
      <c r="A153"/>
      <c r="B153"/>
      <c r="C153" s="3"/>
      <c r="D153"/>
      <c r="E153" s="7"/>
      <c r="F153" s="7"/>
      <c r="G153" s="3"/>
      <c r="H153" s="3"/>
      <c r="I153" s="3"/>
    </row>
    <row r="154" spans="1:9" x14ac:dyDescent="0.25">
      <c r="A154"/>
      <c r="B154"/>
      <c r="C154" s="3"/>
      <c r="D154"/>
      <c r="E154" s="7"/>
      <c r="F154" s="7"/>
      <c r="G154" s="3"/>
      <c r="H154" s="3"/>
      <c r="I154" s="3"/>
    </row>
    <row r="155" spans="1:9" x14ac:dyDescent="0.25">
      <c r="A155"/>
      <c r="B155"/>
      <c r="C155" s="3"/>
      <c r="D155"/>
      <c r="E155" s="7"/>
      <c r="F155" s="7"/>
      <c r="G155" s="3"/>
      <c r="H155" s="3"/>
      <c r="I155" s="3"/>
    </row>
    <row r="156" spans="1:9" x14ac:dyDescent="0.25">
      <c r="A156"/>
      <c r="B156"/>
      <c r="C156" s="3"/>
      <c r="D156"/>
      <c r="E156" s="7"/>
      <c r="F156" s="7"/>
      <c r="G156" s="3"/>
      <c r="H156" s="3"/>
      <c r="I156" s="3"/>
    </row>
    <row r="157" spans="1:9" x14ac:dyDescent="0.25">
      <c r="A157"/>
      <c r="B157"/>
      <c r="C157" s="3"/>
      <c r="D157"/>
      <c r="E157" s="7"/>
      <c r="F157" s="7"/>
      <c r="G157" s="3"/>
      <c r="H157" s="3"/>
      <c r="I157" s="3"/>
    </row>
    <row r="158" spans="1:9" x14ac:dyDescent="0.25">
      <c r="A158"/>
      <c r="B158"/>
      <c r="C158" s="3"/>
      <c r="D158"/>
      <c r="E158" s="7"/>
      <c r="F158" s="7"/>
      <c r="G158" s="3"/>
      <c r="H158" s="3"/>
      <c r="I158" s="3"/>
    </row>
    <row r="159" spans="1:9" x14ac:dyDescent="0.25">
      <c r="A159"/>
      <c r="B159"/>
      <c r="C159" s="3"/>
      <c r="D159"/>
      <c r="E159" s="7"/>
      <c r="F159" s="7"/>
      <c r="G159" s="3"/>
      <c r="H159" s="3"/>
      <c r="I159" s="3"/>
    </row>
    <row r="160" spans="1:9" x14ac:dyDescent="0.25">
      <c r="A160"/>
      <c r="B160"/>
      <c r="C160" s="3"/>
      <c r="D160"/>
      <c r="E160" s="7"/>
      <c r="F160" s="7"/>
      <c r="G160" s="3"/>
      <c r="H160" s="3"/>
      <c r="I160" s="3"/>
    </row>
    <row r="161" spans="1:9" x14ac:dyDescent="0.25">
      <c r="A161"/>
      <c r="B161"/>
      <c r="C161" s="3"/>
      <c r="D161"/>
      <c r="E161" s="7"/>
      <c r="F161" s="7"/>
      <c r="G161" s="3"/>
      <c r="H161" s="3"/>
      <c r="I161" s="3"/>
    </row>
    <row r="162" spans="1:9" x14ac:dyDescent="0.25">
      <c r="A162"/>
      <c r="B162"/>
      <c r="C162" s="3"/>
      <c r="D162"/>
      <c r="E162" s="7"/>
      <c r="F162" s="7"/>
      <c r="G162" s="3"/>
      <c r="H162" s="3"/>
      <c r="I162" s="3"/>
    </row>
    <row r="163" spans="1:9" x14ac:dyDescent="0.25">
      <c r="A163"/>
      <c r="B163"/>
      <c r="C163" s="3"/>
      <c r="D163"/>
      <c r="E163" s="7"/>
      <c r="F163" s="7"/>
      <c r="G163" s="3"/>
      <c r="H163" s="3"/>
      <c r="I163" s="3"/>
    </row>
    <row r="164" spans="1:9" x14ac:dyDescent="0.25">
      <c r="A164"/>
      <c r="B164"/>
      <c r="C164" s="3"/>
      <c r="D164"/>
      <c r="E164" s="7"/>
      <c r="F164" s="7"/>
      <c r="G164" s="3"/>
      <c r="H164" s="3"/>
      <c r="I164" s="3"/>
    </row>
    <row r="165" spans="1:9" x14ac:dyDescent="0.25">
      <c r="A165"/>
      <c r="B165"/>
      <c r="C165" s="3"/>
      <c r="D165"/>
      <c r="E165" s="7"/>
      <c r="F165" s="7"/>
      <c r="G165" s="3"/>
      <c r="H165" s="3"/>
      <c r="I165" s="3"/>
    </row>
    <row r="166" spans="1:9" x14ac:dyDescent="0.25">
      <c r="A166"/>
      <c r="B166"/>
      <c r="C166" s="3"/>
      <c r="D166"/>
      <c r="E166" s="7"/>
      <c r="F166" s="7"/>
      <c r="G166" s="3"/>
      <c r="H166" s="3"/>
      <c r="I166" s="3"/>
    </row>
    <row r="167" spans="1:9" x14ac:dyDescent="0.25">
      <c r="A167"/>
      <c r="B167"/>
      <c r="C167" s="3"/>
      <c r="D167"/>
      <c r="E167" s="7"/>
      <c r="F167" s="7"/>
      <c r="G167" s="3"/>
      <c r="H167" s="3"/>
      <c r="I167" s="3"/>
    </row>
    <row r="168" spans="1:9" x14ac:dyDescent="0.25">
      <c r="A168"/>
      <c r="B168"/>
      <c r="C168" s="3"/>
      <c r="D168"/>
      <c r="E168" s="7"/>
      <c r="F168" s="7"/>
      <c r="G168" s="3"/>
      <c r="H168" s="3"/>
      <c r="I168" s="3"/>
    </row>
    <row r="169" spans="1:9" x14ac:dyDescent="0.25">
      <c r="A169"/>
      <c r="B169"/>
      <c r="C169" s="3"/>
      <c r="D169"/>
      <c r="E169" s="7"/>
      <c r="F169" s="7"/>
      <c r="G169" s="3"/>
      <c r="H169" s="3"/>
      <c r="I169" s="3"/>
    </row>
    <row r="170" spans="1:9" x14ac:dyDescent="0.25">
      <c r="A170"/>
      <c r="B170"/>
      <c r="C170" s="3"/>
      <c r="D170"/>
      <c r="E170" s="7"/>
      <c r="F170" s="7"/>
      <c r="G170" s="3"/>
      <c r="H170" s="3"/>
      <c r="I170" s="3"/>
    </row>
    <row r="171" spans="1:9" x14ac:dyDescent="0.25">
      <c r="A171"/>
      <c r="B171"/>
      <c r="C171" s="3"/>
      <c r="D171"/>
      <c r="E171" s="7"/>
      <c r="F171" s="7"/>
      <c r="G171" s="3"/>
      <c r="H171" s="3"/>
      <c r="I171" s="3"/>
    </row>
    <row r="172" spans="1:9" x14ac:dyDescent="0.25">
      <c r="A172"/>
      <c r="B172"/>
      <c r="C172" s="3"/>
      <c r="D172"/>
      <c r="E172" s="7"/>
      <c r="F172" s="7"/>
      <c r="G172" s="3"/>
      <c r="H172" s="3"/>
      <c r="I172" s="3"/>
    </row>
    <row r="173" spans="1:9" x14ac:dyDescent="0.25">
      <c r="A173"/>
      <c r="B173"/>
      <c r="C173" s="3"/>
      <c r="D173"/>
      <c r="E173" s="7"/>
      <c r="F173" s="7"/>
      <c r="G173" s="3"/>
      <c r="H173" s="3"/>
      <c r="I173" s="3"/>
    </row>
    <row r="174" spans="1:9" x14ac:dyDescent="0.25">
      <c r="A174"/>
      <c r="B174"/>
      <c r="C174" s="3"/>
      <c r="D174"/>
      <c r="E174" s="7"/>
      <c r="F174" s="7"/>
      <c r="G174" s="3"/>
      <c r="H174" s="3"/>
      <c r="I174" s="3"/>
    </row>
    <row r="175" spans="1:9" x14ac:dyDescent="0.25">
      <c r="A175"/>
      <c r="B175"/>
      <c r="C175" s="3"/>
      <c r="D175"/>
      <c r="E175" s="7"/>
      <c r="F175" s="7"/>
      <c r="G175" s="3"/>
      <c r="H175" s="3"/>
      <c r="I175" s="3"/>
    </row>
    <row r="176" spans="1:9" x14ac:dyDescent="0.25">
      <c r="A176"/>
      <c r="B176"/>
      <c r="C176" s="3"/>
      <c r="D176"/>
      <c r="E176" s="7"/>
      <c r="F176" s="7"/>
      <c r="G176" s="3"/>
      <c r="H176" s="3"/>
      <c r="I176" s="3"/>
    </row>
    <row r="177" spans="1:9" x14ac:dyDescent="0.25">
      <c r="A177"/>
      <c r="B177"/>
      <c r="C177" s="3"/>
      <c r="D177"/>
      <c r="E177" s="7"/>
      <c r="F177" s="7"/>
      <c r="G177" s="3"/>
      <c r="H177" s="3"/>
      <c r="I177" s="3"/>
    </row>
    <row r="178" spans="1:9" x14ac:dyDescent="0.25">
      <c r="A178"/>
      <c r="B178"/>
      <c r="C178" s="3"/>
      <c r="D178"/>
      <c r="E178" s="7"/>
      <c r="F178" s="7"/>
      <c r="G178" s="3"/>
      <c r="H178" s="3"/>
      <c r="I178" s="3"/>
    </row>
    <row r="179" spans="1:9" x14ac:dyDescent="0.25">
      <c r="A179"/>
      <c r="B179"/>
      <c r="C179" s="3"/>
      <c r="D179"/>
      <c r="E179" s="7"/>
      <c r="F179" s="7"/>
      <c r="G179" s="3"/>
      <c r="H179" s="3"/>
      <c r="I179" s="3"/>
    </row>
    <row r="180" spans="1:9" x14ac:dyDescent="0.25">
      <c r="A180"/>
      <c r="B180"/>
      <c r="C180" s="3"/>
      <c r="D180"/>
      <c r="E180" s="7"/>
      <c r="F180" s="7"/>
      <c r="G180" s="3"/>
      <c r="H180" s="3"/>
      <c r="I180" s="3"/>
    </row>
    <row r="181" spans="1:9" x14ac:dyDescent="0.25">
      <c r="A181"/>
      <c r="B181"/>
      <c r="C181" s="3"/>
      <c r="D181"/>
      <c r="E181" s="7"/>
      <c r="F181" s="7"/>
      <c r="G181" s="3"/>
      <c r="H181" s="3"/>
      <c r="I181" s="3"/>
    </row>
    <row r="182" spans="1:9" x14ac:dyDescent="0.25">
      <c r="A182"/>
      <c r="B182"/>
      <c r="C182" s="3"/>
      <c r="D182"/>
      <c r="E182" s="7"/>
      <c r="F182" s="7"/>
      <c r="G182" s="3"/>
      <c r="H182" s="3"/>
      <c r="I182" s="3"/>
    </row>
    <row r="183" spans="1:9" x14ac:dyDescent="0.25">
      <c r="A183"/>
      <c r="B183"/>
      <c r="C183" s="3"/>
      <c r="D183"/>
      <c r="E183" s="7"/>
      <c r="F183" s="7"/>
      <c r="G183" s="3"/>
      <c r="H183" s="3"/>
      <c r="I183" s="3"/>
    </row>
    <row r="184" spans="1:9" x14ac:dyDescent="0.25">
      <c r="A184"/>
      <c r="B184"/>
      <c r="C184" s="3"/>
      <c r="D184"/>
      <c r="E184" s="7"/>
      <c r="F184" s="7"/>
      <c r="G184" s="3"/>
      <c r="H184" s="3"/>
      <c r="I184" s="3"/>
    </row>
    <row r="185" spans="1:9" x14ac:dyDescent="0.25">
      <c r="A185"/>
      <c r="B185"/>
      <c r="C185" s="3"/>
      <c r="D185"/>
      <c r="E185" s="7"/>
      <c r="F185" s="7"/>
      <c r="G185" s="3"/>
      <c r="H185" s="3"/>
      <c r="I185" s="3"/>
    </row>
    <row r="186" spans="1:9" x14ac:dyDescent="0.25">
      <c r="A186"/>
      <c r="B186"/>
      <c r="C186" s="3"/>
      <c r="D186"/>
      <c r="E186" s="7"/>
      <c r="F186" s="7"/>
      <c r="G186" s="3"/>
      <c r="H186" s="3"/>
      <c r="I186" s="3"/>
    </row>
    <row r="187" spans="1:9" x14ac:dyDescent="0.25">
      <c r="A187"/>
      <c r="B187"/>
      <c r="C187" s="3"/>
      <c r="D187"/>
      <c r="E187" s="7"/>
      <c r="F187" s="7"/>
      <c r="G187" s="3"/>
      <c r="H187" s="3"/>
      <c r="I187" s="3"/>
    </row>
    <row r="188" spans="1:9" x14ac:dyDescent="0.25">
      <c r="A188"/>
      <c r="B188"/>
      <c r="C188" s="3"/>
      <c r="D188"/>
      <c r="E188" s="7"/>
      <c r="F188" s="7"/>
      <c r="G188" s="3"/>
      <c r="H188" s="3"/>
      <c r="I188" s="3"/>
    </row>
    <row r="189" spans="1:9" x14ac:dyDescent="0.25">
      <c r="A189"/>
      <c r="B189"/>
      <c r="C189" s="3"/>
      <c r="D189"/>
      <c r="E189" s="7"/>
      <c r="F189" s="7"/>
      <c r="G189" s="3"/>
      <c r="H189" s="3"/>
      <c r="I189" s="3"/>
    </row>
    <row r="190" spans="1:9" x14ac:dyDescent="0.25">
      <c r="A190"/>
      <c r="B190"/>
      <c r="C190" s="3"/>
      <c r="D190"/>
      <c r="E190" s="7"/>
      <c r="F190" s="7"/>
      <c r="G190" s="3"/>
      <c r="H190" s="3"/>
      <c r="I190" s="3"/>
    </row>
    <row r="191" spans="1:9" x14ac:dyDescent="0.25">
      <c r="A191"/>
      <c r="B191"/>
      <c r="C191" s="3"/>
      <c r="D191"/>
      <c r="E191" s="7"/>
      <c r="F191" s="7"/>
      <c r="G191" s="3"/>
      <c r="H191" s="3"/>
      <c r="I191" s="3"/>
    </row>
    <row r="192" spans="1:9" x14ac:dyDescent="0.25">
      <c r="A192"/>
      <c r="B192"/>
      <c r="C192" s="3"/>
      <c r="D192"/>
      <c r="E192" s="7"/>
      <c r="F192" s="7"/>
      <c r="G192" s="3"/>
      <c r="H192" s="3"/>
      <c r="I192" s="3"/>
    </row>
    <row r="193" spans="1:9" x14ac:dyDescent="0.25">
      <c r="A193"/>
      <c r="B193"/>
      <c r="C193" s="3"/>
      <c r="D193"/>
      <c r="E193" s="7"/>
      <c r="F193" s="7"/>
      <c r="G193" s="3"/>
      <c r="H193" s="3"/>
      <c r="I193" s="3"/>
    </row>
    <row r="194" spans="1:9" x14ac:dyDescent="0.25">
      <c r="A194"/>
      <c r="B194"/>
      <c r="C194" s="3"/>
      <c r="D194"/>
      <c r="E194" s="7"/>
      <c r="F194" s="7"/>
      <c r="G194" s="3"/>
      <c r="H194" s="3"/>
      <c r="I194" s="3"/>
    </row>
    <row r="195" spans="1:9" x14ac:dyDescent="0.25">
      <c r="A195"/>
      <c r="B195"/>
      <c r="C195" s="3"/>
      <c r="D195"/>
      <c r="E195" s="7"/>
      <c r="F195" s="7"/>
      <c r="G195" s="3"/>
      <c r="H195" s="3"/>
      <c r="I195" s="3"/>
    </row>
    <row r="196" spans="1:9" x14ac:dyDescent="0.25">
      <c r="A196"/>
      <c r="B196"/>
      <c r="C196" s="3"/>
      <c r="D196"/>
      <c r="E196" s="7"/>
      <c r="F196" s="7"/>
      <c r="G196" s="3"/>
      <c r="H196" s="3"/>
      <c r="I196" s="3"/>
    </row>
    <row r="197" spans="1:9" x14ac:dyDescent="0.25">
      <c r="A197"/>
      <c r="B197"/>
      <c r="C197" s="3"/>
      <c r="D197"/>
      <c r="E197" s="7"/>
      <c r="F197" s="7"/>
      <c r="G197" s="3"/>
      <c r="H197" s="3"/>
      <c r="I197" s="3"/>
    </row>
    <row r="198" spans="1:9" x14ac:dyDescent="0.25">
      <c r="A198"/>
      <c r="B198"/>
      <c r="C198" s="3"/>
      <c r="D198"/>
      <c r="E198" s="7"/>
      <c r="F198" s="7"/>
      <c r="G198" s="3"/>
      <c r="H198" s="3"/>
      <c r="I198" s="3"/>
    </row>
    <row r="199" spans="1:9" x14ac:dyDescent="0.25">
      <c r="A199"/>
      <c r="B199"/>
      <c r="C199" s="3"/>
      <c r="D199"/>
      <c r="E199" s="7"/>
      <c r="F199" s="7"/>
      <c r="G199" s="3"/>
      <c r="H199" s="3"/>
      <c r="I199" s="3"/>
    </row>
    <row r="200" spans="1:9" x14ac:dyDescent="0.25">
      <c r="A200"/>
      <c r="B200"/>
      <c r="C200" s="3"/>
      <c r="D200"/>
      <c r="E200" s="7"/>
      <c r="F200" s="7"/>
      <c r="G200" s="3"/>
      <c r="H200" s="3"/>
      <c r="I200" s="3"/>
    </row>
    <row r="201" spans="1:9" x14ac:dyDescent="0.25">
      <c r="A201"/>
      <c r="B201"/>
      <c r="C201" s="3"/>
      <c r="D201"/>
      <c r="E201" s="7"/>
      <c r="F201" s="7"/>
      <c r="G201" s="3"/>
      <c r="H201" s="3"/>
      <c r="I201" s="3"/>
    </row>
    <row r="202" spans="1:9" x14ac:dyDescent="0.25">
      <c r="A202"/>
      <c r="B202"/>
      <c r="C202" s="3"/>
      <c r="D202"/>
      <c r="E202" s="7"/>
      <c r="F202" s="7"/>
      <c r="G202" s="3"/>
      <c r="H202" s="3"/>
      <c r="I202" s="3"/>
    </row>
    <row r="203" spans="1:9" x14ac:dyDescent="0.25">
      <c r="A203"/>
      <c r="B203"/>
      <c r="C203" s="3"/>
      <c r="D203"/>
      <c r="E203" s="7"/>
      <c r="F203" s="7"/>
      <c r="G203" s="3"/>
      <c r="H203" s="3"/>
      <c r="I203" s="3"/>
    </row>
    <row r="204" spans="1:9" x14ac:dyDescent="0.25">
      <c r="A204"/>
      <c r="B204"/>
      <c r="C204" s="3"/>
      <c r="D204"/>
      <c r="E204" s="7"/>
      <c r="F204" s="7"/>
      <c r="G204" s="3"/>
      <c r="H204" s="3"/>
      <c r="I204" s="3"/>
    </row>
    <row r="205" spans="1:9" x14ac:dyDescent="0.25">
      <c r="A205"/>
      <c r="B205"/>
      <c r="C205" s="3"/>
      <c r="D205"/>
      <c r="E205" s="7"/>
      <c r="F205" s="7"/>
      <c r="G205" s="3"/>
      <c r="H205" s="3"/>
      <c r="I205" s="3"/>
    </row>
    <row r="206" spans="1:9" x14ac:dyDescent="0.25">
      <c r="A206"/>
      <c r="B206"/>
      <c r="C206" s="3"/>
      <c r="D206"/>
      <c r="E206" s="7"/>
      <c r="F206" s="7"/>
      <c r="G206" s="3"/>
      <c r="H206" s="3"/>
      <c r="I206" s="3"/>
    </row>
    <row r="207" spans="1:9" x14ac:dyDescent="0.25">
      <c r="A207"/>
      <c r="B207"/>
      <c r="C207" s="3"/>
      <c r="D207"/>
      <c r="E207" s="7"/>
      <c r="F207" s="7"/>
      <c r="G207" s="3"/>
      <c r="H207" s="3"/>
      <c r="I207" s="3"/>
    </row>
    <row r="208" spans="1:9" x14ac:dyDescent="0.25">
      <c r="A208"/>
      <c r="B208"/>
      <c r="C208" s="3"/>
      <c r="D208"/>
      <c r="E208" s="7"/>
      <c r="F208" s="7"/>
      <c r="G208" s="3"/>
      <c r="H208" s="3"/>
      <c r="I208" s="3"/>
    </row>
    <row r="209" spans="1:9" x14ac:dyDescent="0.25">
      <c r="A209"/>
      <c r="B209"/>
      <c r="C209" s="3"/>
      <c r="D209"/>
      <c r="E209" s="7"/>
      <c r="F209" s="7"/>
      <c r="G209" s="3"/>
      <c r="H209" s="3"/>
      <c r="I209" s="3"/>
    </row>
    <row r="210" spans="1:9" x14ac:dyDescent="0.25">
      <c r="A210"/>
      <c r="B210"/>
      <c r="C210" s="3"/>
      <c r="D210"/>
      <c r="E210" s="7"/>
      <c r="F210" s="7"/>
      <c r="G210" s="3"/>
      <c r="H210" s="3"/>
      <c r="I210" s="3"/>
    </row>
    <row r="211" spans="1:9" x14ac:dyDescent="0.25">
      <c r="A211"/>
      <c r="B211"/>
      <c r="C211" s="3"/>
      <c r="D211"/>
      <c r="E211" s="7"/>
      <c r="F211" s="7"/>
      <c r="G211" s="3"/>
      <c r="H211" s="3"/>
      <c r="I211" s="3"/>
    </row>
    <row r="212" spans="1:9" x14ac:dyDescent="0.25">
      <c r="A212"/>
      <c r="B212"/>
      <c r="C212" s="3"/>
      <c r="D212"/>
      <c r="E212" s="7"/>
      <c r="F212" s="7"/>
      <c r="G212" s="3"/>
      <c r="H212" s="3"/>
      <c r="I212" s="3"/>
    </row>
    <row r="213" spans="1:9" x14ac:dyDescent="0.25">
      <c r="A213"/>
      <c r="B213"/>
      <c r="C213" s="3"/>
      <c r="D213"/>
      <c r="E213" s="7"/>
      <c r="F213" s="7"/>
      <c r="G213" s="3"/>
      <c r="H213" s="3"/>
      <c r="I213" s="3"/>
    </row>
    <row r="214" spans="1:9" x14ac:dyDescent="0.25">
      <c r="A214"/>
      <c r="B214"/>
      <c r="C214" s="3"/>
      <c r="D214"/>
      <c r="E214" s="7"/>
      <c r="F214" s="7"/>
      <c r="G214" s="3"/>
      <c r="H214" s="3"/>
      <c r="I214" s="3"/>
    </row>
    <row r="215" spans="1:9" x14ac:dyDescent="0.25">
      <c r="A215"/>
      <c r="B215"/>
      <c r="C215" s="3"/>
      <c r="D215"/>
      <c r="E215" s="7"/>
      <c r="F215" s="7"/>
      <c r="G215" s="3"/>
      <c r="H215" s="3"/>
      <c r="I215" s="3"/>
    </row>
    <row r="216" spans="1:9" x14ac:dyDescent="0.25">
      <c r="A216"/>
      <c r="B216"/>
      <c r="C216" s="3"/>
      <c r="D216"/>
      <c r="E216" s="7"/>
      <c r="F216" s="7"/>
      <c r="G216" s="3"/>
      <c r="H216" s="3"/>
      <c r="I216" s="3"/>
    </row>
    <row r="217" spans="1:9" x14ac:dyDescent="0.25">
      <c r="A217"/>
      <c r="B217"/>
      <c r="C217" s="3"/>
      <c r="D217"/>
      <c r="E217" s="7"/>
      <c r="F217" s="7"/>
      <c r="G217" s="3"/>
      <c r="H217" s="3"/>
      <c r="I217" s="3"/>
    </row>
    <row r="218" spans="1:9" x14ac:dyDescent="0.25">
      <c r="A218"/>
      <c r="B218"/>
      <c r="C218" s="3"/>
      <c r="D218"/>
      <c r="E218" s="7"/>
      <c r="F218" s="7"/>
      <c r="G218" s="3"/>
      <c r="H218" s="3"/>
      <c r="I218" s="3"/>
    </row>
    <row r="219" spans="1:9" x14ac:dyDescent="0.25">
      <c r="A219"/>
      <c r="B219"/>
      <c r="C219" s="3"/>
      <c r="D219"/>
      <c r="E219" s="7"/>
      <c r="F219" s="7"/>
      <c r="G219" s="3"/>
      <c r="H219" s="3"/>
      <c r="I219" s="3"/>
    </row>
    <row r="220" spans="1:9" x14ac:dyDescent="0.25">
      <c r="A220"/>
      <c r="B220"/>
      <c r="C220" s="3"/>
      <c r="D220"/>
      <c r="E220" s="7"/>
      <c r="F220" s="7"/>
      <c r="G220" s="3"/>
      <c r="H220" s="3"/>
      <c r="I220" s="3"/>
    </row>
    <row r="221" spans="1:9" x14ac:dyDescent="0.25">
      <c r="A221"/>
      <c r="B221"/>
      <c r="C221" s="3"/>
      <c r="D221"/>
      <c r="E221" s="7"/>
      <c r="F221" s="7"/>
      <c r="G221" s="3"/>
      <c r="H221" s="3"/>
      <c r="I221" s="3"/>
    </row>
    <row r="222" spans="1:9" x14ac:dyDescent="0.25">
      <c r="A222"/>
      <c r="B222"/>
      <c r="C222" s="3"/>
      <c r="D222"/>
      <c r="E222" s="7"/>
      <c r="F222" s="7"/>
      <c r="G222" s="3"/>
      <c r="H222" s="3"/>
      <c r="I222" s="3"/>
    </row>
    <row r="223" spans="1:9" x14ac:dyDescent="0.25">
      <c r="A223"/>
      <c r="B223"/>
      <c r="C223" s="3"/>
      <c r="D223"/>
      <c r="E223" s="7"/>
      <c r="F223" s="7"/>
      <c r="G223" s="3"/>
      <c r="H223" s="3"/>
      <c r="I223" s="3"/>
    </row>
    <row r="224" spans="1:9" x14ac:dyDescent="0.25">
      <c r="A224"/>
      <c r="B224"/>
      <c r="C224" s="3"/>
      <c r="D224"/>
      <c r="E224" s="7"/>
      <c r="F224" s="7"/>
      <c r="G224" s="3"/>
      <c r="H224" s="3"/>
      <c r="I224" s="3"/>
    </row>
    <row r="225" spans="1:9" x14ac:dyDescent="0.25">
      <c r="A225"/>
      <c r="B225"/>
      <c r="C225" s="3"/>
      <c r="D225"/>
      <c r="E225" s="7"/>
      <c r="F225" s="7"/>
      <c r="G225" s="3"/>
      <c r="H225" s="3"/>
      <c r="I225" s="3"/>
    </row>
    <row r="226" spans="1:9" x14ac:dyDescent="0.25">
      <c r="A226"/>
      <c r="B226"/>
      <c r="C226" s="3"/>
      <c r="D226"/>
      <c r="E226" s="7"/>
      <c r="F226" s="7"/>
      <c r="G226" s="3"/>
      <c r="H226" s="3"/>
      <c r="I226" s="3"/>
    </row>
    <row r="227" spans="1:9" x14ac:dyDescent="0.25">
      <c r="A227"/>
      <c r="B227"/>
      <c r="C227" s="3"/>
      <c r="D227"/>
      <c r="E227" s="7"/>
      <c r="F227" s="7"/>
      <c r="G227" s="3"/>
      <c r="H227" s="3"/>
      <c r="I227" s="3"/>
    </row>
    <row r="228" spans="1:9" x14ac:dyDescent="0.25">
      <c r="A228"/>
      <c r="B228"/>
      <c r="C228" s="3"/>
      <c r="D228"/>
      <c r="E228" s="7"/>
      <c r="F228" s="7"/>
      <c r="G228" s="3"/>
      <c r="H228" s="3"/>
      <c r="I228" s="3"/>
    </row>
    <row r="229" spans="1:9" x14ac:dyDescent="0.25">
      <c r="A229"/>
      <c r="B229"/>
      <c r="C229" s="3"/>
      <c r="D229"/>
      <c r="E229" s="7"/>
      <c r="F229" s="7"/>
      <c r="G229" s="3"/>
      <c r="H229" s="3"/>
      <c r="I229" s="3"/>
    </row>
    <row r="230" spans="1:9" x14ac:dyDescent="0.25">
      <c r="A230"/>
      <c r="B230"/>
      <c r="C230" s="3"/>
      <c r="D230"/>
      <c r="E230" s="7"/>
      <c r="F230" s="7"/>
      <c r="G230" s="3"/>
      <c r="H230" s="3"/>
      <c r="I230" s="3"/>
    </row>
    <row r="231" spans="1:9" x14ac:dyDescent="0.25">
      <c r="A231"/>
      <c r="B231"/>
      <c r="C231" s="3"/>
      <c r="D231"/>
      <c r="E231" s="7"/>
      <c r="F231" s="7"/>
      <c r="G231" s="3"/>
      <c r="H231" s="3"/>
      <c r="I231" s="3"/>
    </row>
    <row r="232" spans="1:9" x14ac:dyDescent="0.25">
      <c r="A232"/>
      <c r="B232"/>
      <c r="C232" s="3"/>
      <c r="D232"/>
      <c r="E232" s="7"/>
      <c r="F232" s="7"/>
      <c r="G232" s="3"/>
      <c r="H232" s="3"/>
      <c r="I232" s="3"/>
    </row>
    <row r="233" spans="1:9" x14ac:dyDescent="0.25">
      <c r="A233"/>
      <c r="B233"/>
      <c r="C233" s="3"/>
      <c r="D233"/>
      <c r="E233" s="7"/>
      <c r="F233" s="7"/>
      <c r="G233" s="3"/>
      <c r="H233" s="3"/>
      <c r="I233" s="3"/>
    </row>
    <row r="234" spans="1:9" x14ac:dyDescent="0.25">
      <c r="A234"/>
      <c r="B234"/>
      <c r="C234" s="3"/>
      <c r="D234"/>
      <c r="E234" s="7"/>
      <c r="F234" s="7"/>
      <c r="G234" s="3"/>
      <c r="H234" s="3"/>
      <c r="I234" s="3"/>
    </row>
    <row r="235" spans="1:9" x14ac:dyDescent="0.25">
      <c r="A235"/>
      <c r="B235"/>
      <c r="C235" s="3"/>
      <c r="D235"/>
      <c r="E235" s="7"/>
      <c r="F235" s="7"/>
      <c r="G235" s="3"/>
      <c r="H235" s="3"/>
      <c r="I235" s="3"/>
    </row>
    <row r="236" spans="1:9" x14ac:dyDescent="0.25">
      <c r="A236"/>
      <c r="B236"/>
      <c r="C236" s="3"/>
      <c r="D236"/>
      <c r="E236" s="7"/>
      <c r="F236" s="7"/>
      <c r="G236" s="3"/>
      <c r="H236" s="3"/>
      <c r="I236" s="3"/>
    </row>
    <row r="237" spans="1:9" x14ac:dyDescent="0.25">
      <c r="A237"/>
      <c r="B237"/>
      <c r="C237" s="3"/>
      <c r="D237"/>
      <c r="E237" s="7"/>
      <c r="F237" s="7"/>
      <c r="G237" s="3"/>
      <c r="H237" s="3"/>
      <c r="I237" s="3"/>
    </row>
    <row r="238" spans="1:9" x14ac:dyDescent="0.25">
      <c r="A238"/>
      <c r="B238"/>
      <c r="C238" s="3"/>
      <c r="D238"/>
      <c r="E238" s="7"/>
      <c r="F238" s="7"/>
      <c r="G238" s="3"/>
      <c r="H238" s="3"/>
      <c r="I238" s="3"/>
    </row>
    <row r="239" spans="1:9" x14ac:dyDescent="0.25">
      <c r="A239"/>
      <c r="B239"/>
      <c r="C239" s="3"/>
      <c r="D239"/>
      <c r="E239" s="7"/>
      <c r="F239" s="7"/>
      <c r="G239" s="3"/>
      <c r="H239" s="3"/>
      <c r="I239" s="3"/>
    </row>
    <row r="240" spans="1:9" x14ac:dyDescent="0.25">
      <c r="A240"/>
      <c r="B240"/>
      <c r="C240" s="3"/>
      <c r="D240"/>
      <c r="E240" s="7"/>
      <c r="F240" s="7"/>
      <c r="G240" s="3"/>
      <c r="H240" s="3"/>
      <c r="I240" s="3"/>
    </row>
    <row r="241" spans="1:9" x14ac:dyDescent="0.25">
      <c r="A241"/>
      <c r="B241"/>
      <c r="C241" s="3"/>
      <c r="D241"/>
      <c r="E241" s="7"/>
      <c r="F241" s="7"/>
      <c r="G241" s="3"/>
      <c r="H241" s="3"/>
      <c r="I241" s="3"/>
    </row>
    <row r="242" spans="1:9" x14ac:dyDescent="0.25">
      <c r="A242"/>
      <c r="B242"/>
      <c r="C242" s="3"/>
      <c r="D242"/>
      <c r="E242" s="7"/>
      <c r="F242" s="7"/>
      <c r="G242" s="3"/>
      <c r="H242" s="3"/>
      <c r="I242" s="3"/>
    </row>
    <row r="243" spans="1:9" x14ac:dyDescent="0.25">
      <c r="A243"/>
      <c r="B243"/>
      <c r="C243" s="3"/>
      <c r="D243"/>
      <c r="E243" s="7"/>
      <c r="F243" s="7"/>
      <c r="G243" s="3"/>
      <c r="H243" s="3"/>
      <c r="I243" s="3"/>
    </row>
    <row r="244" spans="1:9" x14ac:dyDescent="0.25">
      <c r="A244"/>
      <c r="B244"/>
      <c r="C244" s="3"/>
      <c r="D244"/>
      <c r="E244" s="7"/>
      <c r="F244" s="7"/>
      <c r="G244" s="3"/>
      <c r="H244" s="3"/>
      <c r="I244" s="3"/>
    </row>
    <row r="245" spans="1:9" x14ac:dyDescent="0.25">
      <c r="A245"/>
      <c r="B245"/>
      <c r="C245" s="3"/>
      <c r="D245"/>
      <c r="E245" s="7"/>
      <c r="F245" s="7"/>
      <c r="G245" s="3"/>
      <c r="H245" s="3"/>
      <c r="I245" s="3"/>
    </row>
    <row r="246" spans="1:9" x14ac:dyDescent="0.25">
      <c r="A246"/>
      <c r="B246"/>
      <c r="C246" s="3"/>
      <c r="D246"/>
      <c r="E246" s="7"/>
      <c r="F246" s="7"/>
      <c r="G246" s="3"/>
      <c r="H246" s="3"/>
      <c r="I246" s="3"/>
    </row>
    <row r="247" spans="1:9" x14ac:dyDescent="0.25">
      <c r="A247"/>
      <c r="B247"/>
      <c r="C247" s="3"/>
      <c r="D247"/>
      <c r="E247" s="7"/>
      <c r="F247" s="7"/>
      <c r="G247" s="3"/>
      <c r="H247" s="3"/>
      <c r="I247" s="3"/>
    </row>
    <row r="248" spans="1:9" x14ac:dyDescent="0.25">
      <c r="A248"/>
      <c r="B248"/>
      <c r="C248" s="3"/>
      <c r="D248"/>
      <c r="E248" s="7"/>
      <c r="F248" s="7"/>
      <c r="G248" s="3"/>
      <c r="H248" s="3"/>
      <c r="I248" s="3"/>
    </row>
    <row r="249" spans="1:9" x14ac:dyDescent="0.25">
      <c r="A249"/>
      <c r="B249"/>
      <c r="C249" s="3"/>
      <c r="D249"/>
      <c r="E249" s="7"/>
      <c r="F249" s="7"/>
      <c r="G249" s="3"/>
      <c r="H249" s="3"/>
      <c r="I249" s="3"/>
    </row>
    <row r="250" spans="1:9" x14ac:dyDescent="0.25">
      <c r="A250"/>
      <c r="B250"/>
      <c r="C250" s="3"/>
      <c r="D250"/>
      <c r="E250" s="7"/>
      <c r="F250" s="7"/>
      <c r="G250" s="3"/>
      <c r="H250" s="3"/>
      <c r="I250" s="3"/>
    </row>
    <row r="251" spans="1:9" x14ac:dyDescent="0.25">
      <c r="A251"/>
      <c r="B251"/>
      <c r="C251" s="3"/>
      <c r="D251"/>
      <c r="E251" s="7"/>
      <c r="F251" s="7"/>
      <c r="G251" s="3"/>
      <c r="H251" s="3"/>
      <c r="I251" s="3"/>
    </row>
    <row r="252" spans="1:9" x14ac:dyDescent="0.25">
      <c r="A252"/>
      <c r="B252"/>
      <c r="C252" s="3"/>
      <c r="D252"/>
      <c r="E252" s="7"/>
      <c r="F252" s="7"/>
      <c r="G252" s="3"/>
      <c r="H252" s="3"/>
      <c r="I252" s="3"/>
    </row>
    <row r="253" spans="1:9" x14ac:dyDescent="0.25">
      <c r="A253"/>
      <c r="B253"/>
      <c r="C253" s="3"/>
      <c r="D253"/>
      <c r="E253" s="7"/>
      <c r="F253" s="7"/>
      <c r="G253" s="3"/>
      <c r="H253" s="3"/>
      <c r="I253" s="3"/>
    </row>
    <row r="254" spans="1:9" x14ac:dyDescent="0.25">
      <c r="A254"/>
      <c r="B254"/>
      <c r="C254" s="3"/>
      <c r="D254"/>
      <c r="E254" s="7"/>
      <c r="F254" s="7"/>
      <c r="G254" s="3"/>
      <c r="H254" s="3"/>
      <c r="I254" s="3"/>
    </row>
    <row r="255" spans="1:9" x14ac:dyDescent="0.25">
      <c r="A255"/>
      <c r="B255"/>
      <c r="C255" s="3"/>
      <c r="D255"/>
      <c r="E255" s="7"/>
      <c r="F255" s="7"/>
      <c r="G255" s="3"/>
      <c r="H255" s="3"/>
      <c r="I255" s="3"/>
    </row>
    <row r="256" spans="1:9" x14ac:dyDescent="0.25">
      <c r="A256"/>
      <c r="B256"/>
      <c r="C256" s="3"/>
      <c r="D256"/>
      <c r="E256" s="7"/>
      <c r="F256" s="7"/>
      <c r="G256" s="3"/>
      <c r="H256" s="3"/>
      <c r="I256" s="3"/>
    </row>
    <row r="257" spans="1:9" x14ac:dyDescent="0.25">
      <c r="A257"/>
      <c r="B257"/>
      <c r="C257" s="3"/>
      <c r="D257"/>
      <c r="E257" s="7"/>
      <c r="F257" s="7"/>
      <c r="G257" s="3"/>
      <c r="H257" s="3"/>
      <c r="I257" s="3"/>
    </row>
    <row r="258" spans="1:9" x14ac:dyDescent="0.25">
      <c r="A258"/>
      <c r="B258"/>
      <c r="C258" s="3"/>
      <c r="D258"/>
      <c r="E258" s="7"/>
      <c r="F258" s="7"/>
      <c r="G258" s="3"/>
      <c r="H258" s="3"/>
      <c r="I258" s="3"/>
    </row>
    <row r="259" spans="1:9" x14ac:dyDescent="0.25">
      <c r="A259"/>
      <c r="B259"/>
      <c r="C259" s="3"/>
      <c r="D259"/>
      <c r="E259" s="7"/>
      <c r="F259" s="7"/>
      <c r="G259" s="3"/>
      <c r="H259" s="3"/>
      <c r="I259" s="3"/>
    </row>
    <row r="260" spans="1:9" x14ac:dyDescent="0.25">
      <c r="A260"/>
      <c r="B260"/>
      <c r="C260" s="3"/>
      <c r="D260"/>
      <c r="E260" s="7"/>
      <c r="F260" s="7"/>
      <c r="G260" s="3"/>
      <c r="H260" s="3"/>
      <c r="I260" s="3"/>
    </row>
    <row r="261" spans="1:9" x14ac:dyDescent="0.25">
      <c r="A261"/>
      <c r="B261"/>
      <c r="C261" s="3"/>
      <c r="D261"/>
      <c r="E261" s="7"/>
      <c r="F261" s="7"/>
      <c r="G261" s="3"/>
      <c r="H261" s="3"/>
      <c r="I261" s="3"/>
    </row>
    <row r="262" spans="1:9" x14ac:dyDescent="0.25">
      <c r="A262"/>
      <c r="B262"/>
      <c r="C262" s="3"/>
      <c r="D262"/>
      <c r="E262" s="7"/>
      <c r="F262" s="7"/>
      <c r="G262" s="3"/>
      <c r="H262" s="3"/>
      <c r="I262" s="3"/>
    </row>
    <row r="263" spans="1:9" x14ac:dyDescent="0.25">
      <c r="A263"/>
      <c r="B263"/>
      <c r="C263" s="3"/>
      <c r="D263"/>
      <c r="E263" s="7"/>
      <c r="F263" s="7"/>
      <c r="G263" s="3"/>
      <c r="H263" s="3"/>
      <c r="I263" s="3"/>
    </row>
    <row r="264" spans="1:9" x14ac:dyDescent="0.25">
      <c r="A264"/>
      <c r="B264"/>
      <c r="C264" s="3"/>
      <c r="D264"/>
      <c r="E264" s="7"/>
      <c r="F264" s="7"/>
      <c r="G264" s="3"/>
      <c r="H264" s="3"/>
      <c r="I264" s="3"/>
    </row>
    <row r="265" spans="1:9" x14ac:dyDescent="0.25">
      <c r="A265"/>
      <c r="B265"/>
      <c r="C265" s="3"/>
      <c r="D265"/>
      <c r="E265" s="7"/>
      <c r="F265" s="7"/>
      <c r="G265" s="3"/>
      <c r="H265" s="3"/>
      <c r="I265" s="3"/>
    </row>
    <row r="266" spans="1:9" x14ac:dyDescent="0.25">
      <c r="A266"/>
      <c r="B266"/>
      <c r="C266" s="3"/>
      <c r="D266"/>
      <c r="E266" s="7"/>
      <c r="F266" s="7"/>
      <c r="G266" s="3"/>
      <c r="H266" s="3"/>
      <c r="I266" s="3"/>
    </row>
    <row r="267" spans="1:9" x14ac:dyDescent="0.25">
      <c r="A267"/>
      <c r="B267"/>
      <c r="C267" s="3"/>
      <c r="D267"/>
      <c r="E267" s="7"/>
      <c r="F267" s="7"/>
      <c r="G267" s="3"/>
      <c r="H267" s="3"/>
      <c r="I267" s="3"/>
    </row>
    <row r="268" spans="1:9" x14ac:dyDescent="0.25">
      <c r="A268"/>
      <c r="B268"/>
      <c r="C268" s="3"/>
      <c r="D268"/>
      <c r="E268" s="7"/>
      <c r="F268" s="7"/>
      <c r="G268" s="3"/>
      <c r="H268" s="3"/>
      <c r="I268" s="3"/>
    </row>
    <row r="269" spans="1:9" x14ac:dyDescent="0.25">
      <c r="A269"/>
      <c r="B269"/>
      <c r="C269" s="3"/>
      <c r="D269"/>
      <c r="E269" s="7"/>
      <c r="F269" s="7"/>
      <c r="G269" s="3"/>
      <c r="H269" s="3"/>
      <c r="I269" s="3"/>
    </row>
    <row r="270" spans="1:9" x14ac:dyDescent="0.25">
      <c r="A270"/>
      <c r="B270"/>
      <c r="C270" s="3"/>
      <c r="D270"/>
      <c r="E270" s="7"/>
      <c r="F270" s="7"/>
      <c r="G270" s="3"/>
      <c r="H270" s="3"/>
      <c r="I270" s="3"/>
    </row>
    <row r="271" spans="1:9" x14ac:dyDescent="0.25">
      <c r="A271"/>
      <c r="B271"/>
      <c r="C271" s="3"/>
      <c r="D271"/>
      <c r="E271" s="7"/>
      <c r="F271" s="7"/>
      <c r="G271" s="3"/>
      <c r="H271" s="3"/>
      <c r="I271" s="3"/>
    </row>
    <row r="272" spans="1:9" x14ac:dyDescent="0.25">
      <c r="A272"/>
      <c r="B272"/>
      <c r="C272" s="3"/>
      <c r="D272"/>
      <c r="E272" s="7"/>
      <c r="F272" s="7"/>
      <c r="G272" s="3"/>
      <c r="H272" s="3"/>
      <c r="I272" s="3"/>
    </row>
    <row r="273" spans="1:9" x14ac:dyDescent="0.25">
      <c r="A273"/>
      <c r="B273"/>
      <c r="C273" s="3"/>
      <c r="D273"/>
      <c r="E273" s="7"/>
      <c r="F273" s="7"/>
      <c r="G273" s="3"/>
      <c r="H273" s="3"/>
      <c r="I273" s="3"/>
    </row>
    <row r="274" spans="1:9" x14ac:dyDescent="0.25">
      <c r="A274"/>
      <c r="B274"/>
      <c r="C274" s="3"/>
      <c r="D274"/>
      <c r="E274" s="7"/>
      <c r="F274" s="7"/>
      <c r="G274" s="3"/>
      <c r="H274" s="3"/>
      <c r="I274" s="3"/>
    </row>
    <row r="275" spans="1:9" x14ac:dyDescent="0.25">
      <c r="A275"/>
      <c r="B275"/>
      <c r="C275" s="3"/>
      <c r="D275"/>
      <c r="E275" s="7"/>
      <c r="F275" s="7"/>
      <c r="G275" s="3"/>
      <c r="H275" s="3"/>
      <c r="I275" s="3"/>
    </row>
    <row r="276" spans="1:9" x14ac:dyDescent="0.25">
      <c r="A276"/>
      <c r="B276"/>
      <c r="C276" s="3"/>
      <c r="D276"/>
      <c r="E276" s="7"/>
      <c r="F276" s="7"/>
      <c r="G276" s="3"/>
      <c r="H276" s="3"/>
      <c r="I276" s="3"/>
    </row>
    <row r="277" spans="1:9" x14ac:dyDescent="0.25">
      <c r="A277"/>
      <c r="B277"/>
      <c r="C277" s="3"/>
      <c r="D277"/>
      <c r="E277" s="7"/>
      <c r="F277" s="7"/>
      <c r="G277" s="3"/>
      <c r="H277" s="3"/>
      <c r="I277" s="3"/>
    </row>
    <row r="278" spans="1:9" x14ac:dyDescent="0.25">
      <c r="A278"/>
      <c r="B278"/>
      <c r="C278" s="3"/>
      <c r="D278"/>
      <c r="E278" s="7"/>
      <c r="F278" s="7"/>
      <c r="G278" s="3"/>
      <c r="H278" s="3"/>
      <c r="I278" s="3"/>
    </row>
    <row r="279" spans="1:9" x14ac:dyDescent="0.25">
      <c r="A279"/>
      <c r="B279"/>
      <c r="C279" s="3"/>
      <c r="D279"/>
      <c r="E279" s="7"/>
      <c r="F279" s="7"/>
      <c r="G279" s="3"/>
      <c r="H279" s="3"/>
      <c r="I279" s="3"/>
    </row>
    <row r="280" spans="1:9" x14ac:dyDescent="0.25">
      <c r="A280"/>
      <c r="B280"/>
      <c r="C280" s="3"/>
      <c r="D280"/>
      <c r="E280" s="7"/>
      <c r="F280" s="7"/>
      <c r="G280" s="3"/>
      <c r="H280" s="3"/>
      <c r="I280" s="3"/>
    </row>
    <row r="281" spans="1:9" x14ac:dyDescent="0.25">
      <c r="A281"/>
      <c r="B281"/>
      <c r="C281" s="3"/>
      <c r="D281"/>
      <c r="E281" s="7"/>
      <c r="F281" s="7"/>
      <c r="G281" s="3"/>
      <c r="H281" s="3"/>
      <c r="I281" s="3"/>
    </row>
    <row r="282" spans="1:9" x14ac:dyDescent="0.25">
      <c r="A282"/>
      <c r="B282"/>
      <c r="C282" s="3"/>
      <c r="D282"/>
      <c r="E282" s="7"/>
      <c r="F282" s="7"/>
      <c r="G282" s="3"/>
      <c r="H282" s="3"/>
      <c r="I282" s="3"/>
    </row>
    <row r="283" spans="1:9" x14ac:dyDescent="0.25">
      <c r="A283"/>
      <c r="B283"/>
      <c r="C283" s="3"/>
      <c r="D283"/>
      <c r="E283" s="7"/>
      <c r="F283" s="7"/>
      <c r="G283" s="3"/>
      <c r="H283" s="3"/>
      <c r="I283" s="3"/>
    </row>
    <row r="284" spans="1:9" x14ac:dyDescent="0.25">
      <c r="A284"/>
      <c r="B284"/>
      <c r="C284" s="3"/>
      <c r="D284"/>
      <c r="E284" s="7"/>
      <c r="F284" s="7"/>
      <c r="G284" s="3"/>
      <c r="H284" s="3"/>
      <c r="I284" s="3"/>
    </row>
    <row r="285" spans="1:9" x14ac:dyDescent="0.25">
      <c r="A285"/>
      <c r="B285"/>
      <c r="C285" s="3"/>
      <c r="D285"/>
      <c r="E285" s="7"/>
      <c r="F285" s="7"/>
      <c r="G285" s="3"/>
      <c r="H285" s="3"/>
      <c r="I285" s="3"/>
    </row>
    <row r="286" spans="1:9" x14ac:dyDescent="0.25">
      <c r="A286"/>
      <c r="B286"/>
      <c r="C286" s="3"/>
      <c r="D286"/>
      <c r="E286" s="7"/>
      <c r="F286" s="7"/>
      <c r="G286" s="3"/>
      <c r="H286" s="3"/>
      <c r="I286" s="3"/>
    </row>
    <row r="287" spans="1:9" x14ac:dyDescent="0.25">
      <c r="A287"/>
      <c r="B287"/>
      <c r="C287" s="3"/>
      <c r="D287"/>
      <c r="E287" s="7"/>
      <c r="F287" s="7"/>
      <c r="G287" s="3"/>
      <c r="H287" s="3"/>
      <c r="I287" s="3"/>
    </row>
    <row r="288" spans="1:9" x14ac:dyDescent="0.25">
      <c r="A288"/>
      <c r="B288"/>
      <c r="C288" s="3"/>
      <c r="D288"/>
      <c r="E288" s="7"/>
      <c r="F288" s="7"/>
      <c r="G288" s="3"/>
      <c r="H288" s="3"/>
      <c r="I288" s="3"/>
    </row>
    <row r="289" spans="1:9" x14ac:dyDescent="0.25">
      <c r="A289"/>
      <c r="B289"/>
      <c r="C289" s="3"/>
      <c r="D289"/>
      <c r="E289" s="7"/>
      <c r="F289" s="7"/>
      <c r="G289" s="3"/>
      <c r="H289" s="3"/>
      <c r="I289" s="3"/>
    </row>
    <row r="290" spans="1:9" x14ac:dyDescent="0.25">
      <c r="A290"/>
      <c r="B290"/>
      <c r="C290" s="3"/>
      <c r="D290"/>
      <c r="E290" s="7"/>
      <c r="F290" s="7"/>
      <c r="G290" s="3"/>
      <c r="H290" s="3"/>
      <c r="I290" s="3"/>
    </row>
    <row r="291" spans="1:9" x14ac:dyDescent="0.25">
      <c r="A291"/>
      <c r="B291"/>
      <c r="C291" s="3"/>
      <c r="D291"/>
      <c r="E291" s="7"/>
      <c r="F291" s="7"/>
      <c r="G291" s="3"/>
      <c r="H291" s="3"/>
      <c r="I291" s="3"/>
    </row>
    <row r="292" spans="1:9" x14ac:dyDescent="0.25">
      <c r="A292"/>
      <c r="B292"/>
      <c r="C292" s="3"/>
      <c r="D292"/>
      <c r="E292" s="7"/>
      <c r="F292" s="7"/>
      <c r="G292" s="3"/>
      <c r="H292" s="3"/>
      <c r="I292" s="3"/>
    </row>
    <row r="293" spans="1:9" x14ac:dyDescent="0.25">
      <c r="A293"/>
      <c r="B293"/>
      <c r="C293" s="3"/>
      <c r="D293"/>
      <c r="E293" s="7"/>
      <c r="F293" s="7"/>
      <c r="G293" s="3"/>
      <c r="H293" s="3"/>
      <c r="I293" s="3"/>
    </row>
    <row r="294" spans="1:9" x14ac:dyDescent="0.25">
      <c r="A294"/>
      <c r="B294"/>
      <c r="C294" s="3"/>
      <c r="D294"/>
      <c r="E294" s="7"/>
      <c r="F294" s="7"/>
      <c r="G294" s="3"/>
      <c r="H294" s="3"/>
      <c r="I294" s="3"/>
    </row>
    <row r="295" spans="1:9" x14ac:dyDescent="0.25">
      <c r="A295"/>
      <c r="B295"/>
      <c r="C295" s="3"/>
      <c r="D295"/>
      <c r="E295" s="7"/>
      <c r="F295" s="7"/>
      <c r="G295" s="3"/>
      <c r="H295" s="3"/>
      <c r="I295" s="3"/>
    </row>
    <row r="296" spans="1:9" x14ac:dyDescent="0.25">
      <c r="A296"/>
      <c r="B296"/>
      <c r="C296" s="3"/>
      <c r="D296"/>
      <c r="E296" s="7"/>
      <c r="F296" s="7"/>
      <c r="G296" s="3"/>
      <c r="H296" s="3"/>
      <c r="I296" s="3"/>
    </row>
    <row r="297" spans="1:9" x14ac:dyDescent="0.25">
      <c r="A297"/>
      <c r="B297"/>
      <c r="C297" s="3"/>
      <c r="D297"/>
      <c r="E297" s="7"/>
      <c r="F297" s="7"/>
      <c r="G297" s="3"/>
      <c r="H297" s="3"/>
      <c r="I297" s="3"/>
    </row>
    <row r="298" spans="1:9" x14ac:dyDescent="0.25">
      <c r="A298"/>
      <c r="B298"/>
      <c r="C298" s="3"/>
      <c r="D298"/>
      <c r="E298" s="7"/>
      <c r="F298" s="7"/>
      <c r="G298" s="3"/>
      <c r="H298" s="3"/>
      <c r="I298" s="3"/>
    </row>
    <row r="299" spans="1:9" x14ac:dyDescent="0.25">
      <c r="A299"/>
      <c r="B299"/>
      <c r="C299" s="3"/>
      <c r="D299"/>
      <c r="E299" s="7"/>
      <c r="F299" s="7"/>
      <c r="G299" s="3"/>
      <c r="H299" s="3"/>
      <c r="I299" s="3"/>
    </row>
    <row r="300" spans="1:9" x14ac:dyDescent="0.25">
      <c r="A300"/>
      <c r="B300"/>
      <c r="C300" s="3"/>
      <c r="D300"/>
      <c r="E300" s="7"/>
      <c r="F300" s="7"/>
      <c r="G300" s="3"/>
      <c r="H300" s="3"/>
      <c r="I300" s="3"/>
    </row>
    <row r="301" spans="1:9" x14ac:dyDescent="0.25">
      <c r="A301"/>
      <c r="B301"/>
      <c r="C301" s="3"/>
      <c r="D301"/>
      <c r="E301" s="7"/>
      <c r="F301" s="7"/>
      <c r="G301" s="3"/>
      <c r="H301" s="3"/>
      <c r="I301" s="3"/>
    </row>
    <row r="302" spans="1:9" x14ac:dyDescent="0.25">
      <c r="A302"/>
      <c r="B302"/>
      <c r="C302" s="3"/>
      <c r="D302"/>
      <c r="E302" s="7"/>
      <c r="F302" s="7"/>
      <c r="G302" s="3"/>
      <c r="H302" s="3"/>
      <c r="I302" s="3"/>
    </row>
    <row r="303" spans="1:9" x14ac:dyDescent="0.25">
      <c r="A303"/>
      <c r="B303"/>
      <c r="C303" s="3"/>
      <c r="D303"/>
      <c r="E303" s="7"/>
      <c r="F303" s="7"/>
      <c r="G303" s="3"/>
      <c r="H303" s="3"/>
      <c r="I303" s="3"/>
    </row>
    <row r="304" spans="1:9" x14ac:dyDescent="0.25">
      <c r="A304"/>
      <c r="B304"/>
      <c r="C304" s="3"/>
      <c r="D304"/>
      <c r="E304" s="7"/>
      <c r="F304" s="7"/>
      <c r="G304" s="3"/>
      <c r="H304" s="3"/>
      <c r="I304" s="3"/>
    </row>
    <row r="305" spans="1:9" x14ac:dyDescent="0.25">
      <c r="A305"/>
      <c r="B305"/>
      <c r="C305" s="3"/>
      <c r="D305"/>
      <c r="E305" s="7"/>
      <c r="F305" s="7"/>
      <c r="G305" s="3"/>
      <c r="H305" s="3"/>
      <c r="I305" s="3"/>
    </row>
    <row r="306" spans="1:9" x14ac:dyDescent="0.25">
      <c r="A306"/>
      <c r="B306"/>
      <c r="C306" s="3"/>
      <c r="D306"/>
      <c r="E306" s="7"/>
      <c r="F306" s="7"/>
      <c r="G306" s="3"/>
      <c r="H306" s="3"/>
      <c r="I306" s="3"/>
    </row>
    <row r="307" spans="1:9" x14ac:dyDescent="0.25">
      <c r="A307"/>
      <c r="B307"/>
      <c r="C307" s="3"/>
      <c r="D307"/>
      <c r="E307" s="7"/>
      <c r="F307" s="7"/>
      <c r="G307" s="3"/>
      <c r="H307" s="3"/>
      <c r="I307" s="3"/>
    </row>
    <row r="308" spans="1:9" x14ac:dyDescent="0.25">
      <c r="A308"/>
      <c r="B308"/>
      <c r="C308" s="3"/>
      <c r="D308"/>
      <c r="E308" s="7"/>
      <c r="F308" s="7"/>
      <c r="G308" s="3"/>
      <c r="H308" s="3"/>
      <c r="I308" s="3"/>
    </row>
    <row r="309" spans="1:9" x14ac:dyDescent="0.25">
      <c r="A309"/>
      <c r="B309"/>
      <c r="C309" s="3"/>
      <c r="D309"/>
      <c r="E309" s="7"/>
      <c r="F309" s="7"/>
      <c r="G309" s="3"/>
      <c r="H309" s="3"/>
      <c r="I309" s="3"/>
    </row>
    <row r="310" spans="1:9" x14ac:dyDescent="0.25">
      <c r="A310"/>
      <c r="B310"/>
      <c r="C310" s="3"/>
      <c r="D310"/>
      <c r="E310" s="7"/>
      <c r="F310" s="7"/>
      <c r="G310" s="3"/>
      <c r="H310" s="3"/>
      <c r="I310" s="3"/>
    </row>
    <row r="311" spans="1:9" x14ac:dyDescent="0.25">
      <c r="A311"/>
      <c r="B311"/>
      <c r="C311" s="3"/>
      <c r="D311"/>
      <c r="E311" s="7"/>
      <c r="F311" s="7"/>
      <c r="G311" s="3"/>
      <c r="H311" s="3"/>
      <c r="I311" s="3"/>
    </row>
    <row r="312" spans="1:9" x14ac:dyDescent="0.25">
      <c r="A312"/>
      <c r="B312"/>
      <c r="C312" s="3"/>
      <c r="D312"/>
      <c r="E312" s="7"/>
      <c r="F312" s="7"/>
      <c r="G312" s="3"/>
      <c r="H312" s="3"/>
      <c r="I312" s="3"/>
    </row>
    <row r="313" spans="1:9" x14ac:dyDescent="0.25">
      <c r="A313"/>
      <c r="B313"/>
      <c r="C313" s="3"/>
      <c r="D313"/>
      <c r="E313" s="7"/>
      <c r="F313" s="7"/>
      <c r="G313" s="3"/>
      <c r="H313" s="3"/>
      <c r="I313" s="3"/>
    </row>
    <row r="314" spans="1:9" x14ac:dyDescent="0.25">
      <c r="A314"/>
      <c r="B314"/>
      <c r="C314" s="3"/>
      <c r="D314"/>
      <c r="E314" s="7"/>
      <c r="F314" s="7"/>
      <c r="G314" s="3"/>
      <c r="H314" s="3"/>
      <c r="I314" s="3"/>
    </row>
    <row r="315" spans="1:9" x14ac:dyDescent="0.25">
      <c r="A315"/>
      <c r="B315"/>
      <c r="C315" s="3"/>
      <c r="D315"/>
      <c r="E315" s="7"/>
      <c r="F315" s="7"/>
      <c r="G315" s="3"/>
      <c r="H315" s="3"/>
      <c r="I315" s="3"/>
    </row>
    <row r="316" spans="1:9" x14ac:dyDescent="0.25">
      <c r="A316"/>
      <c r="B316"/>
      <c r="C316" s="3"/>
      <c r="D316"/>
      <c r="E316" s="7"/>
      <c r="F316" s="7"/>
      <c r="G316" s="3"/>
      <c r="H316" s="3"/>
      <c r="I316" s="3"/>
    </row>
    <row r="317" spans="1:9" x14ac:dyDescent="0.25">
      <c r="A317"/>
      <c r="B317"/>
      <c r="C317" s="3"/>
      <c r="D317"/>
      <c r="E317" s="7"/>
      <c r="F317" s="7"/>
      <c r="G317" s="3"/>
      <c r="H317" s="3"/>
      <c r="I317" s="3"/>
    </row>
    <row r="318" spans="1:9" x14ac:dyDescent="0.25">
      <c r="A318"/>
      <c r="B318"/>
      <c r="C318" s="3"/>
      <c r="D318"/>
      <c r="E318" s="7"/>
      <c r="F318" s="7"/>
      <c r="G318" s="3"/>
      <c r="H318" s="3"/>
      <c r="I318" s="3"/>
    </row>
    <row r="319" spans="1:9" x14ac:dyDescent="0.25">
      <c r="A319"/>
      <c r="B319"/>
      <c r="C319" s="3"/>
      <c r="D319"/>
      <c r="E319" s="7"/>
      <c r="F319" s="7"/>
      <c r="G319" s="3"/>
      <c r="H319" s="3"/>
      <c r="I319" s="3"/>
    </row>
    <row r="320" spans="1:9" x14ac:dyDescent="0.25">
      <c r="A320"/>
      <c r="B320"/>
      <c r="C320" s="3"/>
      <c r="D320"/>
      <c r="E320" s="7"/>
      <c r="F320" s="7"/>
      <c r="G320" s="3"/>
      <c r="H320" s="3"/>
      <c r="I320" s="3"/>
    </row>
    <row r="321" spans="1:9" x14ac:dyDescent="0.25">
      <c r="A321"/>
      <c r="B321"/>
      <c r="C321" s="3"/>
      <c r="D321"/>
      <c r="E321" s="7"/>
      <c r="F321" s="7"/>
      <c r="G321" s="3"/>
      <c r="H321" s="3"/>
      <c r="I321" s="3"/>
    </row>
    <row r="322" spans="1:9" x14ac:dyDescent="0.25">
      <c r="A322"/>
      <c r="B322"/>
      <c r="C322" s="3"/>
      <c r="D322"/>
      <c r="E322" s="7"/>
      <c r="F322" s="7"/>
      <c r="G322" s="3"/>
      <c r="H322" s="3"/>
      <c r="I322" s="3"/>
    </row>
    <row r="323" spans="1:9" x14ac:dyDescent="0.25">
      <c r="A323"/>
      <c r="B323"/>
      <c r="C323" s="3"/>
      <c r="D323"/>
      <c r="E323" s="7"/>
      <c r="F323" s="7"/>
      <c r="G323" s="3"/>
      <c r="H323" s="3"/>
      <c r="I323" s="3"/>
    </row>
    <row r="324" spans="1:9" x14ac:dyDescent="0.25">
      <c r="A324"/>
      <c r="B324"/>
      <c r="C324" s="3"/>
      <c r="D324"/>
      <c r="E324" s="7"/>
      <c r="F324" s="7"/>
      <c r="G324" s="3"/>
      <c r="H324" s="3"/>
      <c r="I324" s="3"/>
    </row>
    <row r="325" spans="1:9" x14ac:dyDescent="0.25">
      <c r="A325"/>
      <c r="B325"/>
      <c r="C325" s="3"/>
      <c r="D325"/>
      <c r="E325" s="7"/>
      <c r="F325" s="7"/>
      <c r="G325" s="3"/>
      <c r="H325" s="3"/>
      <c r="I325" s="3"/>
    </row>
    <row r="326" spans="1:9" x14ac:dyDescent="0.25">
      <c r="A326"/>
      <c r="B326"/>
      <c r="C326" s="3"/>
      <c r="D326"/>
      <c r="E326" s="7"/>
      <c r="F326" s="7"/>
      <c r="G326" s="3"/>
      <c r="H326" s="3"/>
      <c r="I326" s="3"/>
    </row>
    <row r="327" spans="1:9" x14ac:dyDescent="0.25">
      <c r="A327"/>
      <c r="B327"/>
      <c r="C327" s="3"/>
      <c r="D327"/>
      <c r="E327" s="7"/>
      <c r="F327" s="7"/>
      <c r="G327" s="3"/>
      <c r="H327" s="3"/>
      <c r="I327" s="3"/>
    </row>
    <row r="328" spans="1:9" x14ac:dyDescent="0.25">
      <c r="A328"/>
      <c r="B328"/>
      <c r="C328" s="3"/>
      <c r="D328"/>
      <c r="E328" s="7"/>
      <c r="F328" s="7"/>
      <c r="G328" s="3"/>
      <c r="H328" s="3"/>
      <c r="I328" s="3"/>
    </row>
    <row r="329" spans="1:9" x14ac:dyDescent="0.25">
      <c r="A329"/>
      <c r="B329"/>
      <c r="C329" s="3"/>
      <c r="D329"/>
      <c r="E329" s="7"/>
      <c r="F329" s="7"/>
      <c r="G329" s="3"/>
      <c r="H329" s="3"/>
      <c r="I329" s="3"/>
    </row>
    <row r="330" spans="1:9" x14ac:dyDescent="0.25">
      <c r="A330"/>
      <c r="B330"/>
      <c r="C330" s="3"/>
      <c r="D330"/>
      <c r="E330" s="7"/>
      <c r="F330" s="7"/>
      <c r="G330" s="3"/>
      <c r="H330" s="3"/>
      <c r="I330" s="3"/>
    </row>
    <row r="331" spans="1:9" x14ac:dyDescent="0.25">
      <c r="A331"/>
      <c r="B331"/>
      <c r="C331" s="3"/>
      <c r="D331"/>
      <c r="E331" s="7"/>
      <c r="F331" s="7"/>
      <c r="G331" s="3"/>
      <c r="H331" s="3"/>
      <c r="I331" s="3"/>
    </row>
    <row r="332" spans="1:9" x14ac:dyDescent="0.25">
      <c r="A332"/>
      <c r="B332"/>
      <c r="C332" s="3"/>
      <c r="D332"/>
      <c r="E332" s="7"/>
      <c r="F332" s="7"/>
      <c r="G332" s="3"/>
      <c r="H332" s="3"/>
      <c r="I332" s="3"/>
    </row>
    <row r="333" spans="1:9" x14ac:dyDescent="0.25">
      <c r="A333"/>
      <c r="B333"/>
      <c r="C333" s="3"/>
      <c r="D333"/>
      <c r="E333" s="7"/>
      <c r="F333" s="7"/>
      <c r="G333" s="3"/>
      <c r="H333" s="3"/>
      <c r="I333" s="3"/>
    </row>
    <row r="334" spans="1:9" x14ac:dyDescent="0.25">
      <c r="A334"/>
      <c r="B334"/>
      <c r="C334" s="3"/>
      <c r="D334"/>
      <c r="E334" s="7"/>
      <c r="F334" s="7"/>
      <c r="G334" s="3"/>
      <c r="H334" s="3"/>
      <c r="I334" s="3"/>
    </row>
    <row r="335" spans="1:9" x14ac:dyDescent="0.25">
      <c r="A335"/>
      <c r="B335"/>
      <c r="C335" s="3"/>
      <c r="D335"/>
      <c r="E335" s="7"/>
      <c r="F335" s="7"/>
      <c r="G335" s="3"/>
      <c r="H335" s="3"/>
      <c r="I335" s="3"/>
    </row>
    <row r="336" spans="1:9" x14ac:dyDescent="0.25">
      <c r="A336"/>
      <c r="B336"/>
      <c r="C336" s="3"/>
      <c r="D336"/>
      <c r="E336" s="7"/>
      <c r="F336" s="7"/>
      <c r="G336" s="3"/>
      <c r="H336" s="3"/>
      <c r="I336" s="3"/>
    </row>
    <row r="337" spans="1:9" x14ac:dyDescent="0.25">
      <c r="A337"/>
      <c r="B337"/>
      <c r="C337" s="3"/>
      <c r="D337"/>
      <c r="E337" s="7"/>
      <c r="F337" s="7"/>
      <c r="G337" s="3"/>
      <c r="H337" s="3"/>
      <c r="I337" s="3"/>
    </row>
    <row r="338" spans="1:9" x14ac:dyDescent="0.25">
      <c r="A338"/>
      <c r="B338"/>
      <c r="C338" s="3"/>
      <c r="D338"/>
      <c r="E338" s="7"/>
      <c r="F338" s="7"/>
      <c r="G338" s="3"/>
      <c r="H338" s="3"/>
      <c r="I338" s="3"/>
    </row>
    <row r="339" spans="1:9" x14ac:dyDescent="0.25">
      <c r="A339"/>
      <c r="B339"/>
      <c r="C339" s="3"/>
      <c r="D339"/>
      <c r="E339" s="7"/>
      <c r="F339" s="7"/>
      <c r="G339" s="3"/>
      <c r="H339" s="3"/>
      <c r="I339" s="3"/>
    </row>
    <row r="340" spans="1:9" x14ac:dyDescent="0.25">
      <c r="A340"/>
      <c r="B340"/>
      <c r="C340" s="3"/>
      <c r="D340"/>
      <c r="E340" s="7"/>
      <c r="F340" s="7"/>
      <c r="G340" s="3"/>
      <c r="H340" s="3"/>
      <c r="I340" s="3"/>
    </row>
    <row r="341" spans="1:9" x14ac:dyDescent="0.25">
      <c r="A341"/>
      <c r="B341"/>
      <c r="C341" s="3"/>
      <c r="D341"/>
      <c r="E341" s="7"/>
      <c r="F341" s="7"/>
      <c r="G341" s="3"/>
      <c r="H341" s="3"/>
      <c r="I341" s="3"/>
    </row>
    <row r="342" spans="1:9" x14ac:dyDescent="0.25">
      <c r="A342"/>
      <c r="B342"/>
      <c r="C342" s="3"/>
      <c r="D342"/>
      <c r="E342" s="7"/>
      <c r="F342" s="7"/>
      <c r="G342" s="3"/>
      <c r="H342" s="3"/>
      <c r="I342" s="3"/>
    </row>
    <row r="343" spans="1:9" x14ac:dyDescent="0.25">
      <c r="A343"/>
      <c r="B343"/>
      <c r="C343" s="3"/>
      <c r="D343"/>
      <c r="E343" s="7"/>
      <c r="F343" s="7"/>
      <c r="G343" s="3"/>
      <c r="H343" s="3"/>
      <c r="I343" s="3"/>
    </row>
    <row r="344" spans="1:9" x14ac:dyDescent="0.25">
      <c r="A344"/>
      <c r="B344"/>
      <c r="C344" s="3"/>
      <c r="D344"/>
      <c r="E344" s="7"/>
      <c r="F344" s="7"/>
      <c r="G344" s="3"/>
      <c r="H344" s="3"/>
      <c r="I344" s="3"/>
    </row>
    <row r="345" spans="1:9" x14ac:dyDescent="0.25">
      <c r="A345"/>
      <c r="B345"/>
      <c r="C345" s="3"/>
      <c r="D345"/>
      <c r="E345" s="7"/>
      <c r="F345" s="7"/>
      <c r="G345" s="3"/>
      <c r="H345" s="3"/>
      <c r="I345" s="3"/>
    </row>
    <row r="346" spans="1:9" x14ac:dyDescent="0.25">
      <c r="A346"/>
      <c r="B346"/>
      <c r="C346" s="3"/>
      <c r="D346"/>
      <c r="E346" s="7"/>
      <c r="F346" s="7"/>
      <c r="G346" s="3"/>
      <c r="H346" s="3"/>
      <c r="I346" s="3"/>
    </row>
    <row r="347" spans="1:9" x14ac:dyDescent="0.25">
      <c r="A347"/>
      <c r="B347"/>
      <c r="C347" s="3"/>
      <c r="D347"/>
      <c r="E347" s="7"/>
      <c r="F347" s="7"/>
      <c r="G347" s="3"/>
      <c r="H347" s="3"/>
      <c r="I347" s="3"/>
    </row>
    <row r="348" spans="1:9" x14ac:dyDescent="0.25">
      <c r="A348"/>
      <c r="B348"/>
      <c r="C348" s="3"/>
      <c r="D348"/>
      <c r="E348" s="7"/>
      <c r="F348" s="7"/>
      <c r="G348" s="3"/>
      <c r="H348" s="3"/>
      <c r="I348" s="3"/>
    </row>
    <row r="349" spans="1:9" x14ac:dyDescent="0.25">
      <c r="A349"/>
      <c r="B349"/>
      <c r="C349" s="3"/>
      <c r="D349"/>
      <c r="E349" s="7"/>
      <c r="F349" s="7"/>
      <c r="G349" s="3"/>
      <c r="H349" s="3"/>
      <c r="I349" s="3"/>
    </row>
    <row r="350" spans="1:9" x14ac:dyDescent="0.25">
      <c r="A350"/>
      <c r="B350"/>
      <c r="C350" s="3"/>
      <c r="D350"/>
      <c r="E350" s="7"/>
      <c r="F350" s="7"/>
      <c r="G350" s="3"/>
      <c r="H350" s="3"/>
      <c r="I350" s="3"/>
    </row>
    <row r="351" spans="1:9" x14ac:dyDescent="0.25">
      <c r="A351"/>
      <c r="B351"/>
      <c r="C351" s="3"/>
      <c r="D351"/>
      <c r="E351" s="7"/>
      <c r="F351" s="7"/>
      <c r="G351" s="3"/>
      <c r="H351" s="3"/>
      <c r="I351" s="3"/>
    </row>
    <row r="352" spans="1:9" x14ac:dyDescent="0.25">
      <c r="A352"/>
      <c r="B352"/>
      <c r="C352" s="3"/>
      <c r="D352"/>
      <c r="E352" s="7"/>
      <c r="F352" s="7"/>
      <c r="G352" s="3"/>
      <c r="H352" s="3"/>
      <c r="I352" s="3"/>
    </row>
    <row r="353" spans="1:9" x14ac:dyDescent="0.25">
      <c r="A353"/>
      <c r="B353"/>
      <c r="C353" s="3"/>
      <c r="D353"/>
      <c r="E353" s="7"/>
      <c r="F353" s="7"/>
      <c r="G353" s="3"/>
      <c r="H353" s="3"/>
      <c r="I353" s="3"/>
    </row>
    <row r="354" spans="1:9" x14ac:dyDescent="0.25">
      <c r="A354"/>
      <c r="B354"/>
      <c r="C354" s="3"/>
      <c r="D354"/>
      <c r="E354" s="7"/>
      <c r="F354" s="7"/>
      <c r="G354" s="3"/>
      <c r="H354" s="3"/>
      <c r="I354" s="3"/>
    </row>
    <row r="355" spans="1:9" x14ac:dyDescent="0.25">
      <c r="A355"/>
      <c r="B355"/>
      <c r="C355" s="3"/>
      <c r="D355"/>
      <c r="E355" s="7"/>
      <c r="F355" s="7"/>
      <c r="G355" s="3"/>
      <c r="H355" s="3"/>
      <c r="I355" s="3"/>
    </row>
    <row r="356" spans="1:9" x14ac:dyDescent="0.25">
      <c r="A356"/>
      <c r="B356"/>
      <c r="C356" s="3"/>
      <c r="D356"/>
      <c r="E356" s="7"/>
      <c r="F356" s="7"/>
      <c r="G356" s="3"/>
      <c r="H356" s="3"/>
      <c r="I356" s="3"/>
    </row>
    <row r="357" spans="1:9" x14ac:dyDescent="0.25">
      <c r="A357"/>
      <c r="B357"/>
      <c r="C357" s="3"/>
      <c r="D357"/>
      <c r="E357" s="7"/>
      <c r="F357" s="7"/>
      <c r="G357" s="3"/>
      <c r="H357" s="3"/>
      <c r="I357" s="3"/>
    </row>
    <row r="358" spans="1:9" x14ac:dyDescent="0.25">
      <c r="A358"/>
      <c r="B358"/>
      <c r="C358" s="3"/>
      <c r="D358"/>
      <c r="E358" s="7"/>
      <c r="F358" s="7"/>
      <c r="G358" s="3"/>
      <c r="H358" s="3"/>
      <c r="I358" s="3"/>
    </row>
    <row r="359" spans="1:9" x14ac:dyDescent="0.25">
      <c r="A359"/>
      <c r="B359"/>
      <c r="C359" s="3"/>
      <c r="D359"/>
      <c r="E359" s="7"/>
      <c r="F359" s="7"/>
      <c r="G359" s="3"/>
      <c r="H359" s="3"/>
      <c r="I359" s="3"/>
    </row>
    <row r="360" spans="1:9" x14ac:dyDescent="0.25">
      <c r="A360"/>
      <c r="B360"/>
      <c r="C360" s="3"/>
      <c r="D360"/>
      <c r="E360" s="7"/>
      <c r="F360" s="7"/>
      <c r="G360" s="3"/>
      <c r="H360" s="3"/>
      <c r="I360" s="3"/>
    </row>
    <row r="361" spans="1:9" x14ac:dyDescent="0.25">
      <c r="A361"/>
      <c r="B361"/>
      <c r="C361" s="3"/>
      <c r="D361"/>
      <c r="E361" s="7"/>
      <c r="F361" s="7"/>
      <c r="G361" s="3"/>
      <c r="H361" s="3"/>
      <c r="I361" s="3"/>
    </row>
    <row r="362" spans="1:9" x14ac:dyDescent="0.25">
      <c r="A362"/>
      <c r="B362"/>
      <c r="C362" s="3"/>
      <c r="D362"/>
      <c r="E362" s="7"/>
      <c r="F362" s="7"/>
      <c r="G362" s="3"/>
      <c r="H362" s="3"/>
      <c r="I362" s="3"/>
    </row>
    <row r="363" spans="1:9" x14ac:dyDescent="0.25">
      <c r="A363"/>
      <c r="B363"/>
      <c r="C363" s="3"/>
      <c r="D363"/>
      <c r="E363" s="7"/>
      <c r="F363" s="7"/>
      <c r="G363" s="3"/>
      <c r="H363" s="3"/>
      <c r="I363" s="3"/>
    </row>
    <row r="364" spans="1:9" x14ac:dyDescent="0.25">
      <c r="A364"/>
      <c r="B364"/>
      <c r="C364" s="3"/>
      <c r="D364"/>
      <c r="E364" s="7"/>
      <c r="F364" s="7"/>
      <c r="G364" s="3"/>
      <c r="H364" s="3"/>
      <c r="I364" s="3"/>
    </row>
    <row r="365" spans="1:9" x14ac:dyDescent="0.25">
      <c r="A365"/>
      <c r="B365"/>
      <c r="C365" s="3"/>
      <c r="D365"/>
      <c r="E365" s="7"/>
      <c r="F365" s="7"/>
      <c r="G365" s="3"/>
      <c r="H365" s="3"/>
      <c r="I365" s="3"/>
    </row>
    <row r="366" spans="1:9" x14ac:dyDescent="0.25">
      <c r="A366"/>
      <c r="B366"/>
      <c r="C366" s="3"/>
      <c r="D366"/>
      <c r="E366" s="7"/>
      <c r="F366" s="7"/>
      <c r="G366" s="3"/>
      <c r="H366" s="3"/>
      <c r="I366" s="3"/>
    </row>
    <row r="367" spans="1:9" x14ac:dyDescent="0.25">
      <c r="A367"/>
      <c r="B367"/>
      <c r="C367" s="3"/>
      <c r="D367"/>
      <c r="E367" s="7"/>
      <c r="F367" s="7"/>
      <c r="G367" s="3"/>
      <c r="H367" s="3"/>
      <c r="I367" s="3"/>
    </row>
    <row r="368" spans="1:9" x14ac:dyDescent="0.25">
      <c r="A368"/>
      <c r="B368"/>
      <c r="C368" s="3"/>
      <c r="D368"/>
      <c r="E368" s="7"/>
      <c r="F368" s="7"/>
      <c r="G368" s="3"/>
      <c r="H368" s="3"/>
      <c r="I368" s="3"/>
    </row>
    <row r="369" spans="1:9" x14ac:dyDescent="0.25">
      <c r="A369"/>
      <c r="B369"/>
      <c r="C369" s="3"/>
      <c r="D369"/>
      <c r="E369" s="7"/>
      <c r="F369" s="7"/>
      <c r="G369" s="3"/>
      <c r="H369" s="3"/>
      <c r="I369" s="3"/>
    </row>
    <row r="370" spans="1:9" x14ac:dyDescent="0.25">
      <c r="A370"/>
      <c r="B370"/>
      <c r="C370" s="3"/>
      <c r="D370"/>
      <c r="E370" s="7"/>
      <c r="F370" s="7"/>
      <c r="G370" s="3"/>
      <c r="H370" s="3"/>
      <c r="I370" s="3"/>
    </row>
    <row r="371" spans="1:9" x14ac:dyDescent="0.25">
      <c r="A371"/>
      <c r="B371"/>
      <c r="C371" s="3"/>
      <c r="D371"/>
      <c r="E371" s="7"/>
      <c r="F371" s="7"/>
      <c r="G371" s="3"/>
      <c r="H371" s="3"/>
      <c r="I371" s="3"/>
    </row>
    <row r="372" spans="1:9" x14ac:dyDescent="0.25">
      <c r="A372"/>
      <c r="B372"/>
      <c r="C372" s="3"/>
      <c r="D372"/>
      <c r="E372" s="7"/>
      <c r="F372" s="7"/>
      <c r="G372" s="3"/>
      <c r="H372" s="3"/>
      <c r="I372" s="3"/>
    </row>
    <row r="373" spans="1:9" x14ac:dyDescent="0.25">
      <c r="A373"/>
      <c r="B373"/>
      <c r="C373" s="3"/>
      <c r="D373"/>
      <c r="E373" s="7"/>
      <c r="F373" s="7"/>
      <c r="G373" s="3"/>
      <c r="H373" s="3"/>
      <c r="I373" s="3"/>
    </row>
    <row r="374" spans="1:9" x14ac:dyDescent="0.25">
      <c r="A374"/>
      <c r="B374"/>
      <c r="C374" s="3"/>
      <c r="D374"/>
      <c r="E374" s="7"/>
      <c r="F374" s="7"/>
      <c r="G374" s="3"/>
      <c r="H374" s="3"/>
      <c r="I374" s="3"/>
    </row>
    <row r="375" spans="1:9" x14ac:dyDescent="0.25">
      <c r="A375"/>
      <c r="B375"/>
      <c r="C375" s="3"/>
      <c r="D375"/>
      <c r="E375" s="7"/>
      <c r="F375" s="7"/>
      <c r="G375" s="3"/>
      <c r="H375" s="3"/>
      <c r="I375" s="3"/>
    </row>
    <row r="376" spans="1:9" x14ac:dyDescent="0.25">
      <c r="A376"/>
      <c r="B376"/>
      <c r="C376" s="3"/>
      <c r="D376"/>
      <c r="E376" s="7"/>
      <c r="F376" s="7"/>
      <c r="G376" s="3"/>
      <c r="H376" s="3"/>
      <c r="I376" s="3"/>
    </row>
    <row r="377" spans="1:9" x14ac:dyDescent="0.25">
      <c r="A377"/>
      <c r="B377"/>
      <c r="C377" s="3"/>
      <c r="D377"/>
      <c r="E377" s="7"/>
      <c r="F377" s="7"/>
      <c r="G377" s="3"/>
      <c r="H377" s="3"/>
      <c r="I377" s="3"/>
    </row>
    <row r="378" spans="1:9" x14ac:dyDescent="0.25">
      <c r="A378"/>
      <c r="B378"/>
      <c r="C378" s="3"/>
      <c r="D378"/>
      <c r="E378" s="7"/>
      <c r="F378" s="7"/>
      <c r="G378" s="3"/>
      <c r="H378" s="3"/>
      <c r="I378" s="3"/>
    </row>
    <row r="379" spans="1:9" x14ac:dyDescent="0.25">
      <c r="A379"/>
      <c r="B379"/>
      <c r="C379" s="3"/>
      <c r="D379"/>
      <c r="E379" s="7"/>
      <c r="F379" s="7"/>
      <c r="G379" s="3"/>
      <c r="H379" s="3"/>
      <c r="I379" s="3"/>
    </row>
    <row r="380" spans="1:9" x14ac:dyDescent="0.25">
      <c r="A380"/>
      <c r="B380"/>
      <c r="C380" s="3"/>
      <c r="D380"/>
      <c r="E380" s="7"/>
      <c r="F380" s="7"/>
      <c r="G380" s="3"/>
      <c r="H380" s="3"/>
      <c r="I380" s="3"/>
    </row>
    <row r="381" spans="1:9" x14ac:dyDescent="0.25">
      <c r="A381"/>
      <c r="B381"/>
      <c r="C381" s="3"/>
      <c r="D381"/>
      <c r="E381" s="7"/>
      <c r="F381" s="7"/>
      <c r="G381" s="3"/>
      <c r="H381" s="3"/>
      <c r="I381" s="3"/>
    </row>
    <row r="382" spans="1:9" x14ac:dyDescent="0.25">
      <c r="A382"/>
      <c r="B382"/>
      <c r="C382" s="3"/>
      <c r="D382"/>
      <c r="E382" s="7"/>
      <c r="F382" s="7"/>
      <c r="G382" s="3"/>
      <c r="H382" s="3"/>
      <c r="I382" s="3"/>
    </row>
    <row r="383" spans="1:9" x14ac:dyDescent="0.25">
      <c r="A383"/>
      <c r="B383"/>
      <c r="C383" s="3"/>
      <c r="D383"/>
      <c r="E383" s="7"/>
      <c r="F383" s="7"/>
      <c r="G383" s="3"/>
      <c r="H383" s="3"/>
      <c r="I383" s="3"/>
    </row>
    <row r="384" spans="1:9" x14ac:dyDescent="0.25">
      <c r="A384"/>
      <c r="B384"/>
      <c r="C384" s="3"/>
      <c r="D384"/>
      <c r="E384" s="7"/>
      <c r="F384" s="7"/>
      <c r="G384" s="3"/>
      <c r="H384" s="3"/>
      <c r="I384" s="3"/>
    </row>
    <row r="385" spans="1:9" x14ac:dyDescent="0.25">
      <c r="A385"/>
      <c r="B385"/>
      <c r="C385" s="3"/>
      <c r="D385"/>
      <c r="E385" s="7"/>
      <c r="F385" s="7"/>
      <c r="G385" s="3"/>
      <c r="H385" s="3"/>
      <c r="I385" s="3"/>
    </row>
    <row r="386" spans="1:9" x14ac:dyDescent="0.25">
      <c r="A386"/>
      <c r="B386"/>
      <c r="C386" s="3"/>
      <c r="D386"/>
      <c r="E386" s="7"/>
      <c r="F386" s="7"/>
      <c r="G386" s="3"/>
      <c r="H386" s="3"/>
      <c r="I386" s="3"/>
    </row>
    <row r="387" spans="1:9" x14ac:dyDescent="0.25">
      <c r="A387"/>
      <c r="B387"/>
      <c r="C387" s="3"/>
      <c r="D387"/>
      <c r="E387" s="7"/>
      <c r="F387" s="7"/>
      <c r="G387" s="3"/>
      <c r="H387" s="3"/>
      <c r="I387" s="3"/>
    </row>
    <row r="388" spans="1:9" x14ac:dyDescent="0.25">
      <c r="A388"/>
      <c r="B388"/>
      <c r="C388" s="3"/>
      <c r="D388"/>
      <c r="E388" s="7"/>
      <c r="F388" s="7"/>
      <c r="G388" s="3"/>
      <c r="H388" s="3"/>
      <c r="I388" s="3"/>
    </row>
    <row r="389" spans="1:9" x14ac:dyDescent="0.25">
      <c r="A389"/>
      <c r="B389"/>
      <c r="C389" s="3"/>
      <c r="D389"/>
      <c r="E389" s="7"/>
      <c r="F389" s="7"/>
      <c r="G389" s="3"/>
      <c r="H389" s="3"/>
      <c r="I389" s="3"/>
    </row>
  </sheetData>
  <autoFilter ref="D1:H77" xr:uid="{20C63149-A216-4498-A2B2-7C1E4FC502FF}"/>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575A4-9B89-40AD-B162-EE1191598E14}">
  <sheetPr>
    <tabColor rgb="FF00B0F0"/>
  </sheetPr>
  <dimension ref="A1:N139"/>
  <sheetViews>
    <sheetView topLeftCell="D1" zoomScale="55" zoomScaleNormal="55" workbookViewId="0">
      <pane ySplit="1" topLeftCell="A116" activePane="bottomLeft" state="frozen"/>
      <selection activeCell="D18" sqref="D18"/>
      <selection pane="bottomLeft" activeCell="L143" sqref="L143"/>
    </sheetView>
  </sheetViews>
  <sheetFormatPr defaultColWidth="9.140625" defaultRowHeight="15" x14ac:dyDescent="0.25"/>
  <cols>
    <col min="1" max="1" width="10" style="11" customWidth="1"/>
    <col min="2" max="2" width="19.42578125" style="11" customWidth="1"/>
    <col min="3" max="3" width="29.5703125" style="11" customWidth="1"/>
    <col min="4" max="4" width="8.5703125" style="250" customWidth="1"/>
    <col min="5" max="5" width="51.42578125" style="11" customWidth="1"/>
    <col min="6" max="7" width="20.140625" style="7" customWidth="1"/>
    <col min="8" max="8" width="19.42578125" style="7" customWidth="1"/>
    <col min="9" max="9" width="42.42578125" style="11" customWidth="1"/>
    <col min="10" max="11" width="21.42578125" style="7" customWidth="1"/>
    <col min="12" max="12" width="104.140625" style="250" customWidth="1"/>
    <col min="13" max="13" width="64.5703125" style="250" customWidth="1"/>
    <col min="14" max="14" width="54.5703125" style="250" customWidth="1"/>
  </cols>
  <sheetData>
    <row r="1" spans="1:14" s="9" customFormat="1" ht="30" x14ac:dyDescent="0.25">
      <c r="A1" s="88" t="s">
        <v>117</v>
      </c>
      <c r="B1" s="88" t="s">
        <v>118</v>
      </c>
      <c r="C1" s="88" t="s">
        <v>119</v>
      </c>
      <c r="D1" s="245" t="s">
        <v>120</v>
      </c>
      <c r="E1" s="88" t="s">
        <v>121</v>
      </c>
      <c r="F1" s="88" t="s">
        <v>3022</v>
      </c>
      <c r="G1" s="88" t="s">
        <v>122</v>
      </c>
      <c r="H1" s="88" t="s">
        <v>123</v>
      </c>
      <c r="I1" s="88" t="s">
        <v>124</v>
      </c>
      <c r="J1" s="88" t="s">
        <v>125</v>
      </c>
      <c r="K1" s="88" t="s">
        <v>126</v>
      </c>
      <c r="L1" s="88" t="s">
        <v>127</v>
      </c>
      <c r="M1" s="88" t="s">
        <v>987</v>
      </c>
      <c r="N1" s="658" t="s">
        <v>135</v>
      </c>
    </row>
    <row r="2" spans="1:14" s="1" customFormat="1" ht="39.950000000000003" customHeight="1" x14ac:dyDescent="0.25">
      <c r="A2" s="295" t="s">
        <v>148</v>
      </c>
      <c r="B2" s="295" t="s">
        <v>149</v>
      </c>
      <c r="C2" s="295" t="s">
        <v>988</v>
      </c>
      <c r="D2" s="618" t="s">
        <v>151</v>
      </c>
      <c r="E2" s="295" t="s">
        <v>152</v>
      </c>
      <c r="F2" s="617"/>
      <c r="G2" s="573"/>
      <c r="H2" s="573" t="s">
        <v>123</v>
      </c>
      <c r="I2" s="295" t="s">
        <v>152</v>
      </c>
      <c r="J2" s="573"/>
      <c r="K2" s="573"/>
      <c r="L2" s="809" t="s">
        <v>989</v>
      </c>
      <c r="M2" s="809" t="s">
        <v>3229</v>
      </c>
      <c r="N2" s="812"/>
    </row>
    <row r="3" spans="1:14" s="1" customFormat="1" ht="39.950000000000003" customHeight="1" x14ac:dyDescent="0.25">
      <c r="A3" s="282" t="s">
        <v>148</v>
      </c>
      <c r="B3" s="282" t="s">
        <v>149</v>
      </c>
      <c r="C3" s="282" t="s">
        <v>988</v>
      </c>
      <c r="D3" s="240" t="s">
        <v>165</v>
      </c>
      <c r="E3" s="282" t="s">
        <v>166</v>
      </c>
      <c r="F3" s="283"/>
      <c r="G3" s="283"/>
      <c r="H3" s="283"/>
      <c r="I3" s="282" t="s">
        <v>166</v>
      </c>
      <c r="J3" s="283"/>
      <c r="K3" s="283"/>
      <c r="L3" s="811"/>
      <c r="M3" s="811"/>
      <c r="N3" s="812"/>
    </row>
    <row r="4" spans="1:14" s="1" customFormat="1" ht="39.950000000000003" customHeight="1" x14ac:dyDescent="0.25">
      <c r="A4" s="282" t="s">
        <v>148</v>
      </c>
      <c r="B4" s="282" t="s">
        <v>149</v>
      </c>
      <c r="C4" s="282" t="s">
        <v>988</v>
      </c>
      <c r="D4" s="240" t="s">
        <v>168</v>
      </c>
      <c r="E4" s="282" t="s">
        <v>169</v>
      </c>
      <c r="F4" s="283"/>
      <c r="G4" s="283"/>
      <c r="H4" s="283"/>
      <c r="I4" s="282" t="s">
        <v>169</v>
      </c>
      <c r="J4" s="283"/>
      <c r="K4" s="283"/>
      <c r="L4" s="811"/>
      <c r="M4" s="811" t="s">
        <v>990</v>
      </c>
      <c r="N4" s="812"/>
    </row>
    <row r="5" spans="1:14" s="1" customFormat="1" ht="39.950000000000003" customHeight="1" x14ac:dyDescent="0.25">
      <c r="A5" s="316" t="s">
        <v>148</v>
      </c>
      <c r="B5" s="316" t="s">
        <v>149</v>
      </c>
      <c r="C5" s="316" t="s">
        <v>988</v>
      </c>
      <c r="D5" s="619" t="s">
        <v>170</v>
      </c>
      <c r="E5" s="316" t="s">
        <v>171</v>
      </c>
      <c r="F5" s="317"/>
      <c r="G5" s="317"/>
      <c r="H5" s="317"/>
      <c r="I5" s="316" t="s">
        <v>171</v>
      </c>
      <c r="J5" s="317"/>
      <c r="K5" s="317"/>
      <c r="L5" s="810"/>
      <c r="M5" s="810" t="s">
        <v>990</v>
      </c>
      <c r="N5" s="812"/>
    </row>
    <row r="6" spans="1:14" s="9" customFormat="1" ht="39.950000000000003" customHeight="1" x14ac:dyDescent="0.25">
      <c r="A6" s="322" t="s">
        <v>991</v>
      </c>
      <c r="B6" s="322" t="s">
        <v>149</v>
      </c>
      <c r="C6" s="322" t="s">
        <v>992</v>
      </c>
      <c r="D6" s="603" t="s">
        <v>151</v>
      </c>
      <c r="E6" s="322" t="s">
        <v>174</v>
      </c>
      <c r="F6" s="323"/>
      <c r="G6" s="323"/>
      <c r="H6" s="323" t="s">
        <v>123</v>
      </c>
      <c r="I6" s="322" t="s">
        <v>174</v>
      </c>
      <c r="J6" s="323"/>
      <c r="K6" s="323"/>
      <c r="L6" s="806" t="s">
        <v>175</v>
      </c>
      <c r="M6" s="806" t="s">
        <v>3229</v>
      </c>
      <c r="N6" s="812"/>
    </row>
    <row r="7" spans="1:14" s="9" customFormat="1" ht="39.950000000000003" customHeight="1" x14ac:dyDescent="0.25">
      <c r="A7" s="325" t="s">
        <v>991</v>
      </c>
      <c r="B7" s="325" t="s">
        <v>149</v>
      </c>
      <c r="C7" s="325" t="s">
        <v>992</v>
      </c>
      <c r="D7" s="452" t="s">
        <v>165</v>
      </c>
      <c r="E7" s="325" t="s">
        <v>181</v>
      </c>
      <c r="F7" s="326"/>
      <c r="G7" s="326"/>
      <c r="H7" s="326"/>
      <c r="I7" s="325" t="s">
        <v>181</v>
      </c>
      <c r="J7" s="326"/>
      <c r="K7" s="326"/>
      <c r="L7" s="807"/>
      <c r="M7" s="807" t="s">
        <v>990</v>
      </c>
      <c r="N7" s="812"/>
    </row>
    <row r="8" spans="1:14" s="9" customFormat="1" ht="39.950000000000003" customHeight="1" x14ac:dyDescent="0.25">
      <c r="A8" s="325" t="s">
        <v>991</v>
      </c>
      <c r="B8" s="325" t="s">
        <v>149</v>
      </c>
      <c r="C8" s="325" t="s">
        <v>992</v>
      </c>
      <c r="D8" s="452" t="s">
        <v>168</v>
      </c>
      <c r="E8" s="325" t="s">
        <v>183</v>
      </c>
      <c r="F8" s="326"/>
      <c r="G8" s="326"/>
      <c r="H8" s="326"/>
      <c r="I8" s="325" t="s">
        <v>183</v>
      </c>
      <c r="J8" s="326"/>
      <c r="K8" s="326"/>
      <c r="L8" s="807"/>
      <c r="M8" s="807" t="s">
        <v>990</v>
      </c>
      <c r="N8" s="812"/>
    </row>
    <row r="9" spans="1:14" s="9" customFormat="1" ht="39.950000000000003" customHeight="1" x14ac:dyDescent="0.25">
      <c r="A9" s="325" t="s">
        <v>991</v>
      </c>
      <c r="B9" s="325" t="s">
        <v>149</v>
      </c>
      <c r="C9" s="325" t="s">
        <v>992</v>
      </c>
      <c r="D9" s="452" t="s">
        <v>170</v>
      </c>
      <c r="E9" s="325" t="s">
        <v>185</v>
      </c>
      <c r="F9" s="326"/>
      <c r="G9" s="326"/>
      <c r="H9" s="326"/>
      <c r="I9" s="325" t="s">
        <v>185</v>
      </c>
      <c r="J9" s="326"/>
      <c r="K9" s="326"/>
      <c r="L9" s="807"/>
      <c r="M9" s="807" t="s">
        <v>990</v>
      </c>
      <c r="N9" s="812"/>
    </row>
    <row r="10" spans="1:14" s="9" customFormat="1" ht="39.950000000000003" customHeight="1" x14ac:dyDescent="0.25">
      <c r="A10" s="325" t="s">
        <v>991</v>
      </c>
      <c r="B10" s="325" t="s">
        <v>149</v>
      </c>
      <c r="C10" s="325" t="s">
        <v>992</v>
      </c>
      <c r="D10" s="452" t="s">
        <v>186</v>
      </c>
      <c r="E10" s="325" t="s">
        <v>187</v>
      </c>
      <c r="F10" s="326"/>
      <c r="G10" s="326"/>
      <c r="H10" s="326"/>
      <c r="I10" s="325" t="s">
        <v>187</v>
      </c>
      <c r="J10" s="326"/>
      <c r="K10" s="326"/>
      <c r="L10" s="807"/>
      <c r="M10" s="807" t="s">
        <v>990</v>
      </c>
      <c r="N10" s="812"/>
    </row>
    <row r="11" spans="1:14" s="9" customFormat="1" ht="39.950000000000003" customHeight="1" x14ac:dyDescent="0.25">
      <c r="A11" s="325" t="s">
        <v>991</v>
      </c>
      <c r="B11" s="325" t="s">
        <v>149</v>
      </c>
      <c r="C11" s="325" t="s">
        <v>992</v>
      </c>
      <c r="D11" s="452" t="s">
        <v>188</v>
      </c>
      <c r="E11" s="325" t="s">
        <v>189</v>
      </c>
      <c r="F11" s="326"/>
      <c r="G11" s="326"/>
      <c r="H11" s="326"/>
      <c r="I11" s="325" t="s">
        <v>189</v>
      </c>
      <c r="J11" s="326">
        <v>2030</v>
      </c>
      <c r="K11" s="326"/>
      <c r="L11" s="807"/>
      <c r="M11" s="807" t="s">
        <v>990</v>
      </c>
      <c r="N11" s="812"/>
    </row>
    <row r="12" spans="1:14" s="9" customFormat="1" ht="39.950000000000003" customHeight="1" x14ac:dyDescent="0.25">
      <c r="A12" s="336" t="s">
        <v>991</v>
      </c>
      <c r="B12" s="336" t="s">
        <v>149</v>
      </c>
      <c r="C12" s="336" t="s">
        <v>992</v>
      </c>
      <c r="D12" s="614" t="s">
        <v>190</v>
      </c>
      <c r="E12" s="336" t="s">
        <v>191</v>
      </c>
      <c r="F12" s="337"/>
      <c r="G12" s="337"/>
      <c r="H12" s="337"/>
      <c r="I12" s="336" t="s">
        <v>191</v>
      </c>
      <c r="J12" s="326">
        <v>2040</v>
      </c>
      <c r="K12" s="337"/>
      <c r="L12" s="808"/>
      <c r="M12" s="808" t="s">
        <v>990</v>
      </c>
      <c r="N12" s="812"/>
    </row>
    <row r="13" spans="1:14" s="1" customFormat="1" ht="39.950000000000003" customHeight="1" x14ac:dyDescent="0.25">
      <c r="A13" s="295" t="s">
        <v>993</v>
      </c>
      <c r="B13" s="295" t="s">
        <v>149</v>
      </c>
      <c r="C13" s="295" t="s">
        <v>994</v>
      </c>
      <c r="D13" s="618" t="s">
        <v>151</v>
      </c>
      <c r="E13" s="295" t="s">
        <v>192</v>
      </c>
      <c r="F13" s="617"/>
      <c r="G13" s="573"/>
      <c r="H13" s="573" t="s">
        <v>123</v>
      </c>
      <c r="I13" s="295" t="s">
        <v>192</v>
      </c>
      <c r="J13" s="573"/>
      <c r="K13" s="573">
        <v>2022</v>
      </c>
      <c r="L13" s="809" t="s">
        <v>194</v>
      </c>
      <c r="M13" s="809" t="s">
        <v>990</v>
      </c>
      <c r="N13" s="812"/>
    </row>
    <row r="14" spans="1:14" s="1" customFormat="1" ht="39.950000000000003" customHeight="1" x14ac:dyDescent="0.25">
      <c r="A14" s="282" t="s">
        <v>993</v>
      </c>
      <c r="B14" s="282" t="s">
        <v>149</v>
      </c>
      <c r="C14" s="282" t="s">
        <v>994</v>
      </c>
      <c r="D14" s="240" t="s">
        <v>165</v>
      </c>
      <c r="E14" s="282" t="s">
        <v>200</v>
      </c>
      <c r="F14" s="283"/>
      <c r="G14" s="283"/>
      <c r="H14" s="283"/>
      <c r="I14" s="282" t="s">
        <v>200</v>
      </c>
      <c r="J14" s="283"/>
      <c r="K14" s="283">
        <v>2022</v>
      </c>
      <c r="L14" s="811"/>
      <c r="M14" s="811" t="s">
        <v>990</v>
      </c>
      <c r="N14" s="812"/>
    </row>
    <row r="15" spans="1:14" s="1" customFormat="1" ht="39.950000000000003" customHeight="1" x14ac:dyDescent="0.25">
      <c r="A15" s="282" t="s">
        <v>993</v>
      </c>
      <c r="B15" s="282" t="s">
        <v>149</v>
      </c>
      <c r="C15" s="282" t="s">
        <v>994</v>
      </c>
      <c r="D15" s="240" t="s">
        <v>168</v>
      </c>
      <c r="E15" s="282" t="s">
        <v>203</v>
      </c>
      <c r="F15" s="283"/>
      <c r="G15" s="283"/>
      <c r="H15" s="283" t="s">
        <v>204</v>
      </c>
      <c r="I15" s="282" t="s">
        <v>203</v>
      </c>
      <c r="J15" s="283"/>
      <c r="K15" s="283"/>
      <c r="L15" s="811"/>
      <c r="M15" s="811" t="s">
        <v>990</v>
      </c>
      <c r="N15" s="812"/>
    </row>
    <row r="16" spans="1:14" s="1" customFormat="1" ht="39.950000000000003" customHeight="1" x14ac:dyDescent="0.25">
      <c r="A16" s="282" t="s">
        <v>993</v>
      </c>
      <c r="B16" s="282" t="s">
        <v>149</v>
      </c>
      <c r="C16" s="282" t="s">
        <v>994</v>
      </c>
      <c r="D16" s="240" t="s">
        <v>170</v>
      </c>
      <c r="E16" s="282" t="s">
        <v>206</v>
      </c>
      <c r="F16" s="283"/>
      <c r="G16" s="283"/>
      <c r="H16" s="283"/>
      <c r="I16" s="282" t="s">
        <v>206</v>
      </c>
      <c r="J16" s="283"/>
      <c r="K16" s="283"/>
      <c r="L16" s="811"/>
      <c r="M16" s="811" t="s">
        <v>990</v>
      </c>
      <c r="N16" s="812"/>
    </row>
    <row r="17" spans="1:14" s="1" customFormat="1" ht="39.950000000000003" customHeight="1" x14ac:dyDescent="0.25">
      <c r="A17" s="282" t="s">
        <v>993</v>
      </c>
      <c r="B17" s="282" t="s">
        <v>149</v>
      </c>
      <c r="C17" s="282" t="s">
        <v>994</v>
      </c>
      <c r="D17" s="240" t="s">
        <v>186</v>
      </c>
      <c r="E17" s="282" t="s">
        <v>208</v>
      </c>
      <c r="F17" s="283"/>
      <c r="G17" s="283" t="s">
        <v>155</v>
      </c>
      <c r="H17" s="283"/>
      <c r="I17" s="282" t="s">
        <v>208</v>
      </c>
      <c r="J17" s="283"/>
      <c r="K17" s="283"/>
      <c r="L17" s="811"/>
      <c r="M17" s="811" t="s">
        <v>990</v>
      </c>
      <c r="N17" s="812"/>
    </row>
    <row r="18" spans="1:14" s="1" customFormat="1" ht="39.950000000000003" customHeight="1" x14ac:dyDescent="0.25">
      <c r="A18" s="316" t="s">
        <v>993</v>
      </c>
      <c r="B18" s="316" t="s">
        <v>149</v>
      </c>
      <c r="C18" s="316" t="s">
        <v>994</v>
      </c>
      <c r="D18" s="619" t="s">
        <v>188</v>
      </c>
      <c r="E18" s="316" t="s">
        <v>209</v>
      </c>
      <c r="F18" s="317"/>
      <c r="G18" s="317" t="s">
        <v>155</v>
      </c>
      <c r="H18" s="317"/>
      <c r="I18" s="316" t="s">
        <v>209</v>
      </c>
      <c r="J18" s="317"/>
      <c r="K18" s="317"/>
      <c r="L18" s="810"/>
      <c r="M18" s="810" t="s">
        <v>990</v>
      </c>
      <c r="N18" s="812"/>
    </row>
    <row r="19" spans="1:14" s="9" customFormat="1" ht="39.950000000000003" customHeight="1" x14ac:dyDescent="0.25">
      <c r="A19" s="322" t="s">
        <v>995</v>
      </c>
      <c r="B19" s="322" t="s">
        <v>149</v>
      </c>
      <c r="C19" s="322" t="s">
        <v>996</v>
      </c>
      <c r="D19" s="603" t="s">
        <v>151</v>
      </c>
      <c r="E19" s="322" t="s">
        <v>212</v>
      </c>
      <c r="F19" s="323"/>
      <c r="G19" s="323"/>
      <c r="H19" s="323" t="s">
        <v>123</v>
      </c>
      <c r="I19" s="322" t="s">
        <v>212</v>
      </c>
      <c r="J19" s="323"/>
      <c r="K19" s="323"/>
      <c r="L19" s="806" t="s">
        <v>214</v>
      </c>
      <c r="M19" s="806" t="s">
        <v>990</v>
      </c>
      <c r="N19" s="812"/>
    </row>
    <row r="20" spans="1:14" s="9" customFormat="1" ht="39.950000000000003" customHeight="1" x14ac:dyDescent="0.25">
      <c r="A20" s="325" t="s">
        <v>995</v>
      </c>
      <c r="B20" s="325" t="s">
        <v>149</v>
      </c>
      <c r="C20" s="325" t="s">
        <v>996</v>
      </c>
      <c r="D20" s="452" t="s">
        <v>165</v>
      </c>
      <c r="E20" s="325" t="s">
        <v>201</v>
      </c>
      <c r="F20" s="326"/>
      <c r="G20" s="326"/>
      <c r="H20" s="326"/>
      <c r="I20" s="325" t="s">
        <v>201</v>
      </c>
      <c r="J20" s="326"/>
      <c r="K20" s="326"/>
      <c r="L20" s="807"/>
      <c r="M20" s="807" t="s">
        <v>990</v>
      </c>
      <c r="N20" s="812"/>
    </row>
    <row r="21" spans="1:14" s="9" customFormat="1" ht="39.950000000000003" customHeight="1" x14ac:dyDescent="0.25">
      <c r="A21" s="325" t="s">
        <v>995</v>
      </c>
      <c r="B21" s="325" t="s">
        <v>149</v>
      </c>
      <c r="C21" s="325" t="s">
        <v>996</v>
      </c>
      <c r="D21" s="452" t="s">
        <v>168</v>
      </c>
      <c r="E21" s="325" t="s">
        <v>220</v>
      </c>
      <c r="F21" s="326"/>
      <c r="G21" s="326"/>
      <c r="H21" s="326"/>
      <c r="I21" s="325" t="s">
        <v>220</v>
      </c>
      <c r="J21" s="326"/>
      <c r="K21" s="326"/>
      <c r="L21" s="808"/>
      <c r="M21" s="808" t="s">
        <v>990</v>
      </c>
      <c r="N21" s="812"/>
    </row>
    <row r="22" spans="1:14" s="1" customFormat="1" ht="39.950000000000003" customHeight="1" x14ac:dyDescent="0.25">
      <c r="A22" s="295" t="s">
        <v>997</v>
      </c>
      <c r="B22" s="295" t="s">
        <v>622</v>
      </c>
      <c r="C22" s="295" t="s">
        <v>998</v>
      </c>
      <c r="D22" s="618" t="s">
        <v>151</v>
      </c>
      <c r="E22" s="295" t="s">
        <v>224</v>
      </c>
      <c r="F22" s="617"/>
      <c r="G22" s="573"/>
      <c r="H22" s="573" t="s">
        <v>123</v>
      </c>
      <c r="I22" s="295" t="s">
        <v>224</v>
      </c>
      <c r="J22" s="573"/>
      <c r="K22" s="573"/>
      <c r="L22" s="809" t="s">
        <v>226</v>
      </c>
      <c r="M22" s="809" t="s">
        <v>3230</v>
      </c>
      <c r="N22" s="812"/>
    </row>
    <row r="23" spans="1:14" s="1" customFormat="1" ht="39.950000000000003" customHeight="1" x14ac:dyDescent="0.25">
      <c r="A23" s="282" t="s">
        <v>997</v>
      </c>
      <c r="B23" s="282" t="s">
        <v>622</v>
      </c>
      <c r="C23" s="282" t="s">
        <v>998</v>
      </c>
      <c r="D23" s="240" t="s">
        <v>165</v>
      </c>
      <c r="E23" s="282" t="s">
        <v>228</v>
      </c>
      <c r="F23" s="283"/>
      <c r="G23" s="283"/>
      <c r="H23" s="283"/>
      <c r="I23" s="282" t="s">
        <v>228</v>
      </c>
      <c r="J23" s="283"/>
      <c r="K23" s="283"/>
      <c r="L23" s="811"/>
      <c r="M23" s="811" t="s">
        <v>990</v>
      </c>
      <c r="N23" s="812"/>
    </row>
    <row r="24" spans="1:14" s="1" customFormat="1" ht="39.950000000000003" customHeight="1" x14ac:dyDescent="0.25">
      <c r="A24" s="316" t="s">
        <v>997</v>
      </c>
      <c r="B24" s="316" t="s">
        <v>622</v>
      </c>
      <c r="C24" s="316" t="s">
        <v>998</v>
      </c>
      <c r="D24" s="619" t="s">
        <v>168</v>
      </c>
      <c r="E24" s="316" t="s">
        <v>230</v>
      </c>
      <c r="F24" s="317"/>
      <c r="G24" s="317"/>
      <c r="H24" s="317"/>
      <c r="I24" s="316" t="s">
        <v>230</v>
      </c>
      <c r="J24" s="317"/>
      <c r="K24" s="317"/>
      <c r="L24" s="810"/>
      <c r="M24" s="810" t="s">
        <v>990</v>
      </c>
      <c r="N24" s="812"/>
    </row>
    <row r="25" spans="1:14" s="9" customFormat="1" ht="39.950000000000003" customHeight="1" x14ac:dyDescent="0.25">
      <c r="A25" s="322" t="s">
        <v>999</v>
      </c>
      <c r="B25" s="322" t="s">
        <v>622</v>
      </c>
      <c r="C25" s="322" t="s">
        <v>1000</v>
      </c>
      <c r="D25" s="603" t="s">
        <v>151</v>
      </c>
      <c r="E25" s="322" t="s">
        <v>1001</v>
      </c>
      <c r="F25" s="323"/>
      <c r="G25" s="323"/>
      <c r="H25" s="323" t="s">
        <v>123</v>
      </c>
      <c r="I25" s="322" t="s">
        <v>244</v>
      </c>
      <c r="J25" s="323"/>
      <c r="K25" s="323">
        <v>2022</v>
      </c>
      <c r="L25" s="806" t="s">
        <v>246</v>
      </c>
      <c r="M25" s="806" t="s">
        <v>3231</v>
      </c>
      <c r="N25" s="812"/>
    </row>
    <row r="26" spans="1:14" s="9" customFormat="1" ht="39.950000000000003" customHeight="1" x14ac:dyDescent="0.25">
      <c r="A26" s="325" t="s">
        <v>999</v>
      </c>
      <c r="B26" s="325" t="s">
        <v>622</v>
      </c>
      <c r="C26" s="325" t="s">
        <v>1000</v>
      </c>
      <c r="D26" s="452" t="s">
        <v>165</v>
      </c>
      <c r="E26" s="325" t="s">
        <v>251</v>
      </c>
      <c r="F26" s="326"/>
      <c r="G26" s="326"/>
      <c r="H26" s="326"/>
      <c r="I26" s="325" t="s">
        <v>251</v>
      </c>
      <c r="J26" s="326"/>
      <c r="K26" s="326">
        <v>2022</v>
      </c>
      <c r="L26" s="807"/>
      <c r="M26" s="807" t="s">
        <v>990</v>
      </c>
      <c r="N26" s="812"/>
    </row>
    <row r="27" spans="1:14" s="9" customFormat="1" ht="39.950000000000003" customHeight="1" x14ac:dyDescent="0.25">
      <c r="A27" s="325" t="s">
        <v>999</v>
      </c>
      <c r="B27" s="325" t="s">
        <v>622</v>
      </c>
      <c r="C27" s="325" t="s">
        <v>1000</v>
      </c>
      <c r="D27" s="452" t="s">
        <v>168</v>
      </c>
      <c r="E27" s="325" t="s">
        <v>255</v>
      </c>
      <c r="F27" s="326"/>
      <c r="G27" s="326"/>
      <c r="H27" s="326" t="s">
        <v>204</v>
      </c>
      <c r="I27" s="325" t="s">
        <v>255</v>
      </c>
      <c r="J27" s="326"/>
      <c r="K27" s="326"/>
      <c r="L27" s="807"/>
      <c r="M27" s="807" t="s">
        <v>990</v>
      </c>
      <c r="N27" s="812"/>
    </row>
    <row r="28" spans="1:14" s="9" customFormat="1" ht="39.950000000000003" customHeight="1" x14ac:dyDescent="0.25">
      <c r="A28" s="325" t="s">
        <v>999</v>
      </c>
      <c r="B28" s="325" t="s">
        <v>622</v>
      </c>
      <c r="C28" s="325" t="s">
        <v>1000</v>
      </c>
      <c r="D28" s="452" t="s">
        <v>170</v>
      </c>
      <c r="E28" s="325" t="s">
        <v>257</v>
      </c>
      <c r="F28" s="326"/>
      <c r="G28" s="326"/>
      <c r="H28" s="326"/>
      <c r="I28" s="325" t="s">
        <v>257</v>
      </c>
      <c r="J28" s="326"/>
      <c r="K28" s="326"/>
      <c r="L28" s="807"/>
      <c r="M28" s="807" t="s">
        <v>990</v>
      </c>
      <c r="N28" s="812"/>
    </row>
    <row r="29" spans="1:14" s="9" customFormat="1" ht="39.950000000000003" customHeight="1" x14ac:dyDescent="0.25">
      <c r="A29" s="336" t="s">
        <v>999</v>
      </c>
      <c r="B29" s="336" t="s">
        <v>622</v>
      </c>
      <c r="C29" s="336" t="s">
        <v>1000</v>
      </c>
      <c r="D29" s="614" t="s">
        <v>186</v>
      </c>
      <c r="E29" s="336" t="s">
        <v>259</v>
      </c>
      <c r="F29" s="337"/>
      <c r="G29" s="337" t="s">
        <v>155</v>
      </c>
      <c r="H29" s="337"/>
      <c r="I29" s="336" t="s">
        <v>259</v>
      </c>
      <c r="J29" s="337"/>
      <c r="K29" s="337"/>
      <c r="L29" s="808"/>
      <c r="M29" s="808" t="s">
        <v>990</v>
      </c>
      <c r="N29" s="812"/>
    </row>
    <row r="30" spans="1:14" s="1" customFormat="1" ht="39.950000000000003" customHeight="1" x14ac:dyDescent="0.25">
      <c r="A30" s="295" t="s">
        <v>1002</v>
      </c>
      <c r="B30" s="295" t="s">
        <v>622</v>
      </c>
      <c r="C30" s="295" t="s">
        <v>1003</v>
      </c>
      <c r="D30" s="618" t="s">
        <v>151</v>
      </c>
      <c r="E30" s="295" t="s">
        <v>261</v>
      </c>
      <c r="F30" s="617"/>
      <c r="G30" s="573"/>
      <c r="H30" s="573" t="s">
        <v>123</v>
      </c>
      <c r="I30" s="295" t="s">
        <v>261</v>
      </c>
      <c r="J30" s="573"/>
      <c r="K30" s="573"/>
      <c r="L30" s="809" t="s">
        <v>263</v>
      </c>
      <c r="M30" s="809" t="s">
        <v>990</v>
      </c>
      <c r="N30" s="812"/>
    </row>
    <row r="31" spans="1:14" s="1" customFormat="1" ht="39.950000000000003" customHeight="1" x14ac:dyDescent="0.25">
      <c r="A31" s="282" t="s">
        <v>1002</v>
      </c>
      <c r="B31" s="282" t="s">
        <v>622</v>
      </c>
      <c r="C31" s="282" t="s">
        <v>1003</v>
      </c>
      <c r="D31" s="240" t="s">
        <v>165</v>
      </c>
      <c r="E31" s="282" t="s">
        <v>269</v>
      </c>
      <c r="F31" s="283"/>
      <c r="G31" s="283"/>
      <c r="H31" s="283"/>
      <c r="I31" s="282" t="s">
        <v>269</v>
      </c>
      <c r="J31" s="283"/>
      <c r="K31" s="283"/>
      <c r="L31" s="811"/>
      <c r="M31" s="811" t="s">
        <v>990</v>
      </c>
      <c r="N31" s="812"/>
    </row>
    <row r="32" spans="1:14" s="1" customFormat="1" ht="39.950000000000003" customHeight="1" x14ac:dyDescent="0.25">
      <c r="A32" s="282" t="s">
        <v>1002</v>
      </c>
      <c r="B32" s="282" t="s">
        <v>622</v>
      </c>
      <c r="C32" s="282" t="s">
        <v>1003</v>
      </c>
      <c r="D32" s="240" t="s">
        <v>168</v>
      </c>
      <c r="E32" s="282" t="s">
        <v>272</v>
      </c>
      <c r="F32" s="283"/>
      <c r="G32" s="283"/>
      <c r="H32" s="283"/>
      <c r="I32" s="282" t="s">
        <v>272</v>
      </c>
      <c r="J32" s="283"/>
      <c r="K32" s="283"/>
      <c r="L32" s="811"/>
      <c r="M32" s="811" t="s">
        <v>990</v>
      </c>
      <c r="N32" s="812"/>
    </row>
    <row r="33" spans="1:14" s="1" customFormat="1" ht="39.950000000000003" customHeight="1" x14ac:dyDescent="0.25">
      <c r="A33" s="316" t="s">
        <v>1002</v>
      </c>
      <c r="B33" s="316" t="s">
        <v>622</v>
      </c>
      <c r="C33" s="316" t="s">
        <v>1003</v>
      </c>
      <c r="D33" s="619" t="s">
        <v>170</v>
      </c>
      <c r="E33" s="316" t="s">
        <v>274</v>
      </c>
      <c r="F33" s="317"/>
      <c r="G33" s="317" t="s">
        <v>155</v>
      </c>
      <c r="H33" s="317"/>
      <c r="I33" s="316" t="s">
        <v>274</v>
      </c>
      <c r="J33" s="317">
        <v>2030</v>
      </c>
      <c r="K33" s="317"/>
      <c r="L33" s="810"/>
      <c r="M33" s="810" t="s">
        <v>990</v>
      </c>
      <c r="N33" s="812"/>
    </row>
    <row r="34" spans="1:14" s="9" customFormat="1" ht="39.950000000000003" customHeight="1" x14ac:dyDescent="0.25">
      <c r="A34" s="285" t="s">
        <v>1004</v>
      </c>
      <c r="B34" s="285" t="s">
        <v>968</v>
      </c>
      <c r="C34" s="285" t="s">
        <v>1005</v>
      </c>
      <c r="D34" s="453" t="s">
        <v>151</v>
      </c>
      <c r="E34" s="285" t="s">
        <v>279</v>
      </c>
      <c r="F34" s="281"/>
      <c r="G34" s="281"/>
      <c r="H34" s="281" t="s">
        <v>123</v>
      </c>
      <c r="I34" s="285" t="s">
        <v>279</v>
      </c>
      <c r="J34" s="281"/>
      <c r="K34" s="281"/>
      <c r="L34" s="448" t="s">
        <v>280</v>
      </c>
      <c r="M34" s="448" t="s">
        <v>990</v>
      </c>
      <c r="N34" s="659"/>
    </row>
    <row r="35" spans="1:14" s="1" customFormat="1" ht="39.950000000000003" customHeight="1" x14ac:dyDescent="0.25">
      <c r="A35" s="164" t="s">
        <v>1006</v>
      </c>
      <c r="B35" s="164" t="s">
        <v>968</v>
      </c>
      <c r="C35" s="164" t="s">
        <v>1007</v>
      </c>
      <c r="D35" s="454" t="s">
        <v>151</v>
      </c>
      <c r="E35" s="164" t="s">
        <v>279</v>
      </c>
      <c r="F35" s="76"/>
      <c r="G35" s="76"/>
      <c r="H35" s="76" t="s">
        <v>123</v>
      </c>
      <c r="I35" s="164" t="s">
        <v>279</v>
      </c>
      <c r="J35" s="76"/>
      <c r="K35" s="76"/>
      <c r="L35" s="447" t="s">
        <v>284</v>
      </c>
      <c r="M35" s="447" t="s">
        <v>990</v>
      </c>
      <c r="N35" s="659"/>
    </row>
    <row r="36" spans="1:14" s="9" customFormat="1" ht="39.950000000000003" customHeight="1" x14ac:dyDescent="0.25">
      <c r="A36" s="322" t="s">
        <v>1008</v>
      </c>
      <c r="B36" s="322" t="s">
        <v>286</v>
      </c>
      <c r="C36" s="322" t="s">
        <v>1009</v>
      </c>
      <c r="D36" s="603" t="s">
        <v>151</v>
      </c>
      <c r="E36" s="322" t="s">
        <v>1010</v>
      </c>
      <c r="F36" s="323"/>
      <c r="G36" s="323"/>
      <c r="H36" s="323" t="s">
        <v>123</v>
      </c>
      <c r="I36" s="322" t="s">
        <v>287</v>
      </c>
      <c r="J36" s="323"/>
      <c r="K36" s="323"/>
      <c r="L36" s="806" t="s">
        <v>289</v>
      </c>
      <c r="M36" s="806" t="s">
        <v>990</v>
      </c>
      <c r="N36" s="812"/>
    </row>
    <row r="37" spans="1:14" s="9" customFormat="1" ht="39.950000000000003" customHeight="1" x14ac:dyDescent="0.25">
      <c r="A37" s="336" t="s">
        <v>1008</v>
      </c>
      <c r="B37" s="336" t="s">
        <v>286</v>
      </c>
      <c r="C37" s="336" t="s">
        <v>1009</v>
      </c>
      <c r="D37" s="614" t="s">
        <v>165</v>
      </c>
      <c r="E37" s="336" t="s">
        <v>293</v>
      </c>
      <c r="F37" s="337"/>
      <c r="G37" s="337"/>
      <c r="H37" s="337"/>
      <c r="I37" s="336" t="s">
        <v>292</v>
      </c>
      <c r="J37" s="337"/>
      <c r="K37" s="337"/>
      <c r="L37" s="808"/>
      <c r="M37" s="808" t="s">
        <v>990</v>
      </c>
      <c r="N37" s="812"/>
    </row>
    <row r="38" spans="1:14" s="1" customFormat="1" ht="39.950000000000003" customHeight="1" x14ac:dyDescent="0.25">
      <c r="A38" s="295" t="s">
        <v>1011</v>
      </c>
      <c r="B38" s="295" t="s">
        <v>295</v>
      </c>
      <c r="C38" s="295" t="s">
        <v>1012</v>
      </c>
      <c r="D38" s="618" t="s">
        <v>151</v>
      </c>
      <c r="E38" s="295" t="s">
        <v>296</v>
      </c>
      <c r="F38" s="617"/>
      <c r="G38" s="573"/>
      <c r="H38" s="573" t="s">
        <v>123</v>
      </c>
      <c r="I38" s="295" t="s">
        <v>296</v>
      </c>
      <c r="J38" s="573"/>
      <c r="K38" s="573"/>
      <c r="L38" s="809" t="s">
        <v>297</v>
      </c>
      <c r="M38" s="809" t="s">
        <v>990</v>
      </c>
      <c r="N38" s="812"/>
    </row>
    <row r="39" spans="1:14" s="1" customFormat="1" ht="39.950000000000003" customHeight="1" x14ac:dyDescent="0.25">
      <c r="A39" s="282" t="s">
        <v>1011</v>
      </c>
      <c r="B39" s="282" t="s">
        <v>295</v>
      </c>
      <c r="C39" s="282" t="s">
        <v>1012</v>
      </c>
      <c r="D39" s="240" t="s">
        <v>165</v>
      </c>
      <c r="E39" s="282" t="s">
        <v>305</v>
      </c>
      <c r="F39" s="283"/>
      <c r="G39" s="283"/>
      <c r="H39" s="283"/>
      <c r="I39" s="282" t="s">
        <v>305</v>
      </c>
      <c r="J39" s="283"/>
      <c r="K39" s="283"/>
      <c r="L39" s="811"/>
      <c r="M39" s="811" t="s">
        <v>990</v>
      </c>
      <c r="N39" s="812"/>
    </row>
    <row r="40" spans="1:14" s="1" customFormat="1" ht="39.950000000000003" customHeight="1" x14ac:dyDescent="0.25">
      <c r="A40" s="282" t="s">
        <v>1011</v>
      </c>
      <c r="B40" s="282" t="s">
        <v>295</v>
      </c>
      <c r="C40" s="282" t="s">
        <v>1012</v>
      </c>
      <c r="D40" s="240" t="s">
        <v>168</v>
      </c>
      <c r="E40" s="282" t="s">
        <v>1013</v>
      </c>
      <c r="F40" s="283"/>
      <c r="G40" s="283"/>
      <c r="H40" s="283"/>
      <c r="I40" s="282" t="s">
        <v>310</v>
      </c>
      <c r="J40" s="283"/>
      <c r="K40" s="283"/>
      <c r="L40" s="811"/>
      <c r="M40" s="811" t="s">
        <v>1014</v>
      </c>
      <c r="N40" s="812"/>
    </row>
    <row r="41" spans="1:14" s="1" customFormat="1" ht="39.950000000000003" customHeight="1" x14ac:dyDescent="0.25">
      <c r="A41" s="282" t="s">
        <v>1011</v>
      </c>
      <c r="B41" s="282" t="s">
        <v>295</v>
      </c>
      <c r="C41" s="282" t="s">
        <v>1012</v>
      </c>
      <c r="D41" s="240" t="s">
        <v>170</v>
      </c>
      <c r="E41" s="282" t="s">
        <v>1015</v>
      </c>
      <c r="F41" s="283"/>
      <c r="G41" s="283"/>
      <c r="H41" s="283"/>
      <c r="I41" s="282" t="s">
        <v>314</v>
      </c>
      <c r="J41" s="283"/>
      <c r="K41" s="283"/>
      <c r="L41" s="811"/>
      <c r="M41" s="811" t="s">
        <v>990</v>
      </c>
      <c r="N41" s="812"/>
    </row>
    <row r="42" spans="1:14" s="1" customFormat="1" ht="39.950000000000003" customHeight="1" x14ac:dyDescent="0.25">
      <c r="A42" s="316" t="s">
        <v>1011</v>
      </c>
      <c r="B42" s="316" t="s">
        <v>295</v>
      </c>
      <c r="C42" s="316" t="s">
        <v>1012</v>
      </c>
      <c r="D42" s="619" t="s">
        <v>186</v>
      </c>
      <c r="E42" s="316" t="s">
        <v>1016</v>
      </c>
      <c r="F42" s="317"/>
      <c r="G42" s="317" t="s">
        <v>155</v>
      </c>
      <c r="H42" s="317"/>
      <c r="I42" s="316" t="s">
        <v>315</v>
      </c>
      <c r="J42" s="317"/>
      <c r="K42" s="317"/>
      <c r="L42" s="810"/>
      <c r="M42" s="810" t="s">
        <v>990</v>
      </c>
      <c r="N42" s="812"/>
    </row>
    <row r="43" spans="1:14" s="9" customFormat="1" ht="39.950000000000003" customHeight="1" x14ac:dyDescent="0.25">
      <c r="A43" s="322" t="s">
        <v>22</v>
      </c>
      <c r="B43" s="322" t="s">
        <v>318</v>
      </c>
      <c r="C43" s="322" t="s">
        <v>319</v>
      </c>
      <c r="D43" s="603" t="s">
        <v>151</v>
      </c>
      <c r="E43" s="322" t="s">
        <v>1018</v>
      </c>
      <c r="F43" s="323"/>
      <c r="G43" s="323"/>
      <c r="H43" s="323" t="s">
        <v>123</v>
      </c>
      <c r="I43" s="613" t="s">
        <v>3020</v>
      </c>
      <c r="J43" s="323"/>
      <c r="K43" s="323"/>
      <c r="L43" s="806" t="s">
        <v>321</v>
      </c>
      <c r="M43" s="806" t="s">
        <v>1017</v>
      </c>
      <c r="N43" s="812"/>
    </row>
    <row r="44" spans="1:14" s="9" customFormat="1" ht="39.950000000000003" customHeight="1" x14ac:dyDescent="0.25">
      <c r="A44" s="325" t="s">
        <v>22</v>
      </c>
      <c r="B44" s="325" t="s">
        <v>318</v>
      </c>
      <c r="C44" s="325" t="s">
        <v>319</v>
      </c>
      <c r="D44" s="452" t="s">
        <v>165</v>
      </c>
      <c r="E44" s="325" t="s">
        <v>1019</v>
      </c>
      <c r="F44" s="326"/>
      <c r="G44" s="326"/>
      <c r="H44" s="326"/>
      <c r="I44" s="325" t="s">
        <v>333</v>
      </c>
      <c r="J44" s="326"/>
      <c r="K44" s="326"/>
      <c r="L44" s="807"/>
      <c r="M44" s="807" t="s">
        <v>990</v>
      </c>
      <c r="N44" s="812"/>
    </row>
    <row r="45" spans="1:14" s="9" customFormat="1" ht="39.950000000000003" customHeight="1" x14ac:dyDescent="0.25">
      <c r="A45" s="325" t="s">
        <v>22</v>
      </c>
      <c r="B45" s="325" t="s">
        <v>318</v>
      </c>
      <c r="C45" s="325" t="s">
        <v>319</v>
      </c>
      <c r="D45" s="452" t="s">
        <v>168</v>
      </c>
      <c r="E45" s="325" t="s">
        <v>1020</v>
      </c>
      <c r="F45" s="326"/>
      <c r="G45" s="326"/>
      <c r="H45" s="326"/>
      <c r="I45" s="325" t="s">
        <v>1021</v>
      </c>
      <c r="J45" s="326"/>
      <c r="K45" s="326">
        <v>2024</v>
      </c>
      <c r="L45" s="807"/>
      <c r="M45" s="807" t="s">
        <v>990</v>
      </c>
      <c r="N45" s="812"/>
    </row>
    <row r="46" spans="1:14" s="9" customFormat="1" ht="39.950000000000003" customHeight="1" x14ac:dyDescent="0.25">
      <c r="A46" s="325" t="s">
        <v>22</v>
      </c>
      <c r="B46" s="325" t="s">
        <v>318</v>
      </c>
      <c r="C46" s="325" t="s">
        <v>319</v>
      </c>
      <c r="D46" s="452" t="s">
        <v>170</v>
      </c>
      <c r="E46" s="325" t="s">
        <v>1022</v>
      </c>
      <c r="F46" s="326"/>
      <c r="G46" s="326" t="s">
        <v>155</v>
      </c>
      <c r="H46" s="326"/>
      <c r="I46" s="325" t="s">
        <v>338</v>
      </c>
      <c r="J46" s="326">
        <v>2025</v>
      </c>
      <c r="K46" s="326">
        <v>2029</v>
      </c>
      <c r="L46" s="807"/>
      <c r="M46" s="807" t="s">
        <v>990</v>
      </c>
      <c r="N46" s="812"/>
    </row>
    <row r="47" spans="1:14" s="10" customFormat="1" ht="39.950000000000003" customHeight="1" x14ac:dyDescent="0.25">
      <c r="A47" s="336" t="s">
        <v>22</v>
      </c>
      <c r="B47" s="336" t="s">
        <v>318</v>
      </c>
      <c r="C47" s="336" t="s">
        <v>319</v>
      </c>
      <c r="D47" s="614" t="s">
        <v>186</v>
      </c>
      <c r="E47" s="336" t="s">
        <v>1023</v>
      </c>
      <c r="F47" s="337"/>
      <c r="G47" s="337" t="s">
        <v>155</v>
      </c>
      <c r="H47" s="337"/>
      <c r="I47" s="336" t="s">
        <v>339</v>
      </c>
      <c r="J47" s="337">
        <v>2030</v>
      </c>
      <c r="K47" s="337"/>
      <c r="L47" s="807"/>
      <c r="M47" s="807" t="s">
        <v>990</v>
      </c>
      <c r="N47" s="812"/>
    </row>
    <row r="48" spans="1:14" s="1" customFormat="1" ht="39.950000000000003" customHeight="1" x14ac:dyDescent="0.25">
      <c r="A48" s="282" t="s">
        <v>1024</v>
      </c>
      <c r="B48" s="282" t="s">
        <v>318</v>
      </c>
      <c r="C48" s="282" t="s">
        <v>340</v>
      </c>
      <c r="D48" s="240" t="s">
        <v>151</v>
      </c>
      <c r="E48" s="282" t="s">
        <v>3609</v>
      </c>
      <c r="F48" s="283"/>
      <c r="G48" s="283"/>
      <c r="H48" s="283" t="s">
        <v>123</v>
      </c>
      <c r="I48" s="282" t="s">
        <v>341</v>
      </c>
      <c r="J48" s="283"/>
      <c r="K48" s="283"/>
      <c r="L48" s="809" t="s">
        <v>342</v>
      </c>
      <c r="M48" s="809" t="s">
        <v>1017</v>
      </c>
      <c r="N48" s="812"/>
    </row>
    <row r="49" spans="1:14" s="1" customFormat="1" ht="39.950000000000003" customHeight="1" x14ac:dyDescent="0.25">
      <c r="A49" s="282" t="s">
        <v>1024</v>
      </c>
      <c r="B49" s="282" t="s">
        <v>318</v>
      </c>
      <c r="C49" s="282" t="s">
        <v>340</v>
      </c>
      <c r="D49" s="240" t="s">
        <v>165</v>
      </c>
      <c r="E49" s="282" t="s">
        <v>1025</v>
      </c>
      <c r="F49" s="283"/>
      <c r="G49" s="283"/>
      <c r="H49" s="283"/>
      <c r="I49" s="282" t="s">
        <v>346</v>
      </c>
      <c r="J49" s="283"/>
      <c r="K49" s="283"/>
      <c r="L49" s="811"/>
      <c r="M49" s="811" t="s">
        <v>990</v>
      </c>
      <c r="N49" s="812"/>
    </row>
    <row r="50" spans="1:14" s="1" customFormat="1" ht="39.950000000000003" customHeight="1" x14ac:dyDescent="0.25">
      <c r="A50" s="282" t="s">
        <v>1024</v>
      </c>
      <c r="B50" s="282" t="s">
        <v>318</v>
      </c>
      <c r="C50" s="282" t="s">
        <v>340</v>
      </c>
      <c r="D50" s="240" t="s">
        <v>168</v>
      </c>
      <c r="E50" s="282" t="s">
        <v>1026</v>
      </c>
      <c r="F50" s="283"/>
      <c r="G50" s="283"/>
      <c r="H50" s="283"/>
      <c r="I50" s="282" t="s">
        <v>1027</v>
      </c>
      <c r="J50" s="283"/>
      <c r="K50" s="283">
        <v>2024</v>
      </c>
      <c r="L50" s="811"/>
      <c r="M50" s="811" t="s">
        <v>990</v>
      </c>
      <c r="N50" s="812"/>
    </row>
    <row r="51" spans="1:14" s="1" customFormat="1" ht="39.950000000000003" customHeight="1" x14ac:dyDescent="0.25">
      <c r="A51" s="282" t="s">
        <v>1024</v>
      </c>
      <c r="B51" s="282" t="s">
        <v>318</v>
      </c>
      <c r="C51" s="282" t="s">
        <v>340</v>
      </c>
      <c r="D51" s="240" t="s">
        <v>170</v>
      </c>
      <c r="E51" s="282" t="s">
        <v>1028</v>
      </c>
      <c r="F51" s="283"/>
      <c r="G51" s="283" t="s">
        <v>155</v>
      </c>
      <c r="H51" s="283"/>
      <c r="I51" s="282" t="s">
        <v>348</v>
      </c>
      <c r="J51" s="283">
        <v>2025</v>
      </c>
      <c r="K51" s="283">
        <v>2029</v>
      </c>
      <c r="L51" s="811"/>
      <c r="M51" s="811" t="s">
        <v>990</v>
      </c>
      <c r="N51" s="812"/>
    </row>
    <row r="52" spans="1:14" s="1" customFormat="1" ht="39.950000000000003" customHeight="1" x14ac:dyDescent="0.25">
      <c r="A52" s="282" t="s">
        <v>1024</v>
      </c>
      <c r="B52" s="282" t="s">
        <v>318</v>
      </c>
      <c r="C52" s="282" t="s">
        <v>340</v>
      </c>
      <c r="D52" s="240" t="s">
        <v>186</v>
      </c>
      <c r="E52" s="282" t="s">
        <v>1029</v>
      </c>
      <c r="F52" s="283"/>
      <c r="G52" s="283" t="s">
        <v>155</v>
      </c>
      <c r="H52" s="283"/>
      <c r="I52" s="282" t="s">
        <v>349</v>
      </c>
      <c r="J52" s="283">
        <v>2030</v>
      </c>
      <c r="K52" s="283"/>
      <c r="L52" s="811"/>
      <c r="M52" s="811" t="s">
        <v>990</v>
      </c>
      <c r="N52" s="812"/>
    </row>
    <row r="53" spans="1:14" s="9" customFormat="1" ht="39.950000000000003" customHeight="1" x14ac:dyDescent="0.25">
      <c r="A53" s="322" t="s">
        <v>1030</v>
      </c>
      <c r="B53" s="322" t="s">
        <v>318</v>
      </c>
      <c r="C53" s="322" t="s">
        <v>350</v>
      </c>
      <c r="D53" s="603" t="s">
        <v>151</v>
      </c>
      <c r="E53" s="322" t="s">
        <v>1031</v>
      </c>
      <c r="F53" s="323"/>
      <c r="G53" s="323"/>
      <c r="H53" s="323" t="s">
        <v>123</v>
      </c>
      <c r="I53" s="322" t="s">
        <v>351</v>
      </c>
      <c r="J53" s="323"/>
      <c r="K53" s="323"/>
      <c r="L53" s="806" t="s">
        <v>352</v>
      </c>
      <c r="M53" s="806" t="s">
        <v>1017</v>
      </c>
      <c r="N53" s="812"/>
    </row>
    <row r="54" spans="1:14" s="9" customFormat="1" ht="39.950000000000003" customHeight="1" x14ac:dyDescent="0.25">
      <c r="A54" s="325" t="s">
        <v>1030</v>
      </c>
      <c r="B54" s="325" t="s">
        <v>318</v>
      </c>
      <c r="C54" s="325" t="s">
        <v>350</v>
      </c>
      <c r="D54" s="452" t="s">
        <v>165</v>
      </c>
      <c r="E54" s="325" t="s">
        <v>1032</v>
      </c>
      <c r="F54" s="326"/>
      <c r="G54" s="326"/>
      <c r="H54" s="326"/>
      <c r="I54" s="325" t="s">
        <v>359</v>
      </c>
      <c r="J54" s="326"/>
      <c r="K54" s="326"/>
      <c r="L54" s="807"/>
      <c r="M54" s="807" t="s">
        <v>990</v>
      </c>
      <c r="N54" s="812"/>
    </row>
    <row r="55" spans="1:14" s="9" customFormat="1" ht="39.950000000000003" customHeight="1" x14ac:dyDescent="0.25">
      <c r="A55" s="325" t="s">
        <v>1030</v>
      </c>
      <c r="B55" s="325" t="s">
        <v>318</v>
      </c>
      <c r="C55" s="325" t="s">
        <v>350</v>
      </c>
      <c r="D55" s="452" t="s">
        <v>168</v>
      </c>
      <c r="E55" s="325" t="s">
        <v>1033</v>
      </c>
      <c r="F55" s="326"/>
      <c r="G55" s="326"/>
      <c r="H55" s="326"/>
      <c r="I55" s="325" t="s">
        <v>361</v>
      </c>
      <c r="J55" s="326"/>
      <c r="K55" s="326">
        <v>2024</v>
      </c>
      <c r="L55" s="807"/>
      <c r="M55" s="807" t="s">
        <v>990</v>
      </c>
      <c r="N55" s="812"/>
    </row>
    <row r="56" spans="1:14" s="9" customFormat="1" ht="39.950000000000003" customHeight="1" x14ac:dyDescent="0.25">
      <c r="A56" s="325" t="s">
        <v>1030</v>
      </c>
      <c r="B56" s="325" t="s">
        <v>318</v>
      </c>
      <c r="C56" s="325" t="s">
        <v>350</v>
      </c>
      <c r="D56" s="452" t="s">
        <v>170</v>
      </c>
      <c r="E56" s="325" t="s">
        <v>3025</v>
      </c>
      <c r="F56" s="326" t="s">
        <v>155</v>
      </c>
      <c r="G56" s="326"/>
      <c r="H56" s="326"/>
      <c r="I56" s="325" t="s">
        <v>362</v>
      </c>
      <c r="J56" s="326"/>
      <c r="K56" s="326">
        <v>2024</v>
      </c>
      <c r="L56" s="807"/>
      <c r="M56" s="807" t="s">
        <v>990</v>
      </c>
      <c r="N56" s="812"/>
    </row>
    <row r="57" spans="1:14" s="9" customFormat="1" ht="39.950000000000003" customHeight="1" x14ac:dyDescent="0.25">
      <c r="A57" s="325" t="s">
        <v>1030</v>
      </c>
      <c r="B57" s="325" t="s">
        <v>318</v>
      </c>
      <c r="C57" s="325" t="s">
        <v>350</v>
      </c>
      <c r="D57" s="452" t="s">
        <v>186</v>
      </c>
      <c r="E57" s="325" t="s">
        <v>1034</v>
      </c>
      <c r="F57" s="326"/>
      <c r="G57" s="326" t="s">
        <v>155</v>
      </c>
      <c r="H57" s="326"/>
      <c r="I57" s="325" t="s">
        <v>363</v>
      </c>
      <c r="J57" s="326">
        <v>2025</v>
      </c>
      <c r="K57" s="326">
        <v>2029</v>
      </c>
      <c r="L57" s="807"/>
      <c r="M57" s="807"/>
      <c r="N57" s="812"/>
    </row>
    <row r="58" spans="1:14" s="9" customFormat="1" ht="39.950000000000003" customHeight="1" x14ac:dyDescent="0.25">
      <c r="A58" s="325" t="s">
        <v>1030</v>
      </c>
      <c r="B58" s="325" t="s">
        <v>318</v>
      </c>
      <c r="C58" s="325" t="s">
        <v>350</v>
      </c>
      <c r="D58" s="452" t="s">
        <v>188</v>
      </c>
      <c r="E58" s="325" t="s">
        <v>3026</v>
      </c>
      <c r="F58" s="326" t="s">
        <v>155</v>
      </c>
      <c r="G58" s="326" t="s">
        <v>155</v>
      </c>
      <c r="H58" s="326"/>
      <c r="I58" s="325"/>
      <c r="J58" s="326">
        <v>2025</v>
      </c>
      <c r="K58" s="326">
        <v>2029</v>
      </c>
      <c r="L58" s="807"/>
      <c r="M58" s="807"/>
      <c r="N58" s="812"/>
    </row>
    <row r="59" spans="1:14" s="9" customFormat="1" ht="39.950000000000003" customHeight="1" x14ac:dyDescent="0.25">
      <c r="A59" s="325" t="s">
        <v>1030</v>
      </c>
      <c r="B59" s="325" t="s">
        <v>318</v>
      </c>
      <c r="C59" s="325" t="s">
        <v>350</v>
      </c>
      <c r="D59" s="452" t="s">
        <v>190</v>
      </c>
      <c r="E59" s="325" t="s">
        <v>1035</v>
      </c>
      <c r="F59" s="326"/>
      <c r="G59" s="326" t="s">
        <v>155</v>
      </c>
      <c r="H59" s="326"/>
      <c r="I59" s="325"/>
      <c r="J59" s="326">
        <v>2030</v>
      </c>
      <c r="K59" s="326"/>
      <c r="L59" s="807"/>
      <c r="M59" s="807"/>
      <c r="N59" s="812"/>
    </row>
    <row r="60" spans="1:14" s="9" customFormat="1" ht="39.950000000000003" customHeight="1" x14ac:dyDescent="0.25">
      <c r="A60" s="325" t="s">
        <v>1030</v>
      </c>
      <c r="B60" s="325" t="s">
        <v>318</v>
      </c>
      <c r="C60" s="325" t="s">
        <v>350</v>
      </c>
      <c r="D60" s="614" t="s">
        <v>3023</v>
      </c>
      <c r="E60" s="325" t="s">
        <v>3027</v>
      </c>
      <c r="F60" s="337" t="s">
        <v>155</v>
      </c>
      <c r="G60" s="337" t="s">
        <v>155</v>
      </c>
      <c r="H60" s="337"/>
      <c r="I60" s="336"/>
      <c r="J60" s="337">
        <v>2030</v>
      </c>
      <c r="K60" s="337"/>
      <c r="L60" s="808"/>
      <c r="M60" s="808" t="s">
        <v>990</v>
      </c>
      <c r="N60" s="812"/>
    </row>
    <row r="61" spans="1:14" s="1" customFormat="1" ht="39.950000000000003" customHeight="1" x14ac:dyDescent="0.25">
      <c r="A61" s="295" t="s">
        <v>1036</v>
      </c>
      <c r="B61" s="295" t="s">
        <v>318</v>
      </c>
      <c r="C61" s="295" t="s">
        <v>364</v>
      </c>
      <c r="D61" s="618" t="s">
        <v>151</v>
      </c>
      <c r="E61" s="295" t="s">
        <v>365</v>
      </c>
      <c r="F61" s="617"/>
      <c r="G61" s="573"/>
      <c r="H61" s="573" t="s">
        <v>123</v>
      </c>
      <c r="I61" s="295" t="s">
        <v>365</v>
      </c>
      <c r="J61" s="573"/>
      <c r="K61" s="573"/>
      <c r="L61" s="809" t="s">
        <v>366</v>
      </c>
      <c r="M61" s="809" t="s">
        <v>1017</v>
      </c>
      <c r="N61" s="812"/>
    </row>
    <row r="62" spans="1:14" s="1" customFormat="1" ht="39.950000000000003" customHeight="1" x14ac:dyDescent="0.25">
      <c r="A62" s="282" t="s">
        <v>1036</v>
      </c>
      <c r="B62" s="282" t="s">
        <v>318</v>
      </c>
      <c r="C62" s="282" t="s">
        <v>364</v>
      </c>
      <c r="D62" s="240" t="s">
        <v>165</v>
      </c>
      <c r="E62" s="282" t="s">
        <v>371</v>
      </c>
      <c r="F62" s="283"/>
      <c r="G62" s="283"/>
      <c r="H62" s="283"/>
      <c r="I62" s="282" t="s">
        <v>371</v>
      </c>
      <c r="J62" s="283"/>
      <c r="K62" s="283"/>
      <c r="L62" s="811"/>
      <c r="M62" s="811" t="s">
        <v>990</v>
      </c>
      <c r="N62" s="812"/>
    </row>
    <row r="63" spans="1:14" s="1" customFormat="1" ht="39.950000000000003" customHeight="1" x14ac:dyDescent="0.25">
      <c r="A63" s="282" t="s">
        <v>1036</v>
      </c>
      <c r="B63" s="282" t="s">
        <v>318</v>
      </c>
      <c r="C63" s="282" t="s">
        <v>364</v>
      </c>
      <c r="D63" s="240" t="s">
        <v>168</v>
      </c>
      <c r="E63" s="282" t="s">
        <v>1037</v>
      </c>
      <c r="F63" s="283"/>
      <c r="G63" s="283"/>
      <c r="H63" s="283"/>
      <c r="I63" s="282" t="s">
        <v>374</v>
      </c>
      <c r="J63" s="283"/>
      <c r="K63" s="283"/>
      <c r="L63" s="811"/>
      <c r="M63" s="811" t="s">
        <v>990</v>
      </c>
      <c r="N63" s="812"/>
    </row>
    <row r="64" spans="1:14" s="1" customFormat="1" ht="39.950000000000003" customHeight="1" x14ac:dyDescent="0.25">
      <c r="A64" s="282" t="s">
        <v>1036</v>
      </c>
      <c r="B64" s="282" t="s">
        <v>318</v>
      </c>
      <c r="C64" s="282" t="s">
        <v>364</v>
      </c>
      <c r="D64" s="240" t="s">
        <v>170</v>
      </c>
      <c r="E64" s="282" t="s">
        <v>2858</v>
      </c>
      <c r="F64" s="283"/>
      <c r="G64" s="283"/>
      <c r="H64" s="283"/>
      <c r="I64" s="282" t="s">
        <v>376</v>
      </c>
      <c r="J64" s="283"/>
      <c r="K64" s="283">
        <v>2024</v>
      </c>
      <c r="L64" s="811"/>
      <c r="M64" s="811" t="s">
        <v>990</v>
      </c>
      <c r="N64" s="812"/>
    </row>
    <row r="65" spans="1:14" s="1" customFormat="1" ht="39.950000000000003" customHeight="1" x14ac:dyDescent="0.25">
      <c r="A65" s="282" t="s">
        <v>1036</v>
      </c>
      <c r="B65" s="282" t="s">
        <v>318</v>
      </c>
      <c r="C65" s="282" t="s">
        <v>364</v>
      </c>
      <c r="D65" s="240" t="s">
        <v>186</v>
      </c>
      <c r="E65" s="282" t="s">
        <v>3029</v>
      </c>
      <c r="F65" s="283" t="s">
        <v>155</v>
      </c>
      <c r="G65" s="283"/>
      <c r="H65" s="283"/>
      <c r="I65" s="282" t="s">
        <v>378</v>
      </c>
      <c r="J65" s="283"/>
      <c r="K65" s="283">
        <v>2024</v>
      </c>
      <c r="L65" s="811"/>
      <c r="M65" s="811" t="s">
        <v>990</v>
      </c>
      <c r="N65" s="812"/>
    </row>
    <row r="66" spans="1:14" s="1" customFormat="1" ht="39.950000000000003" customHeight="1" x14ac:dyDescent="0.25">
      <c r="A66" s="282" t="s">
        <v>1036</v>
      </c>
      <c r="B66" s="282" t="s">
        <v>318</v>
      </c>
      <c r="C66" s="282" t="s">
        <v>364</v>
      </c>
      <c r="D66" s="240" t="s">
        <v>188</v>
      </c>
      <c r="E66" s="282" t="s">
        <v>2859</v>
      </c>
      <c r="F66" s="283"/>
      <c r="G66" s="283" t="s">
        <v>155</v>
      </c>
      <c r="H66" s="283"/>
      <c r="I66" s="282" t="s">
        <v>380</v>
      </c>
      <c r="J66" s="283">
        <v>2025</v>
      </c>
      <c r="K66" s="283">
        <v>2029</v>
      </c>
      <c r="L66" s="811"/>
      <c r="M66" s="811"/>
      <c r="N66" s="812"/>
    </row>
    <row r="67" spans="1:14" s="1" customFormat="1" ht="39.950000000000003" customHeight="1" x14ac:dyDescent="0.25">
      <c r="A67" s="282" t="s">
        <v>1036</v>
      </c>
      <c r="B67" s="282" t="s">
        <v>318</v>
      </c>
      <c r="C67" s="282" t="s">
        <v>364</v>
      </c>
      <c r="D67" s="240" t="s">
        <v>190</v>
      </c>
      <c r="E67" s="282" t="s">
        <v>3030</v>
      </c>
      <c r="F67" s="283" t="s">
        <v>155</v>
      </c>
      <c r="G67" s="283" t="s">
        <v>155</v>
      </c>
      <c r="H67" s="283"/>
      <c r="I67" s="282"/>
      <c r="J67" s="283">
        <v>2025</v>
      </c>
      <c r="K67" s="283">
        <v>2029</v>
      </c>
      <c r="L67" s="811"/>
      <c r="M67" s="811"/>
      <c r="N67" s="812"/>
    </row>
    <row r="68" spans="1:14" s="1" customFormat="1" ht="39.950000000000003" customHeight="1" x14ac:dyDescent="0.25">
      <c r="A68" s="282" t="s">
        <v>1036</v>
      </c>
      <c r="B68" s="282" t="s">
        <v>318</v>
      </c>
      <c r="C68" s="282" t="s">
        <v>364</v>
      </c>
      <c r="D68" s="240" t="s">
        <v>3023</v>
      </c>
      <c r="E68" s="282" t="s">
        <v>2860</v>
      </c>
      <c r="F68" s="283"/>
      <c r="G68" s="283" t="s">
        <v>155</v>
      </c>
      <c r="H68" s="283"/>
      <c r="I68" s="282"/>
      <c r="J68" s="283">
        <v>2030</v>
      </c>
      <c r="K68" s="283"/>
      <c r="L68" s="811"/>
      <c r="M68" s="811"/>
      <c r="N68" s="812"/>
    </row>
    <row r="69" spans="1:14" s="1" customFormat="1" ht="39.950000000000003" customHeight="1" x14ac:dyDescent="0.25">
      <c r="A69" s="282" t="s">
        <v>1036</v>
      </c>
      <c r="B69" s="282" t="s">
        <v>318</v>
      </c>
      <c r="C69" s="282" t="s">
        <v>364</v>
      </c>
      <c r="D69" s="240" t="s">
        <v>3024</v>
      </c>
      <c r="E69" s="282" t="s">
        <v>3031</v>
      </c>
      <c r="F69" s="283" t="s">
        <v>155</v>
      </c>
      <c r="G69" s="283" t="s">
        <v>155</v>
      </c>
      <c r="H69" s="283"/>
      <c r="I69" s="282"/>
      <c r="J69" s="283">
        <v>2030</v>
      </c>
      <c r="K69" s="283"/>
      <c r="L69" s="810"/>
      <c r="M69" s="810" t="s">
        <v>990</v>
      </c>
      <c r="N69" s="812"/>
    </row>
    <row r="70" spans="1:14" s="9" customFormat="1" ht="39.950000000000003" customHeight="1" x14ac:dyDescent="0.25">
      <c r="A70" s="322" t="s">
        <v>1038</v>
      </c>
      <c r="B70" s="322" t="s">
        <v>382</v>
      </c>
      <c r="C70" s="322" t="s">
        <v>319</v>
      </c>
      <c r="D70" s="603" t="s">
        <v>151</v>
      </c>
      <c r="E70" s="322" t="s">
        <v>1018</v>
      </c>
      <c r="F70" s="323"/>
      <c r="G70" s="323"/>
      <c r="H70" s="323" t="s">
        <v>123</v>
      </c>
      <c r="I70" s="613" t="s">
        <v>3020</v>
      </c>
      <c r="J70" s="323"/>
      <c r="K70" s="323"/>
      <c r="L70" s="806" t="s">
        <v>321</v>
      </c>
      <c r="M70" s="806" t="s">
        <v>1017</v>
      </c>
      <c r="N70" s="812"/>
    </row>
    <row r="71" spans="1:14" s="9" customFormat="1" ht="39.950000000000003" customHeight="1" x14ac:dyDescent="0.25">
      <c r="A71" s="325" t="s">
        <v>1038</v>
      </c>
      <c r="B71" s="325" t="s">
        <v>382</v>
      </c>
      <c r="C71" s="325" t="s">
        <v>319</v>
      </c>
      <c r="D71" s="452" t="s">
        <v>165</v>
      </c>
      <c r="E71" s="325" t="s">
        <v>1039</v>
      </c>
      <c r="F71" s="326"/>
      <c r="G71" s="326"/>
      <c r="H71" s="326"/>
      <c r="I71" s="325" t="s">
        <v>333</v>
      </c>
      <c r="J71" s="326"/>
      <c r="K71" s="326"/>
      <c r="L71" s="807"/>
      <c r="M71" s="807" t="s">
        <v>990</v>
      </c>
      <c r="N71" s="812"/>
    </row>
    <row r="72" spans="1:14" s="9" customFormat="1" ht="39.950000000000003" customHeight="1" x14ac:dyDescent="0.25">
      <c r="A72" s="325" t="s">
        <v>1038</v>
      </c>
      <c r="B72" s="325" t="s">
        <v>382</v>
      </c>
      <c r="C72" s="325" t="s">
        <v>319</v>
      </c>
      <c r="D72" s="452" t="s">
        <v>168</v>
      </c>
      <c r="E72" s="325" t="s">
        <v>1040</v>
      </c>
      <c r="F72" s="326"/>
      <c r="G72" s="326"/>
      <c r="H72" s="326"/>
      <c r="I72" s="325" t="s">
        <v>1021</v>
      </c>
      <c r="J72" s="326"/>
      <c r="K72" s="326">
        <v>2024</v>
      </c>
      <c r="L72" s="807"/>
      <c r="M72" s="807" t="s">
        <v>990</v>
      </c>
      <c r="N72" s="812"/>
    </row>
    <row r="73" spans="1:14" s="9" customFormat="1" ht="39.950000000000003" customHeight="1" x14ac:dyDescent="0.25">
      <c r="A73" s="325" t="s">
        <v>1038</v>
      </c>
      <c r="B73" s="325" t="s">
        <v>382</v>
      </c>
      <c r="C73" s="325" t="s">
        <v>319</v>
      </c>
      <c r="D73" s="452" t="s">
        <v>170</v>
      </c>
      <c r="E73" s="325" t="s">
        <v>1041</v>
      </c>
      <c r="F73" s="326"/>
      <c r="G73" s="326" t="s">
        <v>155</v>
      </c>
      <c r="H73" s="326"/>
      <c r="I73" s="325" t="s">
        <v>338</v>
      </c>
      <c r="J73" s="326">
        <v>2025</v>
      </c>
      <c r="K73" s="326">
        <v>2029</v>
      </c>
      <c r="L73" s="807"/>
      <c r="M73" s="807" t="s">
        <v>990</v>
      </c>
      <c r="N73" s="812"/>
    </row>
    <row r="74" spans="1:14" s="9" customFormat="1" ht="39.950000000000003" customHeight="1" x14ac:dyDescent="0.25">
      <c r="A74" s="325" t="s">
        <v>1038</v>
      </c>
      <c r="B74" s="325" t="s">
        <v>382</v>
      </c>
      <c r="C74" s="325" t="s">
        <v>319</v>
      </c>
      <c r="D74" s="452" t="s">
        <v>186</v>
      </c>
      <c r="E74" s="325" t="s">
        <v>1042</v>
      </c>
      <c r="F74" s="326"/>
      <c r="G74" s="326" t="s">
        <v>155</v>
      </c>
      <c r="H74" s="326"/>
      <c r="I74" s="325" t="s">
        <v>339</v>
      </c>
      <c r="J74" s="326">
        <v>2030</v>
      </c>
      <c r="K74" s="326"/>
      <c r="L74" s="807"/>
      <c r="M74" s="807" t="s">
        <v>990</v>
      </c>
      <c r="N74" s="812"/>
    </row>
    <row r="75" spans="1:14" s="1" customFormat="1" ht="39.950000000000003" customHeight="1" x14ac:dyDescent="0.25">
      <c r="A75" s="295" t="s">
        <v>1043</v>
      </c>
      <c r="B75" s="295" t="s">
        <v>382</v>
      </c>
      <c r="C75" s="295" t="s">
        <v>350</v>
      </c>
      <c r="D75" s="618" t="s">
        <v>151</v>
      </c>
      <c r="E75" s="295" t="s">
        <v>1031</v>
      </c>
      <c r="F75" s="617"/>
      <c r="G75" s="573"/>
      <c r="H75" s="573" t="s">
        <v>123</v>
      </c>
      <c r="I75" s="295" t="s">
        <v>351</v>
      </c>
      <c r="J75" s="573"/>
      <c r="K75" s="573"/>
      <c r="L75" s="809" t="s">
        <v>384</v>
      </c>
      <c r="M75" s="809" t="s">
        <v>1017</v>
      </c>
      <c r="N75" s="812"/>
    </row>
    <row r="76" spans="1:14" s="1" customFormat="1" ht="39.950000000000003" customHeight="1" x14ac:dyDescent="0.25">
      <c r="A76" s="282" t="s">
        <v>1043</v>
      </c>
      <c r="B76" s="282" t="s">
        <v>382</v>
      </c>
      <c r="C76" s="282" t="s">
        <v>350</v>
      </c>
      <c r="D76" s="240" t="s">
        <v>165</v>
      </c>
      <c r="E76" s="282" t="s">
        <v>1032</v>
      </c>
      <c r="F76" s="283"/>
      <c r="G76" s="283"/>
      <c r="H76" s="283"/>
      <c r="I76" s="282" t="s">
        <v>385</v>
      </c>
      <c r="J76" s="283"/>
      <c r="K76" s="283"/>
      <c r="L76" s="811"/>
      <c r="M76" s="811" t="s">
        <v>990</v>
      </c>
      <c r="N76" s="812"/>
    </row>
    <row r="77" spans="1:14" s="1" customFormat="1" ht="39.950000000000003" customHeight="1" x14ac:dyDescent="0.25">
      <c r="A77" s="282" t="s">
        <v>1043</v>
      </c>
      <c r="B77" s="282" t="s">
        <v>382</v>
      </c>
      <c r="C77" s="282" t="s">
        <v>350</v>
      </c>
      <c r="D77" s="240" t="s">
        <v>168</v>
      </c>
      <c r="E77" s="282" t="s">
        <v>1033</v>
      </c>
      <c r="F77" s="283"/>
      <c r="G77" s="283"/>
      <c r="H77" s="283"/>
      <c r="I77" s="282" t="s">
        <v>361</v>
      </c>
      <c r="J77" s="283"/>
      <c r="K77" s="283">
        <v>2024</v>
      </c>
      <c r="L77" s="811"/>
      <c r="M77" s="811" t="s">
        <v>990</v>
      </c>
      <c r="N77" s="812"/>
    </row>
    <row r="78" spans="1:14" s="1" customFormat="1" ht="39.950000000000003" customHeight="1" x14ac:dyDescent="0.25">
      <c r="A78" s="282" t="s">
        <v>1043</v>
      </c>
      <c r="B78" s="282" t="s">
        <v>382</v>
      </c>
      <c r="C78" s="282" t="s">
        <v>350</v>
      </c>
      <c r="D78" s="240" t="s">
        <v>170</v>
      </c>
      <c r="E78" s="282" t="s">
        <v>3025</v>
      </c>
      <c r="F78" s="283" t="s">
        <v>155</v>
      </c>
      <c r="G78" s="283"/>
      <c r="H78" s="283"/>
      <c r="I78" s="282" t="s">
        <v>362</v>
      </c>
      <c r="J78" s="283"/>
      <c r="K78" s="283">
        <v>2024</v>
      </c>
      <c r="L78" s="811"/>
      <c r="M78" s="811"/>
      <c r="N78" s="812"/>
    </row>
    <row r="79" spans="1:14" s="1" customFormat="1" ht="39.950000000000003" customHeight="1" x14ac:dyDescent="0.25">
      <c r="A79" s="282" t="s">
        <v>1043</v>
      </c>
      <c r="B79" s="282" t="s">
        <v>382</v>
      </c>
      <c r="C79" s="282" t="s">
        <v>350</v>
      </c>
      <c r="D79" s="240" t="s">
        <v>186</v>
      </c>
      <c r="E79" s="282" t="s">
        <v>1034</v>
      </c>
      <c r="F79" s="283"/>
      <c r="G79" s="283" t="s">
        <v>155</v>
      </c>
      <c r="H79" s="283"/>
      <c r="I79" s="282" t="s">
        <v>363</v>
      </c>
      <c r="J79" s="283">
        <v>2025</v>
      </c>
      <c r="K79" s="283">
        <v>2029</v>
      </c>
      <c r="L79" s="811"/>
      <c r="M79" s="811" t="s">
        <v>990</v>
      </c>
      <c r="N79" s="812"/>
    </row>
    <row r="80" spans="1:14" s="1" customFormat="1" ht="39.950000000000003" customHeight="1" x14ac:dyDescent="0.25">
      <c r="A80" s="282" t="s">
        <v>1043</v>
      </c>
      <c r="B80" s="282" t="s">
        <v>382</v>
      </c>
      <c r="C80" s="282" t="s">
        <v>350</v>
      </c>
      <c r="D80" s="240" t="s">
        <v>188</v>
      </c>
      <c r="E80" s="282" t="s">
        <v>3026</v>
      </c>
      <c r="F80" s="283" t="s">
        <v>155</v>
      </c>
      <c r="G80" s="283" t="s">
        <v>155</v>
      </c>
      <c r="H80" s="283"/>
      <c r="I80" s="282"/>
      <c r="J80" s="283">
        <v>2025</v>
      </c>
      <c r="K80" s="283">
        <v>2029</v>
      </c>
      <c r="L80" s="811"/>
      <c r="M80" s="811"/>
      <c r="N80" s="812"/>
    </row>
    <row r="81" spans="1:14" s="1" customFormat="1" ht="39.950000000000003" customHeight="1" x14ac:dyDescent="0.25">
      <c r="A81" s="282" t="s">
        <v>1043</v>
      </c>
      <c r="B81" s="282" t="s">
        <v>382</v>
      </c>
      <c r="C81" s="282" t="s">
        <v>350</v>
      </c>
      <c r="D81" s="240" t="s">
        <v>190</v>
      </c>
      <c r="E81" s="282" t="s">
        <v>1035</v>
      </c>
      <c r="F81" s="283"/>
      <c r="G81" s="283" t="s">
        <v>155</v>
      </c>
      <c r="H81" s="283"/>
      <c r="I81" s="282"/>
      <c r="J81" s="283">
        <v>2030</v>
      </c>
      <c r="K81" s="283"/>
      <c r="L81" s="811"/>
      <c r="M81" s="811"/>
      <c r="N81" s="812"/>
    </row>
    <row r="82" spans="1:14" s="1" customFormat="1" ht="39.950000000000003" customHeight="1" x14ac:dyDescent="0.25">
      <c r="A82" s="316" t="s">
        <v>1043</v>
      </c>
      <c r="B82" s="316" t="s">
        <v>382</v>
      </c>
      <c r="C82" s="316" t="s">
        <v>350</v>
      </c>
      <c r="D82" s="619" t="s">
        <v>3023</v>
      </c>
      <c r="E82" s="316" t="s">
        <v>3027</v>
      </c>
      <c r="F82" s="317" t="s">
        <v>155</v>
      </c>
      <c r="G82" s="317" t="s">
        <v>155</v>
      </c>
      <c r="H82" s="317"/>
      <c r="I82" s="316"/>
      <c r="J82" s="317">
        <v>2030</v>
      </c>
      <c r="K82" s="317"/>
      <c r="L82" s="810"/>
      <c r="M82" s="810" t="s">
        <v>990</v>
      </c>
      <c r="N82" s="812"/>
    </row>
    <row r="83" spans="1:14" s="9" customFormat="1" ht="39.950000000000003" customHeight="1" x14ac:dyDescent="0.25">
      <c r="A83" s="322" t="s">
        <v>1044</v>
      </c>
      <c r="B83" s="322" t="s">
        <v>382</v>
      </c>
      <c r="C83" s="322" t="s">
        <v>386</v>
      </c>
      <c r="D83" s="603" t="s">
        <v>151</v>
      </c>
      <c r="E83" s="322" t="s">
        <v>365</v>
      </c>
      <c r="F83" s="323"/>
      <c r="G83" s="323"/>
      <c r="H83" s="323" t="s">
        <v>123</v>
      </c>
      <c r="I83" s="322" t="s">
        <v>365</v>
      </c>
      <c r="J83" s="323"/>
      <c r="K83" s="323"/>
      <c r="L83" s="806" t="s">
        <v>387</v>
      </c>
      <c r="M83" s="806" t="s">
        <v>1017</v>
      </c>
      <c r="N83" s="812"/>
    </row>
    <row r="84" spans="1:14" s="9" customFormat="1" ht="39.950000000000003" customHeight="1" x14ac:dyDescent="0.25">
      <c r="A84" s="325" t="s">
        <v>1044</v>
      </c>
      <c r="B84" s="325" t="s">
        <v>382</v>
      </c>
      <c r="C84" s="325" t="s">
        <v>386</v>
      </c>
      <c r="D84" s="452" t="s">
        <v>165</v>
      </c>
      <c r="E84" s="325" t="s">
        <v>371</v>
      </c>
      <c r="F84" s="326"/>
      <c r="G84" s="326"/>
      <c r="H84" s="326"/>
      <c r="I84" s="325" t="s">
        <v>371</v>
      </c>
      <c r="J84" s="326"/>
      <c r="K84" s="326"/>
      <c r="L84" s="807"/>
      <c r="M84" s="807" t="s">
        <v>990</v>
      </c>
      <c r="N84" s="812"/>
    </row>
    <row r="85" spans="1:14" s="9" customFormat="1" ht="39.950000000000003" customHeight="1" x14ac:dyDescent="0.25">
      <c r="A85" s="325" t="s">
        <v>1044</v>
      </c>
      <c r="B85" s="325" t="s">
        <v>382</v>
      </c>
      <c r="C85" s="325" t="s">
        <v>386</v>
      </c>
      <c r="D85" s="452" t="s">
        <v>168</v>
      </c>
      <c r="E85" s="325" t="s">
        <v>1045</v>
      </c>
      <c r="F85" s="326"/>
      <c r="G85" s="326"/>
      <c r="H85" s="326"/>
      <c r="I85" s="325" t="s">
        <v>389</v>
      </c>
      <c r="J85" s="326"/>
      <c r="K85" s="326">
        <v>2024</v>
      </c>
      <c r="L85" s="807"/>
      <c r="M85" s="807" t="s">
        <v>990</v>
      </c>
      <c r="N85" s="812"/>
    </row>
    <row r="86" spans="1:14" s="9" customFormat="1" ht="39.950000000000003" customHeight="1" x14ac:dyDescent="0.25">
      <c r="A86" s="325" t="s">
        <v>1044</v>
      </c>
      <c r="B86" s="325" t="s">
        <v>382</v>
      </c>
      <c r="C86" s="325" t="s">
        <v>386</v>
      </c>
      <c r="D86" s="452" t="s">
        <v>170</v>
      </c>
      <c r="E86" s="325" t="s">
        <v>3034</v>
      </c>
      <c r="F86" s="326" t="s">
        <v>155</v>
      </c>
      <c r="G86" s="326"/>
      <c r="H86" s="326"/>
      <c r="I86" s="325" t="s">
        <v>391</v>
      </c>
      <c r="J86" s="326"/>
      <c r="K86" s="326">
        <v>2024</v>
      </c>
      <c r="L86" s="807"/>
      <c r="M86" s="807"/>
      <c r="N86" s="812"/>
    </row>
    <row r="87" spans="1:14" s="9" customFormat="1" ht="39.950000000000003" customHeight="1" x14ac:dyDescent="0.25">
      <c r="A87" s="325" t="s">
        <v>1044</v>
      </c>
      <c r="B87" s="325" t="s">
        <v>382</v>
      </c>
      <c r="C87" s="325" t="s">
        <v>386</v>
      </c>
      <c r="D87" s="452" t="s">
        <v>186</v>
      </c>
      <c r="E87" s="325" t="s">
        <v>378</v>
      </c>
      <c r="F87" s="326"/>
      <c r="G87" s="326" t="s">
        <v>155</v>
      </c>
      <c r="H87" s="326"/>
      <c r="I87" s="325" t="s">
        <v>392</v>
      </c>
      <c r="J87" s="326">
        <v>2025</v>
      </c>
      <c r="K87" s="326">
        <v>2029</v>
      </c>
      <c r="L87" s="807"/>
      <c r="M87" s="807"/>
      <c r="N87" s="812"/>
    </row>
    <row r="88" spans="1:14" s="9" customFormat="1" ht="39.950000000000003" customHeight="1" x14ac:dyDescent="0.25">
      <c r="A88" s="325" t="s">
        <v>1044</v>
      </c>
      <c r="B88" s="325" t="s">
        <v>382</v>
      </c>
      <c r="C88" s="325" t="s">
        <v>386</v>
      </c>
      <c r="D88" s="452" t="s">
        <v>188</v>
      </c>
      <c r="E88" s="325" t="s">
        <v>3035</v>
      </c>
      <c r="F88" s="326" t="s">
        <v>155</v>
      </c>
      <c r="G88" s="326" t="s">
        <v>155</v>
      </c>
      <c r="H88" s="326"/>
      <c r="I88" s="325"/>
      <c r="J88" s="326">
        <v>2025</v>
      </c>
      <c r="K88" s="326">
        <v>2029</v>
      </c>
      <c r="L88" s="807"/>
      <c r="M88" s="807"/>
      <c r="N88" s="812"/>
    </row>
    <row r="89" spans="1:14" s="9" customFormat="1" ht="39.950000000000003" customHeight="1" x14ac:dyDescent="0.25">
      <c r="A89" s="325" t="s">
        <v>1044</v>
      </c>
      <c r="B89" s="325" t="s">
        <v>382</v>
      </c>
      <c r="C89" s="325" t="s">
        <v>386</v>
      </c>
      <c r="D89" s="452" t="s">
        <v>190</v>
      </c>
      <c r="E89" s="325" t="s">
        <v>380</v>
      </c>
      <c r="F89" s="326"/>
      <c r="G89" s="326" t="s">
        <v>155</v>
      </c>
      <c r="H89" s="326"/>
      <c r="I89" s="325"/>
      <c r="J89" s="326">
        <v>2030</v>
      </c>
      <c r="K89" s="326"/>
      <c r="L89" s="807"/>
      <c r="M89" s="807" t="s">
        <v>990</v>
      </c>
      <c r="N89" s="812"/>
    </row>
    <row r="90" spans="1:14" s="9" customFormat="1" ht="39.950000000000003" customHeight="1" x14ac:dyDescent="0.25">
      <c r="A90" s="336" t="s">
        <v>1044</v>
      </c>
      <c r="B90" s="336" t="s">
        <v>382</v>
      </c>
      <c r="C90" s="336" t="s">
        <v>386</v>
      </c>
      <c r="D90" s="614" t="s">
        <v>3023</v>
      </c>
      <c r="E90" s="336" t="s">
        <v>3036</v>
      </c>
      <c r="F90" s="337" t="s">
        <v>155</v>
      </c>
      <c r="G90" s="337" t="s">
        <v>155</v>
      </c>
      <c r="H90" s="337"/>
      <c r="I90" s="336"/>
      <c r="J90" s="337">
        <v>2030</v>
      </c>
      <c r="K90" s="337"/>
      <c r="L90" s="808"/>
      <c r="M90" s="808" t="s">
        <v>990</v>
      </c>
      <c r="N90" s="812"/>
    </row>
    <row r="91" spans="1:14" s="1" customFormat="1" ht="39.950000000000003" customHeight="1" x14ac:dyDescent="0.25">
      <c r="A91" s="295" t="s">
        <v>1046</v>
      </c>
      <c r="B91" s="295" t="s">
        <v>393</v>
      </c>
      <c r="C91" s="295" t="s">
        <v>394</v>
      </c>
      <c r="D91" s="618" t="s">
        <v>151</v>
      </c>
      <c r="E91" s="295" t="s">
        <v>403</v>
      </c>
      <c r="F91" s="617"/>
      <c r="G91" s="617"/>
      <c r="H91" s="617" t="s">
        <v>123</v>
      </c>
      <c r="I91" s="295" t="s">
        <v>395</v>
      </c>
      <c r="J91" s="617"/>
      <c r="K91" s="617"/>
      <c r="L91" s="809"/>
      <c r="M91" s="809" t="s">
        <v>990</v>
      </c>
      <c r="N91" s="812"/>
    </row>
    <row r="92" spans="1:14" s="1" customFormat="1" ht="39.950000000000003" customHeight="1" x14ac:dyDescent="0.25">
      <c r="A92" s="316" t="s">
        <v>1046</v>
      </c>
      <c r="B92" s="316" t="s">
        <v>393</v>
      </c>
      <c r="C92" s="316" t="s">
        <v>394</v>
      </c>
      <c r="D92" s="619" t="s">
        <v>165</v>
      </c>
      <c r="E92" s="316"/>
      <c r="F92" s="317"/>
      <c r="G92" s="317"/>
      <c r="H92" s="317"/>
      <c r="I92" s="316" t="s">
        <v>403</v>
      </c>
      <c r="J92" s="317"/>
      <c r="K92" s="317"/>
      <c r="L92" s="810"/>
      <c r="M92" s="810"/>
      <c r="N92" s="812"/>
    </row>
    <row r="93" spans="1:14" s="9" customFormat="1" ht="39.950000000000003" customHeight="1" x14ac:dyDescent="0.25">
      <c r="A93" s="322" t="s">
        <v>1048</v>
      </c>
      <c r="B93" s="322" t="s">
        <v>393</v>
      </c>
      <c r="C93" s="322" t="s">
        <v>404</v>
      </c>
      <c r="D93" s="603" t="s">
        <v>151</v>
      </c>
      <c r="E93" s="322" t="s">
        <v>395</v>
      </c>
      <c r="F93" s="323"/>
      <c r="G93" s="323"/>
      <c r="H93" s="323" t="s">
        <v>123</v>
      </c>
      <c r="I93" s="322" t="s">
        <v>395</v>
      </c>
      <c r="J93" s="323"/>
      <c r="K93" s="323"/>
      <c r="L93" s="806" t="s">
        <v>1049</v>
      </c>
      <c r="M93" s="806" t="s">
        <v>1047</v>
      </c>
      <c r="N93" s="812"/>
    </row>
    <row r="94" spans="1:14" s="9" customFormat="1" ht="39.950000000000003" customHeight="1" x14ac:dyDescent="0.25">
      <c r="A94" s="336" t="s">
        <v>1048</v>
      </c>
      <c r="B94" s="336" t="s">
        <v>393</v>
      </c>
      <c r="C94" s="336" t="s">
        <v>404</v>
      </c>
      <c r="D94" s="614" t="s">
        <v>165</v>
      </c>
      <c r="E94" s="336" t="s">
        <v>411</v>
      </c>
      <c r="F94" s="337"/>
      <c r="G94" s="337"/>
      <c r="H94" s="337"/>
      <c r="I94" s="336" t="s">
        <v>411</v>
      </c>
      <c r="J94" s="337"/>
      <c r="K94" s="337"/>
      <c r="L94" s="808"/>
      <c r="M94" s="808" t="s">
        <v>990</v>
      </c>
      <c r="N94" s="812"/>
    </row>
    <row r="95" spans="1:14" s="1" customFormat="1" ht="39.950000000000003" customHeight="1" x14ac:dyDescent="0.25">
      <c r="A95" s="295" t="s">
        <v>12</v>
      </c>
      <c r="B95" s="295" t="s">
        <v>393</v>
      </c>
      <c r="C95" s="295" t="s">
        <v>415</v>
      </c>
      <c r="D95" s="618" t="s">
        <v>151</v>
      </c>
      <c r="E95" s="295" t="s">
        <v>395</v>
      </c>
      <c r="F95" s="617"/>
      <c r="G95" s="573"/>
      <c r="H95" s="573" t="s">
        <v>123</v>
      </c>
      <c r="I95" s="295" t="s">
        <v>395</v>
      </c>
      <c r="J95" s="573"/>
      <c r="K95" s="573"/>
      <c r="L95" s="535" t="s">
        <v>416</v>
      </c>
      <c r="M95" s="621" t="s">
        <v>990</v>
      </c>
      <c r="N95" s="659"/>
    </row>
    <row r="96" spans="1:14" s="9" customFormat="1" ht="39.950000000000003" customHeight="1" x14ac:dyDescent="0.25">
      <c r="A96" s="322" t="s">
        <v>1050</v>
      </c>
      <c r="B96" s="322" t="s">
        <v>393</v>
      </c>
      <c r="C96" s="322" t="s">
        <v>419</v>
      </c>
      <c r="D96" s="603" t="s">
        <v>151</v>
      </c>
      <c r="E96" s="322" t="s">
        <v>395</v>
      </c>
      <c r="F96" s="323"/>
      <c r="G96" s="323"/>
      <c r="H96" s="323" t="s">
        <v>123</v>
      </c>
      <c r="I96" s="322" t="s">
        <v>395</v>
      </c>
      <c r="J96" s="323"/>
      <c r="K96" s="323"/>
      <c r="L96" s="534" t="s">
        <v>420</v>
      </c>
      <c r="M96" s="623" t="s">
        <v>990</v>
      </c>
      <c r="N96" s="659"/>
    </row>
    <row r="97" spans="1:14" s="1" customFormat="1" ht="39.950000000000003" customHeight="1" x14ac:dyDescent="0.25">
      <c r="A97" s="295" t="s">
        <v>1051</v>
      </c>
      <c r="B97" s="295" t="s">
        <v>393</v>
      </c>
      <c r="C97" s="295" t="s">
        <v>422</v>
      </c>
      <c r="D97" s="618" t="s">
        <v>151</v>
      </c>
      <c r="E97" s="295" t="s">
        <v>395</v>
      </c>
      <c r="F97" s="617"/>
      <c r="G97" s="573"/>
      <c r="H97" s="573" t="s">
        <v>123</v>
      </c>
      <c r="I97" s="295" t="s">
        <v>395</v>
      </c>
      <c r="J97" s="573"/>
      <c r="K97" s="573"/>
      <c r="L97" s="809" t="s">
        <v>423</v>
      </c>
      <c r="M97" s="809" t="s">
        <v>1052</v>
      </c>
      <c r="N97" s="812"/>
    </row>
    <row r="98" spans="1:14" s="1" customFormat="1" ht="39.950000000000003" customHeight="1" x14ac:dyDescent="0.25">
      <c r="A98" s="316" t="s">
        <v>1051</v>
      </c>
      <c r="B98" s="316" t="s">
        <v>393</v>
      </c>
      <c r="C98" s="316" t="s">
        <v>422</v>
      </c>
      <c r="D98" s="619" t="s">
        <v>165</v>
      </c>
      <c r="E98" s="316" t="s">
        <v>428</v>
      </c>
      <c r="F98" s="317"/>
      <c r="G98" s="317"/>
      <c r="H98" s="317"/>
      <c r="I98" s="316" t="s">
        <v>428</v>
      </c>
      <c r="J98" s="317"/>
      <c r="K98" s="317"/>
      <c r="L98" s="810"/>
      <c r="M98" s="810"/>
      <c r="N98" s="812"/>
    </row>
    <row r="99" spans="1:14" s="9" customFormat="1" ht="39.950000000000003" customHeight="1" x14ac:dyDescent="0.25">
      <c r="A99" s="322" t="s">
        <v>21</v>
      </c>
      <c r="B99" s="322" t="s">
        <v>393</v>
      </c>
      <c r="C99" s="322" t="s">
        <v>432</v>
      </c>
      <c r="D99" s="603" t="s">
        <v>151</v>
      </c>
      <c r="E99" s="322" t="s">
        <v>279</v>
      </c>
      <c r="F99" s="323"/>
      <c r="G99" s="323"/>
      <c r="H99" s="323" t="s">
        <v>123</v>
      </c>
      <c r="I99" s="322" t="s">
        <v>279</v>
      </c>
      <c r="J99" s="323"/>
      <c r="K99" s="323"/>
      <c r="L99" s="806" t="s">
        <v>433</v>
      </c>
      <c r="M99" s="806" t="s">
        <v>1053</v>
      </c>
      <c r="N99" s="812"/>
    </row>
    <row r="100" spans="1:14" s="9" customFormat="1" ht="39.950000000000003" customHeight="1" x14ac:dyDescent="0.25">
      <c r="A100" s="336" t="s">
        <v>21</v>
      </c>
      <c r="B100" s="336" t="s">
        <v>393</v>
      </c>
      <c r="C100" s="336" t="s">
        <v>432</v>
      </c>
      <c r="D100" s="614" t="s">
        <v>165</v>
      </c>
      <c r="E100" s="336" t="s">
        <v>436</v>
      </c>
      <c r="F100" s="337"/>
      <c r="G100" s="337"/>
      <c r="H100" s="337"/>
      <c r="I100" s="336" t="s">
        <v>436</v>
      </c>
      <c r="J100" s="337"/>
      <c r="K100" s="337"/>
      <c r="L100" s="808"/>
      <c r="M100" s="808"/>
      <c r="N100" s="812"/>
    </row>
    <row r="101" spans="1:14" s="1" customFormat="1" ht="39.950000000000003" customHeight="1" x14ac:dyDescent="0.25">
      <c r="A101" s="295" t="s">
        <v>20</v>
      </c>
      <c r="B101" s="295" t="s">
        <v>438</v>
      </c>
      <c r="C101" s="295" t="s">
        <v>439</v>
      </c>
      <c r="D101" s="618" t="s">
        <v>151</v>
      </c>
      <c r="E101" s="295" t="s">
        <v>279</v>
      </c>
      <c r="F101" s="617"/>
      <c r="G101" s="573"/>
      <c r="H101" s="573" t="s">
        <v>123</v>
      </c>
      <c r="I101" s="295" t="s">
        <v>279</v>
      </c>
      <c r="J101" s="573"/>
      <c r="K101" s="573"/>
      <c r="L101" s="809" t="s">
        <v>1054</v>
      </c>
      <c r="M101" s="809" t="s">
        <v>1055</v>
      </c>
      <c r="N101" s="812"/>
    </row>
    <row r="102" spans="1:14" s="1" customFormat="1" ht="39.950000000000003" customHeight="1" x14ac:dyDescent="0.25">
      <c r="A102" s="316" t="s">
        <v>20</v>
      </c>
      <c r="B102" s="316" t="s">
        <v>438</v>
      </c>
      <c r="C102" s="316" t="s">
        <v>439</v>
      </c>
      <c r="D102" s="619" t="s">
        <v>165</v>
      </c>
      <c r="E102" s="316" t="s">
        <v>447</v>
      </c>
      <c r="F102" s="317"/>
      <c r="G102" s="317"/>
      <c r="H102" s="317"/>
      <c r="I102" s="316" t="s">
        <v>447</v>
      </c>
      <c r="J102" s="317"/>
      <c r="K102" s="317"/>
      <c r="L102" s="810"/>
      <c r="M102" s="810"/>
      <c r="N102" s="812"/>
    </row>
    <row r="103" spans="1:14" s="9" customFormat="1" ht="39.950000000000003" customHeight="1" x14ac:dyDescent="0.25">
      <c r="A103" s="322" t="s">
        <v>13</v>
      </c>
      <c r="B103" s="322" t="s">
        <v>438</v>
      </c>
      <c r="C103" s="322" t="s">
        <v>448</v>
      </c>
      <c r="D103" s="603" t="s">
        <v>151</v>
      </c>
      <c r="E103" s="322" t="s">
        <v>279</v>
      </c>
      <c r="F103" s="323"/>
      <c r="G103" s="323"/>
      <c r="H103" s="323" t="s">
        <v>123</v>
      </c>
      <c r="I103" s="322" t="s">
        <v>279</v>
      </c>
      <c r="J103" s="323"/>
      <c r="K103" s="323"/>
      <c r="L103" s="806" t="s">
        <v>449</v>
      </c>
      <c r="M103" s="806" t="s">
        <v>1056</v>
      </c>
      <c r="N103" s="812"/>
    </row>
    <row r="104" spans="1:14" s="9" customFormat="1" ht="39.950000000000003" customHeight="1" x14ac:dyDescent="0.25">
      <c r="A104" s="336" t="s">
        <v>13</v>
      </c>
      <c r="B104" s="336" t="s">
        <v>438</v>
      </c>
      <c r="C104" s="336" t="s">
        <v>448</v>
      </c>
      <c r="D104" s="614" t="s">
        <v>165</v>
      </c>
      <c r="E104" s="336" t="s">
        <v>428</v>
      </c>
      <c r="F104" s="337"/>
      <c r="G104" s="337"/>
      <c r="H104" s="337"/>
      <c r="I104" s="336" t="s">
        <v>428</v>
      </c>
      <c r="J104" s="337"/>
      <c r="K104" s="337"/>
      <c r="L104" s="808"/>
      <c r="M104" s="808"/>
      <c r="N104" s="812"/>
    </row>
    <row r="105" spans="1:14" s="1" customFormat="1" ht="39.950000000000003" customHeight="1" x14ac:dyDescent="0.25">
      <c r="A105" s="295" t="s">
        <v>14</v>
      </c>
      <c r="B105" s="295" t="s">
        <v>438</v>
      </c>
      <c r="C105" s="295" t="s">
        <v>455</v>
      </c>
      <c r="D105" s="618" t="s">
        <v>151</v>
      </c>
      <c r="E105" s="295" t="s">
        <v>279</v>
      </c>
      <c r="F105" s="617"/>
      <c r="G105" s="573"/>
      <c r="H105" s="573" t="s">
        <v>123</v>
      </c>
      <c r="I105" s="295" t="s">
        <v>279</v>
      </c>
      <c r="J105" s="573"/>
      <c r="K105" s="573"/>
      <c r="L105" s="616" t="s">
        <v>440</v>
      </c>
      <c r="M105" s="621" t="s">
        <v>990</v>
      </c>
      <c r="N105" s="659"/>
    </row>
    <row r="106" spans="1:14" s="9" customFormat="1" ht="39.950000000000003" customHeight="1" x14ac:dyDescent="0.25">
      <c r="A106" s="322" t="s">
        <v>1057</v>
      </c>
      <c r="B106" s="322" t="s">
        <v>438</v>
      </c>
      <c r="C106" s="322" t="s">
        <v>459</v>
      </c>
      <c r="D106" s="603" t="s">
        <v>151</v>
      </c>
      <c r="E106" s="322" t="s">
        <v>279</v>
      </c>
      <c r="F106" s="323"/>
      <c r="G106" s="323"/>
      <c r="H106" s="323" t="s">
        <v>123</v>
      </c>
      <c r="I106" s="322" t="s">
        <v>279</v>
      </c>
      <c r="J106" s="323"/>
      <c r="K106" s="323"/>
      <c r="L106" s="806" t="s">
        <v>449</v>
      </c>
      <c r="M106" s="806" t="s">
        <v>1058</v>
      </c>
      <c r="N106" s="812"/>
    </row>
    <row r="107" spans="1:14" s="9" customFormat="1" ht="39.950000000000003" customHeight="1" x14ac:dyDescent="0.25">
      <c r="A107" s="336" t="s">
        <v>1057</v>
      </c>
      <c r="B107" s="336" t="s">
        <v>438</v>
      </c>
      <c r="C107" s="336" t="s">
        <v>459</v>
      </c>
      <c r="D107" s="614" t="s">
        <v>165</v>
      </c>
      <c r="E107" s="336" t="s">
        <v>466</v>
      </c>
      <c r="F107" s="337"/>
      <c r="G107" s="337"/>
      <c r="H107" s="337"/>
      <c r="I107" s="336" t="s">
        <v>466</v>
      </c>
      <c r="J107" s="337"/>
      <c r="K107" s="337"/>
      <c r="L107" s="808"/>
      <c r="M107" s="808" t="s">
        <v>990</v>
      </c>
      <c r="N107" s="812"/>
    </row>
    <row r="108" spans="1:14" s="1" customFormat="1" ht="39.950000000000003" customHeight="1" x14ac:dyDescent="0.25">
      <c r="A108" s="295" t="s">
        <v>15</v>
      </c>
      <c r="B108" s="295" t="s">
        <v>438</v>
      </c>
      <c r="C108" s="295" t="s">
        <v>467</v>
      </c>
      <c r="D108" s="618" t="s">
        <v>151</v>
      </c>
      <c r="E108" s="295" t="s">
        <v>279</v>
      </c>
      <c r="F108" s="617"/>
      <c r="G108" s="573"/>
      <c r="H108" s="573" t="s">
        <v>123</v>
      </c>
      <c r="I108" s="295" t="s">
        <v>279</v>
      </c>
      <c r="J108" s="573"/>
      <c r="K108" s="573"/>
      <c r="L108" s="809" t="s">
        <v>440</v>
      </c>
      <c r="M108" s="809" t="s">
        <v>1059</v>
      </c>
      <c r="N108" s="812"/>
    </row>
    <row r="109" spans="1:14" s="1" customFormat="1" ht="39.950000000000003" customHeight="1" x14ac:dyDescent="0.25">
      <c r="A109" s="316" t="s">
        <v>15</v>
      </c>
      <c r="B109" s="316" t="s">
        <v>438</v>
      </c>
      <c r="C109" s="316" t="s">
        <v>467</v>
      </c>
      <c r="D109" s="619" t="s">
        <v>165</v>
      </c>
      <c r="E109" s="316" t="s">
        <v>472</v>
      </c>
      <c r="F109" s="317"/>
      <c r="G109" s="317"/>
      <c r="H109" s="317"/>
      <c r="I109" s="316" t="s">
        <v>472</v>
      </c>
      <c r="J109" s="317"/>
      <c r="K109" s="317"/>
      <c r="L109" s="810"/>
      <c r="M109" s="810" t="s">
        <v>990</v>
      </c>
      <c r="N109" s="812"/>
    </row>
    <row r="110" spans="1:14" s="9" customFormat="1" ht="39.950000000000003" customHeight="1" x14ac:dyDescent="0.25">
      <c r="A110" s="322" t="s">
        <v>1060</v>
      </c>
      <c r="B110" s="322" t="s">
        <v>438</v>
      </c>
      <c r="C110" s="322" t="s">
        <v>473</v>
      </c>
      <c r="D110" s="603" t="s">
        <v>151</v>
      </c>
      <c r="E110" s="322" t="s">
        <v>279</v>
      </c>
      <c r="F110" s="323"/>
      <c r="G110" s="323"/>
      <c r="H110" s="323" t="s">
        <v>123</v>
      </c>
      <c r="I110" s="322" t="s">
        <v>279</v>
      </c>
      <c r="J110" s="323"/>
      <c r="K110" s="323"/>
      <c r="L110" s="806" t="s">
        <v>440</v>
      </c>
      <c r="M110" s="806" t="s">
        <v>990</v>
      </c>
      <c r="N110" s="812"/>
    </row>
    <row r="111" spans="1:14" s="9" customFormat="1" ht="39.950000000000003" customHeight="1" x14ac:dyDescent="0.25">
      <c r="A111" s="336" t="s">
        <v>1060</v>
      </c>
      <c r="B111" s="336" t="s">
        <v>438</v>
      </c>
      <c r="C111" s="336" t="s">
        <v>473</v>
      </c>
      <c r="D111" s="614" t="s">
        <v>165</v>
      </c>
      <c r="E111" s="336" t="s">
        <v>472</v>
      </c>
      <c r="F111" s="337"/>
      <c r="G111" s="337"/>
      <c r="H111" s="337"/>
      <c r="I111" s="336" t="s">
        <v>472</v>
      </c>
      <c r="J111" s="337"/>
      <c r="K111" s="337"/>
      <c r="L111" s="808"/>
      <c r="M111" s="808" t="s">
        <v>990</v>
      </c>
      <c r="N111" s="812"/>
    </row>
    <row r="112" spans="1:14" s="1" customFormat="1" ht="39.950000000000003" customHeight="1" x14ac:dyDescent="0.25">
      <c r="A112" s="295" t="s">
        <v>18</v>
      </c>
      <c r="B112" s="295" t="s">
        <v>474</v>
      </c>
      <c r="C112" s="295" t="s">
        <v>475</v>
      </c>
      <c r="D112" s="618" t="s">
        <v>151</v>
      </c>
      <c r="E112" s="295" t="s">
        <v>279</v>
      </c>
      <c r="F112" s="617"/>
      <c r="G112" s="573"/>
      <c r="H112" s="573" t="s">
        <v>123</v>
      </c>
      <c r="I112" s="295" t="s">
        <v>279</v>
      </c>
      <c r="J112" s="573"/>
      <c r="K112" s="573"/>
      <c r="L112" s="809" t="s">
        <v>476</v>
      </c>
      <c r="M112" s="809" t="s">
        <v>87</v>
      </c>
      <c r="N112" s="812"/>
    </row>
    <row r="113" spans="1:14" s="1" customFormat="1" ht="39.950000000000003" customHeight="1" x14ac:dyDescent="0.25">
      <c r="A113" s="316" t="s">
        <v>18</v>
      </c>
      <c r="B113" s="316" t="s">
        <v>474</v>
      </c>
      <c r="C113" s="316" t="s">
        <v>475</v>
      </c>
      <c r="D113" s="619" t="s">
        <v>165</v>
      </c>
      <c r="E113" s="316" t="s">
        <v>480</v>
      </c>
      <c r="F113" s="317"/>
      <c r="G113" s="317"/>
      <c r="H113" s="317"/>
      <c r="I113" s="316" t="s">
        <v>486</v>
      </c>
      <c r="J113" s="317"/>
      <c r="K113" s="317"/>
      <c r="L113" s="810"/>
      <c r="M113" s="810" t="s">
        <v>990</v>
      </c>
      <c r="N113" s="812"/>
    </row>
    <row r="114" spans="1:14" s="9" customFormat="1" ht="39.950000000000003" customHeight="1" x14ac:dyDescent="0.25">
      <c r="A114" s="322" t="s">
        <v>1061</v>
      </c>
      <c r="B114" s="322" t="s">
        <v>474</v>
      </c>
      <c r="C114" s="322" t="s">
        <v>89</v>
      </c>
      <c r="D114" s="603" t="s">
        <v>151</v>
      </c>
      <c r="E114" s="322" t="s">
        <v>279</v>
      </c>
      <c r="F114" s="323"/>
      <c r="G114" s="323"/>
      <c r="H114" s="323" t="s">
        <v>123</v>
      </c>
      <c r="I114" s="322" t="s">
        <v>279</v>
      </c>
      <c r="J114" s="323"/>
      <c r="K114" s="323"/>
      <c r="L114" s="806" t="s">
        <v>481</v>
      </c>
      <c r="M114" s="806" t="s">
        <v>87</v>
      </c>
      <c r="N114" s="812"/>
    </row>
    <row r="115" spans="1:14" s="9" customFormat="1" ht="39.950000000000003" customHeight="1" x14ac:dyDescent="0.25">
      <c r="A115" s="336" t="s">
        <v>1061</v>
      </c>
      <c r="B115" s="336" t="s">
        <v>474</v>
      </c>
      <c r="C115" s="336" t="s">
        <v>89</v>
      </c>
      <c r="D115" s="614" t="s">
        <v>165</v>
      </c>
      <c r="E115" s="336" t="s">
        <v>480</v>
      </c>
      <c r="F115" s="337"/>
      <c r="G115" s="337"/>
      <c r="H115" s="337"/>
      <c r="I115" s="336" t="s">
        <v>486</v>
      </c>
      <c r="J115" s="337"/>
      <c r="K115" s="337"/>
      <c r="L115" s="808"/>
      <c r="M115" s="808" t="s">
        <v>990</v>
      </c>
      <c r="N115" s="812"/>
    </row>
    <row r="116" spans="1:14" s="1" customFormat="1" ht="39.950000000000003" customHeight="1" x14ac:dyDescent="0.25">
      <c r="A116" s="295" t="s">
        <v>1062</v>
      </c>
      <c r="B116" s="295" t="s">
        <v>474</v>
      </c>
      <c r="C116" s="295" t="s">
        <v>483</v>
      </c>
      <c r="D116" s="618" t="s">
        <v>151</v>
      </c>
      <c r="E116" s="295" t="s">
        <v>279</v>
      </c>
      <c r="F116" s="617"/>
      <c r="G116" s="573"/>
      <c r="H116" s="573" t="s">
        <v>123</v>
      </c>
      <c r="I116" s="295" t="s">
        <v>279</v>
      </c>
      <c r="J116" s="573"/>
      <c r="K116" s="573"/>
      <c r="L116" s="809" t="s">
        <v>484</v>
      </c>
      <c r="M116" s="809" t="s">
        <v>87</v>
      </c>
      <c r="N116" s="812"/>
    </row>
    <row r="117" spans="1:14" s="1" customFormat="1" ht="39.950000000000003" customHeight="1" x14ac:dyDescent="0.25">
      <c r="A117" s="316" t="s">
        <v>1062</v>
      </c>
      <c r="B117" s="316" t="s">
        <v>474</v>
      </c>
      <c r="C117" s="316" t="s">
        <v>483</v>
      </c>
      <c r="D117" s="619" t="s">
        <v>165</v>
      </c>
      <c r="E117" s="316" t="s">
        <v>480</v>
      </c>
      <c r="F117" s="317"/>
      <c r="G117" s="317"/>
      <c r="H117" s="317"/>
      <c r="I117" s="316" t="s">
        <v>486</v>
      </c>
      <c r="J117" s="317"/>
      <c r="K117" s="317"/>
      <c r="L117" s="810"/>
      <c r="M117" s="810" t="s">
        <v>990</v>
      </c>
      <c r="N117" s="812"/>
    </row>
    <row r="118" spans="1:14" s="9" customFormat="1" ht="39.950000000000003" customHeight="1" x14ac:dyDescent="0.25">
      <c r="A118" s="322" t="s">
        <v>1063</v>
      </c>
      <c r="B118" s="322" t="s">
        <v>474</v>
      </c>
      <c r="C118" s="322" t="s">
        <v>487</v>
      </c>
      <c r="D118" s="603" t="s">
        <v>151</v>
      </c>
      <c r="E118" s="322" t="s">
        <v>279</v>
      </c>
      <c r="F118" s="323"/>
      <c r="G118" s="323"/>
      <c r="H118" s="323" t="s">
        <v>123</v>
      </c>
      <c r="I118" s="322" t="s">
        <v>279</v>
      </c>
      <c r="J118" s="323"/>
      <c r="K118" s="323"/>
      <c r="L118" s="806" t="s">
        <v>1064</v>
      </c>
      <c r="M118" s="806" t="s">
        <v>990</v>
      </c>
      <c r="N118" s="812"/>
    </row>
    <row r="119" spans="1:14" s="9" customFormat="1" ht="39.950000000000003" customHeight="1" x14ac:dyDescent="0.25">
      <c r="A119" s="336" t="s">
        <v>1063</v>
      </c>
      <c r="B119" s="336" t="s">
        <v>474</v>
      </c>
      <c r="C119" s="336" t="s">
        <v>487</v>
      </c>
      <c r="D119" s="614" t="s">
        <v>165</v>
      </c>
      <c r="E119" s="336" t="s">
        <v>428</v>
      </c>
      <c r="F119" s="337"/>
      <c r="G119" s="337"/>
      <c r="H119" s="337"/>
      <c r="I119" s="336" t="s">
        <v>428</v>
      </c>
      <c r="J119" s="337"/>
      <c r="K119" s="337"/>
      <c r="L119" s="808"/>
      <c r="M119" s="808" t="s">
        <v>990</v>
      </c>
      <c r="N119" s="812"/>
    </row>
    <row r="120" spans="1:14" s="1" customFormat="1" ht="39.950000000000003" customHeight="1" x14ac:dyDescent="0.25">
      <c r="A120" s="295" t="s">
        <v>1065</v>
      </c>
      <c r="B120" s="295" t="s">
        <v>474</v>
      </c>
      <c r="C120" s="295" t="s">
        <v>490</v>
      </c>
      <c r="D120" s="618" t="s">
        <v>151</v>
      </c>
      <c r="E120" s="295" t="s">
        <v>279</v>
      </c>
      <c r="F120" s="617"/>
      <c r="G120" s="573"/>
      <c r="H120" s="573" t="s">
        <v>123</v>
      </c>
      <c r="I120" s="295" t="s">
        <v>279</v>
      </c>
      <c r="J120" s="573"/>
      <c r="K120" s="573"/>
      <c r="L120" s="809" t="s">
        <v>491</v>
      </c>
      <c r="M120" s="809" t="s">
        <v>990</v>
      </c>
      <c r="N120" s="812"/>
    </row>
    <row r="121" spans="1:14" s="1" customFormat="1" ht="39.950000000000003" customHeight="1" x14ac:dyDescent="0.25">
      <c r="A121" s="316" t="s">
        <v>1065</v>
      </c>
      <c r="B121" s="316" t="s">
        <v>474</v>
      </c>
      <c r="C121" s="316" t="s">
        <v>490</v>
      </c>
      <c r="D121" s="619" t="s">
        <v>165</v>
      </c>
      <c r="E121" s="316" t="s">
        <v>428</v>
      </c>
      <c r="F121" s="317"/>
      <c r="G121" s="317"/>
      <c r="H121" s="317"/>
      <c r="I121" s="316" t="s">
        <v>428</v>
      </c>
      <c r="J121" s="317"/>
      <c r="K121" s="317"/>
      <c r="L121" s="810"/>
      <c r="M121" s="810" t="s">
        <v>990</v>
      </c>
      <c r="N121" s="812"/>
    </row>
    <row r="122" spans="1:14" s="9" customFormat="1" ht="39.950000000000003" customHeight="1" x14ac:dyDescent="0.25">
      <c r="A122" s="322" t="s">
        <v>1066</v>
      </c>
      <c r="B122" s="322" t="s">
        <v>474</v>
      </c>
      <c r="C122" s="322" t="s">
        <v>493</v>
      </c>
      <c r="D122" s="603" t="s">
        <v>151</v>
      </c>
      <c r="E122" s="322" t="s">
        <v>279</v>
      </c>
      <c r="F122" s="323"/>
      <c r="G122" s="323"/>
      <c r="H122" s="323" t="s">
        <v>123</v>
      </c>
      <c r="I122" s="322" t="s">
        <v>279</v>
      </c>
      <c r="J122" s="323"/>
      <c r="K122" s="323"/>
      <c r="L122" s="806" t="s">
        <v>1067</v>
      </c>
      <c r="M122" s="806" t="s">
        <v>990</v>
      </c>
      <c r="N122" s="812"/>
    </row>
    <row r="123" spans="1:14" s="9" customFormat="1" ht="39.950000000000003" customHeight="1" x14ac:dyDescent="0.25">
      <c r="A123" s="336" t="s">
        <v>1066</v>
      </c>
      <c r="B123" s="336" t="s">
        <v>474</v>
      </c>
      <c r="C123" s="336" t="s">
        <v>493</v>
      </c>
      <c r="D123" s="614" t="s">
        <v>165</v>
      </c>
      <c r="E123" s="336" t="s">
        <v>486</v>
      </c>
      <c r="F123" s="337"/>
      <c r="G123" s="337"/>
      <c r="H123" s="337"/>
      <c r="I123" s="336" t="s">
        <v>486</v>
      </c>
      <c r="J123" s="337"/>
      <c r="K123" s="337"/>
      <c r="L123" s="808"/>
      <c r="M123" s="808" t="s">
        <v>990</v>
      </c>
      <c r="N123" s="812"/>
    </row>
    <row r="124" spans="1:14" s="1" customFormat="1" ht="39.950000000000003" customHeight="1" x14ac:dyDescent="0.25">
      <c r="A124" s="164" t="s">
        <v>1068</v>
      </c>
      <c r="B124" s="164" t="s">
        <v>495</v>
      </c>
      <c r="C124" s="164" t="s">
        <v>496</v>
      </c>
      <c r="D124" s="454" t="s">
        <v>151</v>
      </c>
      <c r="E124" s="164" t="s">
        <v>497</v>
      </c>
      <c r="F124" s="76"/>
      <c r="G124" s="76"/>
      <c r="H124" s="76" t="s">
        <v>123</v>
      </c>
      <c r="I124" s="164" t="s">
        <v>497</v>
      </c>
      <c r="J124" s="76"/>
      <c r="K124" s="76"/>
      <c r="L124" s="447" t="s">
        <v>498</v>
      </c>
      <c r="M124" s="447" t="s">
        <v>990</v>
      </c>
      <c r="N124" s="659"/>
    </row>
    <row r="125" spans="1:14" s="9" customFormat="1" ht="39.950000000000003" customHeight="1" x14ac:dyDescent="0.25">
      <c r="A125" s="322" t="s">
        <v>1069</v>
      </c>
      <c r="B125" s="322" t="s">
        <v>495</v>
      </c>
      <c r="C125" s="322" t="s">
        <v>500</v>
      </c>
      <c r="D125" s="603" t="s">
        <v>151</v>
      </c>
      <c r="E125" s="322" t="s">
        <v>1070</v>
      </c>
      <c r="F125" s="323"/>
      <c r="G125" s="323"/>
      <c r="H125" s="323" t="s">
        <v>123</v>
      </c>
      <c r="I125" s="322" t="s">
        <v>279</v>
      </c>
      <c r="J125" s="323"/>
      <c r="K125" s="323"/>
      <c r="L125" s="806" t="s">
        <v>501</v>
      </c>
      <c r="M125" s="806" t="s">
        <v>1071</v>
      </c>
      <c r="N125" s="812"/>
    </row>
    <row r="126" spans="1:14" s="9" customFormat="1" ht="39.950000000000003" customHeight="1" x14ac:dyDescent="0.25">
      <c r="A126" s="325" t="s">
        <v>1069</v>
      </c>
      <c r="B126" s="325" t="s">
        <v>495</v>
      </c>
      <c r="C126" s="325" t="s">
        <v>500</v>
      </c>
      <c r="D126" s="452" t="s">
        <v>165</v>
      </c>
      <c r="E126" s="325" t="s">
        <v>1072</v>
      </c>
      <c r="F126" s="326"/>
      <c r="G126" s="326"/>
      <c r="H126" s="326"/>
      <c r="I126" s="325" t="s">
        <v>507</v>
      </c>
      <c r="J126" s="326"/>
      <c r="K126" s="326"/>
      <c r="L126" s="807"/>
      <c r="M126" s="807" t="s">
        <v>990</v>
      </c>
      <c r="N126" s="812"/>
    </row>
    <row r="127" spans="1:14" s="9" customFormat="1" ht="39.950000000000003" customHeight="1" x14ac:dyDescent="0.25">
      <c r="A127" s="325" t="s">
        <v>1069</v>
      </c>
      <c r="B127" s="325" t="s">
        <v>495</v>
      </c>
      <c r="C127" s="325" t="s">
        <v>500</v>
      </c>
      <c r="D127" s="452" t="s">
        <v>168</v>
      </c>
      <c r="E127" s="325" t="s">
        <v>1073</v>
      </c>
      <c r="F127" s="326"/>
      <c r="G127" s="326"/>
      <c r="H127" s="326"/>
      <c r="I127" s="325" t="s">
        <v>510</v>
      </c>
      <c r="J127" s="326"/>
      <c r="K127" s="326"/>
      <c r="L127" s="807"/>
      <c r="M127" s="807" t="s">
        <v>990</v>
      </c>
      <c r="N127" s="812"/>
    </row>
    <row r="128" spans="1:14" s="9" customFormat="1" ht="39.950000000000003" customHeight="1" x14ac:dyDescent="0.25">
      <c r="A128" s="336" t="s">
        <v>1069</v>
      </c>
      <c r="B128" s="336" t="s">
        <v>495</v>
      </c>
      <c r="C128" s="336" t="s">
        <v>500</v>
      </c>
      <c r="D128" s="614" t="s">
        <v>170</v>
      </c>
      <c r="E128" s="336" t="s">
        <v>1074</v>
      </c>
      <c r="F128" s="337"/>
      <c r="G128" s="337"/>
      <c r="H128" s="337"/>
      <c r="I128" s="336"/>
      <c r="J128" s="337"/>
      <c r="K128" s="337"/>
      <c r="L128" s="808"/>
      <c r="M128" s="808" t="s">
        <v>990</v>
      </c>
      <c r="N128" s="812"/>
    </row>
    <row r="129" spans="1:14" s="1" customFormat="1" ht="39.950000000000003" customHeight="1" x14ac:dyDescent="0.25">
      <c r="A129" s="295" t="s">
        <v>48</v>
      </c>
      <c r="B129" s="295" t="s">
        <v>495</v>
      </c>
      <c r="C129" s="295" t="s">
        <v>514</v>
      </c>
      <c r="D129" s="618" t="s">
        <v>151</v>
      </c>
      <c r="E129" s="295" t="s">
        <v>395</v>
      </c>
      <c r="F129" s="617"/>
      <c r="G129" s="573"/>
      <c r="H129" s="573" t="s">
        <v>123</v>
      </c>
      <c r="I129" s="295" t="s">
        <v>515</v>
      </c>
      <c r="J129" s="573"/>
      <c r="K129" s="573"/>
      <c r="L129" s="809" t="s">
        <v>516</v>
      </c>
      <c r="M129" s="809" t="s">
        <v>990</v>
      </c>
      <c r="N129" s="812"/>
    </row>
    <row r="130" spans="1:14" s="1" customFormat="1" ht="39.950000000000003" customHeight="1" x14ac:dyDescent="0.25">
      <c r="A130" s="316" t="s">
        <v>48</v>
      </c>
      <c r="B130" s="316" t="s">
        <v>495</v>
      </c>
      <c r="C130" s="316" t="s">
        <v>514</v>
      </c>
      <c r="D130" s="619" t="s">
        <v>165</v>
      </c>
      <c r="E130" s="316" t="s">
        <v>519</v>
      </c>
      <c r="F130" s="317"/>
      <c r="G130" s="317"/>
      <c r="H130" s="317"/>
      <c r="I130" s="316" t="s">
        <v>519</v>
      </c>
      <c r="J130" s="317"/>
      <c r="K130" s="317"/>
      <c r="L130" s="810"/>
      <c r="M130" s="810" t="s">
        <v>990</v>
      </c>
      <c r="N130" s="812"/>
    </row>
    <row r="131" spans="1:14" s="9" customFormat="1" ht="39.950000000000003" customHeight="1" x14ac:dyDescent="0.25">
      <c r="A131" s="322" t="s">
        <v>1075</v>
      </c>
      <c r="B131" s="322" t="s">
        <v>495</v>
      </c>
      <c r="C131" s="322" t="s">
        <v>3021</v>
      </c>
      <c r="D131" s="603" t="s">
        <v>151</v>
      </c>
      <c r="E131" s="322" t="s">
        <v>279</v>
      </c>
      <c r="F131" s="323"/>
      <c r="G131" s="323"/>
      <c r="H131" s="323" t="s">
        <v>123</v>
      </c>
      <c r="I131" s="322" t="s">
        <v>279</v>
      </c>
      <c r="J131" s="323"/>
      <c r="K131" s="323"/>
      <c r="L131" s="806" t="s">
        <v>521</v>
      </c>
      <c r="M131" s="806" t="s">
        <v>990</v>
      </c>
      <c r="N131" s="812"/>
    </row>
    <row r="132" spans="1:14" s="9" customFormat="1" ht="39.950000000000003" customHeight="1" x14ac:dyDescent="0.25">
      <c r="A132" s="325" t="s">
        <v>1075</v>
      </c>
      <c r="B132" s="325" t="s">
        <v>495</v>
      </c>
      <c r="C132" s="325" t="s">
        <v>3021</v>
      </c>
      <c r="D132" s="452" t="s">
        <v>165</v>
      </c>
      <c r="E132" s="325" t="s">
        <v>526</v>
      </c>
      <c r="F132" s="326"/>
      <c r="G132" s="326"/>
      <c r="H132" s="326"/>
      <c r="I132" s="325" t="s">
        <v>526</v>
      </c>
      <c r="J132" s="326"/>
      <c r="K132" s="326"/>
      <c r="L132" s="807"/>
      <c r="M132" s="807" t="s">
        <v>990</v>
      </c>
      <c r="N132" s="812"/>
    </row>
    <row r="133" spans="1:14" s="9" customFormat="1" ht="39.950000000000003" customHeight="1" x14ac:dyDescent="0.25">
      <c r="A133" s="336" t="s">
        <v>1075</v>
      </c>
      <c r="B133" s="336" t="s">
        <v>495</v>
      </c>
      <c r="C133" s="336" t="s">
        <v>3021</v>
      </c>
      <c r="D133" s="614" t="s">
        <v>168</v>
      </c>
      <c r="E133" s="336" t="s">
        <v>1076</v>
      </c>
      <c r="F133" s="337"/>
      <c r="G133" s="337"/>
      <c r="H133" s="337"/>
      <c r="I133" s="336" t="s">
        <v>527</v>
      </c>
      <c r="J133" s="337"/>
      <c r="K133" s="337"/>
      <c r="L133" s="808"/>
      <c r="M133" s="808" t="s">
        <v>990</v>
      </c>
      <c r="N133" s="812"/>
    </row>
    <row r="134" spans="1:14" s="1" customFormat="1" ht="39.950000000000003" customHeight="1" x14ac:dyDescent="0.25">
      <c r="A134" s="316" t="s">
        <v>1077</v>
      </c>
      <c r="B134" s="316" t="s">
        <v>495</v>
      </c>
      <c r="C134" s="316" t="s">
        <v>1078</v>
      </c>
      <c r="D134" s="619" t="s">
        <v>151</v>
      </c>
      <c r="E134" s="316" t="s">
        <v>279</v>
      </c>
      <c r="F134" s="459"/>
      <c r="G134" s="459"/>
      <c r="H134" s="459" t="s">
        <v>123</v>
      </c>
      <c r="I134" s="457" t="s">
        <v>279</v>
      </c>
      <c r="J134" s="459"/>
      <c r="K134" s="459"/>
      <c r="L134" s="458" t="s">
        <v>529</v>
      </c>
      <c r="M134" s="458" t="s">
        <v>1079</v>
      </c>
      <c r="N134" s="659"/>
    </row>
    <row r="135" spans="1:14" s="9" customFormat="1" ht="39.950000000000003" customHeight="1" x14ac:dyDescent="0.25">
      <c r="A135" s="322" t="s">
        <v>9</v>
      </c>
      <c r="B135" s="322" t="s">
        <v>495</v>
      </c>
      <c r="C135" s="322" t="s">
        <v>532</v>
      </c>
      <c r="D135" s="603" t="s">
        <v>151</v>
      </c>
      <c r="E135" s="322" t="s">
        <v>279</v>
      </c>
      <c r="F135" s="323"/>
      <c r="G135" s="323"/>
      <c r="H135" s="323" t="s">
        <v>123</v>
      </c>
      <c r="I135" s="322" t="s">
        <v>279</v>
      </c>
      <c r="J135" s="323"/>
      <c r="K135" s="323"/>
      <c r="L135" s="806" t="s">
        <v>533</v>
      </c>
      <c r="M135" s="806" t="s">
        <v>990</v>
      </c>
      <c r="N135" s="812"/>
    </row>
    <row r="136" spans="1:14" s="9" customFormat="1" ht="39.950000000000003" customHeight="1" x14ac:dyDescent="0.25">
      <c r="A136" s="325" t="s">
        <v>9</v>
      </c>
      <c r="B136" s="325" t="s">
        <v>495</v>
      </c>
      <c r="C136" s="325" t="s">
        <v>532</v>
      </c>
      <c r="D136" s="452" t="s">
        <v>165</v>
      </c>
      <c r="E136" s="452" t="s">
        <v>536</v>
      </c>
      <c r="F136" s="326"/>
      <c r="G136" s="326"/>
      <c r="H136" s="326"/>
      <c r="I136" s="325" t="s">
        <v>536</v>
      </c>
      <c r="J136" s="326"/>
      <c r="K136" s="326"/>
      <c r="L136" s="807"/>
      <c r="M136" s="807" t="s">
        <v>990</v>
      </c>
      <c r="N136" s="812"/>
    </row>
    <row r="137" spans="1:14" s="9" customFormat="1" ht="39.950000000000003" customHeight="1" x14ac:dyDescent="0.25">
      <c r="A137" s="325" t="s">
        <v>9</v>
      </c>
      <c r="B137" s="325" t="s">
        <v>495</v>
      </c>
      <c r="C137" s="325" t="s">
        <v>532</v>
      </c>
      <c r="D137" s="452" t="s">
        <v>168</v>
      </c>
      <c r="E137" s="452" t="s">
        <v>1080</v>
      </c>
      <c r="F137" s="326"/>
      <c r="G137" s="326"/>
      <c r="H137" s="326"/>
      <c r="I137" s="325"/>
      <c r="J137" s="326"/>
      <c r="K137" s="326"/>
      <c r="L137" s="807"/>
      <c r="M137" s="807"/>
      <c r="N137" s="812"/>
    </row>
    <row r="138" spans="1:14" s="9" customFormat="1" ht="39.950000000000003" customHeight="1" x14ac:dyDescent="0.25">
      <c r="A138" s="325" t="s">
        <v>9</v>
      </c>
      <c r="B138" s="325" t="s">
        <v>495</v>
      </c>
      <c r="C138" s="325" t="s">
        <v>532</v>
      </c>
      <c r="D138" s="452" t="s">
        <v>170</v>
      </c>
      <c r="E138" s="452" t="s">
        <v>1081</v>
      </c>
      <c r="F138" s="326"/>
      <c r="G138" s="326"/>
      <c r="H138" s="326"/>
      <c r="I138" s="325"/>
      <c r="J138" s="326"/>
      <c r="K138" s="326"/>
      <c r="L138" s="808"/>
      <c r="M138" s="808"/>
      <c r="N138" s="812"/>
    </row>
    <row r="139" spans="1:14" s="1" customFormat="1" ht="39.950000000000003" customHeight="1" thickBot="1" x14ac:dyDescent="0.3">
      <c r="A139" s="455" t="s">
        <v>1082</v>
      </c>
      <c r="B139" s="455" t="s">
        <v>495</v>
      </c>
      <c r="C139" s="455" t="s">
        <v>495</v>
      </c>
      <c r="D139" s="456" t="s">
        <v>151</v>
      </c>
      <c r="E139" s="455" t="s">
        <v>279</v>
      </c>
      <c r="F139" s="460"/>
      <c r="G139" s="460"/>
      <c r="H139" s="460" t="s">
        <v>123</v>
      </c>
      <c r="I139" s="455" t="s">
        <v>1083</v>
      </c>
      <c r="J139" s="460"/>
      <c r="K139" s="460"/>
      <c r="L139" s="615" t="s">
        <v>1084</v>
      </c>
      <c r="M139" s="615" t="s">
        <v>990</v>
      </c>
      <c r="N139" s="659"/>
    </row>
  </sheetData>
  <autoFilter ref="C1:M242" xr:uid="{8AA42139-7EC1-4F14-9308-5712F8D3A2ED}"/>
  <mergeCells count="105">
    <mergeCell ref="L118:L119"/>
    <mergeCell ref="L120:L121"/>
    <mergeCell ref="L135:L138"/>
    <mergeCell ref="L125:L128"/>
    <mergeCell ref="L129:L130"/>
    <mergeCell ref="L131:L133"/>
    <mergeCell ref="L122:L123"/>
    <mergeCell ref="L93:L94"/>
    <mergeCell ref="L97:L98"/>
    <mergeCell ref="L99:L100"/>
    <mergeCell ref="L101:L102"/>
    <mergeCell ref="L103:L104"/>
    <mergeCell ref="L106:L107"/>
    <mergeCell ref="L108:L109"/>
    <mergeCell ref="L114:L115"/>
    <mergeCell ref="L116:L117"/>
    <mergeCell ref="M2:M5"/>
    <mergeCell ref="M6:M12"/>
    <mergeCell ref="M13:M18"/>
    <mergeCell ref="M19:M21"/>
    <mergeCell ref="M22:M24"/>
    <mergeCell ref="L112:L113"/>
    <mergeCell ref="L91:L92"/>
    <mergeCell ref="L70:L74"/>
    <mergeCell ref="L2:L5"/>
    <mergeCell ref="L6:L12"/>
    <mergeCell ref="L13:L18"/>
    <mergeCell ref="L19:L21"/>
    <mergeCell ref="L22:L24"/>
    <mergeCell ref="L25:L29"/>
    <mergeCell ref="L30:L33"/>
    <mergeCell ref="L36:L37"/>
    <mergeCell ref="L38:L42"/>
    <mergeCell ref="L43:L47"/>
    <mergeCell ref="L48:L52"/>
    <mergeCell ref="L53:L60"/>
    <mergeCell ref="L61:L69"/>
    <mergeCell ref="L110:L111"/>
    <mergeCell ref="L75:L82"/>
    <mergeCell ref="L83:L90"/>
    <mergeCell ref="M135:M138"/>
    <mergeCell ref="M112:M113"/>
    <mergeCell ref="M114:M115"/>
    <mergeCell ref="M116:M117"/>
    <mergeCell ref="M118:M119"/>
    <mergeCell ref="M120:M121"/>
    <mergeCell ref="M101:M102"/>
    <mergeCell ref="M103:M104"/>
    <mergeCell ref="M106:M107"/>
    <mergeCell ref="M108:M109"/>
    <mergeCell ref="M110:M111"/>
    <mergeCell ref="N2:N5"/>
    <mergeCell ref="N6:N12"/>
    <mergeCell ref="N13:N18"/>
    <mergeCell ref="N19:N21"/>
    <mergeCell ref="N22:N24"/>
    <mergeCell ref="M122:M123"/>
    <mergeCell ref="M125:M128"/>
    <mergeCell ref="M129:M130"/>
    <mergeCell ref="M131:M133"/>
    <mergeCell ref="M83:M90"/>
    <mergeCell ref="M91:M92"/>
    <mergeCell ref="M93:M94"/>
    <mergeCell ref="M97:M98"/>
    <mergeCell ref="M99:M100"/>
    <mergeCell ref="M48:M52"/>
    <mergeCell ref="M53:M60"/>
    <mergeCell ref="M61:M69"/>
    <mergeCell ref="M70:M74"/>
    <mergeCell ref="M75:M82"/>
    <mergeCell ref="M25:M29"/>
    <mergeCell ref="M30:M33"/>
    <mergeCell ref="M36:M37"/>
    <mergeCell ref="M38:M42"/>
    <mergeCell ref="M43:M47"/>
    <mergeCell ref="N48:N52"/>
    <mergeCell ref="N53:N60"/>
    <mergeCell ref="N61:N69"/>
    <mergeCell ref="N70:N74"/>
    <mergeCell ref="N75:N82"/>
    <mergeCell ref="N25:N29"/>
    <mergeCell ref="N30:N33"/>
    <mergeCell ref="N36:N37"/>
    <mergeCell ref="N38:N42"/>
    <mergeCell ref="N43:N47"/>
    <mergeCell ref="N101:N102"/>
    <mergeCell ref="N103:N104"/>
    <mergeCell ref="N106:N107"/>
    <mergeCell ref="N108:N109"/>
    <mergeCell ref="N110:N111"/>
    <mergeCell ref="N83:N90"/>
    <mergeCell ref="N91:N92"/>
    <mergeCell ref="N93:N94"/>
    <mergeCell ref="N97:N98"/>
    <mergeCell ref="N99:N100"/>
    <mergeCell ref="N122:N123"/>
    <mergeCell ref="N125:N128"/>
    <mergeCell ref="N129:N130"/>
    <mergeCell ref="N131:N133"/>
    <mergeCell ref="N135:N138"/>
    <mergeCell ref="N112:N113"/>
    <mergeCell ref="N114:N115"/>
    <mergeCell ref="N116:N117"/>
    <mergeCell ref="N118:N119"/>
    <mergeCell ref="N120:N121"/>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68FA-59CA-4EC5-99E7-EB9E1783CE74}">
  <sheetPr>
    <tabColor rgb="FF00B0F0"/>
  </sheetPr>
  <dimension ref="A1:I109"/>
  <sheetViews>
    <sheetView zoomScale="70" zoomScaleNormal="70" workbookViewId="0">
      <pane ySplit="1" topLeftCell="A95" activePane="bottomLeft" state="frozen"/>
      <selection activeCell="D20" sqref="D20"/>
      <selection pane="bottomLeft" activeCell="D102" sqref="D102"/>
    </sheetView>
  </sheetViews>
  <sheetFormatPr defaultColWidth="8.85546875" defaultRowHeight="15" x14ac:dyDescent="0.25"/>
  <cols>
    <col min="1" max="1" width="9.42578125" style="11" customWidth="1"/>
    <col min="2" max="2" width="17" style="446" customWidth="1"/>
    <col min="3" max="3" width="28" style="446" bestFit="1" customWidth="1"/>
    <col min="4" max="4" width="64" style="446" bestFit="1" customWidth="1"/>
    <col min="5" max="5" width="20.140625" style="7" bestFit="1" customWidth="1"/>
    <col min="6" max="6" width="20.140625" style="7" customWidth="1"/>
    <col min="7" max="7" width="125.42578125" style="11" customWidth="1"/>
    <col min="8" max="9" width="37.140625" style="11" customWidth="1"/>
    <col min="10" max="16384" width="8.85546875" style="11"/>
  </cols>
  <sheetData>
    <row r="1" spans="1:9" s="449" customFormat="1" x14ac:dyDescent="0.25">
      <c r="A1" s="88" t="s">
        <v>117</v>
      </c>
      <c r="B1" s="88" t="s">
        <v>118</v>
      </c>
      <c r="C1" s="4" t="s">
        <v>119</v>
      </c>
      <c r="D1" s="4" t="s">
        <v>538</v>
      </c>
      <c r="E1" s="88" t="s">
        <v>1441</v>
      </c>
      <c r="F1" s="88" t="s">
        <v>3435</v>
      </c>
      <c r="G1" s="88" t="s">
        <v>127</v>
      </c>
      <c r="H1" s="88" t="s">
        <v>987</v>
      </c>
      <c r="I1" s="658" t="s">
        <v>135</v>
      </c>
    </row>
    <row r="2" spans="1:9" s="18" customFormat="1" ht="60" x14ac:dyDescent="0.25">
      <c r="A2" s="629" t="s">
        <v>51</v>
      </c>
      <c r="B2" s="167" t="s">
        <v>3130</v>
      </c>
      <c r="C2" s="165" t="s">
        <v>3139</v>
      </c>
      <c r="D2" s="165" t="s">
        <v>52</v>
      </c>
      <c r="E2" s="462" t="s">
        <v>990</v>
      </c>
      <c r="F2" s="462" t="s">
        <v>990</v>
      </c>
      <c r="G2" s="167" t="s">
        <v>1085</v>
      </c>
      <c r="H2" s="167" t="s">
        <v>3154</v>
      </c>
      <c r="I2" s="656"/>
    </row>
    <row r="3" spans="1:9" s="449" customFormat="1" ht="60" x14ac:dyDescent="0.25">
      <c r="A3" s="285" t="s">
        <v>1086</v>
      </c>
      <c r="B3" s="450" t="s">
        <v>3130</v>
      </c>
      <c r="C3" s="451" t="s">
        <v>3140</v>
      </c>
      <c r="D3" s="451" t="s">
        <v>553</v>
      </c>
      <c r="E3" s="463" t="s">
        <v>990</v>
      </c>
      <c r="F3" s="463" t="s">
        <v>990</v>
      </c>
      <c r="G3" s="450" t="s">
        <v>1087</v>
      </c>
      <c r="H3" s="450" t="s">
        <v>990</v>
      </c>
      <c r="I3" s="656"/>
    </row>
    <row r="4" spans="1:9" s="18" customFormat="1" ht="60" x14ac:dyDescent="0.25">
      <c r="A4" s="164" t="s">
        <v>1088</v>
      </c>
      <c r="B4" s="167" t="s">
        <v>3130</v>
      </c>
      <c r="C4" s="165" t="s">
        <v>3139</v>
      </c>
      <c r="D4" s="165" t="s">
        <v>54</v>
      </c>
      <c r="E4" s="462" t="s">
        <v>990</v>
      </c>
      <c r="F4" s="462" t="s">
        <v>990</v>
      </c>
      <c r="G4" s="167" t="s">
        <v>1085</v>
      </c>
      <c r="H4" s="167" t="s">
        <v>3154</v>
      </c>
      <c r="I4" s="656"/>
    </row>
    <row r="5" spans="1:9" s="449" customFormat="1" ht="59.45" customHeight="1" x14ac:dyDescent="0.25">
      <c r="A5" s="285" t="s">
        <v>53</v>
      </c>
      <c r="B5" s="450" t="s">
        <v>3130</v>
      </c>
      <c r="C5" s="451" t="s">
        <v>3139</v>
      </c>
      <c r="D5" s="451" t="s">
        <v>3054</v>
      </c>
      <c r="E5" s="463" t="s">
        <v>990</v>
      </c>
      <c r="F5" s="463" t="s">
        <v>990</v>
      </c>
      <c r="G5" s="450" t="s">
        <v>558</v>
      </c>
      <c r="H5" s="450" t="s">
        <v>990</v>
      </c>
      <c r="I5" s="656"/>
    </row>
    <row r="6" spans="1:9" s="18" customFormat="1" ht="45" x14ac:dyDescent="0.25">
      <c r="A6" s="164" t="s">
        <v>1090</v>
      </c>
      <c r="B6" s="167" t="s">
        <v>3130</v>
      </c>
      <c r="C6" s="165" t="s">
        <v>3139</v>
      </c>
      <c r="D6" s="165" t="s">
        <v>2354</v>
      </c>
      <c r="E6" s="462" t="s">
        <v>990</v>
      </c>
      <c r="F6" s="462" t="s">
        <v>155</v>
      </c>
      <c r="G6" s="167" t="s">
        <v>2355</v>
      </c>
      <c r="H6" s="167" t="s">
        <v>990</v>
      </c>
      <c r="I6" s="656"/>
    </row>
    <row r="7" spans="1:9" s="449" customFormat="1" ht="73.349999999999994" customHeight="1" x14ac:dyDescent="0.25">
      <c r="A7" s="285" t="s">
        <v>55</v>
      </c>
      <c r="B7" s="450" t="s">
        <v>3130</v>
      </c>
      <c r="C7" s="451" t="s">
        <v>3140</v>
      </c>
      <c r="D7" s="451" t="s">
        <v>3050</v>
      </c>
      <c r="E7" s="463" t="s">
        <v>990</v>
      </c>
      <c r="F7" s="463" t="s">
        <v>990</v>
      </c>
      <c r="G7" s="450" t="s">
        <v>1089</v>
      </c>
      <c r="H7" s="450" t="s">
        <v>990</v>
      </c>
      <c r="I7" s="656"/>
    </row>
    <row r="8" spans="1:9" s="18" customFormat="1" ht="75" customHeight="1" x14ac:dyDescent="0.25">
      <c r="A8" s="164" t="s">
        <v>1093</v>
      </c>
      <c r="B8" s="167" t="s">
        <v>3130</v>
      </c>
      <c r="C8" s="165" t="s">
        <v>3139</v>
      </c>
      <c r="D8" s="165" t="s">
        <v>56</v>
      </c>
      <c r="E8" s="462" t="s">
        <v>990</v>
      </c>
      <c r="F8" s="462" t="s">
        <v>990</v>
      </c>
      <c r="G8" s="167" t="s">
        <v>1091</v>
      </c>
      <c r="H8" s="167" t="s">
        <v>3200</v>
      </c>
      <c r="I8" s="656"/>
    </row>
    <row r="9" spans="1:9" s="449" customFormat="1" ht="75" x14ac:dyDescent="0.25">
      <c r="A9" s="285" t="s">
        <v>60</v>
      </c>
      <c r="B9" s="450" t="s">
        <v>3130</v>
      </c>
      <c r="C9" s="451" t="s">
        <v>3139</v>
      </c>
      <c r="D9" s="451" t="s">
        <v>1092</v>
      </c>
      <c r="E9" s="463" t="s">
        <v>990</v>
      </c>
      <c r="F9" s="463" t="s">
        <v>990</v>
      </c>
      <c r="G9" s="450" t="s">
        <v>620</v>
      </c>
      <c r="H9" s="450" t="s">
        <v>3201</v>
      </c>
      <c r="I9" s="656"/>
    </row>
    <row r="10" spans="1:9" s="18" customFormat="1" ht="41.1" customHeight="1" x14ac:dyDescent="0.25">
      <c r="A10" s="164" t="s">
        <v>1096</v>
      </c>
      <c r="B10" s="167" t="s">
        <v>149</v>
      </c>
      <c r="C10" s="165" t="s">
        <v>3112</v>
      </c>
      <c r="D10" s="165" t="s">
        <v>575</v>
      </c>
      <c r="E10" s="462" t="s">
        <v>990</v>
      </c>
      <c r="F10" s="462" t="s">
        <v>990</v>
      </c>
      <c r="G10" s="167" t="s">
        <v>1094</v>
      </c>
      <c r="H10" s="167" t="s">
        <v>990</v>
      </c>
      <c r="I10" s="656"/>
    </row>
    <row r="11" spans="1:9" s="449" customFormat="1" ht="75" x14ac:dyDescent="0.25">
      <c r="A11" s="285" t="s">
        <v>1097</v>
      </c>
      <c r="B11" s="450" t="s">
        <v>149</v>
      </c>
      <c r="C11" s="451" t="s">
        <v>3112</v>
      </c>
      <c r="D11" s="451" t="s">
        <v>61</v>
      </c>
      <c r="E11" s="463" t="s">
        <v>990</v>
      </c>
      <c r="F11" s="463" t="s">
        <v>990</v>
      </c>
      <c r="G11" s="450" t="s">
        <v>580</v>
      </c>
      <c r="H11" s="450" t="s">
        <v>1095</v>
      </c>
      <c r="I11" s="656"/>
    </row>
    <row r="12" spans="1:9" s="18" customFormat="1" ht="72.599999999999994" customHeight="1" x14ac:dyDescent="0.25">
      <c r="A12" s="164" t="s">
        <v>62</v>
      </c>
      <c r="B12" s="167" t="s">
        <v>149</v>
      </c>
      <c r="C12" s="165" t="s">
        <v>173</v>
      </c>
      <c r="D12" s="165" t="s">
        <v>63</v>
      </c>
      <c r="E12" s="462" t="s">
        <v>990</v>
      </c>
      <c r="F12" s="462" t="s">
        <v>990</v>
      </c>
      <c r="G12" s="167" t="s">
        <v>597</v>
      </c>
      <c r="H12" s="167" t="s">
        <v>1095</v>
      </c>
      <c r="I12" s="656"/>
    </row>
    <row r="13" spans="1:9" s="449" customFormat="1" ht="57.6" customHeight="1" x14ac:dyDescent="0.25">
      <c r="A13" s="285" t="s">
        <v>1098</v>
      </c>
      <c r="B13" s="450" t="s">
        <v>149</v>
      </c>
      <c r="C13" s="451" t="s">
        <v>173</v>
      </c>
      <c r="D13" s="451" t="s">
        <v>600</v>
      </c>
      <c r="E13" s="463" t="s">
        <v>990</v>
      </c>
      <c r="F13" s="463" t="s">
        <v>990</v>
      </c>
      <c r="G13" s="450" t="s">
        <v>601</v>
      </c>
      <c r="H13" s="450" t="s">
        <v>990</v>
      </c>
      <c r="I13" s="656"/>
    </row>
    <row r="14" spans="1:9" s="18" customFormat="1" ht="45" x14ac:dyDescent="0.25">
      <c r="A14" s="164" t="s">
        <v>1099</v>
      </c>
      <c r="B14" s="167" t="s">
        <v>149</v>
      </c>
      <c r="C14" s="165" t="s">
        <v>3112</v>
      </c>
      <c r="D14" s="165" t="s">
        <v>586</v>
      </c>
      <c r="E14" s="462" t="s">
        <v>990</v>
      </c>
      <c r="F14" s="462" t="s">
        <v>990</v>
      </c>
      <c r="G14" s="167" t="s">
        <v>587</v>
      </c>
      <c r="H14" s="167" t="s">
        <v>990</v>
      </c>
      <c r="I14" s="656"/>
    </row>
    <row r="15" spans="1:9" s="449" customFormat="1" ht="45" x14ac:dyDescent="0.25">
      <c r="A15" s="285" t="s">
        <v>1101</v>
      </c>
      <c r="B15" s="450" t="s">
        <v>149</v>
      </c>
      <c r="C15" s="451" t="s">
        <v>3112</v>
      </c>
      <c r="D15" s="451" t="s">
        <v>2400</v>
      </c>
      <c r="E15" s="463" t="s">
        <v>155</v>
      </c>
      <c r="F15" s="463" t="s">
        <v>155</v>
      </c>
      <c r="G15" s="450" t="s">
        <v>2401</v>
      </c>
      <c r="H15" s="450" t="s">
        <v>990</v>
      </c>
      <c r="I15" s="656"/>
    </row>
    <row r="16" spans="1:9" s="18" customFormat="1" ht="45" x14ac:dyDescent="0.25">
      <c r="A16" s="164" t="s">
        <v>1102</v>
      </c>
      <c r="B16" s="167" t="s">
        <v>3130</v>
      </c>
      <c r="C16" s="165" t="s">
        <v>3139</v>
      </c>
      <c r="D16" s="165" t="s">
        <v>3068</v>
      </c>
      <c r="E16" s="462" t="s">
        <v>155</v>
      </c>
      <c r="F16" s="462" t="s">
        <v>990</v>
      </c>
      <c r="G16" s="167" t="s">
        <v>615</v>
      </c>
      <c r="H16" s="167" t="s">
        <v>990</v>
      </c>
      <c r="I16" s="656"/>
    </row>
    <row r="17" spans="1:9" s="449" customFormat="1" ht="45" x14ac:dyDescent="0.25">
      <c r="A17" s="285" t="s">
        <v>67</v>
      </c>
      <c r="B17" s="450" t="s">
        <v>3130</v>
      </c>
      <c r="C17" s="451" t="s">
        <v>3139</v>
      </c>
      <c r="D17" s="451" t="s">
        <v>621</v>
      </c>
      <c r="E17" s="463" t="s">
        <v>990</v>
      </c>
      <c r="F17" s="463" t="s">
        <v>990</v>
      </c>
      <c r="G17" s="450" t="s">
        <v>623</v>
      </c>
      <c r="H17" s="450" t="s">
        <v>990</v>
      </c>
      <c r="I17" s="656"/>
    </row>
    <row r="18" spans="1:9" s="18" customFormat="1" ht="30" x14ac:dyDescent="0.25">
      <c r="A18" s="164" t="s">
        <v>1103</v>
      </c>
      <c r="B18" s="167" t="s">
        <v>286</v>
      </c>
      <c r="C18" s="165" t="s">
        <v>286</v>
      </c>
      <c r="D18" s="165" t="s">
        <v>628</v>
      </c>
      <c r="E18" s="462" t="s">
        <v>990</v>
      </c>
      <c r="F18" s="462" t="s">
        <v>990</v>
      </c>
      <c r="G18" s="167" t="s">
        <v>629</v>
      </c>
      <c r="H18" s="167" t="s">
        <v>990</v>
      </c>
      <c r="I18" s="656"/>
    </row>
    <row r="19" spans="1:9" s="449" customFormat="1" ht="135" x14ac:dyDescent="0.25">
      <c r="A19" s="285" t="s">
        <v>1104</v>
      </c>
      <c r="B19" s="450" t="s">
        <v>286</v>
      </c>
      <c r="C19" s="451" t="s">
        <v>286</v>
      </c>
      <c r="D19" s="451" t="s">
        <v>631</v>
      </c>
      <c r="E19" s="463" t="s">
        <v>155</v>
      </c>
      <c r="F19" s="463" t="s">
        <v>990</v>
      </c>
      <c r="G19" s="450" t="s">
        <v>633</v>
      </c>
      <c r="H19" s="450" t="s">
        <v>990</v>
      </c>
      <c r="I19" s="656"/>
    </row>
    <row r="20" spans="1:9" s="18" customFormat="1" ht="60" x14ac:dyDescent="0.25">
      <c r="A20" s="164" t="s">
        <v>1105</v>
      </c>
      <c r="B20" s="167" t="s">
        <v>286</v>
      </c>
      <c r="C20" s="165" t="s">
        <v>286</v>
      </c>
      <c r="D20" s="165" t="s">
        <v>634</v>
      </c>
      <c r="E20" s="462" t="s">
        <v>990</v>
      </c>
      <c r="F20" s="462" t="s">
        <v>990</v>
      </c>
      <c r="G20" s="167" t="s">
        <v>635</v>
      </c>
      <c r="H20" s="167" t="s">
        <v>990</v>
      </c>
      <c r="I20" s="656"/>
    </row>
    <row r="21" spans="1:9" s="449" customFormat="1" ht="30" x14ac:dyDescent="0.25">
      <c r="A21" s="285" t="s">
        <v>1106</v>
      </c>
      <c r="B21" s="450" t="s">
        <v>286</v>
      </c>
      <c r="C21" s="451" t="s">
        <v>286</v>
      </c>
      <c r="D21" s="451" t="s">
        <v>637</v>
      </c>
      <c r="E21" s="463" t="s">
        <v>990</v>
      </c>
      <c r="F21" s="463" t="s">
        <v>990</v>
      </c>
      <c r="G21" s="450" t="s">
        <v>638</v>
      </c>
      <c r="H21" s="450" t="s">
        <v>990</v>
      </c>
      <c r="I21" s="656"/>
    </row>
    <row r="22" spans="1:9" s="18" customFormat="1" ht="60" x14ac:dyDescent="0.25">
      <c r="A22" s="164" t="s">
        <v>1107</v>
      </c>
      <c r="B22" s="167" t="s">
        <v>3130</v>
      </c>
      <c r="C22" s="165" t="s">
        <v>3140</v>
      </c>
      <c r="D22" s="165" t="s">
        <v>644</v>
      </c>
      <c r="E22" s="462" t="s">
        <v>990</v>
      </c>
      <c r="F22" s="462" t="s">
        <v>990</v>
      </c>
      <c r="G22" s="167" t="s">
        <v>645</v>
      </c>
      <c r="H22" s="167" t="s">
        <v>990</v>
      </c>
      <c r="I22" s="656"/>
    </row>
    <row r="23" spans="1:9" s="449" customFormat="1" ht="30" x14ac:dyDescent="0.25">
      <c r="A23" s="285" t="s">
        <v>1108</v>
      </c>
      <c r="B23" s="450" t="s">
        <v>149</v>
      </c>
      <c r="C23" s="451" t="s">
        <v>546</v>
      </c>
      <c r="D23" s="451" t="s">
        <v>611</v>
      </c>
      <c r="E23" s="463" t="s">
        <v>990</v>
      </c>
      <c r="F23" s="463" t="s">
        <v>990</v>
      </c>
      <c r="G23" s="450" t="s">
        <v>612</v>
      </c>
      <c r="H23" s="450" t="s">
        <v>990</v>
      </c>
      <c r="I23" s="656"/>
    </row>
    <row r="24" spans="1:9" s="18" customFormat="1" ht="60" customHeight="1" x14ac:dyDescent="0.25">
      <c r="A24" s="164" t="s">
        <v>1109</v>
      </c>
      <c r="B24" s="167" t="s">
        <v>3130</v>
      </c>
      <c r="C24" s="165" t="s">
        <v>3140</v>
      </c>
      <c r="D24" s="165" t="s">
        <v>649</v>
      </c>
      <c r="E24" s="462" t="s">
        <v>155</v>
      </c>
      <c r="F24" s="462" t="s">
        <v>990</v>
      </c>
      <c r="G24" s="167" t="s">
        <v>650</v>
      </c>
      <c r="H24" s="167" t="s">
        <v>3155</v>
      </c>
      <c r="I24" s="656"/>
    </row>
    <row r="25" spans="1:9" s="449" customFormat="1" ht="51" customHeight="1" x14ac:dyDescent="0.25">
      <c r="A25" s="285" t="s">
        <v>1110</v>
      </c>
      <c r="B25" s="450" t="s">
        <v>3131</v>
      </c>
      <c r="C25" s="451" t="s">
        <v>1112</v>
      </c>
      <c r="D25" s="451" t="s">
        <v>652</v>
      </c>
      <c r="E25" s="463" t="s">
        <v>990</v>
      </c>
      <c r="F25" s="463" t="s">
        <v>990</v>
      </c>
      <c r="G25" s="450" t="s">
        <v>653</v>
      </c>
      <c r="H25" s="450" t="s">
        <v>990</v>
      </c>
      <c r="I25" s="656"/>
    </row>
    <row r="26" spans="1:9" s="18" customFormat="1" ht="90" x14ac:dyDescent="0.25">
      <c r="A26" s="164" t="s">
        <v>1111</v>
      </c>
      <c r="B26" s="167" t="s">
        <v>149</v>
      </c>
      <c r="C26" s="165" t="s">
        <v>108</v>
      </c>
      <c r="D26" s="165" t="s">
        <v>50</v>
      </c>
      <c r="E26" s="462" t="s">
        <v>155</v>
      </c>
      <c r="F26" s="462" t="s">
        <v>990</v>
      </c>
      <c r="G26" s="167" t="s">
        <v>656</v>
      </c>
      <c r="H26" s="167" t="s">
        <v>1114</v>
      </c>
      <c r="I26" s="656"/>
    </row>
    <row r="27" spans="1:9" s="449" customFormat="1" ht="92.45" customHeight="1" x14ac:dyDescent="0.25">
      <c r="A27" s="285" t="s">
        <v>1113</v>
      </c>
      <c r="B27" s="450" t="s">
        <v>149</v>
      </c>
      <c r="C27" s="451" t="s">
        <v>108</v>
      </c>
      <c r="D27" s="451" t="s">
        <v>661</v>
      </c>
      <c r="E27" s="463" t="s">
        <v>990</v>
      </c>
      <c r="F27" s="463" t="s">
        <v>990</v>
      </c>
      <c r="G27" s="450" t="s">
        <v>662</v>
      </c>
      <c r="H27" s="450" t="s">
        <v>990</v>
      </c>
      <c r="I27" s="656"/>
    </row>
    <row r="28" spans="1:9" s="18" customFormat="1" ht="60" x14ac:dyDescent="0.25">
      <c r="A28" s="164" t="s">
        <v>49</v>
      </c>
      <c r="B28" s="167" t="s">
        <v>3131</v>
      </c>
      <c r="C28" s="165" t="s">
        <v>1112</v>
      </c>
      <c r="D28" s="165" t="s">
        <v>1115</v>
      </c>
      <c r="E28" s="462" t="s">
        <v>990</v>
      </c>
      <c r="F28" s="462" t="s">
        <v>990</v>
      </c>
      <c r="G28" s="167" t="s">
        <v>1116</v>
      </c>
      <c r="H28" s="167" t="s">
        <v>990</v>
      </c>
      <c r="I28" s="656"/>
    </row>
    <row r="29" spans="1:9" s="449" customFormat="1" ht="30" x14ac:dyDescent="0.25">
      <c r="A29" s="285" t="s">
        <v>1117</v>
      </c>
      <c r="B29" s="450" t="s">
        <v>3131</v>
      </c>
      <c r="C29" s="451" t="s">
        <v>3141</v>
      </c>
      <c r="D29" s="451" t="s">
        <v>665</v>
      </c>
      <c r="E29" s="463" t="s">
        <v>155</v>
      </c>
      <c r="F29" s="463" t="s">
        <v>990</v>
      </c>
      <c r="G29" s="450" t="s">
        <v>667</v>
      </c>
      <c r="H29" s="450" t="s">
        <v>3156</v>
      </c>
      <c r="I29" s="656"/>
    </row>
    <row r="30" spans="1:9" s="18" customFormat="1" ht="30" x14ac:dyDescent="0.25">
      <c r="A30" s="164" t="s">
        <v>1118</v>
      </c>
      <c r="B30" s="167" t="s">
        <v>149</v>
      </c>
      <c r="C30" s="165" t="s">
        <v>3113</v>
      </c>
      <c r="D30" s="165" t="s">
        <v>2511</v>
      </c>
      <c r="E30" s="462" t="s">
        <v>155</v>
      </c>
      <c r="F30" s="462"/>
      <c r="G30" s="167" t="s">
        <v>2512</v>
      </c>
      <c r="H30" s="167" t="s">
        <v>990</v>
      </c>
      <c r="I30" s="656"/>
    </row>
    <row r="31" spans="1:9" s="449" customFormat="1" ht="75" x14ac:dyDescent="0.25">
      <c r="A31" s="285" t="s">
        <v>68</v>
      </c>
      <c r="B31" s="450" t="s">
        <v>3130</v>
      </c>
      <c r="C31" s="451" t="s">
        <v>3139</v>
      </c>
      <c r="D31" s="451" t="s">
        <v>69</v>
      </c>
      <c r="E31" s="463" t="s">
        <v>155</v>
      </c>
      <c r="F31" s="463" t="s">
        <v>990</v>
      </c>
      <c r="G31" s="450" t="s">
        <v>670</v>
      </c>
      <c r="H31" s="450" t="s">
        <v>3202</v>
      </c>
      <c r="I31" s="656"/>
    </row>
    <row r="32" spans="1:9" s="18" customFormat="1" ht="30" x14ac:dyDescent="0.25">
      <c r="A32" s="164" t="s">
        <v>1119</v>
      </c>
      <c r="B32" s="167" t="s">
        <v>295</v>
      </c>
      <c r="C32" s="165" t="s">
        <v>23</v>
      </c>
      <c r="D32" s="165" t="s">
        <v>27</v>
      </c>
      <c r="E32" s="462" t="s">
        <v>990</v>
      </c>
      <c r="F32" s="462" t="s">
        <v>990</v>
      </c>
      <c r="G32" s="167" t="s">
        <v>684</v>
      </c>
      <c r="H32" s="167" t="s">
        <v>3157</v>
      </c>
      <c r="I32" s="656"/>
    </row>
    <row r="33" spans="1:9" s="449" customFormat="1" ht="60" x14ac:dyDescent="0.25">
      <c r="A33" s="285" t="s">
        <v>24</v>
      </c>
      <c r="B33" s="450" t="s">
        <v>295</v>
      </c>
      <c r="C33" s="451" t="s">
        <v>23</v>
      </c>
      <c r="D33" s="451" t="s">
        <v>17</v>
      </c>
      <c r="E33" s="463" t="s">
        <v>990</v>
      </c>
      <c r="F33" s="463" t="s">
        <v>990</v>
      </c>
      <c r="G33" s="450" t="s">
        <v>1120</v>
      </c>
      <c r="H33" s="450" t="s">
        <v>3203</v>
      </c>
      <c r="I33" s="656"/>
    </row>
    <row r="34" spans="1:9" s="18" customFormat="1" ht="30" x14ac:dyDescent="0.25">
      <c r="A34" s="164" t="s">
        <v>26</v>
      </c>
      <c r="B34" s="167" t="s">
        <v>295</v>
      </c>
      <c r="C34" s="165" t="s">
        <v>23</v>
      </c>
      <c r="D34" s="165" t="s">
        <v>702</v>
      </c>
      <c r="E34" s="462" t="s">
        <v>990</v>
      </c>
      <c r="F34" s="462" t="s">
        <v>990</v>
      </c>
      <c r="G34" s="167" t="s">
        <v>1121</v>
      </c>
      <c r="H34" s="167" t="s">
        <v>990</v>
      </c>
      <c r="I34" s="656"/>
    </row>
    <row r="35" spans="1:9" s="449" customFormat="1" ht="45" x14ac:dyDescent="0.25">
      <c r="A35" s="285" t="s">
        <v>57</v>
      </c>
      <c r="B35" s="450" t="s">
        <v>295</v>
      </c>
      <c r="C35" s="451" t="s">
        <v>23</v>
      </c>
      <c r="D35" s="451" t="s">
        <v>3076</v>
      </c>
      <c r="E35" s="463" t="s">
        <v>990</v>
      </c>
      <c r="F35" s="463" t="s">
        <v>990</v>
      </c>
      <c r="G35" s="450" t="s">
        <v>676</v>
      </c>
      <c r="H35" s="450" t="s">
        <v>990</v>
      </c>
      <c r="I35" s="656"/>
    </row>
    <row r="36" spans="1:9" s="18" customFormat="1" ht="30" x14ac:dyDescent="0.25">
      <c r="A36" s="164" t="s">
        <v>1125</v>
      </c>
      <c r="B36" s="167" t="s">
        <v>295</v>
      </c>
      <c r="C36" s="165" t="s">
        <v>23</v>
      </c>
      <c r="D36" s="165" t="s">
        <v>25</v>
      </c>
      <c r="E36" s="462" t="s">
        <v>990</v>
      </c>
      <c r="F36" s="462" t="s">
        <v>990</v>
      </c>
      <c r="G36" s="167" t="s">
        <v>681</v>
      </c>
      <c r="H36" s="167" t="s">
        <v>105</v>
      </c>
      <c r="I36" s="656"/>
    </row>
    <row r="37" spans="1:9" s="449" customFormat="1" ht="87.95" customHeight="1" x14ac:dyDescent="0.25">
      <c r="A37" s="285" t="s">
        <v>16</v>
      </c>
      <c r="B37" s="450" t="s">
        <v>295</v>
      </c>
      <c r="C37" s="451" t="s">
        <v>23</v>
      </c>
      <c r="D37" s="451" t="s">
        <v>2563</v>
      </c>
      <c r="E37" s="463" t="s">
        <v>990</v>
      </c>
      <c r="F37" s="463" t="s">
        <v>155</v>
      </c>
      <c r="G37" s="450" t="s">
        <v>2564</v>
      </c>
      <c r="H37" s="450" t="s">
        <v>990</v>
      </c>
      <c r="I37" s="656"/>
    </row>
    <row r="38" spans="1:9" s="18" customFormat="1" ht="45" x14ac:dyDescent="0.25">
      <c r="A38" s="164" t="s">
        <v>1127</v>
      </c>
      <c r="B38" s="167" t="s">
        <v>295</v>
      </c>
      <c r="C38" s="165" t="s">
        <v>23</v>
      </c>
      <c r="D38" s="165" t="s">
        <v>1799</v>
      </c>
      <c r="E38" s="462" t="s">
        <v>990</v>
      </c>
      <c r="F38" s="462" t="s">
        <v>990</v>
      </c>
      <c r="G38" s="167" t="s">
        <v>2571</v>
      </c>
      <c r="H38" s="167" t="s">
        <v>990</v>
      </c>
      <c r="I38" s="656"/>
    </row>
    <row r="39" spans="1:9" s="449" customFormat="1" ht="45" x14ac:dyDescent="0.25">
      <c r="A39" s="285" t="s">
        <v>1128</v>
      </c>
      <c r="B39" s="450" t="s">
        <v>295</v>
      </c>
      <c r="C39" s="451" t="s">
        <v>23</v>
      </c>
      <c r="D39" s="451" t="s">
        <v>1122</v>
      </c>
      <c r="E39" s="463" t="s">
        <v>990</v>
      </c>
      <c r="F39" s="463" t="s">
        <v>990</v>
      </c>
      <c r="G39" s="450" t="s">
        <v>1123</v>
      </c>
      <c r="H39" s="450" t="s">
        <v>3204</v>
      </c>
      <c r="I39" s="656"/>
    </row>
    <row r="40" spans="1:9" s="18" customFormat="1" ht="151.5" customHeight="1" x14ac:dyDescent="0.25">
      <c r="A40" s="164" t="s">
        <v>1130</v>
      </c>
      <c r="B40" s="167" t="s">
        <v>495</v>
      </c>
      <c r="C40" s="165" t="s">
        <v>496</v>
      </c>
      <c r="D40" s="165" t="s">
        <v>1126</v>
      </c>
      <c r="E40" s="462" t="s">
        <v>990</v>
      </c>
      <c r="F40" s="462" t="s">
        <v>990</v>
      </c>
      <c r="G40" s="167" t="s">
        <v>687</v>
      </c>
      <c r="H40" s="167" t="s">
        <v>3204</v>
      </c>
      <c r="I40" s="656"/>
    </row>
    <row r="41" spans="1:9" s="449" customFormat="1" ht="45" x14ac:dyDescent="0.25">
      <c r="A41" s="285" t="s">
        <v>10</v>
      </c>
      <c r="B41" s="450" t="s">
        <v>295</v>
      </c>
      <c r="C41" s="451" t="s">
        <v>23</v>
      </c>
      <c r="D41" s="451" t="s">
        <v>692</v>
      </c>
      <c r="E41" s="463" t="s">
        <v>990</v>
      </c>
      <c r="F41" s="463" t="s">
        <v>990</v>
      </c>
      <c r="G41" s="450" t="s">
        <v>1124</v>
      </c>
      <c r="H41" s="450" t="s">
        <v>990</v>
      </c>
      <c r="I41" s="656"/>
    </row>
    <row r="42" spans="1:9" s="18" customFormat="1" x14ac:dyDescent="0.25">
      <c r="A42" s="164" t="s">
        <v>1134</v>
      </c>
      <c r="B42" s="167" t="s">
        <v>295</v>
      </c>
      <c r="C42" s="165" t="s">
        <v>23</v>
      </c>
      <c r="D42" s="165" t="s">
        <v>3114</v>
      </c>
      <c r="E42" s="462" t="s">
        <v>990</v>
      </c>
      <c r="F42" s="462" t="s">
        <v>155</v>
      </c>
      <c r="G42" s="167" t="s">
        <v>3150</v>
      </c>
      <c r="H42" s="167" t="s">
        <v>990</v>
      </c>
      <c r="I42" s="656"/>
    </row>
    <row r="43" spans="1:9" s="449" customFormat="1" ht="90" x14ac:dyDescent="0.25">
      <c r="A43" s="285" t="s">
        <v>1136</v>
      </c>
      <c r="B43" s="450" t="s">
        <v>295</v>
      </c>
      <c r="C43" s="451" t="s">
        <v>23</v>
      </c>
      <c r="D43" s="451" t="s">
        <v>707</v>
      </c>
      <c r="E43" s="463" t="s">
        <v>990</v>
      </c>
      <c r="F43" s="463" t="s">
        <v>990</v>
      </c>
      <c r="G43" s="450" t="s">
        <v>3151</v>
      </c>
      <c r="H43" s="450" t="s">
        <v>990</v>
      </c>
      <c r="I43" s="656"/>
    </row>
    <row r="44" spans="1:9" s="18" customFormat="1" ht="80.099999999999994" customHeight="1" x14ac:dyDescent="0.25">
      <c r="A44" s="164" t="s">
        <v>1137</v>
      </c>
      <c r="B44" s="167" t="s">
        <v>3132</v>
      </c>
      <c r="C44" s="165" t="s">
        <v>3142</v>
      </c>
      <c r="D44" s="165" t="s">
        <v>711</v>
      </c>
      <c r="E44" s="462" t="s">
        <v>155</v>
      </c>
      <c r="F44" s="462" t="s">
        <v>990</v>
      </c>
      <c r="G44" s="167" t="s">
        <v>712</v>
      </c>
      <c r="H44" s="167" t="s">
        <v>990</v>
      </c>
      <c r="I44" s="656"/>
    </row>
    <row r="45" spans="1:9" s="449" customFormat="1" ht="105" x14ac:dyDescent="0.25">
      <c r="A45" s="285" t="s">
        <v>1139</v>
      </c>
      <c r="B45" s="450" t="s">
        <v>3132</v>
      </c>
      <c r="C45" s="451" t="s">
        <v>3142</v>
      </c>
      <c r="D45" s="451" t="s">
        <v>11</v>
      </c>
      <c r="E45" s="463" t="s">
        <v>990</v>
      </c>
      <c r="F45" s="463" t="s">
        <v>990</v>
      </c>
      <c r="G45" s="450" t="s">
        <v>715</v>
      </c>
      <c r="H45" s="450" t="s">
        <v>3205</v>
      </c>
      <c r="I45" s="656"/>
    </row>
    <row r="46" spans="1:9" s="18" customFormat="1" ht="45" x14ac:dyDescent="0.25">
      <c r="A46" s="164" t="s">
        <v>1140</v>
      </c>
      <c r="B46" s="167" t="s">
        <v>1129</v>
      </c>
      <c r="C46" s="165" t="s">
        <v>3143</v>
      </c>
      <c r="D46" s="165" t="s">
        <v>3115</v>
      </c>
      <c r="E46" s="462" t="s">
        <v>990</v>
      </c>
      <c r="F46" s="462" t="s">
        <v>990</v>
      </c>
      <c r="G46" s="167" t="s">
        <v>440</v>
      </c>
      <c r="H46" s="167" t="s">
        <v>990</v>
      </c>
      <c r="I46" s="656"/>
    </row>
    <row r="47" spans="1:9" s="449" customFormat="1" ht="135" x14ac:dyDescent="0.25">
      <c r="A47" s="285" t="s">
        <v>1143</v>
      </c>
      <c r="B47" s="450" t="s">
        <v>3132</v>
      </c>
      <c r="C47" s="451" t="s">
        <v>1132</v>
      </c>
      <c r="D47" s="451" t="s">
        <v>717</v>
      </c>
      <c r="E47" s="463" t="s">
        <v>155</v>
      </c>
      <c r="F47" s="463" t="s">
        <v>990</v>
      </c>
      <c r="G47" s="450" t="s">
        <v>718</v>
      </c>
      <c r="H47" s="450" t="s">
        <v>990</v>
      </c>
      <c r="I47" s="656"/>
    </row>
    <row r="48" spans="1:9" s="18" customFormat="1" ht="60" x14ac:dyDescent="0.25">
      <c r="A48" s="164" t="s">
        <v>1144</v>
      </c>
      <c r="B48" s="167" t="s">
        <v>318</v>
      </c>
      <c r="C48" s="165" t="s">
        <v>546</v>
      </c>
      <c r="D48" s="165" t="s">
        <v>3116</v>
      </c>
      <c r="E48" s="462" t="s">
        <v>155</v>
      </c>
      <c r="F48" s="462" t="s">
        <v>990</v>
      </c>
      <c r="G48" s="167" t="s">
        <v>1133</v>
      </c>
      <c r="H48" s="167" t="s">
        <v>990</v>
      </c>
      <c r="I48" s="656"/>
    </row>
    <row r="49" spans="1:9" s="449" customFormat="1" ht="45" x14ac:dyDescent="0.25">
      <c r="A49" s="285" t="s">
        <v>1145</v>
      </c>
      <c r="B49" s="450" t="s">
        <v>318</v>
      </c>
      <c r="C49" s="451" t="s">
        <v>546</v>
      </c>
      <c r="D49" s="451" t="s">
        <v>3117</v>
      </c>
      <c r="E49" s="463" t="s">
        <v>155</v>
      </c>
      <c r="F49" s="463" t="s">
        <v>990</v>
      </c>
      <c r="G49" s="450" t="s">
        <v>1135</v>
      </c>
      <c r="H49" s="450" t="s">
        <v>990</v>
      </c>
      <c r="I49" s="656"/>
    </row>
    <row r="50" spans="1:9" s="18" customFormat="1" ht="30" x14ac:dyDescent="0.25">
      <c r="A50" s="164" t="s">
        <v>1148</v>
      </c>
      <c r="B50" s="167" t="s">
        <v>318</v>
      </c>
      <c r="C50" s="165" t="s">
        <v>546</v>
      </c>
      <c r="D50" s="165" t="s">
        <v>3118</v>
      </c>
      <c r="E50" s="462" t="s">
        <v>990</v>
      </c>
      <c r="F50" s="462" t="s">
        <v>990</v>
      </c>
      <c r="G50" s="167" t="s">
        <v>3152</v>
      </c>
      <c r="H50" s="167" t="s">
        <v>3158</v>
      </c>
      <c r="I50" s="656"/>
    </row>
    <row r="51" spans="1:9" s="449" customFormat="1" ht="75" x14ac:dyDescent="0.25">
      <c r="A51" s="285" t="s">
        <v>1149</v>
      </c>
      <c r="B51" s="450" t="s">
        <v>318</v>
      </c>
      <c r="C51" s="451" t="s">
        <v>546</v>
      </c>
      <c r="D51" s="451" t="s">
        <v>732</v>
      </c>
      <c r="E51" s="463" t="s">
        <v>990</v>
      </c>
      <c r="F51" s="463" t="s">
        <v>990</v>
      </c>
      <c r="G51" s="450" t="s">
        <v>1138</v>
      </c>
      <c r="H51" s="450" t="s">
        <v>3158</v>
      </c>
      <c r="I51" s="656"/>
    </row>
    <row r="52" spans="1:9" s="18" customFormat="1" ht="30" x14ac:dyDescent="0.25">
      <c r="A52" s="164" t="s">
        <v>1151</v>
      </c>
      <c r="B52" s="167" t="s">
        <v>318</v>
      </c>
      <c r="C52" s="165" t="s">
        <v>546</v>
      </c>
      <c r="D52" s="165" t="s">
        <v>736</v>
      </c>
      <c r="E52" s="462" t="s">
        <v>990</v>
      </c>
      <c r="F52" s="462" t="s">
        <v>990</v>
      </c>
      <c r="G52" s="167" t="s">
        <v>737</v>
      </c>
      <c r="H52" s="167" t="s">
        <v>990</v>
      </c>
      <c r="I52" s="656"/>
    </row>
    <row r="53" spans="1:9" s="449" customFormat="1" ht="30" x14ac:dyDescent="0.25">
      <c r="A53" s="285" t="s">
        <v>28</v>
      </c>
      <c r="B53" s="450" t="s">
        <v>382</v>
      </c>
      <c r="C53" s="451" t="s">
        <v>546</v>
      </c>
      <c r="D53" s="451" t="s">
        <v>3119</v>
      </c>
      <c r="E53" s="463" t="s">
        <v>155</v>
      </c>
      <c r="F53" s="463" t="s">
        <v>990</v>
      </c>
      <c r="G53" s="450" t="s">
        <v>757</v>
      </c>
      <c r="H53" s="450" t="s">
        <v>990</v>
      </c>
      <c r="I53" s="656"/>
    </row>
    <row r="54" spans="1:9" s="18" customFormat="1" ht="30" x14ac:dyDescent="0.25">
      <c r="A54" s="164" t="s">
        <v>34</v>
      </c>
      <c r="B54" s="167" t="s">
        <v>382</v>
      </c>
      <c r="C54" s="165" t="s">
        <v>546</v>
      </c>
      <c r="D54" s="165" t="s">
        <v>761</v>
      </c>
      <c r="E54" s="462" t="s">
        <v>990</v>
      </c>
      <c r="F54" s="462" t="s">
        <v>990</v>
      </c>
      <c r="G54" s="167" t="s">
        <v>762</v>
      </c>
      <c r="H54" s="167" t="s">
        <v>990</v>
      </c>
      <c r="I54" s="656"/>
    </row>
    <row r="55" spans="1:9" s="449" customFormat="1" ht="75" customHeight="1" x14ac:dyDescent="0.25">
      <c r="A55" s="285" t="s">
        <v>42</v>
      </c>
      <c r="B55" s="450" t="s">
        <v>393</v>
      </c>
      <c r="C55" s="451" t="s">
        <v>3120</v>
      </c>
      <c r="D55" s="451" t="s">
        <v>35</v>
      </c>
      <c r="E55" s="463" t="s">
        <v>990</v>
      </c>
      <c r="F55" s="463" t="s">
        <v>990</v>
      </c>
      <c r="G55" s="450" t="s">
        <v>771</v>
      </c>
      <c r="H55" s="450" t="s">
        <v>990</v>
      </c>
      <c r="I55" s="656"/>
    </row>
    <row r="56" spans="1:9" s="18" customFormat="1" ht="30" x14ac:dyDescent="0.25">
      <c r="A56" s="164" t="s">
        <v>44</v>
      </c>
      <c r="B56" s="167" t="s">
        <v>393</v>
      </c>
      <c r="C56" s="165" t="s">
        <v>546</v>
      </c>
      <c r="D56" s="165" t="s">
        <v>786</v>
      </c>
      <c r="E56" s="462" t="s">
        <v>990</v>
      </c>
      <c r="F56" s="462" t="s">
        <v>990</v>
      </c>
      <c r="G56" s="167" t="s">
        <v>1152</v>
      </c>
      <c r="H56" s="167" t="s">
        <v>990</v>
      </c>
      <c r="I56" s="656"/>
    </row>
    <row r="57" spans="1:9" s="449" customFormat="1" ht="45" x14ac:dyDescent="0.25">
      <c r="A57" s="285" t="s">
        <v>1154</v>
      </c>
      <c r="B57" s="450" t="s">
        <v>393</v>
      </c>
      <c r="C57" s="451" t="s">
        <v>546</v>
      </c>
      <c r="D57" s="451" t="s">
        <v>791</v>
      </c>
      <c r="E57" s="463" t="s">
        <v>990</v>
      </c>
      <c r="F57" s="463" t="s">
        <v>990</v>
      </c>
      <c r="G57" s="450" t="s">
        <v>1153</v>
      </c>
      <c r="H57" s="450" t="s">
        <v>990</v>
      </c>
      <c r="I57" s="656"/>
    </row>
    <row r="58" spans="1:9" s="18" customFormat="1" ht="60" x14ac:dyDescent="0.25">
      <c r="A58" s="164" t="s">
        <v>1155</v>
      </c>
      <c r="B58" s="167" t="s">
        <v>393</v>
      </c>
      <c r="C58" s="165" t="s">
        <v>546</v>
      </c>
      <c r="D58" s="165" t="s">
        <v>37</v>
      </c>
      <c r="E58" s="462" t="s">
        <v>990</v>
      </c>
      <c r="F58" s="462" t="s">
        <v>990</v>
      </c>
      <c r="G58" s="167" t="s">
        <v>795</v>
      </c>
      <c r="H58" s="167" t="s">
        <v>3159</v>
      </c>
      <c r="I58" s="656"/>
    </row>
    <row r="59" spans="1:9" s="449" customFormat="1" ht="75" x14ac:dyDescent="0.25">
      <c r="A59" s="285" t="s">
        <v>36</v>
      </c>
      <c r="B59" s="450" t="s">
        <v>393</v>
      </c>
      <c r="C59" s="451" t="s">
        <v>546</v>
      </c>
      <c r="D59" s="451" t="s">
        <v>801</v>
      </c>
      <c r="E59" s="463" t="s">
        <v>990</v>
      </c>
      <c r="F59" s="463" t="s">
        <v>990</v>
      </c>
      <c r="G59" s="450" t="s">
        <v>802</v>
      </c>
      <c r="H59" s="450" t="s">
        <v>990</v>
      </c>
      <c r="I59" s="656"/>
    </row>
    <row r="60" spans="1:9" s="18" customFormat="1" ht="30" x14ac:dyDescent="0.25">
      <c r="A60" s="164" t="s">
        <v>1158</v>
      </c>
      <c r="B60" s="167" t="s">
        <v>393</v>
      </c>
      <c r="C60" s="165" t="s">
        <v>3121</v>
      </c>
      <c r="D60" s="165" t="s">
        <v>819</v>
      </c>
      <c r="E60" s="462" t="s">
        <v>990</v>
      </c>
      <c r="F60" s="462" t="s">
        <v>990</v>
      </c>
      <c r="G60" s="167" t="s">
        <v>820</v>
      </c>
      <c r="H60" s="167" t="s">
        <v>990</v>
      </c>
      <c r="I60" s="656"/>
    </row>
    <row r="61" spans="1:9" s="449" customFormat="1" ht="60" x14ac:dyDescent="0.25">
      <c r="A61" s="285" t="s">
        <v>1159</v>
      </c>
      <c r="B61" s="450" t="s">
        <v>393</v>
      </c>
      <c r="C61" s="451" t="s">
        <v>394</v>
      </c>
      <c r="D61" s="451" t="s">
        <v>1156</v>
      </c>
      <c r="E61" s="463" t="s">
        <v>990</v>
      </c>
      <c r="F61" s="463" t="s">
        <v>990</v>
      </c>
      <c r="G61" s="605" t="s">
        <v>1157</v>
      </c>
      <c r="H61" s="450" t="s">
        <v>990</v>
      </c>
      <c r="I61" s="656"/>
    </row>
    <row r="62" spans="1:9" s="18" customFormat="1" ht="60" x14ac:dyDescent="0.25">
      <c r="A62" s="164" t="s">
        <v>38</v>
      </c>
      <c r="B62" s="167" t="s">
        <v>393</v>
      </c>
      <c r="C62" s="165" t="s">
        <v>3121</v>
      </c>
      <c r="D62" s="165" t="s">
        <v>1160</v>
      </c>
      <c r="E62" s="462" t="s">
        <v>990</v>
      </c>
      <c r="F62" s="462" t="s">
        <v>155</v>
      </c>
      <c r="G62" s="606" t="s">
        <v>1161</v>
      </c>
      <c r="H62" s="167" t="s">
        <v>990</v>
      </c>
      <c r="I62" s="656"/>
    </row>
    <row r="63" spans="1:9" s="449" customFormat="1" ht="45" x14ac:dyDescent="0.25">
      <c r="A63" s="285" t="s">
        <v>1164</v>
      </c>
      <c r="B63" s="450" t="s">
        <v>393</v>
      </c>
      <c r="C63" s="451" t="s">
        <v>3121</v>
      </c>
      <c r="D63" s="451" t="s">
        <v>1162</v>
      </c>
      <c r="E63" s="463" t="s">
        <v>990</v>
      </c>
      <c r="F63" s="463" t="s">
        <v>155</v>
      </c>
      <c r="G63" s="605" t="s">
        <v>1163</v>
      </c>
      <c r="H63" s="450" t="s">
        <v>990</v>
      </c>
      <c r="I63" s="656"/>
    </row>
    <row r="64" spans="1:9" s="18" customFormat="1" ht="75" x14ac:dyDescent="0.25">
      <c r="A64" s="164" t="s">
        <v>40</v>
      </c>
      <c r="B64" s="167" t="s">
        <v>393</v>
      </c>
      <c r="C64" s="165" t="s">
        <v>3121</v>
      </c>
      <c r="D64" s="165" t="s">
        <v>1165</v>
      </c>
      <c r="E64" s="462" t="s">
        <v>990</v>
      </c>
      <c r="F64" s="462" t="s">
        <v>155</v>
      </c>
      <c r="G64" s="606" t="s">
        <v>1166</v>
      </c>
      <c r="H64" s="167" t="s">
        <v>990</v>
      </c>
      <c r="I64" s="656"/>
    </row>
    <row r="65" spans="1:9" s="449" customFormat="1" ht="60" x14ac:dyDescent="0.25">
      <c r="A65" s="285" t="s">
        <v>1169</v>
      </c>
      <c r="B65" s="450" t="s">
        <v>393</v>
      </c>
      <c r="C65" s="451" t="s">
        <v>3121</v>
      </c>
      <c r="D65" s="451" t="s">
        <v>1167</v>
      </c>
      <c r="E65" s="463" t="s">
        <v>990</v>
      </c>
      <c r="F65" s="463" t="s">
        <v>155</v>
      </c>
      <c r="G65" s="605" t="s">
        <v>1168</v>
      </c>
      <c r="H65" s="450" t="s">
        <v>990</v>
      </c>
      <c r="I65" s="656"/>
    </row>
    <row r="66" spans="1:9" s="18" customFormat="1" ht="69.75" customHeight="1" x14ac:dyDescent="0.25">
      <c r="A66" s="164" t="s">
        <v>1172</v>
      </c>
      <c r="B66" s="167" t="s">
        <v>393</v>
      </c>
      <c r="C66" s="165" t="s">
        <v>3121</v>
      </c>
      <c r="D66" s="165" t="s">
        <v>1170</v>
      </c>
      <c r="E66" s="462" t="s">
        <v>990</v>
      </c>
      <c r="F66" s="462" t="s">
        <v>155</v>
      </c>
      <c r="G66" s="167" t="s">
        <v>1171</v>
      </c>
      <c r="H66" s="167" t="s">
        <v>990</v>
      </c>
      <c r="I66" s="656"/>
    </row>
    <row r="67" spans="1:9" s="449" customFormat="1" ht="45" x14ac:dyDescent="0.25">
      <c r="A67" s="285" t="s">
        <v>1175</v>
      </c>
      <c r="B67" s="450" t="s">
        <v>393</v>
      </c>
      <c r="C67" s="451" t="s">
        <v>3121</v>
      </c>
      <c r="D67" s="451" t="s">
        <v>1173</v>
      </c>
      <c r="E67" s="463" t="s">
        <v>990</v>
      </c>
      <c r="F67" s="463" t="s">
        <v>990</v>
      </c>
      <c r="G67" s="450" t="s">
        <v>1174</v>
      </c>
      <c r="H67" s="450" t="s">
        <v>3160</v>
      </c>
      <c r="I67" s="656"/>
    </row>
    <row r="68" spans="1:9" s="18" customFormat="1" ht="30" x14ac:dyDescent="0.25">
      <c r="A68" s="164" t="s">
        <v>30</v>
      </c>
      <c r="B68" s="167" t="s">
        <v>393</v>
      </c>
      <c r="C68" s="165" t="s">
        <v>3121</v>
      </c>
      <c r="D68" s="165" t="s">
        <v>41</v>
      </c>
      <c r="E68" s="462" t="s">
        <v>990</v>
      </c>
      <c r="F68" s="462" t="s">
        <v>990</v>
      </c>
      <c r="G68" s="167" t="s">
        <v>815</v>
      </c>
      <c r="H68" s="167" t="s">
        <v>3161</v>
      </c>
      <c r="I68" s="656"/>
    </row>
    <row r="69" spans="1:9" s="449" customFormat="1" ht="45" x14ac:dyDescent="0.25">
      <c r="A69" s="285" t="s">
        <v>32</v>
      </c>
      <c r="B69" s="450" t="s">
        <v>393</v>
      </c>
      <c r="C69" s="451" t="s">
        <v>3121</v>
      </c>
      <c r="D69" s="451" t="s">
        <v>811</v>
      </c>
      <c r="E69" s="463" t="s">
        <v>155</v>
      </c>
      <c r="F69" s="463" t="s">
        <v>990</v>
      </c>
      <c r="G69" s="450" t="s">
        <v>812</v>
      </c>
      <c r="H69" s="450" t="s">
        <v>3160</v>
      </c>
      <c r="I69" s="656"/>
    </row>
    <row r="70" spans="1:9" s="18" customFormat="1" ht="48" customHeight="1" x14ac:dyDescent="0.25">
      <c r="A70" s="164" t="s">
        <v>1179</v>
      </c>
      <c r="B70" s="167" t="s">
        <v>393</v>
      </c>
      <c r="C70" s="165" t="s">
        <v>3121</v>
      </c>
      <c r="D70" s="165" t="s">
        <v>1176</v>
      </c>
      <c r="E70" s="462" t="s">
        <v>990</v>
      </c>
      <c r="F70" s="462" t="s">
        <v>155</v>
      </c>
      <c r="G70" s="606" t="s">
        <v>1177</v>
      </c>
      <c r="H70" s="167" t="s">
        <v>990</v>
      </c>
      <c r="I70" s="656"/>
    </row>
    <row r="71" spans="1:9" s="449" customFormat="1" ht="75" x14ac:dyDescent="0.25">
      <c r="A71" s="285" t="s">
        <v>1181</v>
      </c>
      <c r="B71" s="450" t="s">
        <v>393</v>
      </c>
      <c r="C71" s="451" t="s">
        <v>546</v>
      </c>
      <c r="D71" s="451" t="s">
        <v>43</v>
      </c>
      <c r="E71" s="463" t="s">
        <v>990</v>
      </c>
      <c r="F71" s="463" t="s">
        <v>990</v>
      </c>
      <c r="G71" s="605" t="s">
        <v>776</v>
      </c>
      <c r="H71" s="450" t="s">
        <v>1178</v>
      </c>
      <c r="I71" s="656"/>
    </row>
    <row r="72" spans="1:9" s="18" customFormat="1" ht="45" x14ac:dyDescent="0.25">
      <c r="A72" s="164" t="s">
        <v>1183</v>
      </c>
      <c r="B72" s="167" t="s">
        <v>393</v>
      </c>
      <c r="C72" s="165" t="s">
        <v>546</v>
      </c>
      <c r="D72" s="165" t="s">
        <v>797</v>
      </c>
      <c r="E72" s="462" t="s">
        <v>990</v>
      </c>
      <c r="F72" s="462" t="s">
        <v>990</v>
      </c>
      <c r="G72" s="167" t="s">
        <v>798</v>
      </c>
      <c r="H72" s="167" t="s">
        <v>990</v>
      </c>
      <c r="I72" s="656"/>
    </row>
    <row r="73" spans="1:9" s="449" customFormat="1" ht="30" x14ac:dyDescent="0.25">
      <c r="A73" s="285" t="s">
        <v>1186</v>
      </c>
      <c r="B73" s="450" t="s">
        <v>393</v>
      </c>
      <c r="C73" s="451" t="s">
        <v>394</v>
      </c>
      <c r="D73" s="451" t="s">
        <v>45</v>
      </c>
      <c r="E73" s="463" t="s">
        <v>990</v>
      </c>
      <c r="F73" s="463" t="s">
        <v>990</v>
      </c>
      <c r="G73" s="450" t="s">
        <v>782</v>
      </c>
      <c r="H73" s="450" t="s">
        <v>1150</v>
      </c>
      <c r="I73" s="656"/>
    </row>
    <row r="74" spans="1:9" s="18" customFormat="1" ht="45" x14ac:dyDescent="0.25">
      <c r="A74" s="164" t="s">
        <v>46</v>
      </c>
      <c r="B74" s="167" t="s">
        <v>393</v>
      </c>
      <c r="C74" s="165" t="s">
        <v>394</v>
      </c>
      <c r="D74" s="165" t="s">
        <v>3122</v>
      </c>
      <c r="E74" s="462" t="s">
        <v>990</v>
      </c>
      <c r="F74" s="462" t="s">
        <v>155</v>
      </c>
      <c r="G74" s="167" t="s">
        <v>625</v>
      </c>
      <c r="H74" s="167" t="s">
        <v>3162</v>
      </c>
      <c r="I74" s="656"/>
    </row>
    <row r="75" spans="1:9" s="449" customFormat="1" ht="75" customHeight="1" x14ac:dyDescent="0.25">
      <c r="A75" s="285" t="s">
        <v>1188</v>
      </c>
      <c r="B75" s="450" t="s">
        <v>393</v>
      </c>
      <c r="C75" s="451" t="s">
        <v>404</v>
      </c>
      <c r="D75" s="451" t="s">
        <v>882</v>
      </c>
      <c r="E75" s="463" t="s">
        <v>155</v>
      </c>
      <c r="F75" s="463" t="s">
        <v>990</v>
      </c>
      <c r="G75" s="450" t="s">
        <v>1203</v>
      </c>
      <c r="H75" s="450" t="s">
        <v>990</v>
      </c>
      <c r="I75" s="656"/>
    </row>
    <row r="76" spans="1:9" s="18" customFormat="1" ht="60" x14ac:dyDescent="0.25">
      <c r="A76" s="164" t="s">
        <v>1191</v>
      </c>
      <c r="B76" s="167" t="s">
        <v>393</v>
      </c>
      <c r="C76" s="165" t="s">
        <v>415</v>
      </c>
      <c r="D76" s="165" t="s">
        <v>3123</v>
      </c>
      <c r="E76" s="462" t="s">
        <v>990</v>
      </c>
      <c r="F76" s="462" t="s">
        <v>990</v>
      </c>
      <c r="G76" s="167" t="s">
        <v>1146</v>
      </c>
      <c r="H76" s="167" t="s">
        <v>1147</v>
      </c>
      <c r="I76" s="656"/>
    </row>
    <row r="77" spans="1:9" s="449" customFormat="1" x14ac:dyDescent="0.25">
      <c r="A77" s="285" t="s">
        <v>1193</v>
      </c>
      <c r="B77" s="450" t="s">
        <v>393</v>
      </c>
      <c r="C77" s="451" t="s">
        <v>415</v>
      </c>
      <c r="D77" s="451" t="s">
        <v>3124</v>
      </c>
      <c r="E77" s="463" t="s">
        <v>990</v>
      </c>
      <c r="F77" s="463" t="s">
        <v>990</v>
      </c>
      <c r="G77" s="450" t="s">
        <v>827</v>
      </c>
      <c r="H77" s="450" t="s">
        <v>990</v>
      </c>
      <c r="I77" s="656"/>
    </row>
    <row r="78" spans="1:9" s="18" customFormat="1" ht="30" x14ac:dyDescent="0.25">
      <c r="A78" s="164" t="s">
        <v>1195</v>
      </c>
      <c r="B78" s="167" t="s">
        <v>393</v>
      </c>
      <c r="C78" s="165" t="s">
        <v>419</v>
      </c>
      <c r="D78" s="165" t="s">
        <v>983</v>
      </c>
      <c r="E78" s="462" t="s">
        <v>990</v>
      </c>
      <c r="F78" s="462" t="s">
        <v>990</v>
      </c>
      <c r="G78" s="167" t="s">
        <v>1192</v>
      </c>
      <c r="H78" s="167" t="s">
        <v>3163</v>
      </c>
      <c r="I78" s="656"/>
    </row>
    <row r="79" spans="1:9" s="449" customFormat="1" ht="30" x14ac:dyDescent="0.25">
      <c r="A79" s="285" t="s">
        <v>1196</v>
      </c>
      <c r="B79" s="450" t="s">
        <v>393</v>
      </c>
      <c r="C79" s="451" t="s">
        <v>3125</v>
      </c>
      <c r="D79" s="451" t="s">
        <v>31</v>
      </c>
      <c r="E79" s="463" t="s">
        <v>990</v>
      </c>
      <c r="F79" s="463" t="s">
        <v>990</v>
      </c>
      <c r="G79" s="450" t="s">
        <v>1184</v>
      </c>
      <c r="H79" s="450" t="s">
        <v>1185</v>
      </c>
      <c r="I79" s="656"/>
    </row>
    <row r="80" spans="1:9" s="18" customFormat="1" ht="30" x14ac:dyDescent="0.25">
      <c r="A80" s="164" t="s">
        <v>1198</v>
      </c>
      <c r="B80" s="167" t="s">
        <v>393</v>
      </c>
      <c r="C80" s="165" t="s">
        <v>3125</v>
      </c>
      <c r="D80" s="165" t="s">
        <v>3126</v>
      </c>
      <c r="E80" s="462" t="s">
        <v>990</v>
      </c>
      <c r="F80" s="462" t="s">
        <v>990</v>
      </c>
      <c r="G80" s="167" t="s">
        <v>836</v>
      </c>
      <c r="H80" s="167" t="s">
        <v>1187</v>
      </c>
      <c r="I80" s="656"/>
    </row>
    <row r="81" spans="1:9" s="449" customFormat="1" x14ac:dyDescent="0.25">
      <c r="A81" s="285" t="s">
        <v>1199</v>
      </c>
      <c r="B81" s="450" t="s">
        <v>393</v>
      </c>
      <c r="C81" s="451" t="s">
        <v>419</v>
      </c>
      <c r="D81" s="451" t="s">
        <v>840</v>
      </c>
      <c r="E81" s="463" t="s">
        <v>990</v>
      </c>
      <c r="F81" s="463" t="s">
        <v>990</v>
      </c>
      <c r="G81" s="450" t="s">
        <v>841</v>
      </c>
      <c r="H81" s="450" t="s">
        <v>990</v>
      </c>
      <c r="I81" s="656"/>
    </row>
    <row r="82" spans="1:9" s="18" customFormat="1" ht="75" x14ac:dyDescent="0.25">
      <c r="A82" s="164" t="s">
        <v>1200</v>
      </c>
      <c r="B82" s="167" t="s">
        <v>3133</v>
      </c>
      <c r="C82" s="165" t="s">
        <v>3144</v>
      </c>
      <c r="D82" s="165" t="s">
        <v>1189</v>
      </c>
      <c r="E82" s="462" t="s">
        <v>990</v>
      </c>
      <c r="F82" s="462" t="s">
        <v>990</v>
      </c>
      <c r="G82" s="167" t="s">
        <v>967</v>
      </c>
      <c r="H82" s="167" t="s">
        <v>1190</v>
      </c>
      <c r="I82" s="656"/>
    </row>
    <row r="83" spans="1:9" s="449" customFormat="1" ht="90" x14ac:dyDescent="0.25">
      <c r="A83" s="285" t="s">
        <v>1201</v>
      </c>
      <c r="B83" s="450" t="s">
        <v>393</v>
      </c>
      <c r="C83" s="451" t="s">
        <v>432</v>
      </c>
      <c r="D83" s="451" t="s">
        <v>846</v>
      </c>
      <c r="E83" s="463" t="s">
        <v>990</v>
      </c>
      <c r="F83" s="463" t="s">
        <v>990</v>
      </c>
      <c r="G83" s="450" t="s">
        <v>1194</v>
      </c>
      <c r="H83" s="450" t="s">
        <v>3164</v>
      </c>
      <c r="I83" s="656"/>
    </row>
    <row r="84" spans="1:9" s="18" customFormat="1" ht="60" x14ac:dyDescent="0.25">
      <c r="A84" s="164" t="s">
        <v>1202</v>
      </c>
      <c r="B84" s="167" t="s">
        <v>3134</v>
      </c>
      <c r="C84" s="165" t="s">
        <v>3145</v>
      </c>
      <c r="D84" s="165" t="s">
        <v>3127</v>
      </c>
      <c r="E84" s="462" t="s">
        <v>990</v>
      </c>
      <c r="F84" s="462" t="s">
        <v>990</v>
      </c>
      <c r="G84" s="167" t="s">
        <v>853</v>
      </c>
      <c r="H84" s="167" t="s">
        <v>990</v>
      </c>
      <c r="I84" s="656"/>
    </row>
    <row r="85" spans="1:9" s="449" customFormat="1" ht="30" x14ac:dyDescent="0.25">
      <c r="A85" s="285" t="s">
        <v>1204</v>
      </c>
      <c r="B85" s="450" t="s">
        <v>286</v>
      </c>
      <c r="C85" s="451" t="s">
        <v>286</v>
      </c>
      <c r="D85" s="451" t="s">
        <v>879</v>
      </c>
      <c r="E85" s="463" t="s">
        <v>990</v>
      </c>
      <c r="F85" s="463" t="s">
        <v>990</v>
      </c>
      <c r="G85" s="450" t="s">
        <v>880</v>
      </c>
      <c r="H85" s="450" t="s">
        <v>990</v>
      </c>
      <c r="I85" s="656"/>
    </row>
    <row r="86" spans="1:9" s="18" customFormat="1" ht="60" x14ac:dyDescent="0.25">
      <c r="A86" s="164" t="s">
        <v>1206</v>
      </c>
      <c r="B86" s="167" t="s">
        <v>3131</v>
      </c>
      <c r="C86" s="165" t="s">
        <v>3141</v>
      </c>
      <c r="D86" s="165" t="s">
        <v>857</v>
      </c>
      <c r="E86" s="462" t="s">
        <v>990</v>
      </c>
      <c r="F86" s="462" t="s">
        <v>990</v>
      </c>
      <c r="G86" s="167" t="s">
        <v>1197</v>
      </c>
      <c r="H86" s="167" t="s">
        <v>990</v>
      </c>
      <c r="I86" s="656"/>
    </row>
    <row r="87" spans="1:9" s="449" customFormat="1" ht="60" x14ac:dyDescent="0.25">
      <c r="A87" s="285" t="s">
        <v>1207</v>
      </c>
      <c r="B87" s="450" t="s">
        <v>474</v>
      </c>
      <c r="C87" s="451" t="s">
        <v>3104</v>
      </c>
      <c r="D87" s="451" t="s">
        <v>47</v>
      </c>
      <c r="E87" s="463" t="s">
        <v>155</v>
      </c>
      <c r="F87" s="463" t="s">
        <v>990</v>
      </c>
      <c r="G87" s="450" t="s">
        <v>863</v>
      </c>
      <c r="H87" s="450" t="s">
        <v>3206</v>
      </c>
      <c r="I87" s="656"/>
    </row>
    <row r="88" spans="1:9" s="18" customFormat="1" ht="30" x14ac:dyDescent="0.25">
      <c r="A88" s="164" t="s">
        <v>1209</v>
      </c>
      <c r="B88" s="167" t="s">
        <v>474</v>
      </c>
      <c r="C88" s="165" t="s">
        <v>487</v>
      </c>
      <c r="D88" s="165" t="s">
        <v>872</v>
      </c>
      <c r="E88" s="462" t="s">
        <v>990</v>
      </c>
      <c r="F88" s="462" t="s">
        <v>990</v>
      </c>
      <c r="G88" s="165" t="s">
        <v>873</v>
      </c>
      <c r="H88" s="167" t="s">
        <v>990</v>
      </c>
      <c r="I88" s="656"/>
    </row>
    <row r="89" spans="1:9" s="449" customFormat="1" ht="75" x14ac:dyDescent="0.25">
      <c r="A89" s="285" t="s">
        <v>1210</v>
      </c>
      <c r="B89" s="450" t="s">
        <v>3135</v>
      </c>
      <c r="C89" s="451" t="s">
        <v>3146</v>
      </c>
      <c r="D89" s="451" t="s">
        <v>875</v>
      </c>
      <c r="E89" s="463" t="s">
        <v>990</v>
      </c>
      <c r="F89" s="463" t="s">
        <v>990</v>
      </c>
      <c r="G89" s="451" t="s">
        <v>876</v>
      </c>
      <c r="H89" s="450" t="s">
        <v>990</v>
      </c>
      <c r="I89" s="656"/>
    </row>
    <row r="90" spans="1:9" s="18" customFormat="1" ht="75" x14ac:dyDescent="0.25">
      <c r="A90" s="164" t="s">
        <v>1211</v>
      </c>
      <c r="B90" s="167" t="s">
        <v>3131</v>
      </c>
      <c r="C90" s="165" t="s">
        <v>1112</v>
      </c>
      <c r="D90" s="165" t="s">
        <v>2668</v>
      </c>
      <c r="E90" s="462" t="s">
        <v>990</v>
      </c>
      <c r="F90" s="462" t="s">
        <v>155</v>
      </c>
      <c r="G90" s="165" t="s">
        <v>2669</v>
      </c>
      <c r="H90" s="167" t="s">
        <v>990</v>
      </c>
      <c r="I90" s="656"/>
    </row>
    <row r="91" spans="1:9" s="449" customFormat="1" ht="30" x14ac:dyDescent="0.25">
      <c r="A91" s="285" t="s">
        <v>1212</v>
      </c>
      <c r="B91" s="450" t="s">
        <v>3131</v>
      </c>
      <c r="C91" s="451" t="s">
        <v>1112</v>
      </c>
      <c r="D91" s="451" t="s">
        <v>2439</v>
      </c>
      <c r="E91" s="463" t="s">
        <v>990</v>
      </c>
      <c r="F91" s="463" t="s">
        <v>155</v>
      </c>
      <c r="G91" s="450" t="s">
        <v>2440</v>
      </c>
      <c r="H91" s="450" t="s">
        <v>990</v>
      </c>
      <c r="I91" s="656"/>
    </row>
    <row r="92" spans="1:9" s="18" customFormat="1" ht="75" x14ac:dyDescent="0.25">
      <c r="A92" s="164" t="s">
        <v>1213</v>
      </c>
      <c r="B92" s="167" t="s">
        <v>3130</v>
      </c>
      <c r="C92" s="165" t="s">
        <v>3140</v>
      </c>
      <c r="D92" s="165" t="s">
        <v>2477</v>
      </c>
      <c r="E92" s="462" t="s">
        <v>990</v>
      </c>
      <c r="F92" s="462" t="s">
        <v>155</v>
      </c>
      <c r="G92" s="167" t="s">
        <v>2478</v>
      </c>
      <c r="H92" s="167" t="s">
        <v>990</v>
      </c>
      <c r="I92" s="656"/>
    </row>
    <row r="93" spans="1:9" s="449" customFormat="1" ht="120" customHeight="1" x14ac:dyDescent="0.25">
      <c r="A93" s="285" t="s">
        <v>1214</v>
      </c>
      <c r="B93" s="450" t="s">
        <v>495</v>
      </c>
      <c r="C93" s="451" t="s">
        <v>500</v>
      </c>
      <c r="D93" s="451" t="s">
        <v>887</v>
      </c>
      <c r="E93" s="463" t="s">
        <v>990</v>
      </c>
      <c r="F93" s="463" t="s">
        <v>990</v>
      </c>
      <c r="G93" s="450" t="s">
        <v>1205</v>
      </c>
      <c r="H93" s="450" t="s">
        <v>990</v>
      </c>
      <c r="I93" s="656"/>
    </row>
    <row r="94" spans="1:9" s="18" customFormat="1" ht="75" x14ac:dyDescent="0.25">
      <c r="A94" s="164" t="s">
        <v>1215</v>
      </c>
      <c r="B94" s="167" t="s">
        <v>495</v>
      </c>
      <c r="C94" s="165" t="s">
        <v>514</v>
      </c>
      <c r="D94" s="165" t="s">
        <v>892</v>
      </c>
      <c r="E94" s="462" t="s">
        <v>990</v>
      </c>
      <c r="F94" s="462" t="s">
        <v>990</v>
      </c>
      <c r="G94" s="167" t="s">
        <v>893</v>
      </c>
      <c r="H94" s="167" t="s">
        <v>990</v>
      </c>
      <c r="I94" s="656"/>
    </row>
    <row r="95" spans="1:9" s="449" customFormat="1" ht="30" x14ac:dyDescent="0.25">
      <c r="A95" s="285" t="s">
        <v>1217</v>
      </c>
      <c r="B95" s="450" t="s">
        <v>495</v>
      </c>
      <c r="C95" s="451" t="s">
        <v>495</v>
      </c>
      <c r="D95" s="451" t="s">
        <v>896</v>
      </c>
      <c r="E95" s="463" t="s">
        <v>990</v>
      </c>
      <c r="F95" s="463" t="s">
        <v>990</v>
      </c>
      <c r="G95" s="450" t="s">
        <v>897</v>
      </c>
      <c r="H95" s="450" t="s">
        <v>990</v>
      </c>
      <c r="I95" s="656"/>
    </row>
    <row r="96" spans="1:9" s="18" customFormat="1" ht="30" x14ac:dyDescent="0.25">
      <c r="A96" s="164" t="s">
        <v>1218</v>
      </c>
      <c r="B96" s="167" t="s">
        <v>495</v>
      </c>
      <c r="C96" s="165" t="s">
        <v>495</v>
      </c>
      <c r="D96" s="165" t="s">
        <v>3128</v>
      </c>
      <c r="E96" s="462" t="s">
        <v>990</v>
      </c>
      <c r="F96" s="462" t="s">
        <v>155</v>
      </c>
      <c r="G96" s="167" t="s">
        <v>3153</v>
      </c>
      <c r="H96" s="167" t="s">
        <v>3165</v>
      </c>
      <c r="I96" s="656"/>
    </row>
    <row r="97" spans="1:9" s="449" customFormat="1" ht="45" x14ac:dyDescent="0.25">
      <c r="A97" s="285" t="s">
        <v>1220</v>
      </c>
      <c r="B97" s="450" t="s">
        <v>318</v>
      </c>
      <c r="C97" s="451" t="s">
        <v>3104</v>
      </c>
      <c r="D97" s="451" t="s">
        <v>929</v>
      </c>
      <c r="E97" s="463" t="s">
        <v>990</v>
      </c>
      <c r="F97" s="463" t="s">
        <v>990</v>
      </c>
      <c r="G97" s="450" t="s">
        <v>930</v>
      </c>
      <c r="H97" s="450" t="s">
        <v>990</v>
      </c>
      <c r="I97" s="656"/>
    </row>
    <row r="98" spans="1:9" s="18" customFormat="1" ht="75" x14ac:dyDescent="0.25">
      <c r="A98" s="164" t="s">
        <v>65</v>
      </c>
      <c r="B98" s="167" t="s">
        <v>393</v>
      </c>
      <c r="C98" s="165" t="s">
        <v>3104</v>
      </c>
      <c r="D98" s="165" t="s">
        <v>935</v>
      </c>
      <c r="E98" s="462" t="s">
        <v>990</v>
      </c>
      <c r="F98" s="462" t="s">
        <v>990</v>
      </c>
      <c r="G98" s="167" t="s">
        <v>936</v>
      </c>
      <c r="H98" s="167" t="s">
        <v>990</v>
      </c>
      <c r="I98" s="656"/>
    </row>
    <row r="99" spans="1:9" s="449" customFormat="1" ht="45" x14ac:dyDescent="0.25">
      <c r="A99" s="285" t="s">
        <v>1762</v>
      </c>
      <c r="B99" s="450" t="s">
        <v>393</v>
      </c>
      <c r="C99" s="451" t="s">
        <v>3104</v>
      </c>
      <c r="D99" s="451" t="s">
        <v>939</v>
      </c>
      <c r="E99" s="463" t="s">
        <v>990</v>
      </c>
      <c r="F99" s="463" t="s">
        <v>990</v>
      </c>
      <c r="G99" s="450" t="s">
        <v>940</v>
      </c>
      <c r="H99" s="450" t="s">
        <v>990</v>
      </c>
      <c r="I99" s="656"/>
    </row>
    <row r="100" spans="1:9" s="18" customFormat="1" ht="90" x14ac:dyDescent="0.25">
      <c r="A100" s="164" t="s">
        <v>1770</v>
      </c>
      <c r="B100" s="167" t="s">
        <v>393</v>
      </c>
      <c r="C100" s="165" t="s">
        <v>3104</v>
      </c>
      <c r="D100" s="165" t="s">
        <v>943</v>
      </c>
      <c r="E100" s="462" t="s">
        <v>990</v>
      </c>
      <c r="F100" s="462" t="s">
        <v>990</v>
      </c>
      <c r="G100" s="167" t="s">
        <v>944</v>
      </c>
      <c r="H100" s="167" t="s">
        <v>990</v>
      </c>
      <c r="I100" s="656"/>
    </row>
    <row r="101" spans="1:9" s="449" customFormat="1" ht="30" x14ac:dyDescent="0.25">
      <c r="A101" s="285" t="s">
        <v>1776</v>
      </c>
      <c r="B101" s="450" t="s">
        <v>393</v>
      </c>
      <c r="C101" s="451" t="s">
        <v>3104</v>
      </c>
      <c r="D101" s="451" t="s">
        <v>947</v>
      </c>
      <c r="E101" s="463" t="s">
        <v>990</v>
      </c>
      <c r="F101" s="463" t="s">
        <v>990</v>
      </c>
      <c r="G101" s="450" t="s">
        <v>948</v>
      </c>
      <c r="H101" s="450" t="s">
        <v>990</v>
      </c>
      <c r="I101" s="656"/>
    </row>
    <row r="102" spans="1:9" s="18" customFormat="1" ht="60" x14ac:dyDescent="0.25">
      <c r="A102" s="164" t="s">
        <v>1782</v>
      </c>
      <c r="B102" s="167" t="s">
        <v>495</v>
      </c>
      <c r="C102" s="165" t="s">
        <v>495</v>
      </c>
      <c r="D102" s="165" t="s">
        <v>70</v>
      </c>
      <c r="E102" s="462" t="s">
        <v>990</v>
      </c>
      <c r="F102" s="462" t="s">
        <v>990</v>
      </c>
      <c r="G102" s="167" t="s">
        <v>959</v>
      </c>
      <c r="H102" s="167" t="s">
        <v>3166</v>
      </c>
      <c r="I102" s="656"/>
    </row>
    <row r="103" spans="1:9" s="449" customFormat="1" ht="90" x14ac:dyDescent="0.25">
      <c r="A103" s="285" t="s">
        <v>1786</v>
      </c>
      <c r="B103" s="450" t="s">
        <v>495</v>
      </c>
      <c r="C103" s="451" t="s">
        <v>495</v>
      </c>
      <c r="D103" s="451" t="s">
        <v>116</v>
      </c>
      <c r="E103" s="463" t="s">
        <v>990</v>
      </c>
      <c r="F103" s="463" t="s">
        <v>990</v>
      </c>
      <c r="G103" s="450" t="s">
        <v>963</v>
      </c>
      <c r="H103" s="450" t="s">
        <v>3207</v>
      </c>
      <c r="I103" s="656"/>
    </row>
    <row r="104" spans="1:9" s="18" customFormat="1" ht="90" x14ac:dyDescent="0.25">
      <c r="A104" s="164" t="s">
        <v>1787</v>
      </c>
      <c r="B104" s="167" t="s">
        <v>495</v>
      </c>
      <c r="C104" s="165" t="s">
        <v>496</v>
      </c>
      <c r="D104" s="165" t="s">
        <v>3129</v>
      </c>
      <c r="E104" s="462" t="s">
        <v>155</v>
      </c>
      <c r="F104" s="462" t="s">
        <v>155</v>
      </c>
      <c r="G104" s="167" t="s">
        <v>1208</v>
      </c>
      <c r="H104" s="167" t="s">
        <v>3167</v>
      </c>
      <c r="I104" s="656"/>
    </row>
    <row r="105" spans="1:9" s="449" customFormat="1" ht="120" x14ac:dyDescent="0.25">
      <c r="A105" s="285" t="s">
        <v>1788</v>
      </c>
      <c r="B105" s="450" t="s">
        <v>495</v>
      </c>
      <c r="C105" s="451" t="s">
        <v>495</v>
      </c>
      <c r="D105" s="451" t="s">
        <v>969</v>
      </c>
      <c r="E105" s="463" t="s">
        <v>990</v>
      </c>
      <c r="F105" s="463" t="s">
        <v>990</v>
      </c>
      <c r="G105" s="450" t="s">
        <v>970</v>
      </c>
      <c r="H105" s="450" t="s">
        <v>990</v>
      </c>
      <c r="I105" s="656"/>
    </row>
    <row r="106" spans="1:9" s="18" customFormat="1" ht="30" x14ac:dyDescent="0.25">
      <c r="A106" s="164" t="s">
        <v>1789</v>
      </c>
      <c r="B106" s="167" t="s">
        <v>495</v>
      </c>
      <c r="C106" s="165" t="s">
        <v>495</v>
      </c>
      <c r="D106" s="165" t="s">
        <v>971</v>
      </c>
      <c r="E106" s="462" t="s">
        <v>990</v>
      </c>
      <c r="F106" s="462" t="s">
        <v>990</v>
      </c>
      <c r="G106" s="167" t="s">
        <v>1216</v>
      </c>
      <c r="H106" s="167" t="s">
        <v>990</v>
      </c>
      <c r="I106" s="656"/>
    </row>
    <row r="107" spans="1:9" s="449" customFormat="1" ht="90" x14ac:dyDescent="0.25">
      <c r="A107" s="285" t="s">
        <v>1790</v>
      </c>
      <c r="B107" s="450" t="s">
        <v>3136</v>
      </c>
      <c r="C107" s="451" t="s">
        <v>3147</v>
      </c>
      <c r="D107" s="451" t="s">
        <v>905</v>
      </c>
      <c r="E107" s="463" t="s">
        <v>990</v>
      </c>
      <c r="F107" s="463" t="s">
        <v>990</v>
      </c>
      <c r="G107" s="450" t="s">
        <v>906</v>
      </c>
      <c r="H107" s="450" t="s">
        <v>990</v>
      </c>
      <c r="I107" s="656"/>
    </row>
    <row r="108" spans="1:9" s="18" customFormat="1" ht="120" x14ac:dyDescent="0.25">
      <c r="A108" s="164" t="s">
        <v>1791</v>
      </c>
      <c r="B108" s="167" t="s">
        <v>3137</v>
      </c>
      <c r="C108" s="165" t="s">
        <v>3148</v>
      </c>
      <c r="D108" s="165" t="s">
        <v>101</v>
      </c>
      <c r="E108" s="462" t="s">
        <v>990</v>
      </c>
      <c r="F108" s="462" t="s">
        <v>990</v>
      </c>
      <c r="G108" s="167" t="s">
        <v>1219</v>
      </c>
      <c r="H108" s="167" t="s">
        <v>97</v>
      </c>
      <c r="I108" s="656"/>
    </row>
    <row r="109" spans="1:9" s="449" customFormat="1" ht="105" x14ac:dyDescent="0.25">
      <c r="A109" s="285" t="s">
        <v>1794</v>
      </c>
      <c r="B109" s="450" t="s">
        <v>3138</v>
      </c>
      <c r="C109" s="451" t="s">
        <v>3149</v>
      </c>
      <c r="D109" s="451" t="s">
        <v>100</v>
      </c>
      <c r="E109" s="463" t="s">
        <v>990</v>
      </c>
      <c r="F109" s="463" t="s">
        <v>990</v>
      </c>
      <c r="G109" s="450" t="s">
        <v>923</v>
      </c>
      <c r="H109" s="450" t="s">
        <v>990</v>
      </c>
      <c r="I109" s="656"/>
    </row>
  </sheetData>
  <autoFilter ref="A1:H109" xr:uid="{9BA3C49A-B82C-491A-BED7-1752ABC5F2AC}"/>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DAF0-87A4-4CF8-B0B5-13688AFFC325}">
  <sheetPr>
    <tabColor theme="4"/>
  </sheetPr>
  <dimension ref="A1:BT330"/>
  <sheetViews>
    <sheetView topLeftCell="B1" zoomScale="70" zoomScaleNormal="70" workbookViewId="0">
      <pane xSplit="5" ySplit="4" topLeftCell="G292" activePane="bottomRight" state="frozen"/>
      <selection pane="topRight" activeCell="L304" sqref="L304"/>
      <selection pane="bottomLeft" activeCell="L304" sqref="L304"/>
      <selection pane="bottomRight" activeCell="B308" sqref="B308"/>
    </sheetView>
  </sheetViews>
  <sheetFormatPr defaultColWidth="9.140625" defaultRowHeight="15" outlineLevelCol="1" x14ac:dyDescent="0.25"/>
  <cols>
    <col min="1" max="1" width="6.5703125" style="11" hidden="1" customWidth="1"/>
    <col min="2" max="2" width="10.42578125" customWidth="1"/>
    <col min="3" max="3" width="17.42578125" bestFit="1" customWidth="1"/>
    <col min="4" max="4" width="33.5703125" customWidth="1"/>
    <col min="5" max="5" width="8.5703125" style="12" customWidth="1"/>
    <col min="6" max="6" width="46.42578125" customWidth="1"/>
    <col min="7" max="7" width="30.5703125" style="12" customWidth="1"/>
    <col min="8" max="8" width="17.5703125" style="12" customWidth="1"/>
    <col min="9" max="9" width="44.85546875" style="14" customWidth="1"/>
    <col min="10" max="11" width="9.85546875" style="7" customWidth="1"/>
    <col min="12" max="12" width="112.85546875" style="15" customWidth="1"/>
    <col min="13" max="14" width="9.42578125" style="7" hidden="1" customWidth="1" outlineLevel="1"/>
    <col min="15" max="15" width="10.42578125" style="7" hidden="1" customWidth="1" outlineLevel="1"/>
    <col min="16" max="19" width="9.42578125" style="7" hidden="1" customWidth="1" outlineLevel="1"/>
    <col min="20" max="20" width="12.140625" style="7" hidden="1" customWidth="1" outlineLevel="1"/>
    <col min="21" max="21" width="12.42578125" style="7" customWidth="1" collapsed="1"/>
    <col min="22" max="22" width="14.42578125" customWidth="1" outlineLevel="1"/>
    <col min="23" max="23" width="17.140625" customWidth="1" outlineLevel="1"/>
    <col min="24" max="24" width="18.42578125" customWidth="1" outlineLevel="1"/>
    <col min="25" max="25" width="11.5703125" customWidth="1" outlineLevel="1"/>
    <col min="26" max="27" width="20" customWidth="1" outlineLevel="1"/>
    <col min="28" max="28" width="16.140625" customWidth="1" outlineLevel="1"/>
    <col min="29" max="29" width="22.5703125" style="7" customWidth="1" outlineLevel="1"/>
    <col min="30" max="30" width="26.140625" customWidth="1"/>
    <col min="31" max="31" width="62.140625" customWidth="1"/>
    <col min="32" max="32" width="11.5703125" customWidth="1"/>
    <col min="33" max="35" width="33.140625" customWidth="1"/>
    <col min="36" max="36" width="22.5703125" customWidth="1"/>
    <col min="37" max="37" width="17.5703125" customWidth="1"/>
    <col min="38" max="38" width="11.85546875" customWidth="1"/>
    <col min="39" max="39" width="14.42578125" customWidth="1"/>
    <col min="40" max="40" width="5.140625" style="7" customWidth="1"/>
    <col min="41" max="41" width="10.140625" style="7" customWidth="1"/>
    <col min="42" max="42" width="33.42578125" style="7" customWidth="1"/>
    <col min="43" max="43" width="37.140625" style="14" customWidth="1"/>
    <col min="44" max="44" width="38.5703125" style="3" customWidth="1"/>
    <col min="45" max="45" width="17.5703125" customWidth="1"/>
    <col min="46" max="46" width="4.85546875" customWidth="1"/>
    <col min="47" max="47" width="27" bestFit="1" customWidth="1"/>
    <col min="48" max="48" width="17.42578125" customWidth="1"/>
  </cols>
  <sheetData>
    <row r="1" spans="1:52" ht="15.75" thickBot="1" x14ac:dyDescent="0.3">
      <c r="F1" s="13" t="s">
        <v>1221</v>
      </c>
      <c r="AC1" s="16" t="s">
        <v>1222</v>
      </c>
      <c r="AD1" s="14"/>
      <c r="AE1" s="14"/>
      <c r="AF1" s="12"/>
      <c r="AL1" s="14" t="s">
        <v>1223</v>
      </c>
      <c r="AM1">
        <f>COUNTA(AD5:AD134, AD137:AD329)</f>
        <v>163</v>
      </c>
    </row>
    <row r="2" spans="1:52" ht="17.25" customHeight="1" x14ac:dyDescent="0.25">
      <c r="F2" s="17" t="s">
        <v>1224</v>
      </c>
      <c r="AC2" s="13" t="s">
        <v>1225</v>
      </c>
      <c r="AD2" s="14"/>
      <c r="AE2" s="14"/>
      <c r="AF2" s="12"/>
      <c r="AG2" s="929" t="s">
        <v>1226</v>
      </c>
      <c r="AH2" s="930"/>
      <c r="AI2" s="930"/>
      <c r="AJ2" s="930"/>
      <c r="AK2" s="931"/>
      <c r="AL2" s="14" t="s">
        <v>1227</v>
      </c>
      <c r="AM2">
        <f>COUNTA(AM4:AM329)</f>
        <v>248</v>
      </c>
      <c r="AU2" s="932" t="s">
        <v>1228</v>
      </c>
      <c r="AV2" s="932"/>
      <c r="AW2" s="932" t="s">
        <v>1229</v>
      </c>
      <c r="AX2" s="932"/>
      <c r="AY2" s="932"/>
      <c r="AZ2" s="932"/>
    </row>
    <row r="3" spans="1:52" s="1" customFormat="1" ht="18" customHeight="1" x14ac:dyDescent="0.25">
      <c r="A3" s="18"/>
      <c r="B3" s="19" t="s">
        <v>1230</v>
      </c>
      <c r="C3" s="20"/>
      <c r="D3" s="21"/>
      <c r="E3" s="21"/>
      <c r="F3" s="21"/>
      <c r="G3" s="22"/>
      <c r="H3" s="23"/>
      <c r="I3" s="23"/>
      <c r="J3" s="461"/>
      <c r="K3" s="461"/>
      <c r="L3" s="23"/>
      <c r="M3" s="22"/>
      <c r="N3" s="22"/>
      <c r="O3" s="22"/>
      <c r="P3" s="22"/>
      <c r="Q3" s="22"/>
      <c r="R3" s="22"/>
      <c r="S3" s="22"/>
      <c r="T3" s="22"/>
      <c r="U3" s="22"/>
      <c r="V3" s="933" t="s">
        <v>1231</v>
      </c>
      <c r="W3" s="934"/>
      <c r="X3" s="935"/>
      <c r="Y3" s="24"/>
      <c r="Z3" s="933" t="s">
        <v>1232</v>
      </c>
      <c r="AA3" s="934"/>
      <c r="AB3" s="935"/>
      <c r="AC3" s="25" t="s">
        <v>1233</v>
      </c>
      <c r="AD3" s="14"/>
      <c r="AE3" s="14"/>
      <c r="AF3" s="12"/>
      <c r="AG3" s="936" t="s">
        <v>1234</v>
      </c>
      <c r="AH3" s="937"/>
      <c r="AI3" s="937"/>
      <c r="AK3" s="26"/>
      <c r="AL3" s="27" t="s">
        <v>1235</v>
      </c>
      <c r="AM3" s="24"/>
      <c r="AN3" s="7" t="s">
        <v>1235</v>
      </c>
      <c r="AO3" s="7"/>
      <c r="AP3" s="7"/>
      <c r="AQ3" s="14"/>
      <c r="AR3" s="3"/>
      <c r="AS3"/>
      <c r="AT3"/>
      <c r="AU3" s="932" t="s">
        <v>1236</v>
      </c>
      <c r="AV3" s="932" t="s">
        <v>1237</v>
      </c>
      <c r="AW3" s="932" t="s">
        <v>546</v>
      </c>
      <c r="AX3" s="932" t="s">
        <v>1238</v>
      </c>
      <c r="AY3" s="932"/>
      <c r="AZ3" s="932"/>
    </row>
    <row r="4" spans="1:52" ht="75.75" thickBot="1" x14ac:dyDescent="0.3">
      <c r="B4" s="28" t="s">
        <v>117</v>
      </c>
      <c r="C4" s="572" t="s">
        <v>118</v>
      </c>
      <c r="D4" s="4" t="s">
        <v>1239</v>
      </c>
      <c r="E4" s="29" t="s">
        <v>120</v>
      </c>
      <c r="F4" s="29" t="s">
        <v>121</v>
      </c>
      <c r="G4" s="29" t="s">
        <v>122</v>
      </c>
      <c r="H4" s="29" t="s">
        <v>123</v>
      </c>
      <c r="I4" s="29" t="s">
        <v>124</v>
      </c>
      <c r="J4" s="29" t="s">
        <v>125</v>
      </c>
      <c r="K4" s="572" t="s">
        <v>126</v>
      </c>
      <c r="L4" s="29" t="s">
        <v>127</v>
      </c>
      <c r="M4" s="29" t="s">
        <v>540</v>
      </c>
      <c r="N4" s="29" t="s">
        <v>129</v>
      </c>
      <c r="O4" s="29" t="s">
        <v>130</v>
      </c>
      <c r="P4" s="29" t="s">
        <v>1240</v>
      </c>
      <c r="Q4" s="29" t="s">
        <v>1241</v>
      </c>
      <c r="R4" s="29" t="s">
        <v>549</v>
      </c>
      <c r="S4" s="29" t="s">
        <v>131</v>
      </c>
      <c r="T4" s="29" t="s">
        <v>1242</v>
      </c>
      <c r="U4" s="29" t="s">
        <v>133</v>
      </c>
      <c r="V4" s="29" t="s">
        <v>1243</v>
      </c>
      <c r="W4" s="29" t="s">
        <v>1244</v>
      </c>
      <c r="X4" s="29" t="s">
        <v>1245</v>
      </c>
      <c r="Y4" s="29" t="s">
        <v>134</v>
      </c>
      <c r="Z4" s="29" t="s">
        <v>1246</v>
      </c>
      <c r="AA4" s="29" t="s">
        <v>1247</v>
      </c>
      <c r="AB4" s="570" t="s">
        <v>1248</v>
      </c>
      <c r="AC4" s="30" t="s">
        <v>1249</v>
      </c>
      <c r="AD4" s="31" t="s">
        <v>1236</v>
      </c>
      <c r="AE4" s="31" t="s">
        <v>1250</v>
      </c>
      <c r="AF4" s="31" t="s">
        <v>1238</v>
      </c>
      <c r="AG4" s="32" t="s">
        <v>1251</v>
      </c>
      <c r="AH4" s="33" t="s">
        <v>1252</v>
      </c>
      <c r="AI4" s="34" t="s">
        <v>1253</v>
      </c>
      <c r="AJ4" s="35" t="s">
        <v>1254</v>
      </c>
      <c r="AK4" s="36" t="s">
        <v>1255</v>
      </c>
      <c r="AL4" s="571" t="s">
        <v>1256</v>
      </c>
      <c r="AM4" s="570" t="s">
        <v>1257</v>
      </c>
      <c r="AN4" s="37"/>
      <c r="AO4" s="38" t="s">
        <v>1258</v>
      </c>
      <c r="AP4" s="38" t="s">
        <v>1250</v>
      </c>
      <c r="AQ4" s="2" t="s">
        <v>1259</v>
      </c>
      <c r="AR4" s="2" t="s">
        <v>1260</v>
      </c>
      <c r="AS4" t="s">
        <v>1261</v>
      </c>
      <c r="AU4" s="938"/>
      <c r="AV4" s="938"/>
      <c r="AW4" s="938"/>
      <c r="AX4" s="574" t="s">
        <v>1262</v>
      </c>
      <c r="AY4" s="574" t="s">
        <v>1263</v>
      </c>
      <c r="AZ4" s="574" t="s">
        <v>1264</v>
      </c>
    </row>
    <row r="5" spans="1:52" ht="45" customHeight="1" thickBot="1" x14ac:dyDescent="0.3">
      <c r="A5" s="11" t="s">
        <v>148</v>
      </c>
      <c r="B5" s="39" t="s">
        <v>148</v>
      </c>
      <c r="C5" s="40" t="s">
        <v>149</v>
      </c>
      <c r="D5" s="514" t="s">
        <v>150</v>
      </c>
      <c r="E5" s="593" t="s">
        <v>151</v>
      </c>
      <c r="F5" s="514" t="s">
        <v>152</v>
      </c>
      <c r="G5" s="593"/>
      <c r="H5" s="514" t="s">
        <v>123</v>
      </c>
      <c r="I5" s="514" t="s">
        <v>152</v>
      </c>
      <c r="J5" s="593"/>
      <c r="K5" s="593"/>
      <c r="L5" s="722" t="s">
        <v>153</v>
      </c>
      <c r="M5" s="688"/>
      <c r="N5" s="688" t="s">
        <v>155</v>
      </c>
      <c r="O5" s="688" t="s">
        <v>155</v>
      </c>
      <c r="P5" s="688" t="s">
        <v>155</v>
      </c>
      <c r="Q5" s="688"/>
      <c r="R5" s="688"/>
      <c r="S5" s="688" t="s">
        <v>155</v>
      </c>
      <c r="T5" s="688" t="s">
        <v>155</v>
      </c>
      <c r="U5" s="688"/>
      <c r="V5" s="688" t="s">
        <v>1240</v>
      </c>
      <c r="W5" s="688" t="s">
        <v>1265</v>
      </c>
      <c r="X5" s="688" t="s">
        <v>1266</v>
      </c>
      <c r="Y5" s="688" t="s">
        <v>155</v>
      </c>
      <c r="Z5" s="477" t="s">
        <v>1267</v>
      </c>
      <c r="AA5" s="477" t="s">
        <v>1268</v>
      </c>
      <c r="AB5" s="477"/>
      <c r="AC5" s="41" t="s">
        <v>1269</v>
      </c>
      <c r="AD5" s="939" t="s">
        <v>159</v>
      </c>
      <c r="AE5" s="939" t="s">
        <v>1270</v>
      </c>
      <c r="AF5" s="939" t="s">
        <v>1262</v>
      </c>
      <c r="AG5" s="481"/>
      <c r="AH5" s="481" t="s">
        <v>1271</v>
      </c>
      <c r="AI5" s="481" t="s">
        <v>1272</v>
      </c>
      <c r="AJ5" s="521" t="s">
        <v>1273</v>
      </c>
      <c r="AK5" s="939" t="s">
        <v>1274</v>
      </c>
      <c r="AL5" s="870" t="s">
        <v>155</v>
      </c>
      <c r="AM5" s="544" t="s">
        <v>1275</v>
      </c>
      <c r="AN5" s="688" t="s">
        <v>155</v>
      </c>
      <c r="AO5" s="758" t="s">
        <v>155</v>
      </c>
      <c r="AP5" s="758" t="s">
        <v>1276</v>
      </c>
      <c r="AQ5"/>
      <c r="AU5" s="42" t="s">
        <v>159</v>
      </c>
      <c r="AV5" s="43">
        <f>COUNTIF(AD:AD,AU5)</f>
        <v>140</v>
      </c>
      <c r="AW5" s="43">
        <f>COUNTIFS($AD:$AD,$AU5,$AL:$AL,"x")</f>
        <v>40</v>
      </c>
      <c r="AX5" s="43">
        <f t="shared" ref="AX5:AZ8" si="0">COUNTIFS($AD:$AD,$AU5,$AL:$AL,"x",$AF:$AF,AX$4)</f>
        <v>13</v>
      </c>
      <c r="AY5" s="43">
        <f t="shared" si="0"/>
        <v>8</v>
      </c>
      <c r="AZ5" s="43">
        <f t="shared" si="0"/>
        <v>19</v>
      </c>
    </row>
    <row r="6" spans="1:52" ht="45" customHeight="1" thickBot="1" x14ac:dyDescent="0.3">
      <c r="A6" s="11" t="s">
        <v>148</v>
      </c>
      <c r="B6" s="44" t="s">
        <v>148</v>
      </c>
      <c r="C6" s="45" t="s">
        <v>149</v>
      </c>
      <c r="D6" s="514" t="s">
        <v>150</v>
      </c>
      <c r="E6" s="593" t="s">
        <v>165</v>
      </c>
      <c r="F6" s="514" t="s">
        <v>166</v>
      </c>
      <c r="G6" s="593"/>
      <c r="H6" s="514"/>
      <c r="I6" s="514" t="s">
        <v>166</v>
      </c>
      <c r="J6" s="593"/>
      <c r="K6" s="593"/>
      <c r="L6" s="687"/>
      <c r="M6" s="689"/>
      <c r="N6" s="689"/>
      <c r="O6" s="689"/>
      <c r="P6" s="689"/>
      <c r="Q6" s="689"/>
      <c r="R6" s="689"/>
      <c r="S6" s="689"/>
      <c r="T6" s="689"/>
      <c r="U6" s="689"/>
      <c r="V6" s="689"/>
      <c r="W6" s="689"/>
      <c r="X6" s="689"/>
      <c r="Y6" s="689"/>
      <c r="Z6" s="477"/>
      <c r="AA6" s="477" t="s">
        <v>1268</v>
      </c>
      <c r="AB6" s="477" t="s">
        <v>1277</v>
      </c>
      <c r="AC6" s="41"/>
      <c r="AD6" s="689"/>
      <c r="AE6" s="689"/>
      <c r="AF6" s="689"/>
      <c r="AG6" s="477" t="s">
        <v>1278</v>
      </c>
      <c r="AH6" s="477"/>
      <c r="AI6" s="477"/>
      <c r="AJ6" s="477" t="s">
        <v>1279</v>
      </c>
      <c r="AK6" s="689"/>
      <c r="AL6" s="871"/>
      <c r="AM6" s="544" t="s">
        <v>1275</v>
      </c>
      <c r="AN6" s="689"/>
      <c r="AO6" s="759"/>
      <c r="AP6" s="759"/>
      <c r="AQ6"/>
      <c r="AU6" s="46" t="s">
        <v>1280</v>
      </c>
      <c r="AV6" s="47">
        <f>COUNTIF(AD:AD,AU6)</f>
        <v>5</v>
      </c>
      <c r="AW6" s="47">
        <f>COUNTIFS($AD:$AD,$AU6,$AL:$AL,"x")</f>
        <v>3</v>
      </c>
      <c r="AX6" s="47">
        <f t="shared" si="0"/>
        <v>1</v>
      </c>
      <c r="AY6" s="47">
        <f t="shared" si="0"/>
        <v>0</v>
      </c>
      <c r="AZ6" s="47">
        <f t="shared" si="0"/>
        <v>1</v>
      </c>
    </row>
    <row r="7" spans="1:52" ht="45" customHeight="1" thickBot="1" x14ac:dyDescent="0.3">
      <c r="A7" s="11" t="s">
        <v>148</v>
      </c>
      <c r="B7" s="44" t="s">
        <v>148</v>
      </c>
      <c r="C7" s="45" t="s">
        <v>149</v>
      </c>
      <c r="D7" s="514" t="s">
        <v>150</v>
      </c>
      <c r="E7" s="593" t="s">
        <v>168</v>
      </c>
      <c r="F7" s="514" t="s">
        <v>169</v>
      </c>
      <c r="G7" s="593"/>
      <c r="H7" s="514"/>
      <c r="I7" s="514" t="s">
        <v>169</v>
      </c>
      <c r="J7" s="593"/>
      <c r="K7" s="593"/>
      <c r="L7" s="687"/>
      <c r="M7" s="689"/>
      <c r="N7" s="689"/>
      <c r="O7" s="689"/>
      <c r="P7" s="689"/>
      <c r="Q7" s="689"/>
      <c r="R7" s="689"/>
      <c r="S7" s="689"/>
      <c r="T7" s="689"/>
      <c r="U7" s="689"/>
      <c r="V7" s="689"/>
      <c r="W7" s="689"/>
      <c r="X7" s="689"/>
      <c r="Y7" s="689"/>
      <c r="Z7" s="477"/>
      <c r="AA7" s="477" t="s">
        <v>1268</v>
      </c>
      <c r="AB7" s="477" t="s">
        <v>1277</v>
      </c>
      <c r="AC7" s="41"/>
      <c r="AD7" s="689"/>
      <c r="AE7" s="689"/>
      <c r="AF7" s="689"/>
      <c r="AG7" s="477" t="s">
        <v>1281</v>
      </c>
      <c r="AH7" s="477"/>
      <c r="AI7" s="477"/>
      <c r="AJ7" s="477" t="s">
        <v>1282</v>
      </c>
      <c r="AK7" s="689"/>
      <c r="AL7" s="871"/>
      <c r="AM7" s="544" t="s">
        <v>1275</v>
      </c>
      <c r="AN7" s="689"/>
      <c r="AO7" s="759"/>
      <c r="AP7" s="759"/>
      <c r="AQ7"/>
      <c r="AU7" s="48" t="s">
        <v>399</v>
      </c>
      <c r="AV7" s="49">
        <f>COUNTIF(AD:AD,AU7)</f>
        <v>7</v>
      </c>
      <c r="AW7" s="49">
        <f>COUNTIFS($AD:$AD,$AU7,$AL:$AL,"x")</f>
        <v>5</v>
      </c>
      <c r="AX7" s="49">
        <f t="shared" si="0"/>
        <v>0</v>
      </c>
      <c r="AY7" s="49">
        <f t="shared" si="0"/>
        <v>0</v>
      </c>
      <c r="AZ7" s="49">
        <f t="shared" si="0"/>
        <v>4</v>
      </c>
    </row>
    <row r="8" spans="1:52" ht="45" customHeight="1" thickBot="1" x14ac:dyDescent="0.3">
      <c r="A8" s="11" t="s">
        <v>148</v>
      </c>
      <c r="B8" s="44" t="s">
        <v>148</v>
      </c>
      <c r="C8" s="45" t="s">
        <v>149</v>
      </c>
      <c r="D8" s="514" t="s">
        <v>150</v>
      </c>
      <c r="E8" s="50" t="s">
        <v>170</v>
      </c>
      <c r="F8" s="515" t="s">
        <v>171</v>
      </c>
      <c r="G8" s="50"/>
      <c r="H8" s="515"/>
      <c r="I8" s="515" t="s">
        <v>171</v>
      </c>
      <c r="J8" s="50"/>
      <c r="K8" s="50"/>
      <c r="L8" s="687"/>
      <c r="M8" s="690"/>
      <c r="N8" s="690"/>
      <c r="O8" s="690"/>
      <c r="P8" s="690"/>
      <c r="Q8" s="690"/>
      <c r="R8" s="690"/>
      <c r="S8" s="690"/>
      <c r="T8" s="690"/>
      <c r="U8" s="690"/>
      <c r="V8" s="690"/>
      <c r="W8" s="690"/>
      <c r="X8" s="690"/>
      <c r="Y8" s="690"/>
      <c r="Z8" s="477"/>
      <c r="AA8" s="477" t="s">
        <v>1268</v>
      </c>
      <c r="AB8" s="477" t="s">
        <v>1277</v>
      </c>
      <c r="AC8" s="41"/>
      <c r="AD8" s="690"/>
      <c r="AE8" s="690"/>
      <c r="AF8" s="690"/>
      <c r="AG8" s="477" t="s">
        <v>1283</v>
      </c>
      <c r="AH8" s="477"/>
      <c r="AI8" s="477"/>
      <c r="AJ8" s="477" t="s">
        <v>1284</v>
      </c>
      <c r="AK8" s="690"/>
      <c r="AL8" s="872"/>
      <c r="AM8" s="544" t="s">
        <v>1275</v>
      </c>
      <c r="AN8" s="690"/>
      <c r="AO8" s="760"/>
      <c r="AP8" s="760"/>
      <c r="AQ8"/>
      <c r="AU8" s="46" t="s">
        <v>1285</v>
      </c>
      <c r="AV8" s="47">
        <f>COUNTIF(AD:AD,AU8)</f>
        <v>11</v>
      </c>
      <c r="AW8" s="47">
        <f>COUNTIFS($AD:$AD,$AU8,$AL:$AL,"x")</f>
        <v>0</v>
      </c>
      <c r="AX8" s="47">
        <f t="shared" si="0"/>
        <v>0</v>
      </c>
      <c r="AY8" s="47">
        <f t="shared" si="0"/>
        <v>0</v>
      </c>
      <c r="AZ8" s="47">
        <f t="shared" si="0"/>
        <v>0</v>
      </c>
    </row>
    <row r="9" spans="1:52" ht="30.75" thickBot="1" x14ac:dyDescent="0.3">
      <c r="A9" s="11" t="s">
        <v>991</v>
      </c>
      <c r="B9" s="51" t="s">
        <v>991</v>
      </c>
      <c r="C9" s="52" t="s">
        <v>149</v>
      </c>
      <c r="D9" s="53" t="s">
        <v>173</v>
      </c>
      <c r="E9" s="589" t="s">
        <v>151</v>
      </c>
      <c r="F9" s="53" t="s">
        <v>174</v>
      </c>
      <c r="G9" s="589"/>
      <c r="H9" s="53" t="s">
        <v>123</v>
      </c>
      <c r="I9" s="53" t="s">
        <v>174</v>
      </c>
      <c r="J9" s="589"/>
      <c r="K9" s="589"/>
      <c r="L9" s="736" t="s">
        <v>175</v>
      </c>
      <c r="M9" s="701" t="s">
        <v>155</v>
      </c>
      <c r="N9" s="701" t="s">
        <v>155</v>
      </c>
      <c r="O9" s="701" t="s">
        <v>155</v>
      </c>
      <c r="P9" s="701" t="s">
        <v>155</v>
      </c>
      <c r="Q9" s="701"/>
      <c r="R9" s="701"/>
      <c r="S9" s="701" t="s">
        <v>155</v>
      </c>
      <c r="T9" s="701" t="s">
        <v>155</v>
      </c>
      <c r="U9" s="701"/>
      <c r="V9" s="701" t="s">
        <v>1240</v>
      </c>
      <c r="W9" s="701" t="s">
        <v>1265</v>
      </c>
      <c r="X9" s="701" t="s">
        <v>1286</v>
      </c>
      <c r="Y9" s="701" t="s">
        <v>155</v>
      </c>
      <c r="Z9" s="54" t="s">
        <v>1267</v>
      </c>
      <c r="AA9" s="489" t="s">
        <v>1268</v>
      </c>
      <c r="AB9" s="489"/>
      <c r="AC9" s="41" t="s">
        <v>1269</v>
      </c>
      <c r="AD9" s="701" t="s">
        <v>159</v>
      </c>
      <c r="AE9" s="784" t="s">
        <v>1287</v>
      </c>
      <c r="AF9" s="701" t="s">
        <v>1262</v>
      </c>
      <c r="AG9" s="489"/>
      <c r="AH9" s="489" t="s">
        <v>1288</v>
      </c>
      <c r="AI9" s="489" t="s">
        <v>1289</v>
      </c>
      <c r="AJ9" s="489" t="s">
        <v>1290</v>
      </c>
      <c r="AK9" s="701" t="s">
        <v>1274</v>
      </c>
      <c r="AL9" s="870" t="s">
        <v>155</v>
      </c>
      <c r="AM9" s="558" t="s">
        <v>1275</v>
      </c>
      <c r="AN9" s="758" t="s">
        <v>155</v>
      </c>
      <c r="AO9" s="758" t="s">
        <v>155</v>
      </c>
      <c r="AP9" s="758" t="s">
        <v>1276</v>
      </c>
      <c r="AQ9"/>
      <c r="AU9" s="55" t="s">
        <v>1291</v>
      </c>
      <c r="AV9" s="56">
        <f>SUM(AV5:AV8)</f>
        <v>163</v>
      </c>
      <c r="AW9" s="56">
        <f>SUM(AW5:AW8)</f>
        <v>48</v>
      </c>
      <c r="AX9" s="56">
        <f>SUM(AX5:AX8)</f>
        <v>14</v>
      </c>
      <c r="AY9" s="56">
        <f>SUM(AY5:AY8)</f>
        <v>8</v>
      </c>
      <c r="AZ9" s="56">
        <f>SUM(AZ5:AZ8)</f>
        <v>24</v>
      </c>
    </row>
    <row r="10" spans="1:52" ht="30" x14ac:dyDescent="0.25">
      <c r="A10" s="11" t="s">
        <v>991</v>
      </c>
      <c r="B10" s="584" t="s">
        <v>991</v>
      </c>
      <c r="C10" s="586" t="s">
        <v>149</v>
      </c>
      <c r="D10" s="525" t="s">
        <v>173</v>
      </c>
      <c r="E10" s="590" t="s">
        <v>165</v>
      </c>
      <c r="F10" s="525" t="s">
        <v>181</v>
      </c>
      <c r="G10" s="590"/>
      <c r="H10" s="525"/>
      <c r="I10" s="525" t="s">
        <v>181</v>
      </c>
      <c r="J10" s="590"/>
      <c r="K10" s="590"/>
      <c r="L10" s="736"/>
      <c r="M10" s="737"/>
      <c r="N10" s="737"/>
      <c r="O10" s="737"/>
      <c r="P10" s="737"/>
      <c r="Q10" s="737"/>
      <c r="R10" s="737"/>
      <c r="S10" s="737"/>
      <c r="T10" s="737"/>
      <c r="U10" s="737"/>
      <c r="V10" s="737"/>
      <c r="W10" s="737"/>
      <c r="X10" s="737"/>
      <c r="Y10" s="737"/>
      <c r="Z10" s="54" t="s">
        <v>1267</v>
      </c>
      <c r="AA10" s="489" t="s">
        <v>1268</v>
      </c>
      <c r="AB10" s="489"/>
      <c r="AC10" s="41"/>
      <c r="AD10" s="737"/>
      <c r="AE10" s="785"/>
      <c r="AF10" s="737"/>
      <c r="AG10" s="489"/>
      <c r="AH10" s="489" t="s">
        <v>1288</v>
      </c>
      <c r="AI10" s="489" t="s">
        <v>1289</v>
      </c>
      <c r="AJ10" s="489" t="s">
        <v>1292</v>
      </c>
      <c r="AK10" s="737"/>
      <c r="AL10" s="871"/>
      <c r="AM10" s="558" t="s">
        <v>1275</v>
      </c>
      <c r="AN10" s="759"/>
      <c r="AO10" s="759"/>
      <c r="AP10" s="759"/>
      <c r="AQ10"/>
    </row>
    <row r="11" spans="1:52" ht="30" x14ac:dyDescent="0.25">
      <c r="A11" s="11" t="s">
        <v>991</v>
      </c>
      <c r="B11" s="584" t="s">
        <v>991</v>
      </c>
      <c r="C11" s="586" t="s">
        <v>149</v>
      </c>
      <c r="D11" s="525" t="s">
        <v>173</v>
      </c>
      <c r="E11" s="590" t="s">
        <v>168</v>
      </c>
      <c r="F11" s="525" t="s">
        <v>183</v>
      </c>
      <c r="G11" s="590"/>
      <c r="H11" s="525"/>
      <c r="I11" s="525" t="s">
        <v>183</v>
      </c>
      <c r="J11" s="590"/>
      <c r="K11" s="590"/>
      <c r="L11" s="736"/>
      <c r="M11" s="737"/>
      <c r="N11" s="737"/>
      <c r="O11" s="737"/>
      <c r="P11" s="737"/>
      <c r="Q11" s="737"/>
      <c r="R11" s="737"/>
      <c r="S11" s="737"/>
      <c r="T11" s="737"/>
      <c r="U11" s="737"/>
      <c r="V11" s="737"/>
      <c r="W11" s="737"/>
      <c r="X11" s="737"/>
      <c r="Y11" s="737"/>
      <c r="Z11" s="54"/>
      <c r="AA11" s="489" t="s">
        <v>1268</v>
      </c>
      <c r="AB11" s="489"/>
      <c r="AC11" s="41"/>
      <c r="AD11" s="737"/>
      <c r="AE11" s="785"/>
      <c r="AF11" s="737"/>
      <c r="AG11" s="489"/>
      <c r="AH11" s="489"/>
      <c r="AI11" s="489"/>
      <c r="AJ11" s="489" t="s">
        <v>1293</v>
      </c>
      <c r="AK11" s="737"/>
      <c r="AL11" s="871"/>
      <c r="AM11" s="558" t="s">
        <v>1275</v>
      </c>
      <c r="AN11" s="759"/>
      <c r="AO11" s="759"/>
      <c r="AP11" s="759"/>
      <c r="AQ11"/>
    </row>
    <row r="12" spans="1:52" ht="30" x14ac:dyDescent="0.25">
      <c r="A12" s="11" t="s">
        <v>991</v>
      </c>
      <c r="B12" s="584" t="s">
        <v>991</v>
      </c>
      <c r="C12" s="586" t="s">
        <v>149</v>
      </c>
      <c r="D12" s="525" t="s">
        <v>173</v>
      </c>
      <c r="E12" s="590" t="s">
        <v>170</v>
      </c>
      <c r="F12" s="525" t="s">
        <v>185</v>
      </c>
      <c r="G12" s="590"/>
      <c r="H12" s="525"/>
      <c r="I12" s="525" t="s">
        <v>185</v>
      </c>
      <c r="J12" s="590"/>
      <c r="K12" s="590"/>
      <c r="L12" s="736"/>
      <c r="M12" s="737"/>
      <c r="N12" s="737"/>
      <c r="O12" s="737"/>
      <c r="P12" s="737"/>
      <c r="Q12" s="737"/>
      <c r="R12" s="737"/>
      <c r="S12" s="737"/>
      <c r="T12" s="737"/>
      <c r="U12" s="737"/>
      <c r="V12" s="737"/>
      <c r="W12" s="737"/>
      <c r="X12" s="737"/>
      <c r="Y12" s="737"/>
      <c r="Z12" s="54"/>
      <c r="AA12" s="489" t="s">
        <v>1268</v>
      </c>
      <c r="AB12" s="489"/>
      <c r="AC12" s="41"/>
      <c r="AD12" s="737"/>
      <c r="AE12" s="785"/>
      <c r="AF12" s="737"/>
      <c r="AG12" s="489"/>
      <c r="AH12" s="489"/>
      <c r="AI12" s="489"/>
      <c r="AJ12" s="489" t="s">
        <v>1294</v>
      </c>
      <c r="AK12" s="737"/>
      <c r="AL12" s="871"/>
      <c r="AM12" s="558" t="s">
        <v>1275</v>
      </c>
      <c r="AN12" s="759"/>
      <c r="AO12" s="759"/>
      <c r="AP12" s="759"/>
      <c r="AQ12"/>
    </row>
    <row r="13" spans="1:52" ht="30" x14ac:dyDescent="0.25">
      <c r="A13" s="11" t="s">
        <v>991</v>
      </c>
      <c r="B13" s="584" t="s">
        <v>991</v>
      </c>
      <c r="C13" s="586" t="s">
        <v>149</v>
      </c>
      <c r="D13" s="525" t="s">
        <v>173</v>
      </c>
      <c r="E13" s="590" t="s">
        <v>186</v>
      </c>
      <c r="F13" s="525" t="s">
        <v>187</v>
      </c>
      <c r="G13" s="590"/>
      <c r="H13" s="525"/>
      <c r="I13" s="525" t="s">
        <v>187</v>
      </c>
      <c r="J13" s="590">
        <v>2020</v>
      </c>
      <c r="K13" s="590"/>
      <c r="L13" s="736"/>
      <c r="M13" s="737"/>
      <c r="N13" s="737"/>
      <c r="O13" s="737"/>
      <c r="P13" s="737"/>
      <c r="Q13" s="737"/>
      <c r="R13" s="737"/>
      <c r="S13" s="737"/>
      <c r="T13" s="737"/>
      <c r="U13" s="737"/>
      <c r="V13" s="737"/>
      <c r="W13" s="737"/>
      <c r="X13" s="737"/>
      <c r="Y13" s="737"/>
      <c r="Z13" s="54"/>
      <c r="AA13" s="489" t="s">
        <v>1268</v>
      </c>
      <c r="AB13" s="489"/>
      <c r="AC13" s="41"/>
      <c r="AD13" s="737"/>
      <c r="AE13" s="785"/>
      <c r="AF13" s="737"/>
      <c r="AG13" s="489"/>
      <c r="AH13" s="489" t="s">
        <v>1288</v>
      </c>
      <c r="AI13" s="489"/>
      <c r="AJ13" s="489" t="s">
        <v>1295</v>
      </c>
      <c r="AK13" s="737"/>
      <c r="AL13" s="871"/>
      <c r="AM13" s="558" t="s">
        <v>1275</v>
      </c>
      <c r="AN13" s="759"/>
      <c r="AO13" s="759"/>
      <c r="AP13" s="759"/>
      <c r="AQ13"/>
    </row>
    <row r="14" spans="1:52" ht="30" x14ac:dyDescent="0.25">
      <c r="A14" s="11" t="s">
        <v>991</v>
      </c>
      <c r="B14" s="584" t="s">
        <v>991</v>
      </c>
      <c r="C14" s="586" t="s">
        <v>149</v>
      </c>
      <c r="D14" s="525" t="s">
        <v>173</v>
      </c>
      <c r="E14" s="590" t="s">
        <v>188</v>
      </c>
      <c r="F14" s="525" t="s">
        <v>189</v>
      </c>
      <c r="G14" s="590"/>
      <c r="H14" s="525"/>
      <c r="I14" s="525" t="s">
        <v>189</v>
      </c>
      <c r="J14" s="590">
        <v>2030</v>
      </c>
      <c r="K14" s="590"/>
      <c r="L14" s="736"/>
      <c r="M14" s="737"/>
      <c r="N14" s="737"/>
      <c r="O14" s="737"/>
      <c r="P14" s="737"/>
      <c r="Q14" s="737"/>
      <c r="R14" s="737"/>
      <c r="S14" s="737"/>
      <c r="T14" s="737"/>
      <c r="U14" s="737"/>
      <c r="V14" s="737"/>
      <c r="W14" s="737"/>
      <c r="X14" s="737"/>
      <c r="Y14" s="737"/>
      <c r="Z14" s="54"/>
      <c r="AA14" s="489" t="s">
        <v>1268</v>
      </c>
      <c r="AB14" s="489"/>
      <c r="AC14" s="41"/>
      <c r="AD14" s="737"/>
      <c r="AE14" s="785"/>
      <c r="AF14" s="737"/>
      <c r="AG14" s="489"/>
      <c r="AH14" s="489"/>
      <c r="AI14" s="489"/>
      <c r="AJ14" s="489" t="s">
        <v>1296</v>
      </c>
      <c r="AK14" s="737"/>
      <c r="AL14" s="871"/>
      <c r="AM14" s="558" t="s">
        <v>1275</v>
      </c>
      <c r="AN14" s="759"/>
      <c r="AO14" s="759"/>
      <c r="AP14" s="759"/>
      <c r="AQ14"/>
    </row>
    <row r="15" spans="1:52" ht="30" x14ac:dyDescent="0.25">
      <c r="A15" s="11" t="s">
        <v>991</v>
      </c>
      <c r="B15" s="584" t="s">
        <v>991</v>
      </c>
      <c r="C15" s="586" t="s">
        <v>149</v>
      </c>
      <c r="D15" s="525" t="s">
        <v>173</v>
      </c>
      <c r="E15" s="590" t="s">
        <v>190</v>
      </c>
      <c r="F15" s="525" t="s">
        <v>191</v>
      </c>
      <c r="G15" s="590"/>
      <c r="H15" s="525"/>
      <c r="I15" s="525"/>
      <c r="J15" s="590">
        <v>2040</v>
      </c>
      <c r="K15" s="590"/>
      <c r="L15" s="736"/>
      <c r="M15" s="702"/>
      <c r="N15" s="702"/>
      <c r="O15" s="702"/>
      <c r="P15" s="702"/>
      <c r="Q15" s="702"/>
      <c r="R15" s="702"/>
      <c r="S15" s="702"/>
      <c r="T15" s="702"/>
      <c r="U15" s="702"/>
      <c r="V15" s="702"/>
      <c r="W15" s="702"/>
      <c r="X15" s="702"/>
      <c r="Y15" s="702"/>
      <c r="Z15" s="54"/>
      <c r="AA15" s="489" t="s">
        <v>1268</v>
      </c>
      <c r="AB15" s="489"/>
      <c r="AC15" s="41"/>
      <c r="AD15" s="702"/>
      <c r="AE15" s="786"/>
      <c r="AF15" s="702"/>
      <c r="AG15" s="489"/>
      <c r="AH15" s="489"/>
      <c r="AI15" s="489"/>
      <c r="AJ15" s="489" t="s">
        <v>1297</v>
      </c>
      <c r="AK15" s="702"/>
      <c r="AL15" s="872"/>
      <c r="AM15" s="558" t="s">
        <v>1275</v>
      </c>
      <c r="AN15" s="760"/>
      <c r="AO15" s="760"/>
      <c r="AP15" s="760"/>
      <c r="AQ15"/>
    </row>
    <row r="16" spans="1:52" ht="30" x14ac:dyDescent="0.25">
      <c r="A16" s="11" t="s">
        <v>993</v>
      </c>
      <c r="B16" s="39" t="s">
        <v>993</v>
      </c>
      <c r="C16" s="40" t="s">
        <v>149</v>
      </c>
      <c r="D16" s="57" t="s">
        <v>108</v>
      </c>
      <c r="E16" s="592" t="s">
        <v>151</v>
      </c>
      <c r="F16" s="57" t="s">
        <v>192</v>
      </c>
      <c r="G16" s="592"/>
      <c r="H16" s="57" t="s">
        <v>123</v>
      </c>
      <c r="I16" s="57" t="s">
        <v>193</v>
      </c>
      <c r="J16" s="592"/>
      <c r="K16" s="592">
        <v>2022</v>
      </c>
      <c r="L16" s="687" t="s">
        <v>194</v>
      </c>
      <c r="M16" s="688" t="s">
        <v>155</v>
      </c>
      <c r="N16" s="688" t="s">
        <v>155</v>
      </c>
      <c r="O16" s="688" t="s">
        <v>155</v>
      </c>
      <c r="P16" s="688" t="s">
        <v>155</v>
      </c>
      <c r="Q16" s="688" t="s">
        <v>155</v>
      </c>
      <c r="R16" s="688"/>
      <c r="S16" s="688"/>
      <c r="T16" s="688" t="s">
        <v>155</v>
      </c>
      <c r="U16" s="688" t="s">
        <v>155</v>
      </c>
      <c r="V16" s="688" t="s">
        <v>1240</v>
      </c>
      <c r="W16" s="688" t="s">
        <v>1265</v>
      </c>
      <c r="X16" s="688" t="s">
        <v>1298</v>
      </c>
      <c r="Y16" s="688" t="s">
        <v>155</v>
      </c>
      <c r="Z16" s="477" t="s">
        <v>1267</v>
      </c>
      <c r="AA16" s="477" t="s">
        <v>1268</v>
      </c>
      <c r="AB16" s="477" t="s">
        <v>1277</v>
      </c>
      <c r="AC16" s="41"/>
      <c r="AD16" s="688" t="s">
        <v>159</v>
      </c>
      <c r="AE16" s="790" t="s">
        <v>1299</v>
      </c>
      <c r="AF16" s="688" t="s">
        <v>1262</v>
      </c>
      <c r="AG16" s="477" t="s">
        <v>1300</v>
      </c>
      <c r="AH16" s="477"/>
      <c r="AI16" s="477" t="s">
        <v>1267</v>
      </c>
      <c r="AJ16" s="477" t="s">
        <v>1301</v>
      </c>
      <c r="AK16" s="477"/>
      <c r="AL16" s="870" t="s">
        <v>155</v>
      </c>
      <c r="AM16" s="544" t="s">
        <v>1275</v>
      </c>
      <c r="AN16" s="870" t="s">
        <v>155</v>
      </c>
      <c r="AO16" s="758" t="s">
        <v>155</v>
      </c>
      <c r="AP16" s="758" t="s">
        <v>1302</v>
      </c>
      <c r="AQ16"/>
    </row>
    <row r="17" spans="1:62" ht="30" x14ac:dyDescent="0.25">
      <c r="A17" s="11" t="s">
        <v>993</v>
      </c>
      <c r="B17" s="44" t="s">
        <v>993</v>
      </c>
      <c r="C17" s="45" t="s">
        <v>149</v>
      </c>
      <c r="D17" s="514" t="s">
        <v>108</v>
      </c>
      <c r="E17" s="593" t="s">
        <v>165</v>
      </c>
      <c r="F17" s="514" t="s">
        <v>200</v>
      </c>
      <c r="G17" s="593"/>
      <c r="H17" s="514"/>
      <c r="I17" s="514" t="s">
        <v>201</v>
      </c>
      <c r="J17" s="593"/>
      <c r="K17" s="593">
        <v>2022</v>
      </c>
      <c r="L17" s="687"/>
      <c r="M17" s="689"/>
      <c r="N17" s="689"/>
      <c r="O17" s="689"/>
      <c r="P17" s="689"/>
      <c r="Q17" s="689"/>
      <c r="R17" s="689"/>
      <c r="S17" s="689"/>
      <c r="T17" s="689"/>
      <c r="U17" s="689"/>
      <c r="V17" s="689"/>
      <c r="W17" s="689"/>
      <c r="X17" s="689"/>
      <c r="Y17" s="689"/>
      <c r="Z17" s="477" t="s">
        <v>1303</v>
      </c>
      <c r="AA17" s="477" t="s">
        <v>1268</v>
      </c>
      <c r="AB17" s="477" t="s">
        <v>1277</v>
      </c>
      <c r="AC17" s="41"/>
      <c r="AD17" s="689"/>
      <c r="AE17" s="791"/>
      <c r="AF17" s="689"/>
      <c r="AG17" s="477" t="s">
        <v>1304</v>
      </c>
      <c r="AH17" s="477"/>
      <c r="AI17" s="477" t="s">
        <v>1305</v>
      </c>
      <c r="AJ17" s="477" t="s">
        <v>1306</v>
      </c>
      <c r="AK17" s="477"/>
      <c r="AL17" s="871"/>
      <c r="AM17" s="544" t="s">
        <v>1275</v>
      </c>
      <c r="AN17" s="871"/>
      <c r="AO17" s="759"/>
      <c r="AP17" s="759"/>
      <c r="AQ17"/>
    </row>
    <row r="18" spans="1:62" ht="30" x14ac:dyDescent="0.25">
      <c r="A18" s="11" t="s">
        <v>993</v>
      </c>
      <c r="B18" s="44" t="s">
        <v>993</v>
      </c>
      <c r="C18" s="45" t="s">
        <v>149</v>
      </c>
      <c r="D18" s="514" t="s">
        <v>108</v>
      </c>
      <c r="E18" s="593" t="s">
        <v>168</v>
      </c>
      <c r="F18" s="514" t="s">
        <v>203</v>
      </c>
      <c r="G18" s="593"/>
      <c r="H18" s="514" t="s">
        <v>204</v>
      </c>
      <c r="I18" s="514" t="s">
        <v>205</v>
      </c>
      <c r="J18" s="593"/>
      <c r="K18" s="593"/>
      <c r="L18" s="687"/>
      <c r="M18" s="689"/>
      <c r="N18" s="689"/>
      <c r="O18" s="689"/>
      <c r="P18" s="689"/>
      <c r="Q18" s="689"/>
      <c r="R18" s="689"/>
      <c r="S18" s="689"/>
      <c r="T18" s="689"/>
      <c r="U18" s="689"/>
      <c r="V18" s="689"/>
      <c r="W18" s="689"/>
      <c r="X18" s="689"/>
      <c r="Y18" s="689"/>
      <c r="Z18" s="477" t="s">
        <v>1303</v>
      </c>
      <c r="AA18" s="477" t="s">
        <v>1268</v>
      </c>
      <c r="AB18" s="477" t="s">
        <v>1277</v>
      </c>
      <c r="AC18" s="41"/>
      <c r="AD18" s="689"/>
      <c r="AE18" s="791"/>
      <c r="AF18" s="689"/>
      <c r="AG18" s="477" t="s">
        <v>1307</v>
      </c>
      <c r="AH18" s="477"/>
      <c r="AI18" s="477" t="s">
        <v>1308</v>
      </c>
      <c r="AJ18" s="477" t="s">
        <v>1309</v>
      </c>
      <c r="AK18" s="477"/>
      <c r="AL18" s="871"/>
      <c r="AM18" s="544" t="s">
        <v>1275</v>
      </c>
      <c r="AN18" s="871"/>
      <c r="AO18" s="759"/>
      <c r="AP18" s="759"/>
      <c r="AQ18"/>
    </row>
    <row r="19" spans="1:62" ht="30" customHeight="1" x14ac:dyDescent="0.25">
      <c r="A19" s="11" t="s">
        <v>993</v>
      </c>
      <c r="B19" s="44" t="s">
        <v>993</v>
      </c>
      <c r="C19" s="45" t="s">
        <v>149</v>
      </c>
      <c r="D19" s="514" t="s">
        <v>108</v>
      </c>
      <c r="E19" s="593" t="s">
        <v>170</v>
      </c>
      <c r="F19" s="514" t="s">
        <v>206</v>
      </c>
      <c r="G19" s="593"/>
      <c r="H19" s="514"/>
      <c r="I19" s="514" t="s">
        <v>207</v>
      </c>
      <c r="J19" s="593"/>
      <c r="K19" s="593"/>
      <c r="L19" s="687"/>
      <c r="M19" s="689"/>
      <c r="N19" s="689"/>
      <c r="O19" s="689"/>
      <c r="P19" s="689"/>
      <c r="Q19" s="689"/>
      <c r="R19" s="689"/>
      <c r="S19" s="689"/>
      <c r="T19" s="689"/>
      <c r="U19" s="689"/>
      <c r="V19" s="689"/>
      <c r="W19" s="689"/>
      <c r="X19" s="689"/>
      <c r="Y19" s="689"/>
      <c r="Z19" s="477" t="s">
        <v>1267</v>
      </c>
      <c r="AA19" s="477"/>
      <c r="AB19" s="477"/>
      <c r="AC19" s="41"/>
      <c r="AD19" s="689"/>
      <c r="AE19" s="791"/>
      <c r="AF19" s="689"/>
      <c r="AG19" s="477"/>
      <c r="AH19" s="477"/>
      <c r="AI19" s="477" t="s">
        <v>1267</v>
      </c>
      <c r="AJ19" s="477" t="s">
        <v>1310</v>
      </c>
      <c r="AK19" s="477"/>
      <c r="AL19" s="871"/>
      <c r="AM19" s="544" t="s">
        <v>1275</v>
      </c>
      <c r="AN19" s="871"/>
      <c r="AO19" s="759"/>
      <c r="AP19" s="759"/>
      <c r="AQ19"/>
    </row>
    <row r="20" spans="1:62" ht="30" customHeight="1" x14ac:dyDescent="0.25">
      <c r="A20" s="11" t="s">
        <v>993</v>
      </c>
      <c r="B20" s="44" t="s">
        <v>993</v>
      </c>
      <c r="C20" s="45" t="s">
        <v>149</v>
      </c>
      <c r="D20" s="514" t="s">
        <v>108</v>
      </c>
      <c r="E20" s="593" t="s">
        <v>186</v>
      </c>
      <c r="F20" s="514" t="s">
        <v>208</v>
      </c>
      <c r="G20" s="593" t="s">
        <v>155</v>
      </c>
      <c r="H20" s="514"/>
      <c r="I20" s="514"/>
      <c r="J20" s="593"/>
      <c r="K20" s="593"/>
      <c r="L20" s="687"/>
      <c r="M20" s="689"/>
      <c r="N20" s="689"/>
      <c r="O20" s="689"/>
      <c r="P20" s="689"/>
      <c r="Q20" s="689"/>
      <c r="R20" s="689"/>
      <c r="S20" s="689"/>
      <c r="T20" s="689"/>
      <c r="U20" s="689"/>
      <c r="V20" s="689"/>
      <c r="W20" s="689"/>
      <c r="X20" s="689"/>
      <c r="Y20" s="689"/>
      <c r="Z20" s="477"/>
      <c r="AA20" s="477"/>
      <c r="AB20" s="477"/>
      <c r="AC20" s="41"/>
      <c r="AD20" s="689"/>
      <c r="AE20" s="791"/>
      <c r="AF20" s="689"/>
      <c r="AG20" s="477"/>
      <c r="AH20" s="477"/>
      <c r="AI20" s="477"/>
      <c r="AJ20" s="477" t="s">
        <v>1310</v>
      </c>
      <c r="AK20" s="477"/>
      <c r="AL20" s="871"/>
      <c r="AM20" s="544" t="s">
        <v>1275</v>
      </c>
      <c r="AN20" s="871"/>
      <c r="AO20" s="759"/>
      <c r="AP20" s="759"/>
      <c r="AQ20"/>
    </row>
    <row r="21" spans="1:62" s="61" customFormat="1" ht="30" customHeight="1" x14ac:dyDescent="0.25">
      <c r="A21" s="58" t="s">
        <v>993</v>
      </c>
      <c r="B21" s="59" t="s">
        <v>993</v>
      </c>
      <c r="C21" s="60" t="s">
        <v>149</v>
      </c>
      <c r="D21" s="515" t="s">
        <v>108</v>
      </c>
      <c r="E21" s="50" t="s">
        <v>188</v>
      </c>
      <c r="F21" s="515" t="s">
        <v>209</v>
      </c>
      <c r="G21" s="50" t="s">
        <v>155</v>
      </c>
      <c r="H21" s="515"/>
      <c r="I21" s="515"/>
      <c r="J21" s="50"/>
      <c r="K21" s="50"/>
      <c r="L21" s="721"/>
      <c r="M21" s="690" t="s">
        <v>106</v>
      </c>
      <c r="N21" s="690"/>
      <c r="O21" s="690"/>
      <c r="P21" s="690"/>
      <c r="Q21" s="690"/>
      <c r="R21" s="690"/>
      <c r="S21" s="690"/>
      <c r="T21" s="690"/>
      <c r="U21" s="690"/>
      <c r="V21" s="690"/>
      <c r="W21" s="690"/>
      <c r="X21" s="690"/>
      <c r="Y21" s="690"/>
      <c r="Z21" s="477"/>
      <c r="AA21" s="477"/>
      <c r="AB21" s="477"/>
      <c r="AC21" s="41"/>
      <c r="AD21" s="690"/>
      <c r="AE21" s="792"/>
      <c r="AF21" s="690"/>
      <c r="AG21" s="477"/>
      <c r="AH21" s="477"/>
      <c r="AI21" s="477"/>
      <c r="AJ21" s="477" t="s">
        <v>1310</v>
      </c>
      <c r="AK21" s="477"/>
      <c r="AL21" s="872"/>
      <c r="AM21" s="544" t="s">
        <v>1275</v>
      </c>
      <c r="AN21" s="872"/>
      <c r="AO21" s="760"/>
      <c r="AP21" s="760"/>
      <c r="AQ21"/>
      <c r="AR21" s="3"/>
      <c r="AS21"/>
      <c r="AT21"/>
      <c r="AU21"/>
      <c r="AV21"/>
      <c r="AW21"/>
      <c r="AX21"/>
      <c r="AY21"/>
      <c r="AZ21"/>
      <c r="BA21"/>
      <c r="BB21"/>
      <c r="BC21"/>
      <c r="BD21"/>
      <c r="BE21"/>
      <c r="BF21"/>
      <c r="BG21"/>
      <c r="BH21"/>
      <c r="BI21"/>
      <c r="BJ21"/>
    </row>
    <row r="22" spans="1:62" x14ac:dyDescent="0.25">
      <c r="A22" s="11" t="s">
        <v>995</v>
      </c>
      <c r="B22" s="584" t="s">
        <v>995</v>
      </c>
      <c r="C22" s="586" t="s">
        <v>149</v>
      </c>
      <c r="D22" s="525" t="s">
        <v>211</v>
      </c>
      <c r="E22" s="590" t="s">
        <v>151</v>
      </c>
      <c r="F22" s="525" t="s">
        <v>212</v>
      </c>
      <c r="G22" s="590"/>
      <c r="H22" s="525" t="s">
        <v>123</v>
      </c>
      <c r="I22" s="525" t="s">
        <v>213</v>
      </c>
      <c r="J22" s="590"/>
      <c r="K22" s="590"/>
      <c r="L22" s="719" t="s">
        <v>214</v>
      </c>
      <c r="M22" s="701"/>
      <c r="N22" s="701"/>
      <c r="O22" s="701" t="s">
        <v>155</v>
      </c>
      <c r="P22" s="701"/>
      <c r="Q22" s="701" t="s">
        <v>155</v>
      </c>
      <c r="R22" s="701"/>
      <c r="S22" s="701" t="s">
        <v>155</v>
      </c>
      <c r="T22" s="701" t="s">
        <v>155</v>
      </c>
      <c r="U22" s="701"/>
      <c r="V22" s="701" t="s">
        <v>1311</v>
      </c>
      <c r="W22" s="701" t="s">
        <v>1265</v>
      </c>
      <c r="X22" s="701" t="s">
        <v>1266</v>
      </c>
      <c r="Y22" s="701" t="s">
        <v>155</v>
      </c>
      <c r="Z22" s="489" t="s">
        <v>1303</v>
      </c>
      <c r="AA22" s="489"/>
      <c r="AB22" s="489"/>
      <c r="AC22" s="41" t="s">
        <v>1269</v>
      </c>
      <c r="AD22" s="701" t="s">
        <v>159</v>
      </c>
      <c r="AE22" s="784" t="s">
        <v>1312</v>
      </c>
      <c r="AF22" s="701" t="s">
        <v>1262</v>
      </c>
      <c r="AG22" s="489" t="s">
        <v>1313</v>
      </c>
      <c r="AH22" s="489" t="s">
        <v>1314</v>
      </c>
      <c r="AI22" s="489"/>
      <c r="AJ22" s="489" t="s">
        <v>221</v>
      </c>
      <c r="AK22" s="489"/>
      <c r="AL22" s="870" t="s">
        <v>155</v>
      </c>
      <c r="AM22" s="558" t="s">
        <v>1275</v>
      </c>
      <c r="AN22" s="870" t="s">
        <v>155</v>
      </c>
      <c r="AO22" s="758" t="s">
        <v>155</v>
      </c>
      <c r="AP22" s="758"/>
      <c r="AQ22"/>
    </row>
    <row r="23" spans="1:62" x14ac:dyDescent="0.25">
      <c r="A23" s="11" t="s">
        <v>995</v>
      </c>
      <c r="B23" s="584" t="s">
        <v>995</v>
      </c>
      <c r="C23" s="586" t="s">
        <v>149</v>
      </c>
      <c r="D23" s="525" t="s">
        <v>211</v>
      </c>
      <c r="E23" s="590" t="s">
        <v>165</v>
      </c>
      <c r="F23" s="525" t="s">
        <v>201</v>
      </c>
      <c r="G23" s="590"/>
      <c r="H23" s="525"/>
      <c r="I23" s="525" t="s">
        <v>201</v>
      </c>
      <c r="J23" s="590"/>
      <c r="K23" s="590"/>
      <c r="L23" s="740"/>
      <c r="M23" s="737"/>
      <c r="N23" s="737"/>
      <c r="O23" s="737"/>
      <c r="P23" s="737"/>
      <c r="Q23" s="737"/>
      <c r="R23" s="737"/>
      <c r="S23" s="737"/>
      <c r="T23" s="737"/>
      <c r="U23" s="737"/>
      <c r="V23" s="737"/>
      <c r="W23" s="737"/>
      <c r="X23" s="737"/>
      <c r="Y23" s="737"/>
      <c r="Z23" s="489"/>
      <c r="AA23" s="489"/>
      <c r="AB23" s="489"/>
      <c r="AC23" s="41"/>
      <c r="AD23" s="737"/>
      <c r="AE23" s="785" t="s">
        <v>1312</v>
      </c>
      <c r="AF23" s="737"/>
      <c r="AG23" s="489"/>
      <c r="AH23" s="489" t="s">
        <v>1315</v>
      </c>
      <c r="AI23" s="489" t="s">
        <v>1316</v>
      </c>
      <c r="AJ23" s="489" t="s">
        <v>219</v>
      </c>
      <c r="AK23" s="489"/>
      <c r="AL23" s="871"/>
      <c r="AM23" s="558" t="s">
        <v>1275</v>
      </c>
      <c r="AN23" s="871"/>
      <c r="AO23" s="759"/>
      <c r="AP23" s="759"/>
      <c r="AQ23"/>
    </row>
    <row r="24" spans="1:62" x14ac:dyDescent="0.25">
      <c r="A24" s="11" t="s">
        <v>995</v>
      </c>
      <c r="B24" s="584" t="s">
        <v>995</v>
      </c>
      <c r="C24" s="586" t="s">
        <v>149</v>
      </c>
      <c r="D24" s="525" t="s">
        <v>211</v>
      </c>
      <c r="E24" s="590" t="s">
        <v>168</v>
      </c>
      <c r="F24" s="525" t="s">
        <v>220</v>
      </c>
      <c r="G24" s="590"/>
      <c r="H24" s="525"/>
      <c r="I24" s="525" t="s">
        <v>220</v>
      </c>
      <c r="J24" s="590"/>
      <c r="K24" s="590"/>
      <c r="L24" s="740"/>
      <c r="M24" s="702"/>
      <c r="N24" s="702"/>
      <c r="O24" s="702"/>
      <c r="P24" s="702"/>
      <c r="Q24" s="702"/>
      <c r="R24" s="702"/>
      <c r="S24" s="702"/>
      <c r="T24" s="702"/>
      <c r="U24" s="702"/>
      <c r="V24" s="702"/>
      <c r="W24" s="702"/>
      <c r="X24" s="702"/>
      <c r="Y24" s="702"/>
      <c r="Z24" s="489"/>
      <c r="AA24" s="489"/>
      <c r="AB24" s="489"/>
      <c r="AC24" s="41"/>
      <c r="AD24" s="702"/>
      <c r="AE24" s="786" t="s">
        <v>1312</v>
      </c>
      <c r="AF24" s="702"/>
      <c r="AG24" s="489" t="s">
        <v>1313</v>
      </c>
      <c r="AH24" s="489" t="s">
        <v>1317</v>
      </c>
      <c r="AI24" s="489" t="s">
        <v>1316</v>
      </c>
      <c r="AJ24" s="489" t="s">
        <v>221</v>
      </c>
      <c r="AK24" s="489"/>
      <c r="AL24" s="872"/>
      <c r="AM24" s="558" t="s">
        <v>1275</v>
      </c>
      <c r="AN24" s="872"/>
      <c r="AO24" s="760"/>
      <c r="AP24" s="760"/>
      <c r="AQ24"/>
    </row>
    <row r="25" spans="1:62" x14ac:dyDescent="0.25">
      <c r="A25" s="11" t="s">
        <v>997</v>
      </c>
      <c r="B25" s="39" t="s">
        <v>997</v>
      </c>
      <c r="C25" s="40" t="s">
        <v>222</v>
      </c>
      <c r="D25" s="57" t="s">
        <v>223</v>
      </c>
      <c r="E25" s="592" t="s">
        <v>151</v>
      </c>
      <c r="F25" s="57" t="s">
        <v>224</v>
      </c>
      <c r="G25" s="592"/>
      <c r="H25" s="57" t="s">
        <v>123</v>
      </c>
      <c r="I25" s="57" t="s">
        <v>225</v>
      </c>
      <c r="J25" s="592"/>
      <c r="K25" s="592"/>
      <c r="L25" s="721" t="s">
        <v>226</v>
      </c>
      <c r="M25" s="688" t="s">
        <v>155</v>
      </c>
      <c r="N25" s="688"/>
      <c r="O25" s="688"/>
      <c r="P25" s="688"/>
      <c r="Q25" s="688" t="s">
        <v>155</v>
      </c>
      <c r="R25" s="688"/>
      <c r="S25" s="688" t="s">
        <v>155</v>
      </c>
      <c r="T25" s="688"/>
      <c r="U25" s="688"/>
      <c r="V25" s="688" t="s">
        <v>1311</v>
      </c>
      <c r="W25" s="688" t="s">
        <v>1318</v>
      </c>
      <c r="X25" s="688" t="s">
        <v>1319</v>
      </c>
      <c r="Y25" s="688" t="s">
        <v>155</v>
      </c>
      <c r="Z25" s="477" t="s">
        <v>1303</v>
      </c>
      <c r="AA25" s="477"/>
      <c r="AB25" s="477" t="s">
        <v>1277</v>
      </c>
      <c r="AC25" s="41" t="s">
        <v>965</v>
      </c>
      <c r="AD25" s="688" t="s">
        <v>159</v>
      </c>
      <c r="AE25" s="790" t="s">
        <v>1320</v>
      </c>
      <c r="AF25" s="688" t="s">
        <v>1262</v>
      </c>
      <c r="AG25" s="477" t="s">
        <v>1321</v>
      </c>
      <c r="AH25" s="477" t="s">
        <v>131</v>
      </c>
      <c r="AI25" s="477" t="s">
        <v>1322</v>
      </c>
      <c r="AJ25" s="477" t="s">
        <v>1323</v>
      </c>
      <c r="AK25" s="477"/>
      <c r="AL25" s="870" t="s">
        <v>155</v>
      </c>
      <c r="AM25" s="544" t="s">
        <v>1275</v>
      </c>
      <c r="AN25" s="870" t="s">
        <v>155</v>
      </c>
      <c r="AO25" s="758" t="s">
        <v>155</v>
      </c>
      <c r="AP25" s="758"/>
      <c r="AQ25"/>
    </row>
    <row r="26" spans="1:62" x14ac:dyDescent="0.25">
      <c r="A26" s="11" t="s">
        <v>997</v>
      </c>
      <c r="B26" s="44" t="s">
        <v>997</v>
      </c>
      <c r="C26" s="45" t="s">
        <v>222</v>
      </c>
      <c r="D26" s="514" t="s">
        <v>223</v>
      </c>
      <c r="E26" s="593" t="s">
        <v>165</v>
      </c>
      <c r="F26" s="514" t="s">
        <v>228</v>
      </c>
      <c r="G26" s="593"/>
      <c r="H26" s="514"/>
      <c r="I26" s="514" t="s">
        <v>228</v>
      </c>
      <c r="J26" s="593"/>
      <c r="K26" s="593"/>
      <c r="L26" s="734"/>
      <c r="M26" s="689"/>
      <c r="N26" s="689"/>
      <c r="O26" s="689"/>
      <c r="P26" s="689"/>
      <c r="Q26" s="689"/>
      <c r="R26" s="689"/>
      <c r="S26" s="689"/>
      <c r="T26" s="689"/>
      <c r="U26" s="689"/>
      <c r="V26" s="689"/>
      <c r="W26" s="689"/>
      <c r="X26" s="689"/>
      <c r="Y26" s="689"/>
      <c r="Z26" s="477"/>
      <c r="AA26" s="477"/>
      <c r="AB26" s="477" t="s">
        <v>1277</v>
      </c>
      <c r="AC26" s="41"/>
      <c r="AD26" s="689"/>
      <c r="AE26" s="791"/>
      <c r="AF26" s="689"/>
      <c r="AG26" s="477"/>
      <c r="AH26" s="477" t="s">
        <v>131</v>
      </c>
      <c r="AI26" s="477" t="s">
        <v>1316</v>
      </c>
      <c r="AJ26" s="477" t="s">
        <v>1324</v>
      </c>
      <c r="AK26" s="477"/>
      <c r="AL26" s="871"/>
      <c r="AM26" s="544" t="s">
        <v>1275</v>
      </c>
      <c r="AN26" s="871"/>
      <c r="AO26" s="759"/>
      <c r="AP26" s="759"/>
      <c r="AQ26"/>
    </row>
    <row r="27" spans="1:62" x14ac:dyDescent="0.25">
      <c r="A27" s="11" t="s">
        <v>997</v>
      </c>
      <c r="B27" s="59" t="s">
        <v>997</v>
      </c>
      <c r="C27" s="60" t="s">
        <v>222</v>
      </c>
      <c r="D27" s="515" t="s">
        <v>223</v>
      </c>
      <c r="E27" s="50" t="s">
        <v>168</v>
      </c>
      <c r="F27" s="515" t="s">
        <v>230</v>
      </c>
      <c r="G27" s="50"/>
      <c r="H27" s="515"/>
      <c r="I27" s="515" t="s">
        <v>230</v>
      </c>
      <c r="J27" s="50"/>
      <c r="K27" s="50"/>
      <c r="L27" s="722"/>
      <c r="M27" s="690"/>
      <c r="N27" s="690"/>
      <c r="O27" s="690"/>
      <c r="P27" s="690"/>
      <c r="Q27" s="690"/>
      <c r="R27" s="690"/>
      <c r="S27" s="690"/>
      <c r="T27" s="690"/>
      <c r="U27" s="690"/>
      <c r="V27" s="690"/>
      <c r="W27" s="690"/>
      <c r="X27" s="690"/>
      <c r="Y27" s="690"/>
      <c r="Z27" s="477"/>
      <c r="AA27" s="477"/>
      <c r="AB27" s="477" t="s">
        <v>1277</v>
      </c>
      <c r="AC27" s="41"/>
      <c r="AD27" s="690"/>
      <c r="AE27" s="792"/>
      <c r="AF27" s="690"/>
      <c r="AG27" s="477" t="s">
        <v>1321</v>
      </c>
      <c r="AH27" s="477"/>
      <c r="AI27" s="477" t="s">
        <v>1316</v>
      </c>
      <c r="AJ27" s="477" t="s">
        <v>1325</v>
      </c>
      <c r="AK27" s="477"/>
      <c r="AL27" s="872"/>
      <c r="AM27" s="544" t="s">
        <v>1275</v>
      </c>
      <c r="AN27" s="872"/>
      <c r="AO27" s="760"/>
      <c r="AP27" s="760"/>
      <c r="AQ27"/>
    </row>
    <row r="28" spans="1:62" x14ac:dyDescent="0.25">
      <c r="A28" s="11" t="s">
        <v>999</v>
      </c>
      <c r="B28" s="51" t="s">
        <v>999</v>
      </c>
      <c r="C28" s="52" t="s">
        <v>149</v>
      </c>
      <c r="D28" s="53" t="s">
        <v>232</v>
      </c>
      <c r="E28" s="589" t="s">
        <v>151</v>
      </c>
      <c r="F28" s="53" t="s">
        <v>233</v>
      </c>
      <c r="G28" s="589"/>
      <c r="H28" s="53" t="s">
        <v>123</v>
      </c>
      <c r="I28" s="53" t="s">
        <v>233</v>
      </c>
      <c r="J28" s="589"/>
      <c r="K28" s="589"/>
      <c r="L28" s="705" t="s">
        <v>234</v>
      </c>
      <c r="M28" s="701"/>
      <c r="N28" s="701"/>
      <c r="O28" s="701" t="s">
        <v>155</v>
      </c>
      <c r="P28" s="701"/>
      <c r="Q28" s="701"/>
      <c r="R28" s="701"/>
      <c r="S28" s="701" t="s">
        <v>155</v>
      </c>
      <c r="T28" s="701" t="s">
        <v>155</v>
      </c>
      <c r="U28" s="701"/>
      <c r="V28" s="701" t="s">
        <v>1326</v>
      </c>
      <c r="W28" s="701" t="s">
        <v>1265</v>
      </c>
      <c r="X28" s="701" t="s">
        <v>1266</v>
      </c>
      <c r="Y28" s="701" t="s">
        <v>155</v>
      </c>
      <c r="Z28" s="489"/>
      <c r="AA28" s="489"/>
      <c r="AB28" s="489"/>
      <c r="AC28" s="41" t="s">
        <v>1288</v>
      </c>
      <c r="AD28" s="701" t="s">
        <v>159</v>
      </c>
      <c r="AE28" s="784" t="s">
        <v>1327</v>
      </c>
      <c r="AF28" s="701" t="s">
        <v>1264</v>
      </c>
      <c r="AG28" s="489"/>
      <c r="AH28" s="489"/>
      <c r="AI28" s="489" t="s">
        <v>1328</v>
      </c>
      <c r="AJ28" s="489"/>
      <c r="AK28" s="489"/>
      <c r="AL28" s="870" t="s">
        <v>155</v>
      </c>
      <c r="AM28" s="558" t="s">
        <v>1275</v>
      </c>
      <c r="AN28" s="870" t="s">
        <v>155</v>
      </c>
      <c r="AO28" s="758" t="s">
        <v>155</v>
      </c>
      <c r="AP28" s="758" t="s">
        <v>1302</v>
      </c>
      <c r="AQ28"/>
    </row>
    <row r="29" spans="1:62" x14ac:dyDescent="0.25">
      <c r="A29" s="11" t="s">
        <v>999</v>
      </c>
      <c r="B29" s="584" t="s">
        <v>999</v>
      </c>
      <c r="C29" s="586" t="s">
        <v>149</v>
      </c>
      <c r="D29" s="525" t="s">
        <v>232</v>
      </c>
      <c r="E29" s="590" t="s">
        <v>165</v>
      </c>
      <c r="F29" s="525" t="s">
        <v>242</v>
      </c>
      <c r="G29" s="590"/>
      <c r="H29" s="525"/>
      <c r="I29" s="525" t="s">
        <v>242</v>
      </c>
      <c r="J29" s="590"/>
      <c r="K29" s="590"/>
      <c r="L29" s="705"/>
      <c r="M29" s="737"/>
      <c r="N29" s="737"/>
      <c r="O29" s="737"/>
      <c r="P29" s="737"/>
      <c r="Q29" s="737"/>
      <c r="R29" s="737"/>
      <c r="S29" s="737"/>
      <c r="T29" s="737"/>
      <c r="U29" s="737"/>
      <c r="V29" s="737"/>
      <c r="W29" s="737"/>
      <c r="X29" s="737"/>
      <c r="Y29" s="737"/>
      <c r="Z29" s="489"/>
      <c r="AA29" s="489"/>
      <c r="AB29" s="489"/>
      <c r="AC29" s="41"/>
      <c r="AD29" s="737"/>
      <c r="AE29" s="785"/>
      <c r="AF29" s="737"/>
      <c r="AG29" s="489"/>
      <c r="AH29" s="489"/>
      <c r="AI29" s="489" t="s">
        <v>1329</v>
      </c>
      <c r="AJ29" s="489"/>
      <c r="AK29" s="489"/>
      <c r="AL29" s="871"/>
      <c r="AM29" s="558" t="s">
        <v>1275</v>
      </c>
      <c r="AN29" s="871"/>
      <c r="AO29" s="759"/>
      <c r="AP29" s="759"/>
      <c r="AQ29"/>
    </row>
    <row r="30" spans="1:62" x14ac:dyDescent="0.25">
      <c r="A30" s="11" t="s">
        <v>999</v>
      </c>
      <c r="B30" s="585" t="s">
        <v>999</v>
      </c>
      <c r="C30" s="587" t="s">
        <v>149</v>
      </c>
      <c r="D30" s="526" t="s">
        <v>232</v>
      </c>
      <c r="E30" s="62" t="s">
        <v>168</v>
      </c>
      <c r="F30" s="526" t="s">
        <v>243</v>
      </c>
      <c r="G30" s="62"/>
      <c r="H30" s="526"/>
      <c r="I30" s="526" t="s">
        <v>243</v>
      </c>
      <c r="J30" s="62"/>
      <c r="K30" s="62"/>
      <c r="L30" s="705"/>
      <c r="M30" s="702"/>
      <c r="N30" s="702"/>
      <c r="O30" s="702"/>
      <c r="P30" s="702"/>
      <c r="Q30" s="702"/>
      <c r="R30" s="702"/>
      <c r="S30" s="702"/>
      <c r="T30" s="702"/>
      <c r="U30" s="702"/>
      <c r="V30" s="702"/>
      <c r="W30" s="702"/>
      <c r="X30" s="702"/>
      <c r="Y30" s="702"/>
      <c r="Z30" s="489"/>
      <c r="AA30" s="489"/>
      <c r="AB30" s="489"/>
      <c r="AC30" s="41"/>
      <c r="AD30" s="702"/>
      <c r="AE30" s="786"/>
      <c r="AF30" s="702"/>
      <c r="AG30" s="489"/>
      <c r="AH30" s="489"/>
      <c r="AI30" s="489" t="s">
        <v>1330</v>
      </c>
      <c r="AJ30" s="489"/>
      <c r="AK30" s="489"/>
      <c r="AL30" s="872"/>
      <c r="AM30" s="558" t="s">
        <v>1275</v>
      </c>
      <c r="AN30" s="872"/>
      <c r="AO30" s="760"/>
      <c r="AP30" s="760"/>
      <c r="AQ30"/>
    </row>
    <row r="31" spans="1:62" ht="30" x14ac:dyDescent="0.25">
      <c r="A31" s="11" t="s">
        <v>1002</v>
      </c>
      <c r="B31" s="44" t="s">
        <v>1002</v>
      </c>
      <c r="C31" s="45" t="s">
        <v>222</v>
      </c>
      <c r="D31" s="514" t="s">
        <v>107</v>
      </c>
      <c r="E31" s="593" t="s">
        <v>151</v>
      </c>
      <c r="F31" s="514" t="s">
        <v>244</v>
      </c>
      <c r="G31" s="593"/>
      <c r="H31" s="514" t="s">
        <v>123</v>
      </c>
      <c r="I31" s="514" t="s">
        <v>245</v>
      </c>
      <c r="J31" s="593"/>
      <c r="K31" s="593">
        <v>2022</v>
      </c>
      <c r="L31" s="751" t="s">
        <v>246</v>
      </c>
      <c r="M31" s="688" t="s">
        <v>155</v>
      </c>
      <c r="N31" s="688" t="s">
        <v>155</v>
      </c>
      <c r="O31" s="688" t="s">
        <v>155</v>
      </c>
      <c r="P31" s="688"/>
      <c r="Q31" s="688" t="s">
        <v>155</v>
      </c>
      <c r="R31" s="688"/>
      <c r="S31" s="688" t="s">
        <v>155</v>
      </c>
      <c r="T31" s="688"/>
      <c r="U31" s="688" t="s">
        <v>155</v>
      </c>
      <c r="V31" s="688" t="s">
        <v>1311</v>
      </c>
      <c r="W31" s="688" t="s">
        <v>1331</v>
      </c>
      <c r="X31" s="688" t="s">
        <v>1332</v>
      </c>
      <c r="Y31" s="688" t="s">
        <v>155</v>
      </c>
      <c r="Z31" s="477"/>
      <c r="AA31" s="477" t="s">
        <v>1268</v>
      </c>
      <c r="AB31" s="477" t="s">
        <v>1277</v>
      </c>
      <c r="AC31" s="41"/>
      <c r="AD31" s="688" t="s">
        <v>159</v>
      </c>
      <c r="AE31" s="790" t="s">
        <v>1333</v>
      </c>
      <c r="AF31" s="688" t="s">
        <v>1262</v>
      </c>
      <c r="AG31" s="477" t="s">
        <v>1334</v>
      </c>
      <c r="AH31" s="477"/>
      <c r="AI31" s="477"/>
      <c r="AJ31" s="477" t="s">
        <v>1335</v>
      </c>
      <c r="AK31" s="477"/>
      <c r="AL31" s="870" t="s">
        <v>155</v>
      </c>
      <c r="AM31" s="544" t="s">
        <v>1275</v>
      </c>
      <c r="AN31" s="870" t="s">
        <v>155</v>
      </c>
      <c r="AO31" s="758" t="s">
        <v>155</v>
      </c>
      <c r="AP31" s="758" t="s">
        <v>1302</v>
      </c>
      <c r="AQ31"/>
    </row>
    <row r="32" spans="1:62" ht="30" x14ac:dyDescent="0.25">
      <c r="A32" s="11" t="s">
        <v>1002</v>
      </c>
      <c r="B32" s="44" t="s">
        <v>1002</v>
      </c>
      <c r="C32" s="45" t="s">
        <v>222</v>
      </c>
      <c r="D32" s="514" t="s">
        <v>107</v>
      </c>
      <c r="E32" s="593" t="s">
        <v>165</v>
      </c>
      <c r="F32" s="514" t="s">
        <v>251</v>
      </c>
      <c r="G32" s="593"/>
      <c r="H32" s="514"/>
      <c r="I32" s="514" t="s">
        <v>252</v>
      </c>
      <c r="J32" s="593"/>
      <c r="K32" s="593">
        <v>2022</v>
      </c>
      <c r="L32" s="684"/>
      <c r="M32" s="689"/>
      <c r="N32" s="689"/>
      <c r="O32" s="689"/>
      <c r="P32" s="689"/>
      <c r="Q32" s="689"/>
      <c r="R32" s="689"/>
      <c r="S32" s="689"/>
      <c r="T32" s="689"/>
      <c r="U32" s="689"/>
      <c r="V32" s="689"/>
      <c r="W32" s="689"/>
      <c r="X32" s="689"/>
      <c r="Y32" s="689"/>
      <c r="Z32" s="477" t="s">
        <v>1303</v>
      </c>
      <c r="AA32" s="477" t="s">
        <v>1268</v>
      </c>
      <c r="AB32" s="477" t="s">
        <v>1277</v>
      </c>
      <c r="AC32" s="41"/>
      <c r="AD32" s="689"/>
      <c r="AE32" s="791"/>
      <c r="AF32" s="689"/>
      <c r="AG32" s="477" t="s">
        <v>1336</v>
      </c>
      <c r="AH32" s="477"/>
      <c r="AI32" s="477" t="s">
        <v>1337</v>
      </c>
      <c r="AJ32" s="477" t="s">
        <v>1338</v>
      </c>
      <c r="AK32" s="477"/>
      <c r="AL32" s="871"/>
      <c r="AM32" s="544" t="s">
        <v>1275</v>
      </c>
      <c r="AN32" s="871"/>
      <c r="AO32" s="759"/>
      <c r="AP32" s="759"/>
      <c r="AQ32"/>
    </row>
    <row r="33" spans="1:43" ht="30" x14ac:dyDescent="0.25">
      <c r="A33" s="11" t="s">
        <v>1002</v>
      </c>
      <c r="B33" s="44" t="s">
        <v>1002</v>
      </c>
      <c r="C33" s="45" t="s">
        <v>222</v>
      </c>
      <c r="D33" s="514" t="s">
        <v>107</v>
      </c>
      <c r="E33" s="593" t="s">
        <v>168</v>
      </c>
      <c r="F33" s="514" t="s">
        <v>255</v>
      </c>
      <c r="G33" s="593"/>
      <c r="H33" s="514" t="s">
        <v>204</v>
      </c>
      <c r="I33" s="514" t="s">
        <v>256</v>
      </c>
      <c r="J33" s="593"/>
      <c r="K33" s="593"/>
      <c r="L33" s="684"/>
      <c r="M33" s="689"/>
      <c r="N33" s="689"/>
      <c r="O33" s="689"/>
      <c r="P33" s="689"/>
      <c r="Q33" s="689"/>
      <c r="R33" s="689"/>
      <c r="S33" s="689"/>
      <c r="T33" s="689"/>
      <c r="U33" s="689"/>
      <c r="V33" s="689"/>
      <c r="W33" s="689"/>
      <c r="X33" s="689"/>
      <c r="Y33" s="689"/>
      <c r="Z33" s="477"/>
      <c r="AA33" s="477" t="s">
        <v>1268</v>
      </c>
      <c r="AB33" s="477"/>
      <c r="AC33" s="41"/>
      <c r="AD33" s="689"/>
      <c r="AE33" s="791"/>
      <c r="AF33" s="689"/>
      <c r="AG33" s="477"/>
      <c r="AH33" s="477"/>
      <c r="AI33" s="477"/>
      <c r="AJ33" s="477" t="s">
        <v>1339</v>
      </c>
      <c r="AK33" s="477"/>
      <c r="AL33" s="871"/>
      <c r="AM33" s="544" t="s">
        <v>1275</v>
      </c>
      <c r="AN33" s="871"/>
      <c r="AO33" s="759"/>
      <c r="AP33" s="759"/>
      <c r="AQ33"/>
    </row>
    <row r="34" spans="1:43" x14ac:dyDescent="0.25">
      <c r="A34" s="11" t="s">
        <v>1002</v>
      </c>
      <c r="B34" s="44" t="s">
        <v>1002</v>
      </c>
      <c r="C34" s="45" t="s">
        <v>222</v>
      </c>
      <c r="D34" s="514" t="s">
        <v>107</v>
      </c>
      <c r="E34" s="593" t="s">
        <v>170</v>
      </c>
      <c r="F34" s="514" t="s">
        <v>257</v>
      </c>
      <c r="G34" s="593"/>
      <c r="H34" s="514"/>
      <c r="I34" s="514" t="s">
        <v>258</v>
      </c>
      <c r="J34" s="593"/>
      <c r="K34" s="593"/>
      <c r="L34" s="684"/>
      <c r="M34" s="689"/>
      <c r="N34" s="689"/>
      <c r="O34" s="689"/>
      <c r="P34" s="689"/>
      <c r="Q34" s="689"/>
      <c r="R34" s="689"/>
      <c r="S34" s="689"/>
      <c r="T34" s="689"/>
      <c r="U34" s="689"/>
      <c r="V34" s="689"/>
      <c r="W34" s="689"/>
      <c r="X34" s="689"/>
      <c r="Y34" s="689"/>
      <c r="Z34" s="477"/>
      <c r="AA34" s="477" t="s">
        <v>1268</v>
      </c>
      <c r="AB34" s="477"/>
      <c r="AC34" s="41"/>
      <c r="AD34" s="689"/>
      <c r="AE34" s="791"/>
      <c r="AF34" s="689"/>
      <c r="AG34" s="477"/>
      <c r="AH34" s="477"/>
      <c r="AI34" s="477"/>
      <c r="AJ34" s="63" t="s">
        <v>1340</v>
      </c>
      <c r="AK34" s="477"/>
      <c r="AL34" s="871"/>
      <c r="AM34" s="544" t="s">
        <v>1275</v>
      </c>
      <c r="AN34" s="871"/>
      <c r="AO34" s="759"/>
      <c r="AP34" s="759"/>
      <c r="AQ34"/>
    </row>
    <row r="35" spans="1:43" ht="45" customHeight="1" x14ac:dyDescent="0.25">
      <c r="A35" s="11" t="s">
        <v>1002</v>
      </c>
      <c r="B35" s="44" t="s">
        <v>1002</v>
      </c>
      <c r="C35" s="45" t="s">
        <v>222</v>
      </c>
      <c r="D35" s="514" t="s">
        <v>107</v>
      </c>
      <c r="E35" s="593" t="s">
        <v>186</v>
      </c>
      <c r="F35" s="514" t="s">
        <v>259</v>
      </c>
      <c r="G35" s="593" t="s">
        <v>155</v>
      </c>
      <c r="H35" s="514"/>
      <c r="I35" s="514"/>
      <c r="J35" s="593"/>
      <c r="K35" s="593"/>
      <c r="L35" s="684"/>
      <c r="M35" s="690"/>
      <c r="N35" s="690"/>
      <c r="O35" s="690"/>
      <c r="P35" s="690"/>
      <c r="Q35" s="690"/>
      <c r="R35" s="690"/>
      <c r="S35" s="690"/>
      <c r="T35" s="690"/>
      <c r="U35" s="690"/>
      <c r="V35" s="690"/>
      <c r="W35" s="690"/>
      <c r="X35" s="690"/>
      <c r="Y35" s="690"/>
      <c r="Z35" s="477"/>
      <c r="AA35" s="477" t="s">
        <v>1268</v>
      </c>
      <c r="AB35" s="477"/>
      <c r="AC35" s="41"/>
      <c r="AD35" s="690"/>
      <c r="AE35" s="792"/>
      <c r="AF35" s="690"/>
      <c r="AG35" s="477"/>
      <c r="AH35" s="477"/>
      <c r="AI35" s="477"/>
      <c r="AJ35" s="477" t="s">
        <v>1341</v>
      </c>
      <c r="AK35" s="477"/>
      <c r="AL35" s="872"/>
      <c r="AM35" s="544" t="s">
        <v>1275</v>
      </c>
      <c r="AN35" s="872"/>
      <c r="AO35" s="760"/>
      <c r="AP35" s="760"/>
      <c r="AQ35"/>
    </row>
    <row r="36" spans="1:43" ht="30" x14ac:dyDescent="0.25">
      <c r="A36" s="11" t="s">
        <v>1004</v>
      </c>
      <c r="B36" s="51" t="s">
        <v>1004</v>
      </c>
      <c r="C36" s="52" t="s">
        <v>222</v>
      </c>
      <c r="D36" s="53" t="s">
        <v>260</v>
      </c>
      <c r="E36" s="589" t="s">
        <v>151</v>
      </c>
      <c r="F36" s="53" t="s">
        <v>261</v>
      </c>
      <c r="G36" s="589"/>
      <c r="H36" s="53" t="s">
        <v>123</v>
      </c>
      <c r="I36" s="53" t="s">
        <v>262</v>
      </c>
      <c r="J36" s="589"/>
      <c r="K36" s="589"/>
      <c r="L36" s="705" t="s">
        <v>1342</v>
      </c>
      <c r="M36" s="701"/>
      <c r="N36" s="701" t="s">
        <v>155</v>
      </c>
      <c r="O36" s="701" t="s">
        <v>155</v>
      </c>
      <c r="P36" s="701"/>
      <c r="Q36" s="701"/>
      <c r="R36" s="701"/>
      <c r="S36" s="701" t="s">
        <v>155</v>
      </c>
      <c r="T36" s="701"/>
      <c r="U36" s="701"/>
      <c r="V36" s="701" t="s">
        <v>281</v>
      </c>
      <c r="W36" s="701" t="s">
        <v>1318</v>
      </c>
      <c r="X36" s="701" t="s">
        <v>131</v>
      </c>
      <c r="Y36" s="701" t="s">
        <v>155</v>
      </c>
      <c r="Z36" s="489" t="s">
        <v>1268</v>
      </c>
      <c r="AA36" s="489"/>
      <c r="AB36" s="489"/>
      <c r="AC36" s="41" t="s">
        <v>1343</v>
      </c>
      <c r="AD36" s="701" t="s">
        <v>159</v>
      </c>
      <c r="AE36" s="701" t="s">
        <v>1344</v>
      </c>
      <c r="AF36" s="701" t="s">
        <v>1264</v>
      </c>
      <c r="AG36" s="489"/>
      <c r="AH36" s="489" t="s">
        <v>1345</v>
      </c>
      <c r="AI36" s="489"/>
      <c r="AJ36" s="489" t="s">
        <v>1346</v>
      </c>
      <c r="AK36" s="489"/>
      <c r="AL36" s="870" t="s">
        <v>155</v>
      </c>
      <c r="AM36" s="558" t="s">
        <v>1275</v>
      </c>
      <c r="AN36" s="870" t="s">
        <v>155</v>
      </c>
      <c r="AO36" s="758" t="s">
        <v>155</v>
      </c>
      <c r="AP36" s="758" t="s">
        <v>1302</v>
      </c>
      <c r="AQ36"/>
    </row>
    <row r="37" spans="1:43" ht="30" x14ac:dyDescent="0.25">
      <c r="A37" s="11" t="s">
        <v>1004</v>
      </c>
      <c r="B37" s="584" t="s">
        <v>1004</v>
      </c>
      <c r="C37" s="586" t="s">
        <v>222</v>
      </c>
      <c r="D37" s="525" t="s">
        <v>260</v>
      </c>
      <c r="E37" s="590" t="s">
        <v>165</v>
      </c>
      <c r="F37" s="525" t="s">
        <v>269</v>
      </c>
      <c r="G37" s="590"/>
      <c r="H37" s="525"/>
      <c r="I37" s="525" t="s">
        <v>270</v>
      </c>
      <c r="J37" s="590"/>
      <c r="K37" s="590"/>
      <c r="L37" s="705"/>
      <c r="M37" s="737" t="s">
        <v>154</v>
      </c>
      <c r="N37" s="737"/>
      <c r="O37" s="737"/>
      <c r="P37" s="737"/>
      <c r="Q37" s="737"/>
      <c r="R37" s="737"/>
      <c r="S37" s="737"/>
      <c r="T37" s="737"/>
      <c r="U37" s="737"/>
      <c r="V37" s="737"/>
      <c r="W37" s="737"/>
      <c r="X37" s="737"/>
      <c r="Y37" s="737"/>
      <c r="Z37" s="489" t="s">
        <v>1268</v>
      </c>
      <c r="AA37" s="489"/>
      <c r="AB37" s="489"/>
      <c r="AC37" s="41"/>
      <c r="AD37" s="737"/>
      <c r="AE37" s="737"/>
      <c r="AF37" s="737"/>
      <c r="AG37" s="489"/>
      <c r="AH37" s="489" t="s">
        <v>1347</v>
      </c>
      <c r="AI37" s="489"/>
      <c r="AJ37" s="489" t="s">
        <v>1348</v>
      </c>
      <c r="AK37" s="489"/>
      <c r="AL37" s="871"/>
      <c r="AM37" s="558" t="s">
        <v>1275</v>
      </c>
      <c r="AN37" s="871"/>
      <c r="AO37" s="759"/>
      <c r="AP37" s="759"/>
      <c r="AQ37"/>
    </row>
    <row r="38" spans="1:43" x14ac:dyDescent="0.25">
      <c r="A38" s="11" t="s">
        <v>1004</v>
      </c>
      <c r="B38" s="584" t="s">
        <v>1004</v>
      </c>
      <c r="C38" s="586" t="s">
        <v>222</v>
      </c>
      <c r="D38" s="525" t="s">
        <v>260</v>
      </c>
      <c r="E38" s="590" t="s">
        <v>168</v>
      </c>
      <c r="F38" s="525" t="s">
        <v>272</v>
      </c>
      <c r="G38" s="590"/>
      <c r="H38" s="525"/>
      <c r="I38" s="525" t="s">
        <v>273</v>
      </c>
      <c r="J38" s="590"/>
      <c r="K38" s="590"/>
      <c r="L38" s="747"/>
      <c r="M38" s="737"/>
      <c r="N38" s="737"/>
      <c r="O38" s="737"/>
      <c r="P38" s="737"/>
      <c r="Q38" s="737"/>
      <c r="R38" s="737"/>
      <c r="S38" s="737"/>
      <c r="T38" s="737"/>
      <c r="U38" s="737"/>
      <c r="V38" s="737"/>
      <c r="W38" s="737"/>
      <c r="X38" s="737"/>
      <c r="Y38" s="737"/>
      <c r="Z38" s="489"/>
      <c r="AA38" s="489"/>
      <c r="AB38" s="489"/>
      <c r="AC38" s="41"/>
      <c r="AD38" s="737"/>
      <c r="AE38" s="737"/>
      <c r="AF38" s="737"/>
      <c r="AG38" s="489"/>
      <c r="AH38" s="489"/>
      <c r="AI38" s="489"/>
      <c r="AJ38" s="489" t="s">
        <v>1310</v>
      </c>
      <c r="AK38" s="489"/>
      <c r="AL38" s="871"/>
      <c r="AM38" s="558" t="s">
        <v>1275</v>
      </c>
      <c r="AN38" s="871"/>
      <c r="AO38" s="759"/>
      <c r="AP38" s="759"/>
      <c r="AQ38"/>
    </row>
    <row r="39" spans="1:43" x14ac:dyDescent="0.25">
      <c r="A39" s="11" t="s">
        <v>1004</v>
      </c>
      <c r="B39" s="584" t="s">
        <v>1004</v>
      </c>
      <c r="C39" s="586" t="s">
        <v>222</v>
      </c>
      <c r="D39" s="525" t="s">
        <v>260</v>
      </c>
      <c r="E39" s="590" t="s">
        <v>170</v>
      </c>
      <c r="F39" s="525" t="s">
        <v>274</v>
      </c>
      <c r="G39" s="590" t="s">
        <v>155</v>
      </c>
      <c r="H39" s="525"/>
      <c r="I39" s="525" t="s">
        <v>275</v>
      </c>
      <c r="J39" s="590">
        <v>2030</v>
      </c>
      <c r="K39" s="590"/>
      <c r="L39" s="747"/>
      <c r="M39" s="737"/>
      <c r="N39" s="737"/>
      <c r="O39" s="737"/>
      <c r="P39" s="737"/>
      <c r="Q39" s="737"/>
      <c r="R39" s="737"/>
      <c r="S39" s="737"/>
      <c r="T39" s="737"/>
      <c r="U39" s="737"/>
      <c r="V39" s="737"/>
      <c r="W39" s="737"/>
      <c r="X39" s="737"/>
      <c r="Y39" s="737"/>
      <c r="Z39" s="489"/>
      <c r="AA39" s="489"/>
      <c r="AB39" s="489"/>
      <c r="AC39" s="41"/>
      <c r="AD39" s="737"/>
      <c r="AE39" s="737"/>
      <c r="AF39" s="737"/>
      <c r="AG39" s="489"/>
      <c r="AH39" s="489"/>
      <c r="AI39" s="489"/>
      <c r="AJ39" s="489" t="s">
        <v>1310</v>
      </c>
      <c r="AK39" s="489"/>
      <c r="AL39" s="871"/>
      <c r="AM39" s="558" t="s">
        <v>1275</v>
      </c>
      <c r="AN39" s="871"/>
      <c r="AO39" s="759"/>
      <c r="AP39" s="759"/>
      <c r="AQ39"/>
    </row>
    <row r="40" spans="1:43" x14ac:dyDescent="0.25">
      <c r="A40" s="11" t="s">
        <v>1004</v>
      </c>
      <c r="B40" s="584" t="s">
        <v>1004</v>
      </c>
      <c r="C40" s="586" t="s">
        <v>222</v>
      </c>
      <c r="D40" s="525" t="s">
        <v>260</v>
      </c>
      <c r="E40" s="590" t="s">
        <v>186</v>
      </c>
      <c r="F40" s="525"/>
      <c r="G40" s="590"/>
      <c r="H40" s="525"/>
      <c r="I40" s="525" t="s">
        <v>276</v>
      </c>
      <c r="J40" s="590"/>
      <c r="K40" s="590"/>
      <c r="L40" s="747"/>
      <c r="M40" s="702"/>
      <c r="N40" s="702"/>
      <c r="O40" s="702"/>
      <c r="P40" s="702"/>
      <c r="Q40" s="702"/>
      <c r="R40" s="702"/>
      <c r="S40" s="702"/>
      <c r="T40" s="702"/>
      <c r="U40" s="702"/>
      <c r="V40" s="702"/>
      <c r="W40" s="702"/>
      <c r="X40" s="702"/>
      <c r="Y40" s="702"/>
      <c r="Z40" s="489"/>
      <c r="AA40" s="489"/>
      <c r="AB40" s="489"/>
      <c r="AC40" s="41"/>
      <c r="AD40" s="702"/>
      <c r="AE40" s="702"/>
      <c r="AF40" s="702"/>
      <c r="AG40" s="489"/>
      <c r="AH40" s="489"/>
      <c r="AI40" s="489"/>
      <c r="AJ40" s="489"/>
      <c r="AK40" s="489"/>
      <c r="AL40" s="872"/>
      <c r="AM40" s="558" t="s">
        <v>1275</v>
      </c>
      <c r="AN40" s="872"/>
      <c r="AO40" s="760"/>
      <c r="AP40" s="760"/>
      <c r="AQ40"/>
    </row>
    <row r="41" spans="1:43" ht="30" x14ac:dyDescent="0.25">
      <c r="A41" s="11" t="s">
        <v>1006</v>
      </c>
      <c r="B41" s="39" t="s">
        <v>1006</v>
      </c>
      <c r="C41" s="40" t="s">
        <v>277</v>
      </c>
      <c r="D41" s="57" t="s">
        <v>278</v>
      </c>
      <c r="E41" s="592" t="s">
        <v>151</v>
      </c>
      <c r="F41" s="57" t="s">
        <v>279</v>
      </c>
      <c r="G41" s="592"/>
      <c r="H41" s="57" t="s">
        <v>123</v>
      </c>
      <c r="I41" s="57" t="s">
        <v>279</v>
      </c>
      <c r="J41" s="592"/>
      <c r="K41" s="592"/>
      <c r="L41" s="64" t="s">
        <v>280</v>
      </c>
      <c r="M41" s="477"/>
      <c r="N41" s="477" t="s">
        <v>155</v>
      </c>
      <c r="O41" s="477"/>
      <c r="P41" s="477"/>
      <c r="Q41" s="477"/>
      <c r="R41" s="477"/>
      <c r="S41" s="477"/>
      <c r="T41" s="477"/>
      <c r="U41" s="477"/>
      <c r="V41" s="477" t="s">
        <v>281</v>
      </c>
      <c r="W41" s="477" t="s">
        <v>281</v>
      </c>
      <c r="X41" s="477" t="s">
        <v>281</v>
      </c>
      <c r="Y41" s="477" t="s">
        <v>155</v>
      </c>
      <c r="Z41" s="477" t="s">
        <v>1349</v>
      </c>
      <c r="AA41" s="477" t="s">
        <v>1349</v>
      </c>
      <c r="AB41" s="477" t="s">
        <v>1349</v>
      </c>
      <c r="AC41" s="41"/>
      <c r="AD41" s="63" t="s">
        <v>159</v>
      </c>
      <c r="AE41" s="63"/>
      <c r="AF41" s="477" t="s">
        <v>1262</v>
      </c>
      <c r="AG41" s="477" t="s">
        <v>1350</v>
      </c>
      <c r="AH41" s="477" t="s">
        <v>1350</v>
      </c>
      <c r="AI41" s="477" t="s">
        <v>1350</v>
      </c>
      <c r="AJ41" s="477" t="s">
        <v>1351</v>
      </c>
      <c r="AK41" s="477" t="s">
        <v>1352</v>
      </c>
      <c r="AL41" s="65" t="s">
        <v>155</v>
      </c>
      <c r="AM41" s="544" t="s">
        <v>1275</v>
      </c>
      <c r="AN41" s="66" t="s">
        <v>155</v>
      </c>
      <c r="AO41" s="66" t="s">
        <v>155</v>
      </c>
      <c r="AP41" s="66"/>
      <c r="AQ41"/>
    </row>
    <row r="42" spans="1:43" ht="45.75" customHeight="1" x14ac:dyDescent="0.25">
      <c r="A42" s="11" t="s">
        <v>1008</v>
      </c>
      <c r="B42" s="51" t="s">
        <v>1008</v>
      </c>
      <c r="C42" s="52" t="s">
        <v>277</v>
      </c>
      <c r="D42" s="53" t="s">
        <v>283</v>
      </c>
      <c r="E42" s="589" t="s">
        <v>151</v>
      </c>
      <c r="F42" s="53" t="s">
        <v>279</v>
      </c>
      <c r="G42" s="589"/>
      <c r="H42" s="53" t="s">
        <v>123</v>
      </c>
      <c r="I42" s="53" t="s">
        <v>279</v>
      </c>
      <c r="J42" s="589"/>
      <c r="K42" s="589"/>
      <c r="L42" s="67" t="s">
        <v>284</v>
      </c>
      <c r="M42" s="489"/>
      <c r="N42" s="489"/>
      <c r="O42" s="489"/>
      <c r="P42" s="489"/>
      <c r="Q42" s="489"/>
      <c r="R42" s="489"/>
      <c r="S42" s="489"/>
      <c r="T42" s="489"/>
      <c r="U42" s="489"/>
      <c r="V42" s="489">
        <v>0</v>
      </c>
      <c r="W42" s="489">
        <v>0</v>
      </c>
      <c r="X42" s="489">
        <v>0</v>
      </c>
      <c r="Y42" s="489" t="s">
        <v>155</v>
      </c>
      <c r="Z42" s="489"/>
      <c r="AA42" s="489"/>
      <c r="AB42" s="489"/>
      <c r="AC42" s="53"/>
      <c r="AD42" s="68" t="s">
        <v>159</v>
      </c>
      <c r="AE42" s="68"/>
      <c r="AF42" s="489" t="s">
        <v>1262</v>
      </c>
      <c r="AG42" s="489" t="s">
        <v>1353</v>
      </c>
      <c r="AH42" s="489" t="s">
        <v>1353</v>
      </c>
      <c r="AI42" s="489" t="s">
        <v>1353</v>
      </c>
      <c r="AJ42" s="489" t="s">
        <v>1351</v>
      </c>
      <c r="AK42" s="489" t="s">
        <v>1353</v>
      </c>
      <c r="AL42" s="65" t="s">
        <v>155</v>
      </c>
      <c r="AM42" s="558" t="s">
        <v>1275</v>
      </c>
      <c r="AN42" s="66" t="s">
        <v>155</v>
      </c>
      <c r="AO42" s="66" t="s">
        <v>155</v>
      </c>
      <c r="AP42" s="66"/>
      <c r="AQ42"/>
    </row>
    <row r="43" spans="1:43" ht="30" customHeight="1" x14ac:dyDescent="0.25">
      <c r="A43" s="11" t="s">
        <v>1011</v>
      </c>
      <c r="B43" s="39" t="s">
        <v>1011</v>
      </c>
      <c r="C43" s="40" t="s">
        <v>286</v>
      </c>
      <c r="D43" s="57" t="s">
        <v>286</v>
      </c>
      <c r="E43" s="592" t="s">
        <v>151</v>
      </c>
      <c r="F43" s="69" t="s">
        <v>1010</v>
      </c>
      <c r="G43" s="592"/>
      <c r="H43" s="57" t="s">
        <v>123</v>
      </c>
      <c r="I43" s="57" t="s">
        <v>288</v>
      </c>
      <c r="J43" s="592"/>
      <c r="K43" s="592"/>
      <c r="L43" s="684" t="s">
        <v>289</v>
      </c>
      <c r="M43" s="688"/>
      <c r="N43" s="688" t="s">
        <v>155</v>
      </c>
      <c r="O43" s="688"/>
      <c r="P43" s="688"/>
      <c r="Q43" s="688"/>
      <c r="R43" s="688"/>
      <c r="S43" s="688"/>
      <c r="T43" s="688"/>
      <c r="U43" s="688"/>
      <c r="V43" s="688" t="s">
        <v>281</v>
      </c>
      <c r="W43" s="688" t="s">
        <v>281</v>
      </c>
      <c r="X43" s="688" t="s">
        <v>281</v>
      </c>
      <c r="Y43" s="688" t="s">
        <v>155</v>
      </c>
      <c r="Z43" s="477" t="s">
        <v>1268</v>
      </c>
      <c r="AA43" s="477"/>
      <c r="AB43" s="477"/>
      <c r="AC43" s="41"/>
      <c r="AD43" s="688" t="s">
        <v>159</v>
      </c>
      <c r="AE43" s="688" t="s">
        <v>1354</v>
      </c>
      <c r="AF43" s="688" t="s">
        <v>1264</v>
      </c>
      <c r="AG43" s="477" t="s">
        <v>1355</v>
      </c>
      <c r="AH43" s="477" t="s">
        <v>1355</v>
      </c>
      <c r="AI43" s="477" t="s">
        <v>1355</v>
      </c>
      <c r="AJ43" s="477"/>
      <c r="AK43" s="477"/>
      <c r="AL43" s="870" t="s">
        <v>155</v>
      </c>
      <c r="AM43" s="544" t="s">
        <v>1275</v>
      </c>
      <c r="AN43" s="758" t="s">
        <v>155</v>
      </c>
      <c r="AO43" s="758" t="s">
        <v>155</v>
      </c>
      <c r="AP43" s="758" t="s">
        <v>1302</v>
      </c>
      <c r="AQ43"/>
    </row>
    <row r="44" spans="1:43" ht="30" customHeight="1" x14ac:dyDescent="0.25">
      <c r="A44" s="11" t="s">
        <v>1011</v>
      </c>
      <c r="B44" s="59" t="s">
        <v>1011</v>
      </c>
      <c r="C44" s="60" t="s">
        <v>286</v>
      </c>
      <c r="D44" s="515" t="s">
        <v>286</v>
      </c>
      <c r="E44" s="50" t="s">
        <v>165</v>
      </c>
      <c r="F44" s="70" t="s">
        <v>293</v>
      </c>
      <c r="G44" s="50"/>
      <c r="H44" s="515"/>
      <c r="I44" s="515" t="s">
        <v>293</v>
      </c>
      <c r="J44" s="50"/>
      <c r="K44" s="50"/>
      <c r="L44" s="684"/>
      <c r="M44" s="690" t="s">
        <v>154</v>
      </c>
      <c r="N44" s="690"/>
      <c r="O44" s="690"/>
      <c r="P44" s="690"/>
      <c r="Q44" s="690"/>
      <c r="R44" s="690"/>
      <c r="S44" s="690"/>
      <c r="T44" s="690"/>
      <c r="U44" s="690"/>
      <c r="V44" s="690"/>
      <c r="W44" s="690"/>
      <c r="X44" s="690"/>
      <c r="Y44" s="690"/>
      <c r="Z44" s="477" t="s">
        <v>1268</v>
      </c>
      <c r="AA44" s="477"/>
      <c r="AB44" s="477"/>
      <c r="AC44" s="41"/>
      <c r="AD44" s="690"/>
      <c r="AE44" s="690"/>
      <c r="AF44" s="690"/>
      <c r="AG44" s="477" t="s">
        <v>1356</v>
      </c>
      <c r="AH44" s="477" t="s">
        <v>1356</v>
      </c>
      <c r="AI44" s="477" t="s">
        <v>1356</v>
      </c>
      <c r="AJ44" s="477"/>
      <c r="AK44" s="477"/>
      <c r="AL44" s="872"/>
      <c r="AM44" s="544" t="s">
        <v>1275</v>
      </c>
      <c r="AN44" s="760"/>
      <c r="AO44" s="760"/>
      <c r="AP44" s="760"/>
      <c r="AQ44"/>
    </row>
    <row r="45" spans="1:43" ht="30" x14ac:dyDescent="0.25">
      <c r="A45" s="11" t="s">
        <v>22</v>
      </c>
      <c r="B45" s="51" t="s">
        <v>22</v>
      </c>
      <c r="C45" s="52" t="s">
        <v>295</v>
      </c>
      <c r="D45" s="53" t="s">
        <v>23</v>
      </c>
      <c r="E45" s="589" t="s">
        <v>151</v>
      </c>
      <c r="F45" s="53" t="s">
        <v>296</v>
      </c>
      <c r="G45" s="589"/>
      <c r="H45" s="53" t="s">
        <v>123</v>
      </c>
      <c r="I45" s="53" t="s">
        <v>296</v>
      </c>
      <c r="J45" s="589"/>
      <c r="K45" s="589"/>
      <c r="L45" s="705" t="s">
        <v>297</v>
      </c>
      <c r="M45" s="701" t="s">
        <v>155</v>
      </c>
      <c r="N45" s="701" t="s">
        <v>155</v>
      </c>
      <c r="O45" s="701" t="s">
        <v>155</v>
      </c>
      <c r="P45" s="701"/>
      <c r="Q45" s="701"/>
      <c r="R45" s="701"/>
      <c r="S45" s="701" t="s">
        <v>155</v>
      </c>
      <c r="T45" s="701"/>
      <c r="U45" s="701" t="s">
        <v>155</v>
      </c>
      <c r="V45" s="701" t="s">
        <v>1298</v>
      </c>
      <c r="W45" s="701" t="s">
        <v>1298</v>
      </c>
      <c r="X45" s="701" t="s">
        <v>1298</v>
      </c>
      <c r="Y45" s="701" t="s">
        <v>155</v>
      </c>
      <c r="Z45" s="489"/>
      <c r="AA45" s="489"/>
      <c r="AB45" s="489"/>
      <c r="AC45" s="71" t="s">
        <v>1357</v>
      </c>
      <c r="AD45" s="701" t="s">
        <v>159</v>
      </c>
      <c r="AE45" s="701" t="s">
        <v>1358</v>
      </c>
      <c r="AF45" s="701" t="s">
        <v>1263</v>
      </c>
      <c r="AG45" s="489" t="s">
        <v>1359</v>
      </c>
      <c r="AH45" s="489" t="s">
        <v>131</v>
      </c>
      <c r="AI45" s="489"/>
      <c r="AJ45" s="489" t="s">
        <v>131</v>
      </c>
      <c r="AK45" s="489"/>
      <c r="AL45" s="870" t="s">
        <v>155</v>
      </c>
      <c r="AM45" s="558" t="s">
        <v>1275</v>
      </c>
      <c r="AN45" s="758" t="s">
        <v>155</v>
      </c>
      <c r="AO45" s="758" t="s">
        <v>155</v>
      </c>
      <c r="AP45" s="758" t="s">
        <v>1302</v>
      </c>
      <c r="AQ45"/>
    </row>
    <row r="46" spans="1:43" ht="30" x14ac:dyDescent="0.25">
      <c r="A46" s="11" t="s">
        <v>22</v>
      </c>
      <c r="B46" s="584" t="s">
        <v>22</v>
      </c>
      <c r="C46" s="586" t="s">
        <v>295</v>
      </c>
      <c r="D46" s="525" t="s">
        <v>23</v>
      </c>
      <c r="E46" s="590" t="s">
        <v>165</v>
      </c>
      <c r="F46" s="525" t="s">
        <v>305</v>
      </c>
      <c r="G46" s="590"/>
      <c r="H46" s="525"/>
      <c r="I46" s="525" t="s">
        <v>305</v>
      </c>
      <c r="J46" s="590"/>
      <c r="K46" s="590"/>
      <c r="L46" s="705"/>
      <c r="M46" s="737"/>
      <c r="N46" s="737"/>
      <c r="O46" s="737"/>
      <c r="P46" s="737"/>
      <c r="Q46" s="737"/>
      <c r="R46" s="737"/>
      <c r="S46" s="737"/>
      <c r="T46" s="737"/>
      <c r="U46" s="737"/>
      <c r="V46" s="737"/>
      <c r="W46" s="737"/>
      <c r="X46" s="737"/>
      <c r="Y46" s="737"/>
      <c r="Z46" s="489" t="s">
        <v>1360</v>
      </c>
      <c r="AA46" s="489" t="s">
        <v>1360</v>
      </c>
      <c r="AB46" s="489" t="s">
        <v>1360</v>
      </c>
      <c r="AC46" s="41"/>
      <c r="AD46" s="737"/>
      <c r="AE46" s="737"/>
      <c r="AF46" s="737"/>
      <c r="AG46" s="489" t="s">
        <v>1359</v>
      </c>
      <c r="AH46" s="489" t="s">
        <v>131</v>
      </c>
      <c r="AI46" s="489"/>
      <c r="AJ46" s="489"/>
      <c r="AK46" s="489"/>
      <c r="AL46" s="871"/>
      <c r="AM46" s="558" t="s">
        <v>1275</v>
      </c>
      <c r="AN46" s="759"/>
      <c r="AO46" s="759"/>
      <c r="AP46" s="759"/>
      <c r="AQ46"/>
    </row>
    <row r="47" spans="1:43" ht="30" x14ac:dyDescent="0.25">
      <c r="A47" s="11" t="s">
        <v>22</v>
      </c>
      <c r="B47" s="584" t="s">
        <v>22</v>
      </c>
      <c r="C47" s="586" t="s">
        <v>295</v>
      </c>
      <c r="D47" s="525" t="s">
        <v>23</v>
      </c>
      <c r="E47" s="590" t="s">
        <v>168</v>
      </c>
      <c r="F47" s="525" t="s">
        <v>1013</v>
      </c>
      <c r="G47" s="590"/>
      <c r="H47" s="525"/>
      <c r="I47" s="525" t="s">
        <v>310</v>
      </c>
      <c r="J47" s="590"/>
      <c r="K47" s="590"/>
      <c r="L47" s="705"/>
      <c r="M47" s="737"/>
      <c r="N47" s="737"/>
      <c r="O47" s="737"/>
      <c r="P47" s="737"/>
      <c r="Q47" s="737"/>
      <c r="R47" s="737"/>
      <c r="S47" s="737"/>
      <c r="T47" s="737"/>
      <c r="U47" s="737"/>
      <c r="V47" s="737"/>
      <c r="W47" s="737"/>
      <c r="X47" s="737"/>
      <c r="Y47" s="737"/>
      <c r="Z47" s="489" t="s">
        <v>1277</v>
      </c>
      <c r="AA47" s="489"/>
      <c r="AB47" s="489"/>
      <c r="AC47" s="41"/>
      <c r="AD47" s="737"/>
      <c r="AE47" s="737"/>
      <c r="AF47" s="737"/>
      <c r="AG47" s="489" t="s">
        <v>1361</v>
      </c>
      <c r="AH47" s="489"/>
      <c r="AI47" s="489"/>
      <c r="AJ47" s="489" t="s">
        <v>1362</v>
      </c>
      <c r="AK47" s="489"/>
      <c r="AL47" s="871"/>
      <c r="AM47" s="558" t="s">
        <v>1275</v>
      </c>
      <c r="AN47" s="759"/>
      <c r="AO47" s="759"/>
      <c r="AP47" s="759"/>
      <c r="AQ47"/>
    </row>
    <row r="48" spans="1:43" ht="30" x14ac:dyDescent="0.25">
      <c r="A48" s="11" t="s">
        <v>22</v>
      </c>
      <c r="B48" s="584" t="s">
        <v>22</v>
      </c>
      <c r="C48" s="586" t="s">
        <v>295</v>
      </c>
      <c r="D48" s="525" t="s">
        <v>23</v>
      </c>
      <c r="E48" s="590" t="s">
        <v>170</v>
      </c>
      <c r="F48" s="525" t="s">
        <v>1015</v>
      </c>
      <c r="G48" s="590"/>
      <c r="H48" s="525"/>
      <c r="I48" s="525" t="s">
        <v>314</v>
      </c>
      <c r="J48" s="590"/>
      <c r="K48" s="590"/>
      <c r="L48" s="705"/>
      <c r="M48" s="737"/>
      <c r="N48" s="737"/>
      <c r="O48" s="737"/>
      <c r="P48" s="737"/>
      <c r="Q48" s="737"/>
      <c r="R48" s="737"/>
      <c r="S48" s="737"/>
      <c r="T48" s="737"/>
      <c r="U48" s="737"/>
      <c r="V48" s="737"/>
      <c r="W48" s="737"/>
      <c r="X48" s="737"/>
      <c r="Y48" s="737"/>
      <c r="Z48" s="489"/>
      <c r="AA48" s="489"/>
      <c r="AB48" s="489"/>
      <c r="AC48" s="41"/>
      <c r="AD48" s="737"/>
      <c r="AE48" s="737"/>
      <c r="AF48" s="737"/>
      <c r="AG48" s="489" t="s">
        <v>1361</v>
      </c>
      <c r="AH48" s="489"/>
      <c r="AI48" s="489"/>
      <c r="AJ48" s="489" t="s">
        <v>316</v>
      </c>
      <c r="AK48" s="489"/>
      <c r="AL48" s="871"/>
      <c r="AM48" s="558" t="s">
        <v>1275</v>
      </c>
      <c r="AN48" s="759"/>
      <c r="AO48" s="759"/>
      <c r="AP48" s="759"/>
      <c r="AQ48"/>
    </row>
    <row r="49" spans="1:43" x14ac:dyDescent="0.25">
      <c r="A49" s="11" t="s">
        <v>22</v>
      </c>
      <c r="B49" s="584" t="s">
        <v>22</v>
      </c>
      <c r="C49" s="586" t="s">
        <v>295</v>
      </c>
      <c r="D49" s="525" t="s">
        <v>23</v>
      </c>
      <c r="E49" s="590" t="s">
        <v>186</v>
      </c>
      <c r="F49" s="525" t="s">
        <v>1016</v>
      </c>
      <c r="G49" s="590" t="s">
        <v>155</v>
      </c>
      <c r="H49" s="525"/>
      <c r="I49" s="525" t="s">
        <v>314</v>
      </c>
      <c r="J49" s="590"/>
      <c r="K49" s="590"/>
      <c r="L49" s="705"/>
      <c r="M49" s="702"/>
      <c r="N49" s="702"/>
      <c r="O49" s="702"/>
      <c r="P49" s="702"/>
      <c r="Q49" s="702"/>
      <c r="R49" s="702"/>
      <c r="S49" s="702"/>
      <c r="T49" s="702"/>
      <c r="U49" s="702"/>
      <c r="V49" s="702"/>
      <c r="W49" s="702"/>
      <c r="X49" s="702"/>
      <c r="Y49" s="702"/>
      <c r="Z49" s="489"/>
      <c r="AA49" s="489"/>
      <c r="AB49" s="489"/>
      <c r="AC49" s="41"/>
      <c r="AD49" s="702"/>
      <c r="AE49" s="702"/>
      <c r="AF49" s="702"/>
      <c r="AG49" s="489" t="s">
        <v>1361</v>
      </c>
      <c r="AH49" s="489"/>
      <c r="AI49" s="489"/>
      <c r="AJ49" s="489"/>
      <c r="AK49" s="489"/>
      <c r="AL49" s="872"/>
      <c r="AM49" s="558" t="s">
        <v>1275</v>
      </c>
      <c r="AN49" s="760"/>
      <c r="AO49" s="760"/>
      <c r="AP49" s="760"/>
      <c r="AQ49"/>
    </row>
    <row r="50" spans="1:43" ht="45" x14ac:dyDescent="0.25">
      <c r="A50" s="11" t="s">
        <v>1024</v>
      </c>
      <c r="B50" s="39" t="s">
        <v>1024</v>
      </c>
      <c r="C50" s="40" t="s">
        <v>318</v>
      </c>
      <c r="D50" s="57" t="s">
        <v>319</v>
      </c>
      <c r="E50" s="592" t="s">
        <v>151</v>
      </c>
      <c r="F50" s="57" t="s">
        <v>320</v>
      </c>
      <c r="G50" s="592"/>
      <c r="H50" s="573" t="s">
        <v>123</v>
      </c>
      <c r="I50" s="57" t="s">
        <v>320</v>
      </c>
      <c r="J50" s="592"/>
      <c r="K50" s="592">
        <v>2019</v>
      </c>
      <c r="L50" s="684" t="s">
        <v>321</v>
      </c>
      <c r="M50" s="688" t="s">
        <v>155</v>
      </c>
      <c r="N50" s="688" t="s">
        <v>155</v>
      </c>
      <c r="O50" s="688" t="s">
        <v>155</v>
      </c>
      <c r="P50" s="688"/>
      <c r="Q50" s="688"/>
      <c r="R50" s="688"/>
      <c r="S50" s="688"/>
      <c r="T50" s="688" t="s">
        <v>155</v>
      </c>
      <c r="U50" s="688" t="s">
        <v>155</v>
      </c>
      <c r="V50" s="688" t="s">
        <v>1332</v>
      </c>
      <c r="W50" s="688" t="s">
        <v>1265</v>
      </c>
      <c r="X50" s="688" t="s">
        <v>1266</v>
      </c>
      <c r="Y50" s="688"/>
      <c r="Z50" s="477"/>
      <c r="AA50" s="477"/>
      <c r="AB50" s="477"/>
      <c r="AC50" s="72" t="s">
        <v>1363</v>
      </c>
      <c r="AD50" s="688" t="s">
        <v>159</v>
      </c>
      <c r="AE50" s="688"/>
      <c r="AF50" s="479" t="s">
        <v>1264</v>
      </c>
      <c r="AG50" s="477"/>
      <c r="AH50" s="477"/>
      <c r="AI50" s="477"/>
      <c r="AJ50" s="477" t="s">
        <v>1364</v>
      </c>
      <c r="AK50" s="477" t="s">
        <v>1365</v>
      </c>
      <c r="AL50" s="897" t="s">
        <v>155</v>
      </c>
      <c r="AM50" s="544" t="s">
        <v>1275</v>
      </c>
      <c r="AN50" s="66"/>
      <c r="AO50" s="66" t="s">
        <v>155</v>
      </c>
      <c r="AP50" s="66" t="s">
        <v>1366</v>
      </c>
      <c r="AQ50"/>
    </row>
    <row r="51" spans="1:43" ht="60" x14ac:dyDescent="0.25">
      <c r="A51" s="11" t="s">
        <v>1024</v>
      </c>
      <c r="B51" s="44" t="s">
        <v>1024</v>
      </c>
      <c r="C51" s="45" t="s">
        <v>318</v>
      </c>
      <c r="D51" s="514" t="s">
        <v>319</v>
      </c>
      <c r="E51" s="593" t="s">
        <v>165</v>
      </c>
      <c r="F51" s="514" t="s">
        <v>329</v>
      </c>
      <c r="G51" s="593"/>
      <c r="H51" s="504" t="s">
        <v>330</v>
      </c>
      <c r="I51" s="514" t="s">
        <v>329</v>
      </c>
      <c r="J51" s="593">
        <v>2020</v>
      </c>
      <c r="K51" s="593"/>
      <c r="L51" s="684"/>
      <c r="M51" s="689"/>
      <c r="N51" s="689"/>
      <c r="O51" s="689"/>
      <c r="P51" s="689"/>
      <c r="Q51" s="689"/>
      <c r="R51" s="689"/>
      <c r="S51" s="689"/>
      <c r="T51" s="689"/>
      <c r="U51" s="689"/>
      <c r="V51" s="689"/>
      <c r="W51" s="689"/>
      <c r="X51" s="689"/>
      <c r="Y51" s="689"/>
      <c r="Z51" s="477"/>
      <c r="AA51" s="477"/>
      <c r="AB51" s="477"/>
      <c r="AC51" s="41"/>
      <c r="AD51" s="689"/>
      <c r="AE51" s="689"/>
      <c r="AF51" s="479" t="s">
        <v>1264</v>
      </c>
      <c r="AG51" s="477"/>
      <c r="AH51" s="477"/>
      <c r="AI51" s="477"/>
      <c r="AJ51" s="477" t="s">
        <v>1364</v>
      </c>
      <c r="AK51" s="477" t="s">
        <v>1365</v>
      </c>
      <c r="AL51" s="898"/>
      <c r="AM51" s="544" t="s">
        <v>1275</v>
      </c>
      <c r="AN51" s="66"/>
      <c r="AO51" s="66"/>
      <c r="AP51" s="66"/>
      <c r="AQ51"/>
    </row>
    <row r="52" spans="1:43" ht="30" x14ac:dyDescent="0.25">
      <c r="A52" s="11" t="s">
        <v>1024</v>
      </c>
      <c r="B52" s="44" t="s">
        <v>1024</v>
      </c>
      <c r="C52" s="45" t="s">
        <v>318</v>
      </c>
      <c r="D52" s="514" t="s">
        <v>319</v>
      </c>
      <c r="E52" s="593" t="s">
        <v>168</v>
      </c>
      <c r="F52" s="514" t="s">
        <v>333</v>
      </c>
      <c r="G52" s="593"/>
      <c r="H52" s="514"/>
      <c r="I52" s="514" t="s">
        <v>333</v>
      </c>
      <c r="J52" s="593"/>
      <c r="K52" s="593"/>
      <c r="L52" s="684"/>
      <c r="M52" s="689"/>
      <c r="N52" s="689"/>
      <c r="O52" s="689"/>
      <c r="P52" s="689"/>
      <c r="Q52" s="689"/>
      <c r="R52" s="689"/>
      <c r="S52" s="689"/>
      <c r="T52" s="689"/>
      <c r="U52" s="689"/>
      <c r="V52" s="689"/>
      <c r="W52" s="689"/>
      <c r="X52" s="689"/>
      <c r="Y52" s="689"/>
      <c r="Z52" s="477"/>
      <c r="AA52" s="477"/>
      <c r="AB52" s="477"/>
      <c r="AC52" s="41"/>
      <c r="AD52" s="689"/>
      <c r="AE52" s="689"/>
      <c r="AF52" s="479" t="s">
        <v>1264</v>
      </c>
      <c r="AG52" s="477"/>
      <c r="AH52" s="477"/>
      <c r="AI52" s="477"/>
      <c r="AJ52" s="477" t="s">
        <v>1364</v>
      </c>
      <c r="AK52" s="477" t="s">
        <v>1365</v>
      </c>
      <c r="AL52" s="898"/>
      <c r="AM52" s="544" t="s">
        <v>1275</v>
      </c>
      <c r="AN52" s="66"/>
      <c r="AO52" s="66"/>
      <c r="AP52" s="66"/>
      <c r="AQ52"/>
    </row>
    <row r="53" spans="1:43" ht="30" x14ac:dyDescent="0.25">
      <c r="A53" s="11" t="s">
        <v>1024</v>
      </c>
      <c r="B53" s="44" t="s">
        <v>1024</v>
      </c>
      <c r="C53" s="45" t="s">
        <v>318</v>
      </c>
      <c r="D53" s="514" t="s">
        <v>319</v>
      </c>
      <c r="E53" s="593" t="s">
        <v>170</v>
      </c>
      <c r="F53" s="514" t="s">
        <v>335</v>
      </c>
      <c r="G53" s="593"/>
      <c r="H53" s="514"/>
      <c r="I53" s="514" t="s">
        <v>335</v>
      </c>
      <c r="J53" s="593"/>
      <c r="K53" s="593">
        <v>2024</v>
      </c>
      <c r="L53" s="684"/>
      <c r="M53" s="689"/>
      <c r="N53" s="689"/>
      <c r="O53" s="689"/>
      <c r="P53" s="689"/>
      <c r="Q53" s="689"/>
      <c r="R53" s="689"/>
      <c r="S53" s="689"/>
      <c r="T53" s="689"/>
      <c r="U53" s="689"/>
      <c r="V53" s="689"/>
      <c r="W53" s="689"/>
      <c r="X53" s="689"/>
      <c r="Y53" s="689"/>
      <c r="Z53" s="477"/>
      <c r="AA53" s="477"/>
      <c r="AB53" s="477" t="s">
        <v>1277</v>
      </c>
      <c r="AC53" s="41"/>
      <c r="AD53" s="689"/>
      <c r="AE53" s="689"/>
      <c r="AF53" s="479" t="s">
        <v>1264</v>
      </c>
      <c r="AG53" s="477"/>
      <c r="AH53" s="477"/>
      <c r="AI53" s="477"/>
      <c r="AJ53" s="477" t="s">
        <v>1364</v>
      </c>
      <c r="AK53" s="477" t="s">
        <v>1365</v>
      </c>
      <c r="AL53" s="898"/>
      <c r="AM53" s="544" t="s">
        <v>1275</v>
      </c>
      <c r="AN53" s="66"/>
      <c r="AO53" s="66"/>
      <c r="AP53" s="66"/>
      <c r="AQ53"/>
    </row>
    <row r="54" spans="1:43" ht="30" x14ac:dyDescent="0.25">
      <c r="A54" s="11" t="s">
        <v>1024</v>
      </c>
      <c r="B54" s="44" t="s">
        <v>1024</v>
      </c>
      <c r="C54" s="45" t="s">
        <v>318</v>
      </c>
      <c r="D54" s="514" t="s">
        <v>319</v>
      </c>
      <c r="E54" s="593" t="s">
        <v>186</v>
      </c>
      <c r="F54" s="514" t="s">
        <v>338</v>
      </c>
      <c r="G54" s="593" t="s">
        <v>155</v>
      </c>
      <c r="H54" s="514"/>
      <c r="I54" s="514" t="s">
        <v>338</v>
      </c>
      <c r="J54" s="593">
        <v>2025</v>
      </c>
      <c r="K54" s="593">
        <v>2029</v>
      </c>
      <c r="L54" s="684"/>
      <c r="M54" s="689"/>
      <c r="N54" s="689"/>
      <c r="O54" s="689"/>
      <c r="P54" s="689"/>
      <c r="Q54" s="689"/>
      <c r="R54" s="689"/>
      <c r="S54" s="689"/>
      <c r="T54" s="689"/>
      <c r="U54" s="689"/>
      <c r="V54" s="689"/>
      <c r="W54" s="689"/>
      <c r="X54" s="689"/>
      <c r="Y54" s="689"/>
      <c r="Z54" s="477"/>
      <c r="AA54" s="477"/>
      <c r="AB54" s="477" t="s">
        <v>1277</v>
      </c>
      <c r="AC54" s="41"/>
      <c r="AD54" s="689"/>
      <c r="AE54" s="689"/>
      <c r="AF54" s="479" t="s">
        <v>1264</v>
      </c>
      <c r="AG54" s="477"/>
      <c r="AH54" s="477"/>
      <c r="AI54" s="477"/>
      <c r="AJ54" s="477" t="s">
        <v>1364</v>
      </c>
      <c r="AK54" s="477" t="s">
        <v>1365</v>
      </c>
      <c r="AL54" s="898"/>
      <c r="AM54" s="544" t="s">
        <v>1275</v>
      </c>
      <c r="AN54" s="66"/>
      <c r="AO54" s="66"/>
      <c r="AP54" s="66"/>
      <c r="AQ54"/>
    </row>
    <row r="55" spans="1:43" ht="30" x14ac:dyDescent="0.25">
      <c r="A55" s="11" t="s">
        <v>1024</v>
      </c>
      <c r="B55" s="59" t="s">
        <v>1024</v>
      </c>
      <c r="C55" s="60" t="s">
        <v>318</v>
      </c>
      <c r="D55" s="515" t="s">
        <v>319</v>
      </c>
      <c r="E55" s="50" t="s">
        <v>188</v>
      </c>
      <c r="F55" s="515" t="s">
        <v>339</v>
      </c>
      <c r="G55" s="50" t="s">
        <v>155</v>
      </c>
      <c r="H55" s="515"/>
      <c r="I55" s="515" t="s">
        <v>339</v>
      </c>
      <c r="J55" s="50">
        <v>2030</v>
      </c>
      <c r="K55" s="50"/>
      <c r="L55" s="684"/>
      <c r="M55" s="690"/>
      <c r="N55" s="690"/>
      <c r="O55" s="690"/>
      <c r="P55" s="690"/>
      <c r="Q55" s="690"/>
      <c r="R55" s="690"/>
      <c r="S55" s="690"/>
      <c r="T55" s="690"/>
      <c r="U55" s="690"/>
      <c r="V55" s="690"/>
      <c r="W55" s="690"/>
      <c r="X55" s="690"/>
      <c r="Y55" s="690"/>
      <c r="Z55" s="477"/>
      <c r="AA55" s="477"/>
      <c r="AB55" s="477" t="s">
        <v>1277</v>
      </c>
      <c r="AC55" s="41"/>
      <c r="AD55" s="690"/>
      <c r="AE55" s="690"/>
      <c r="AF55" s="479" t="s">
        <v>1264</v>
      </c>
      <c r="AG55" s="477"/>
      <c r="AH55" s="477"/>
      <c r="AI55" s="477"/>
      <c r="AJ55" s="477" t="s">
        <v>1364</v>
      </c>
      <c r="AK55" s="477" t="s">
        <v>1365</v>
      </c>
      <c r="AL55" s="899"/>
      <c r="AM55" s="544" t="s">
        <v>1275</v>
      </c>
      <c r="AN55" s="66"/>
      <c r="AO55" s="66"/>
      <c r="AP55" s="66"/>
      <c r="AQ55"/>
    </row>
    <row r="56" spans="1:43" ht="30" x14ac:dyDescent="0.25">
      <c r="A56" s="11" t="s">
        <v>1030</v>
      </c>
      <c r="B56" s="584" t="s">
        <v>1030</v>
      </c>
      <c r="C56" s="586" t="s">
        <v>318</v>
      </c>
      <c r="D56" s="525" t="s">
        <v>340</v>
      </c>
      <c r="E56" s="590" t="s">
        <v>151</v>
      </c>
      <c r="F56" s="525" t="s">
        <v>341</v>
      </c>
      <c r="G56" s="590"/>
      <c r="H56" s="525"/>
      <c r="I56" s="525" t="s">
        <v>341</v>
      </c>
      <c r="J56" s="590"/>
      <c r="K56" s="590"/>
      <c r="L56" s="719" t="s">
        <v>342</v>
      </c>
      <c r="M56" s="701" t="s">
        <v>155</v>
      </c>
      <c r="N56" s="701" t="s">
        <v>155</v>
      </c>
      <c r="O56" s="701" t="s">
        <v>155</v>
      </c>
      <c r="P56" s="701"/>
      <c r="Q56" s="701"/>
      <c r="R56" s="701"/>
      <c r="S56" s="701"/>
      <c r="T56" s="701" t="s">
        <v>155</v>
      </c>
      <c r="U56" s="701"/>
      <c r="V56" s="701" t="s">
        <v>1332</v>
      </c>
      <c r="W56" s="701" t="s">
        <v>1265</v>
      </c>
      <c r="X56" s="701" t="s">
        <v>1266</v>
      </c>
      <c r="Y56" s="701"/>
      <c r="Z56" s="489"/>
      <c r="AA56" s="489"/>
      <c r="AB56" s="489"/>
      <c r="AC56" s="72" t="s">
        <v>1367</v>
      </c>
      <c r="AD56" s="701" t="s">
        <v>159</v>
      </c>
      <c r="AE56" s="701"/>
      <c r="AF56" s="489" t="s">
        <v>1264</v>
      </c>
      <c r="AG56" s="489"/>
      <c r="AH56" s="489"/>
      <c r="AI56" s="489"/>
      <c r="AJ56" s="489" t="s">
        <v>1364</v>
      </c>
      <c r="AK56" s="489" t="s">
        <v>1365</v>
      </c>
      <c r="AL56" s="701"/>
      <c r="AM56" s="558" t="s">
        <v>1275</v>
      </c>
      <c r="AN56" s="66"/>
      <c r="AO56" s="66" t="s">
        <v>155</v>
      </c>
      <c r="AP56" s="66"/>
      <c r="AQ56"/>
    </row>
    <row r="57" spans="1:43" ht="30" x14ac:dyDescent="0.25">
      <c r="A57" s="11" t="s">
        <v>1030</v>
      </c>
      <c r="B57" s="584" t="s">
        <v>1030</v>
      </c>
      <c r="C57" s="586" t="s">
        <v>318</v>
      </c>
      <c r="D57" s="525" t="s">
        <v>340</v>
      </c>
      <c r="E57" s="590" t="s">
        <v>168</v>
      </c>
      <c r="F57" s="525" t="s">
        <v>346</v>
      </c>
      <c r="G57" s="590"/>
      <c r="H57" s="525"/>
      <c r="I57" s="525" t="s">
        <v>346</v>
      </c>
      <c r="J57" s="590"/>
      <c r="K57" s="590"/>
      <c r="L57" s="740"/>
      <c r="M57" s="737"/>
      <c r="N57" s="737"/>
      <c r="O57" s="737"/>
      <c r="P57" s="737"/>
      <c r="Q57" s="737"/>
      <c r="R57" s="737"/>
      <c r="S57" s="737"/>
      <c r="T57" s="737"/>
      <c r="U57" s="737"/>
      <c r="V57" s="737"/>
      <c r="W57" s="737"/>
      <c r="X57" s="737"/>
      <c r="Y57" s="737"/>
      <c r="Z57" s="489"/>
      <c r="AA57" s="489"/>
      <c r="AB57" s="489"/>
      <c r="AC57" s="41"/>
      <c r="AD57" s="737"/>
      <c r="AE57" s="737"/>
      <c r="AF57" s="489" t="s">
        <v>1264</v>
      </c>
      <c r="AG57" s="489"/>
      <c r="AH57" s="489"/>
      <c r="AI57" s="489"/>
      <c r="AJ57" s="489" t="s">
        <v>1364</v>
      </c>
      <c r="AK57" s="489" t="s">
        <v>1365</v>
      </c>
      <c r="AL57" s="737"/>
      <c r="AM57" s="558" t="s">
        <v>1275</v>
      </c>
      <c r="AN57" s="66"/>
      <c r="AO57" s="66"/>
      <c r="AP57" s="66"/>
      <c r="AQ57"/>
    </row>
    <row r="58" spans="1:43" ht="30" x14ac:dyDescent="0.25">
      <c r="A58" s="11" t="s">
        <v>1030</v>
      </c>
      <c r="B58" s="584" t="s">
        <v>1030</v>
      </c>
      <c r="C58" s="586" t="s">
        <v>318</v>
      </c>
      <c r="D58" s="525" t="s">
        <v>340</v>
      </c>
      <c r="E58" s="590" t="s">
        <v>170</v>
      </c>
      <c r="F58" s="525" t="s">
        <v>347</v>
      </c>
      <c r="G58" s="590"/>
      <c r="H58" s="525"/>
      <c r="I58" s="525" t="s">
        <v>347</v>
      </c>
      <c r="J58" s="590"/>
      <c r="K58" s="590">
        <v>2024</v>
      </c>
      <c r="L58" s="740"/>
      <c r="M58" s="737"/>
      <c r="N58" s="737"/>
      <c r="O58" s="737"/>
      <c r="P58" s="737"/>
      <c r="Q58" s="737"/>
      <c r="R58" s="737"/>
      <c r="S58" s="737"/>
      <c r="T58" s="737"/>
      <c r="U58" s="737"/>
      <c r="V58" s="737"/>
      <c r="W58" s="737"/>
      <c r="X58" s="737"/>
      <c r="Y58" s="737"/>
      <c r="Z58" s="489"/>
      <c r="AA58" s="489"/>
      <c r="AB58" s="489"/>
      <c r="AC58" s="41"/>
      <c r="AD58" s="737"/>
      <c r="AE58" s="737"/>
      <c r="AF58" s="489" t="s">
        <v>1264</v>
      </c>
      <c r="AG58" s="489"/>
      <c r="AH58" s="489"/>
      <c r="AI58" s="489"/>
      <c r="AJ58" s="489" t="s">
        <v>1364</v>
      </c>
      <c r="AK58" s="489" t="s">
        <v>1365</v>
      </c>
      <c r="AL58" s="737"/>
      <c r="AM58" s="558" t="s">
        <v>1275</v>
      </c>
      <c r="AN58" s="66"/>
      <c r="AO58" s="66"/>
      <c r="AP58" s="66"/>
      <c r="AQ58"/>
    </row>
    <row r="59" spans="1:43" ht="30" x14ac:dyDescent="0.25">
      <c r="A59" s="11" t="s">
        <v>1030</v>
      </c>
      <c r="B59" s="584" t="s">
        <v>1030</v>
      </c>
      <c r="C59" s="586" t="s">
        <v>318</v>
      </c>
      <c r="D59" s="525" t="s">
        <v>340</v>
      </c>
      <c r="E59" s="590" t="s">
        <v>186</v>
      </c>
      <c r="F59" s="525" t="s">
        <v>348</v>
      </c>
      <c r="G59" s="590" t="s">
        <v>155</v>
      </c>
      <c r="H59" s="525"/>
      <c r="I59" s="525" t="s">
        <v>348</v>
      </c>
      <c r="J59" s="590">
        <v>2025</v>
      </c>
      <c r="K59" s="590">
        <v>2029</v>
      </c>
      <c r="L59" s="740"/>
      <c r="M59" s="737"/>
      <c r="N59" s="737"/>
      <c r="O59" s="737"/>
      <c r="P59" s="737"/>
      <c r="Q59" s="737"/>
      <c r="R59" s="737"/>
      <c r="S59" s="737"/>
      <c r="T59" s="737"/>
      <c r="U59" s="737"/>
      <c r="V59" s="737"/>
      <c r="W59" s="737"/>
      <c r="X59" s="737"/>
      <c r="Y59" s="737"/>
      <c r="Z59" s="489"/>
      <c r="AA59" s="489"/>
      <c r="AB59" s="489"/>
      <c r="AC59" s="41"/>
      <c r="AD59" s="737"/>
      <c r="AE59" s="737"/>
      <c r="AF59" s="489" t="s">
        <v>1264</v>
      </c>
      <c r="AG59" s="489"/>
      <c r="AH59" s="489"/>
      <c r="AI59" s="489"/>
      <c r="AJ59" s="489" t="s">
        <v>1364</v>
      </c>
      <c r="AK59" s="489" t="s">
        <v>1365</v>
      </c>
      <c r="AL59" s="737"/>
      <c r="AM59" s="558" t="s">
        <v>1275</v>
      </c>
      <c r="AN59" s="66"/>
      <c r="AO59" s="66"/>
      <c r="AP59" s="66"/>
      <c r="AQ59"/>
    </row>
    <row r="60" spans="1:43" ht="30" x14ac:dyDescent="0.25">
      <c r="A60" s="11" t="s">
        <v>1030</v>
      </c>
      <c r="B60" s="584" t="s">
        <v>1030</v>
      </c>
      <c r="C60" s="586" t="s">
        <v>318</v>
      </c>
      <c r="D60" s="525" t="s">
        <v>340</v>
      </c>
      <c r="E60" s="590" t="s">
        <v>188</v>
      </c>
      <c r="F60" s="525" t="s">
        <v>349</v>
      </c>
      <c r="G60" s="590" t="s">
        <v>155</v>
      </c>
      <c r="H60" s="525"/>
      <c r="I60" s="525" t="s">
        <v>349</v>
      </c>
      <c r="J60" s="590">
        <v>2030</v>
      </c>
      <c r="K60" s="590"/>
      <c r="L60" s="720"/>
      <c r="M60" s="702"/>
      <c r="N60" s="702"/>
      <c r="O60" s="702"/>
      <c r="P60" s="702"/>
      <c r="Q60" s="702"/>
      <c r="R60" s="702"/>
      <c r="S60" s="702"/>
      <c r="T60" s="702"/>
      <c r="U60" s="702"/>
      <c r="V60" s="702"/>
      <c r="W60" s="702"/>
      <c r="X60" s="702"/>
      <c r="Y60" s="702"/>
      <c r="Z60" s="489"/>
      <c r="AA60" s="489"/>
      <c r="AB60" s="489"/>
      <c r="AC60" s="41"/>
      <c r="AD60" s="702"/>
      <c r="AE60" s="702"/>
      <c r="AF60" s="489" t="s">
        <v>1264</v>
      </c>
      <c r="AG60" s="489"/>
      <c r="AH60" s="489"/>
      <c r="AI60" s="489"/>
      <c r="AJ60" s="489" t="s">
        <v>1364</v>
      </c>
      <c r="AK60" s="489" t="s">
        <v>1365</v>
      </c>
      <c r="AL60" s="702"/>
      <c r="AM60" s="558" t="s">
        <v>1275</v>
      </c>
      <c r="AN60" s="66"/>
      <c r="AO60" s="66"/>
      <c r="AP60" s="66"/>
      <c r="AQ60"/>
    </row>
    <row r="61" spans="1:43" ht="30" x14ac:dyDescent="0.25">
      <c r="A61" s="11" t="s">
        <v>1036</v>
      </c>
      <c r="B61" s="39" t="s">
        <v>1036</v>
      </c>
      <c r="C61" s="40" t="s">
        <v>318</v>
      </c>
      <c r="D61" s="57" t="s">
        <v>350</v>
      </c>
      <c r="E61" s="592" t="s">
        <v>151</v>
      </c>
      <c r="F61" s="57" t="s">
        <v>351</v>
      </c>
      <c r="G61" s="592"/>
      <c r="H61" s="57" t="s">
        <v>123</v>
      </c>
      <c r="I61" s="57" t="s">
        <v>351</v>
      </c>
      <c r="J61" s="592"/>
      <c r="K61" s="592"/>
      <c r="L61" s="687" t="s">
        <v>352</v>
      </c>
      <c r="M61" s="688" t="s">
        <v>155</v>
      </c>
      <c r="N61" s="688" t="s">
        <v>155</v>
      </c>
      <c r="O61" s="688" t="s">
        <v>155</v>
      </c>
      <c r="P61" s="688" t="s">
        <v>155</v>
      </c>
      <c r="Q61" s="688"/>
      <c r="R61" s="688"/>
      <c r="S61" s="688"/>
      <c r="T61" s="688" t="s">
        <v>155</v>
      </c>
      <c r="U61" s="688" t="s">
        <v>155</v>
      </c>
      <c r="V61" s="688" t="s">
        <v>1240</v>
      </c>
      <c r="W61" s="688" t="s">
        <v>1265</v>
      </c>
      <c r="X61" s="688" t="s">
        <v>1266</v>
      </c>
      <c r="Y61" s="688"/>
      <c r="Z61" s="477"/>
      <c r="AA61" s="477"/>
      <c r="AB61" s="477"/>
      <c r="AC61" s="41" t="s">
        <v>1269</v>
      </c>
      <c r="AD61" s="688" t="s">
        <v>159</v>
      </c>
      <c r="AE61" s="688"/>
      <c r="AF61" s="479" t="s">
        <v>1264</v>
      </c>
      <c r="AG61" s="477"/>
      <c r="AH61" s="477"/>
      <c r="AI61" s="477"/>
      <c r="AJ61" s="477" t="s">
        <v>1364</v>
      </c>
      <c r="AK61" s="477" t="s">
        <v>1365</v>
      </c>
      <c r="AL61" s="897" t="s">
        <v>155</v>
      </c>
      <c r="AM61" s="544" t="s">
        <v>1275</v>
      </c>
      <c r="AN61" s="66"/>
      <c r="AO61" s="66" t="s">
        <v>155</v>
      </c>
      <c r="AP61" s="66"/>
      <c r="AQ61"/>
    </row>
    <row r="62" spans="1:43" ht="30" x14ac:dyDescent="0.25">
      <c r="A62" s="11" t="s">
        <v>1036</v>
      </c>
      <c r="B62" s="44" t="s">
        <v>1036</v>
      </c>
      <c r="C62" s="45" t="s">
        <v>318</v>
      </c>
      <c r="D62" s="514" t="s">
        <v>350</v>
      </c>
      <c r="E62" s="593" t="s">
        <v>165</v>
      </c>
      <c r="F62" s="514" t="s">
        <v>359</v>
      </c>
      <c r="G62" s="593"/>
      <c r="H62" s="514"/>
      <c r="I62" s="514" t="s">
        <v>359</v>
      </c>
      <c r="J62" s="593"/>
      <c r="K62" s="593"/>
      <c r="L62" s="687"/>
      <c r="M62" s="689"/>
      <c r="N62" s="689"/>
      <c r="O62" s="689"/>
      <c r="P62" s="689"/>
      <c r="Q62" s="689"/>
      <c r="R62" s="689"/>
      <c r="S62" s="689"/>
      <c r="T62" s="689"/>
      <c r="U62" s="689"/>
      <c r="V62" s="689"/>
      <c r="W62" s="689"/>
      <c r="X62" s="689"/>
      <c r="Y62" s="689"/>
      <c r="Z62" s="477"/>
      <c r="AA62" s="477"/>
      <c r="AB62" s="477"/>
      <c r="AC62" s="41"/>
      <c r="AD62" s="689"/>
      <c r="AE62" s="689"/>
      <c r="AF62" s="479" t="s">
        <v>1264</v>
      </c>
      <c r="AG62" s="477"/>
      <c r="AH62" s="477"/>
      <c r="AI62" s="477"/>
      <c r="AJ62" s="477" t="s">
        <v>1364</v>
      </c>
      <c r="AK62" s="477" t="s">
        <v>1365</v>
      </c>
      <c r="AL62" s="898"/>
      <c r="AM62" s="544" t="s">
        <v>1275</v>
      </c>
      <c r="AN62" s="66"/>
      <c r="AO62" s="66"/>
      <c r="AP62" s="66"/>
      <c r="AQ62"/>
    </row>
    <row r="63" spans="1:43" ht="30" x14ac:dyDescent="0.25">
      <c r="A63" s="11" t="s">
        <v>1036</v>
      </c>
      <c r="B63" s="44" t="s">
        <v>1036</v>
      </c>
      <c r="C63" s="45" t="s">
        <v>318</v>
      </c>
      <c r="D63" s="514" t="s">
        <v>350</v>
      </c>
      <c r="E63" s="593" t="s">
        <v>168</v>
      </c>
      <c r="F63" s="514" t="s">
        <v>361</v>
      </c>
      <c r="G63" s="593"/>
      <c r="H63" s="514"/>
      <c r="I63" s="514" t="s">
        <v>361</v>
      </c>
      <c r="J63" s="593"/>
      <c r="K63" s="593">
        <v>2023</v>
      </c>
      <c r="L63" s="687"/>
      <c r="M63" s="689"/>
      <c r="N63" s="689"/>
      <c r="O63" s="689"/>
      <c r="P63" s="689"/>
      <c r="Q63" s="689"/>
      <c r="R63" s="689"/>
      <c r="S63" s="689"/>
      <c r="T63" s="689"/>
      <c r="U63" s="689"/>
      <c r="V63" s="689"/>
      <c r="W63" s="689"/>
      <c r="X63" s="689"/>
      <c r="Y63" s="689"/>
      <c r="Z63" s="477" t="s">
        <v>1267</v>
      </c>
      <c r="AA63" s="477"/>
      <c r="AB63" s="477" t="s">
        <v>1277</v>
      </c>
      <c r="AC63" s="41"/>
      <c r="AD63" s="689"/>
      <c r="AE63" s="689"/>
      <c r="AF63" s="479" t="s">
        <v>1264</v>
      </c>
      <c r="AG63" s="477"/>
      <c r="AH63" s="477"/>
      <c r="AI63" s="477"/>
      <c r="AJ63" s="477" t="s">
        <v>1364</v>
      </c>
      <c r="AK63" s="477" t="s">
        <v>1365</v>
      </c>
      <c r="AL63" s="898"/>
      <c r="AM63" s="544" t="s">
        <v>1275</v>
      </c>
      <c r="AN63" s="66"/>
      <c r="AO63" s="66"/>
      <c r="AP63" s="66"/>
      <c r="AQ63"/>
    </row>
    <row r="64" spans="1:43" ht="30" x14ac:dyDescent="0.25">
      <c r="A64" s="11" t="s">
        <v>1036</v>
      </c>
      <c r="B64" s="44" t="s">
        <v>1036</v>
      </c>
      <c r="C64" s="45" t="s">
        <v>318</v>
      </c>
      <c r="D64" s="514" t="s">
        <v>350</v>
      </c>
      <c r="E64" s="593" t="s">
        <v>170</v>
      </c>
      <c r="F64" s="514" t="s">
        <v>362</v>
      </c>
      <c r="G64" s="593" t="s">
        <v>155</v>
      </c>
      <c r="H64" s="514"/>
      <c r="I64" s="514" t="s">
        <v>362</v>
      </c>
      <c r="J64" s="593">
        <v>2024</v>
      </c>
      <c r="K64" s="593">
        <v>2029</v>
      </c>
      <c r="L64" s="687"/>
      <c r="M64" s="689"/>
      <c r="N64" s="689"/>
      <c r="O64" s="689"/>
      <c r="P64" s="689"/>
      <c r="Q64" s="689"/>
      <c r="R64" s="689"/>
      <c r="S64" s="689"/>
      <c r="T64" s="689"/>
      <c r="U64" s="689"/>
      <c r="V64" s="689"/>
      <c r="W64" s="689"/>
      <c r="X64" s="689"/>
      <c r="Y64" s="689"/>
      <c r="Z64" s="477" t="s">
        <v>1267</v>
      </c>
      <c r="AA64" s="477"/>
      <c r="AB64" s="477" t="s">
        <v>1277</v>
      </c>
      <c r="AC64" s="41"/>
      <c r="AD64" s="689"/>
      <c r="AE64" s="689"/>
      <c r="AF64" s="479" t="s">
        <v>1264</v>
      </c>
      <c r="AG64" s="477"/>
      <c r="AH64" s="477"/>
      <c r="AI64" s="477"/>
      <c r="AJ64" s="477" t="s">
        <v>1364</v>
      </c>
      <c r="AK64" s="477" t="s">
        <v>1365</v>
      </c>
      <c r="AL64" s="898"/>
      <c r="AM64" s="544" t="s">
        <v>1275</v>
      </c>
      <c r="AN64" s="66"/>
      <c r="AO64" s="66"/>
      <c r="AP64" s="66"/>
      <c r="AQ64"/>
    </row>
    <row r="65" spans="1:43" ht="30" x14ac:dyDescent="0.25">
      <c r="A65" s="11" t="s">
        <v>1036</v>
      </c>
      <c r="B65" s="59" t="s">
        <v>1036</v>
      </c>
      <c r="C65" s="60" t="s">
        <v>318</v>
      </c>
      <c r="D65" s="515" t="s">
        <v>350</v>
      </c>
      <c r="E65" s="50" t="s">
        <v>186</v>
      </c>
      <c r="F65" s="515" t="s">
        <v>363</v>
      </c>
      <c r="G65" s="50" t="s">
        <v>155</v>
      </c>
      <c r="H65" s="515"/>
      <c r="I65" s="515" t="s">
        <v>363</v>
      </c>
      <c r="J65" s="50">
        <v>2030</v>
      </c>
      <c r="K65" s="50"/>
      <c r="L65" s="687"/>
      <c r="M65" s="690"/>
      <c r="N65" s="690"/>
      <c r="O65" s="690"/>
      <c r="P65" s="690"/>
      <c r="Q65" s="690"/>
      <c r="R65" s="690"/>
      <c r="S65" s="690"/>
      <c r="T65" s="690"/>
      <c r="U65" s="690"/>
      <c r="V65" s="690"/>
      <c r="W65" s="690"/>
      <c r="X65" s="690"/>
      <c r="Y65" s="690"/>
      <c r="Z65" s="477"/>
      <c r="AA65" s="477"/>
      <c r="AB65" s="477"/>
      <c r="AC65" s="41"/>
      <c r="AD65" s="690"/>
      <c r="AE65" s="690"/>
      <c r="AF65" s="479" t="s">
        <v>1264</v>
      </c>
      <c r="AG65" s="477"/>
      <c r="AH65" s="477"/>
      <c r="AI65" s="477"/>
      <c r="AJ65" s="477" t="s">
        <v>1364</v>
      </c>
      <c r="AK65" s="477" t="s">
        <v>1365</v>
      </c>
      <c r="AL65" s="899"/>
      <c r="AM65" s="544" t="s">
        <v>1275</v>
      </c>
      <c r="AN65" s="66"/>
      <c r="AO65" s="66"/>
      <c r="AP65" s="66"/>
      <c r="AQ65"/>
    </row>
    <row r="66" spans="1:43" ht="30" x14ac:dyDescent="0.25">
      <c r="A66" s="11" t="s">
        <v>1038</v>
      </c>
      <c r="B66" s="584" t="s">
        <v>1038</v>
      </c>
      <c r="C66" s="586" t="s">
        <v>318</v>
      </c>
      <c r="D66" s="525" t="s">
        <v>364</v>
      </c>
      <c r="E66" s="590" t="s">
        <v>151</v>
      </c>
      <c r="F66" s="525" t="s">
        <v>365</v>
      </c>
      <c r="G66" s="590"/>
      <c r="H66" s="525" t="s">
        <v>123</v>
      </c>
      <c r="I66" s="525" t="s">
        <v>365</v>
      </c>
      <c r="J66" s="590"/>
      <c r="K66" s="590"/>
      <c r="L66" s="736" t="s">
        <v>366</v>
      </c>
      <c r="M66" s="701" t="s">
        <v>155</v>
      </c>
      <c r="N66" s="701" t="s">
        <v>155</v>
      </c>
      <c r="O66" s="701" t="s">
        <v>155</v>
      </c>
      <c r="P66" s="701"/>
      <c r="Q66" s="701"/>
      <c r="R66" s="701"/>
      <c r="S66" s="701"/>
      <c r="T66" s="701" t="s">
        <v>155</v>
      </c>
      <c r="U66" s="701" t="s">
        <v>155</v>
      </c>
      <c r="V66" s="701" t="s">
        <v>1332</v>
      </c>
      <c r="W66" s="701" t="s">
        <v>1265</v>
      </c>
      <c r="X66" s="701" t="s">
        <v>1266</v>
      </c>
      <c r="Y66" s="701"/>
      <c r="Z66" s="489"/>
      <c r="AA66" s="489"/>
      <c r="AB66" s="489"/>
      <c r="AC66" s="72" t="s">
        <v>1367</v>
      </c>
      <c r="AD66" s="701" t="s">
        <v>159</v>
      </c>
      <c r="AE66" s="701"/>
      <c r="AF66" s="489" t="s">
        <v>1264</v>
      </c>
      <c r="AG66" s="489"/>
      <c r="AH66" s="489"/>
      <c r="AI66" s="489"/>
      <c r="AJ66" s="489" t="s">
        <v>1364</v>
      </c>
      <c r="AK66" s="489" t="s">
        <v>1365</v>
      </c>
      <c r="AL66" s="897" t="s">
        <v>155</v>
      </c>
      <c r="AM66" s="558" t="s">
        <v>1275</v>
      </c>
      <c r="AN66" s="66"/>
      <c r="AO66" s="66" t="s">
        <v>155</v>
      </c>
      <c r="AP66" s="66"/>
      <c r="AQ66"/>
    </row>
    <row r="67" spans="1:43" ht="30" x14ac:dyDescent="0.25">
      <c r="A67" s="11" t="s">
        <v>1038</v>
      </c>
      <c r="B67" s="584" t="s">
        <v>1038</v>
      </c>
      <c r="C67" s="586" t="s">
        <v>318</v>
      </c>
      <c r="D67" s="525" t="s">
        <v>364</v>
      </c>
      <c r="E67" s="590" t="s">
        <v>165</v>
      </c>
      <c r="F67" s="525" t="s">
        <v>371</v>
      </c>
      <c r="G67" s="590"/>
      <c r="H67" s="525"/>
      <c r="I67" s="525" t="s">
        <v>371</v>
      </c>
      <c r="J67" s="590"/>
      <c r="K67" s="590"/>
      <c r="L67" s="736"/>
      <c r="M67" s="737"/>
      <c r="N67" s="737"/>
      <c r="O67" s="737"/>
      <c r="P67" s="737"/>
      <c r="Q67" s="737"/>
      <c r="R67" s="737"/>
      <c r="S67" s="737"/>
      <c r="T67" s="737"/>
      <c r="U67" s="737"/>
      <c r="V67" s="737"/>
      <c r="W67" s="737"/>
      <c r="X67" s="737"/>
      <c r="Y67" s="737"/>
      <c r="Z67" s="489"/>
      <c r="AA67" s="489"/>
      <c r="AB67" s="489"/>
      <c r="AC67" s="41"/>
      <c r="AD67" s="737"/>
      <c r="AE67" s="737"/>
      <c r="AF67" s="489" t="s">
        <v>1264</v>
      </c>
      <c r="AG67" s="489"/>
      <c r="AH67" s="489"/>
      <c r="AI67" s="489"/>
      <c r="AJ67" s="489" t="s">
        <v>1364</v>
      </c>
      <c r="AK67" s="489" t="s">
        <v>1365</v>
      </c>
      <c r="AL67" s="898"/>
      <c r="AM67" s="558" t="s">
        <v>1275</v>
      </c>
      <c r="AN67" s="66"/>
      <c r="AO67" s="66"/>
      <c r="AP67" s="66"/>
      <c r="AQ67"/>
    </row>
    <row r="68" spans="1:43" ht="30" x14ac:dyDescent="0.25">
      <c r="A68" s="11" t="s">
        <v>1038</v>
      </c>
      <c r="B68" s="584" t="s">
        <v>1038</v>
      </c>
      <c r="C68" s="586" t="s">
        <v>318</v>
      </c>
      <c r="D68" s="525" t="s">
        <v>364</v>
      </c>
      <c r="E68" s="590" t="s">
        <v>168</v>
      </c>
      <c r="F68" s="525" t="s">
        <v>374</v>
      </c>
      <c r="G68" s="590"/>
      <c r="H68" s="525"/>
      <c r="I68" s="525" t="s">
        <v>374</v>
      </c>
      <c r="J68" s="590"/>
      <c r="K68" s="590"/>
      <c r="L68" s="736"/>
      <c r="M68" s="737"/>
      <c r="N68" s="737"/>
      <c r="O68" s="737"/>
      <c r="P68" s="737"/>
      <c r="Q68" s="737"/>
      <c r="R68" s="737"/>
      <c r="S68" s="737"/>
      <c r="T68" s="737"/>
      <c r="U68" s="737"/>
      <c r="V68" s="737"/>
      <c r="W68" s="737"/>
      <c r="X68" s="737"/>
      <c r="Y68" s="737"/>
      <c r="Z68" s="489"/>
      <c r="AA68" s="489"/>
      <c r="AB68" s="489"/>
      <c r="AC68" s="41"/>
      <c r="AD68" s="737"/>
      <c r="AE68" s="737"/>
      <c r="AF68" s="489" t="s">
        <v>1264</v>
      </c>
      <c r="AG68" s="489"/>
      <c r="AH68" s="489"/>
      <c r="AI68" s="489"/>
      <c r="AJ68" s="489" t="s">
        <v>1364</v>
      </c>
      <c r="AK68" s="489" t="s">
        <v>1365</v>
      </c>
      <c r="AL68" s="898"/>
      <c r="AM68" s="558" t="s">
        <v>1275</v>
      </c>
      <c r="AN68" s="66"/>
      <c r="AO68" s="66"/>
      <c r="AP68" s="66"/>
      <c r="AQ68"/>
    </row>
    <row r="69" spans="1:43" ht="30" x14ac:dyDescent="0.25">
      <c r="A69" s="11" t="s">
        <v>1038</v>
      </c>
      <c r="B69" s="584" t="s">
        <v>1038</v>
      </c>
      <c r="C69" s="586" t="s">
        <v>318</v>
      </c>
      <c r="D69" s="525" t="s">
        <v>364</v>
      </c>
      <c r="E69" s="590" t="s">
        <v>170</v>
      </c>
      <c r="F69" s="525" t="s">
        <v>376</v>
      </c>
      <c r="G69" s="590"/>
      <c r="H69" s="525"/>
      <c r="I69" s="525" t="s">
        <v>376</v>
      </c>
      <c r="J69" s="590"/>
      <c r="K69" s="590">
        <v>2024</v>
      </c>
      <c r="L69" s="736"/>
      <c r="M69" s="737"/>
      <c r="N69" s="737"/>
      <c r="O69" s="737"/>
      <c r="P69" s="737"/>
      <c r="Q69" s="737"/>
      <c r="R69" s="737"/>
      <c r="S69" s="737"/>
      <c r="T69" s="737"/>
      <c r="U69" s="737"/>
      <c r="V69" s="737"/>
      <c r="W69" s="737"/>
      <c r="X69" s="737"/>
      <c r="Y69" s="737"/>
      <c r="Z69" s="489"/>
      <c r="AA69" s="489"/>
      <c r="AB69" s="489" t="s">
        <v>1277</v>
      </c>
      <c r="AC69" s="41"/>
      <c r="AD69" s="737"/>
      <c r="AE69" s="737"/>
      <c r="AF69" s="489" t="s">
        <v>1264</v>
      </c>
      <c r="AG69" s="489"/>
      <c r="AH69" s="489"/>
      <c r="AI69" s="489"/>
      <c r="AJ69" s="489" t="s">
        <v>1364</v>
      </c>
      <c r="AK69" s="489" t="s">
        <v>1365</v>
      </c>
      <c r="AL69" s="898"/>
      <c r="AM69" s="558" t="s">
        <v>1275</v>
      </c>
      <c r="AN69" s="66"/>
      <c r="AO69" s="66"/>
      <c r="AP69" s="66"/>
      <c r="AQ69"/>
    </row>
    <row r="70" spans="1:43" ht="30" x14ac:dyDescent="0.25">
      <c r="A70" s="11" t="s">
        <v>1038</v>
      </c>
      <c r="B70" s="584" t="s">
        <v>1038</v>
      </c>
      <c r="C70" s="586" t="s">
        <v>318</v>
      </c>
      <c r="D70" s="525" t="s">
        <v>364</v>
      </c>
      <c r="E70" s="590" t="s">
        <v>186</v>
      </c>
      <c r="F70" s="525" t="s">
        <v>378</v>
      </c>
      <c r="G70" s="590" t="s">
        <v>155</v>
      </c>
      <c r="H70" s="525"/>
      <c r="I70" s="525" t="s">
        <v>378</v>
      </c>
      <c r="J70" s="590">
        <v>2025</v>
      </c>
      <c r="K70" s="590">
        <v>2029</v>
      </c>
      <c r="L70" s="736"/>
      <c r="M70" s="737"/>
      <c r="N70" s="737"/>
      <c r="O70" s="737"/>
      <c r="P70" s="737"/>
      <c r="Q70" s="737"/>
      <c r="R70" s="737"/>
      <c r="S70" s="737"/>
      <c r="T70" s="737"/>
      <c r="U70" s="737"/>
      <c r="V70" s="737"/>
      <c r="W70" s="737"/>
      <c r="X70" s="737"/>
      <c r="Y70" s="737"/>
      <c r="Z70" s="489"/>
      <c r="AA70" s="489"/>
      <c r="AB70" s="489" t="s">
        <v>1277</v>
      </c>
      <c r="AC70" s="41"/>
      <c r="AD70" s="737"/>
      <c r="AE70" s="737"/>
      <c r="AF70" s="489" t="s">
        <v>1264</v>
      </c>
      <c r="AG70" s="489"/>
      <c r="AH70" s="489"/>
      <c r="AI70" s="489"/>
      <c r="AJ70" s="489" t="s">
        <v>1364</v>
      </c>
      <c r="AK70" s="489" t="s">
        <v>1365</v>
      </c>
      <c r="AL70" s="898"/>
      <c r="AM70" s="558" t="s">
        <v>1275</v>
      </c>
      <c r="AN70" s="66"/>
      <c r="AO70" s="66"/>
      <c r="AP70" s="66"/>
      <c r="AQ70"/>
    </row>
    <row r="71" spans="1:43" ht="30" x14ac:dyDescent="0.25">
      <c r="A71" s="11" t="s">
        <v>1038</v>
      </c>
      <c r="B71" s="584" t="s">
        <v>1038</v>
      </c>
      <c r="C71" s="586" t="s">
        <v>318</v>
      </c>
      <c r="D71" s="525" t="s">
        <v>364</v>
      </c>
      <c r="E71" s="590" t="s">
        <v>188</v>
      </c>
      <c r="F71" s="525" t="s">
        <v>380</v>
      </c>
      <c r="G71" s="590" t="s">
        <v>155</v>
      </c>
      <c r="H71" s="525"/>
      <c r="I71" s="525" t="s">
        <v>380</v>
      </c>
      <c r="J71" s="590">
        <v>2030</v>
      </c>
      <c r="K71" s="590"/>
      <c r="L71" s="736"/>
      <c r="M71" s="702"/>
      <c r="N71" s="702"/>
      <c r="O71" s="702"/>
      <c r="P71" s="702"/>
      <c r="Q71" s="702"/>
      <c r="R71" s="702"/>
      <c r="S71" s="702"/>
      <c r="T71" s="702"/>
      <c r="U71" s="702"/>
      <c r="V71" s="702"/>
      <c r="W71" s="702"/>
      <c r="X71" s="702"/>
      <c r="Y71" s="702"/>
      <c r="Z71" s="489"/>
      <c r="AA71" s="489"/>
      <c r="AB71" s="489" t="s">
        <v>1277</v>
      </c>
      <c r="AC71" s="41"/>
      <c r="AD71" s="702"/>
      <c r="AE71" s="702"/>
      <c r="AF71" s="489" t="s">
        <v>1264</v>
      </c>
      <c r="AG71" s="489"/>
      <c r="AH71" s="489"/>
      <c r="AI71" s="489"/>
      <c r="AJ71" s="489" t="s">
        <v>1364</v>
      </c>
      <c r="AK71" s="489" t="s">
        <v>1365</v>
      </c>
      <c r="AL71" s="899"/>
      <c r="AM71" s="558" t="s">
        <v>1275</v>
      </c>
      <c r="AN71" s="66"/>
      <c r="AO71" s="66"/>
      <c r="AP71" s="66"/>
      <c r="AQ71"/>
    </row>
    <row r="72" spans="1:43" ht="30" x14ac:dyDescent="0.25">
      <c r="A72" s="11" t="s">
        <v>1043</v>
      </c>
      <c r="B72" s="39" t="s">
        <v>1043</v>
      </c>
      <c r="C72" s="40" t="s">
        <v>382</v>
      </c>
      <c r="D72" s="57" t="s">
        <v>319</v>
      </c>
      <c r="E72" s="592" t="s">
        <v>151</v>
      </c>
      <c r="F72" s="57" t="s">
        <v>320</v>
      </c>
      <c r="G72" s="592"/>
      <c r="H72" s="573" t="s">
        <v>123</v>
      </c>
      <c r="I72" s="57" t="s">
        <v>320</v>
      </c>
      <c r="J72" s="592"/>
      <c r="K72" s="592">
        <v>2019</v>
      </c>
      <c r="L72" s="684" t="s">
        <v>321</v>
      </c>
      <c r="M72" s="688" t="s">
        <v>155</v>
      </c>
      <c r="N72" s="688" t="s">
        <v>155</v>
      </c>
      <c r="O72" s="688" t="s">
        <v>155</v>
      </c>
      <c r="P72" s="688"/>
      <c r="Q72" s="688"/>
      <c r="R72" s="688"/>
      <c r="S72" s="688"/>
      <c r="T72" s="688" t="s">
        <v>155</v>
      </c>
      <c r="U72" s="688"/>
      <c r="V72" s="688" t="s">
        <v>1332</v>
      </c>
      <c r="W72" s="688" t="s">
        <v>1265</v>
      </c>
      <c r="X72" s="688" t="s">
        <v>1266</v>
      </c>
      <c r="Y72" s="688"/>
      <c r="Z72" s="477"/>
      <c r="AA72" s="477"/>
      <c r="AB72" s="477"/>
      <c r="AC72" s="72" t="s">
        <v>1367</v>
      </c>
      <c r="AD72" s="688" t="s">
        <v>159</v>
      </c>
      <c r="AE72" s="688"/>
      <c r="AF72" s="479" t="s">
        <v>1264</v>
      </c>
      <c r="AG72" s="477"/>
      <c r="AH72" s="477"/>
      <c r="AI72" s="477"/>
      <c r="AJ72" s="477" t="s">
        <v>1364</v>
      </c>
      <c r="AK72" s="477" t="s">
        <v>1365</v>
      </c>
      <c r="AL72" s="688"/>
      <c r="AM72" s="544" t="s">
        <v>1275</v>
      </c>
      <c r="AN72" s="66"/>
      <c r="AO72" s="66" t="s">
        <v>155</v>
      </c>
      <c r="AP72" s="66"/>
      <c r="AQ72"/>
    </row>
    <row r="73" spans="1:43" ht="60" x14ac:dyDescent="0.25">
      <c r="A73" s="11" t="s">
        <v>1043</v>
      </c>
      <c r="B73" s="44" t="s">
        <v>1043</v>
      </c>
      <c r="C73" s="45" t="s">
        <v>382</v>
      </c>
      <c r="D73" s="514" t="s">
        <v>319</v>
      </c>
      <c r="E73" s="593" t="s">
        <v>165</v>
      </c>
      <c r="F73" s="514" t="s">
        <v>329</v>
      </c>
      <c r="G73" s="593"/>
      <c r="H73" s="504" t="s">
        <v>330</v>
      </c>
      <c r="I73" s="514" t="s">
        <v>329</v>
      </c>
      <c r="J73" s="593">
        <v>2020</v>
      </c>
      <c r="K73" s="593"/>
      <c r="L73" s="684"/>
      <c r="M73" s="689"/>
      <c r="N73" s="689"/>
      <c r="O73" s="689"/>
      <c r="P73" s="689"/>
      <c r="Q73" s="689"/>
      <c r="R73" s="689"/>
      <c r="S73" s="689"/>
      <c r="T73" s="689"/>
      <c r="U73" s="689"/>
      <c r="V73" s="689"/>
      <c r="W73" s="689"/>
      <c r="X73" s="689"/>
      <c r="Y73" s="689"/>
      <c r="Z73" s="477"/>
      <c r="AA73" s="477"/>
      <c r="AB73" s="477"/>
      <c r="AC73" s="41"/>
      <c r="AD73" s="689"/>
      <c r="AE73" s="689"/>
      <c r="AF73" s="479" t="s">
        <v>1264</v>
      </c>
      <c r="AG73" s="477"/>
      <c r="AH73" s="477"/>
      <c r="AI73" s="477"/>
      <c r="AJ73" s="477" t="s">
        <v>1364</v>
      </c>
      <c r="AK73" s="477" t="s">
        <v>1365</v>
      </c>
      <c r="AL73" s="689"/>
      <c r="AM73" s="544" t="s">
        <v>1275</v>
      </c>
      <c r="AN73" s="66"/>
      <c r="AO73" s="66"/>
      <c r="AP73" s="66"/>
      <c r="AQ73"/>
    </row>
    <row r="74" spans="1:43" ht="30" x14ac:dyDescent="0.25">
      <c r="A74" s="11" t="s">
        <v>1043</v>
      </c>
      <c r="B74" s="44" t="s">
        <v>1043</v>
      </c>
      <c r="C74" s="45" t="s">
        <v>382</v>
      </c>
      <c r="D74" s="514" t="s">
        <v>319</v>
      </c>
      <c r="E74" s="593" t="s">
        <v>168</v>
      </c>
      <c r="F74" s="514" t="s">
        <v>333</v>
      </c>
      <c r="G74" s="593"/>
      <c r="H74" s="514"/>
      <c r="I74" s="514" t="s">
        <v>333</v>
      </c>
      <c r="J74" s="593"/>
      <c r="K74" s="593"/>
      <c r="L74" s="684"/>
      <c r="M74" s="689"/>
      <c r="N74" s="689"/>
      <c r="O74" s="689"/>
      <c r="P74" s="689"/>
      <c r="Q74" s="689"/>
      <c r="R74" s="689"/>
      <c r="S74" s="689"/>
      <c r="T74" s="689"/>
      <c r="U74" s="689"/>
      <c r="V74" s="689"/>
      <c r="W74" s="689"/>
      <c r="X74" s="689"/>
      <c r="Y74" s="689"/>
      <c r="Z74" s="477"/>
      <c r="AA74" s="477"/>
      <c r="AB74" s="477"/>
      <c r="AC74" s="41"/>
      <c r="AD74" s="689"/>
      <c r="AE74" s="689"/>
      <c r="AF74" s="479" t="s">
        <v>1264</v>
      </c>
      <c r="AG74" s="477"/>
      <c r="AH74" s="477"/>
      <c r="AI74" s="477"/>
      <c r="AJ74" s="477" t="s">
        <v>1364</v>
      </c>
      <c r="AK74" s="477" t="s">
        <v>1365</v>
      </c>
      <c r="AL74" s="689"/>
      <c r="AM74" s="544" t="s">
        <v>1275</v>
      </c>
      <c r="AN74" s="66"/>
      <c r="AO74" s="66"/>
      <c r="AP74" s="66"/>
      <c r="AQ74"/>
    </row>
    <row r="75" spans="1:43" ht="30" x14ac:dyDescent="0.25">
      <c r="A75" s="11" t="s">
        <v>1043</v>
      </c>
      <c r="B75" s="44" t="s">
        <v>1043</v>
      </c>
      <c r="C75" s="45" t="s">
        <v>382</v>
      </c>
      <c r="D75" s="514" t="s">
        <v>319</v>
      </c>
      <c r="E75" s="593" t="s">
        <v>170</v>
      </c>
      <c r="F75" s="514" t="s">
        <v>335</v>
      </c>
      <c r="G75" s="593"/>
      <c r="H75" s="514"/>
      <c r="I75" s="514" t="s">
        <v>335</v>
      </c>
      <c r="J75" s="593"/>
      <c r="K75" s="593">
        <v>2024</v>
      </c>
      <c r="L75" s="684"/>
      <c r="M75" s="689"/>
      <c r="N75" s="689"/>
      <c r="O75" s="689"/>
      <c r="P75" s="689"/>
      <c r="Q75" s="689"/>
      <c r="R75" s="689"/>
      <c r="S75" s="689"/>
      <c r="T75" s="689"/>
      <c r="U75" s="689"/>
      <c r="V75" s="689"/>
      <c r="W75" s="689"/>
      <c r="X75" s="689"/>
      <c r="Y75" s="689"/>
      <c r="Z75" s="477"/>
      <c r="AA75" s="477"/>
      <c r="AB75" s="477"/>
      <c r="AC75" s="41"/>
      <c r="AD75" s="689"/>
      <c r="AE75" s="689"/>
      <c r="AF75" s="479" t="s">
        <v>1264</v>
      </c>
      <c r="AG75" s="477"/>
      <c r="AH75" s="477"/>
      <c r="AI75" s="477"/>
      <c r="AJ75" s="477" t="s">
        <v>1364</v>
      </c>
      <c r="AK75" s="477" t="s">
        <v>1365</v>
      </c>
      <c r="AL75" s="689"/>
      <c r="AM75" s="544" t="s">
        <v>1275</v>
      </c>
      <c r="AN75" s="66"/>
      <c r="AO75" s="66"/>
      <c r="AP75" s="66"/>
      <c r="AQ75"/>
    </row>
    <row r="76" spans="1:43" ht="30" x14ac:dyDescent="0.25">
      <c r="A76" s="11" t="s">
        <v>1043</v>
      </c>
      <c r="B76" s="44" t="s">
        <v>1043</v>
      </c>
      <c r="C76" s="45" t="s">
        <v>382</v>
      </c>
      <c r="D76" s="514" t="s">
        <v>319</v>
      </c>
      <c r="E76" s="593" t="s">
        <v>186</v>
      </c>
      <c r="F76" s="514" t="s">
        <v>338</v>
      </c>
      <c r="G76" s="593" t="s">
        <v>155</v>
      </c>
      <c r="H76" s="514"/>
      <c r="I76" s="514" t="s">
        <v>338</v>
      </c>
      <c r="J76" s="593">
        <v>2025</v>
      </c>
      <c r="K76" s="593">
        <v>2029</v>
      </c>
      <c r="L76" s="684"/>
      <c r="M76" s="689"/>
      <c r="N76" s="689"/>
      <c r="O76" s="689"/>
      <c r="P76" s="689"/>
      <c r="Q76" s="689"/>
      <c r="R76" s="689"/>
      <c r="S76" s="689"/>
      <c r="T76" s="689"/>
      <c r="U76" s="689"/>
      <c r="V76" s="689"/>
      <c r="W76" s="689"/>
      <c r="X76" s="689"/>
      <c r="Y76" s="689"/>
      <c r="Z76" s="477"/>
      <c r="AA76" s="477"/>
      <c r="AB76" s="477"/>
      <c r="AC76" s="41"/>
      <c r="AD76" s="689"/>
      <c r="AE76" s="689"/>
      <c r="AF76" s="479" t="s">
        <v>1264</v>
      </c>
      <c r="AG76" s="477"/>
      <c r="AH76" s="477"/>
      <c r="AI76" s="477"/>
      <c r="AJ76" s="477" t="s">
        <v>1364</v>
      </c>
      <c r="AK76" s="477" t="s">
        <v>1365</v>
      </c>
      <c r="AL76" s="689"/>
      <c r="AM76" s="544" t="s">
        <v>1275</v>
      </c>
      <c r="AN76" s="66"/>
      <c r="AO76" s="66"/>
      <c r="AP76" s="66"/>
      <c r="AQ76"/>
    </row>
    <row r="77" spans="1:43" ht="30" x14ac:dyDescent="0.25">
      <c r="A77" s="11" t="s">
        <v>1043</v>
      </c>
      <c r="B77" s="59" t="s">
        <v>1043</v>
      </c>
      <c r="C77" s="60" t="s">
        <v>382</v>
      </c>
      <c r="D77" s="515" t="s">
        <v>319</v>
      </c>
      <c r="E77" s="50" t="s">
        <v>188</v>
      </c>
      <c r="F77" s="515" t="s">
        <v>339</v>
      </c>
      <c r="G77" s="50" t="s">
        <v>155</v>
      </c>
      <c r="H77" s="515"/>
      <c r="I77" s="515" t="s">
        <v>339</v>
      </c>
      <c r="J77" s="50">
        <v>2030</v>
      </c>
      <c r="K77" s="50"/>
      <c r="L77" s="684"/>
      <c r="M77" s="690"/>
      <c r="N77" s="690"/>
      <c r="O77" s="690"/>
      <c r="P77" s="690"/>
      <c r="Q77" s="690"/>
      <c r="R77" s="690"/>
      <c r="S77" s="690"/>
      <c r="T77" s="690"/>
      <c r="U77" s="690"/>
      <c r="V77" s="690"/>
      <c r="W77" s="690"/>
      <c r="X77" s="690"/>
      <c r="Y77" s="690"/>
      <c r="Z77" s="477"/>
      <c r="AA77" s="477"/>
      <c r="AB77" s="477"/>
      <c r="AC77" s="41"/>
      <c r="AD77" s="690"/>
      <c r="AE77" s="690"/>
      <c r="AF77" s="479" t="s">
        <v>1264</v>
      </c>
      <c r="AG77" s="477"/>
      <c r="AH77" s="477"/>
      <c r="AI77" s="477"/>
      <c r="AJ77" s="477" t="s">
        <v>1364</v>
      </c>
      <c r="AK77" s="477" t="s">
        <v>1365</v>
      </c>
      <c r="AL77" s="690"/>
      <c r="AM77" s="544" t="s">
        <v>1275</v>
      </c>
      <c r="AN77" s="66"/>
      <c r="AO77" s="66"/>
      <c r="AP77" s="66"/>
      <c r="AQ77"/>
    </row>
    <row r="78" spans="1:43" ht="30" x14ac:dyDescent="0.25">
      <c r="A78" s="11" t="s">
        <v>1044</v>
      </c>
      <c r="B78" s="584" t="s">
        <v>1044</v>
      </c>
      <c r="C78" s="586" t="s">
        <v>382</v>
      </c>
      <c r="D78" s="525" t="s">
        <v>350</v>
      </c>
      <c r="E78" s="590" t="s">
        <v>151</v>
      </c>
      <c r="F78" s="525" t="s">
        <v>351</v>
      </c>
      <c r="G78" s="590"/>
      <c r="H78" s="525" t="s">
        <v>123</v>
      </c>
      <c r="I78" s="525" t="s">
        <v>351</v>
      </c>
      <c r="J78" s="590"/>
      <c r="K78" s="590"/>
      <c r="L78" s="736" t="s">
        <v>384</v>
      </c>
      <c r="M78" s="701" t="s">
        <v>155</v>
      </c>
      <c r="N78" s="701" t="s">
        <v>155</v>
      </c>
      <c r="O78" s="701" t="s">
        <v>155</v>
      </c>
      <c r="P78" s="701"/>
      <c r="Q78" s="701"/>
      <c r="R78" s="701"/>
      <c r="S78" s="701"/>
      <c r="T78" s="701" t="s">
        <v>155</v>
      </c>
      <c r="U78" s="701"/>
      <c r="V78" s="701" t="s">
        <v>1332</v>
      </c>
      <c r="W78" s="701" t="s">
        <v>1265</v>
      </c>
      <c r="X78" s="701" t="s">
        <v>1266</v>
      </c>
      <c r="Y78" s="701"/>
      <c r="Z78" s="489"/>
      <c r="AA78" s="489"/>
      <c r="AB78" s="489"/>
      <c r="AC78" s="72" t="s">
        <v>1367</v>
      </c>
      <c r="AD78" s="701" t="s">
        <v>159</v>
      </c>
      <c r="AE78" s="701"/>
      <c r="AF78" s="489" t="s">
        <v>1264</v>
      </c>
      <c r="AG78" s="489"/>
      <c r="AH78" s="489"/>
      <c r="AI78" s="489"/>
      <c r="AJ78" s="489" t="s">
        <v>1364</v>
      </c>
      <c r="AK78" s="489" t="s">
        <v>1365</v>
      </c>
      <c r="AL78" s="701"/>
      <c r="AM78" s="558" t="s">
        <v>1275</v>
      </c>
      <c r="AN78" s="66"/>
      <c r="AO78" s="66" t="s">
        <v>155</v>
      </c>
      <c r="AP78" s="66"/>
      <c r="AQ78"/>
    </row>
    <row r="79" spans="1:43" ht="30" x14ac:dyDescent="0.25">
      <c r="A79" s="11" t="s">
        <v>1044</v>
      </c>
      <c r="B79" s="584" t="s">
        <v>1044</v>
      </c>
      <c r="C79" s="586" t="s">
        <v>382</v>
      </c>
      <c r="D79" s="525" t="s">
        <v>350</v>
      </c>
      <c r="E79" s="590" t="s">
        <v>165</v>
      </c>
      <c r="F79" s="525" t="s">
        <v>385</v>
      </c>
      <c r="G79" s="590"/>
      <c r="H79" s="525"/>
      <c r="I79" s="525" t="s">
        <v>385</v>
      </c>
      <c r="J79" s="590"/>
      <c r="K79" s="590"/>
      <c r="L79" s="736"/>
      <c r="M79" s="737"/>
      <c r="N79" s="737"/>
      <c r="O79" s="737"/>
      <c r="P79" s="737"/>
      <c r="Q79" s="737"/>
      <c r="R79" s="737"/>
      <c r="S79" s="737"/>
      <c r="T79" s="737"/>
      <c r="U79" s="737"/>
      <c r="V79" s="737"/>
      <c r="W79" s="737"/>
      <c r="X79" s="737"/>
      <c r="Y79" s="737"/>
      <c r="Z79" s="489"/>
      <c r="AA79" s="489"/>
      <c r="AB79" s="489"/>
      <c r="AC79" s="41"/>
      <c r="AD79" s="737"/>
      <c r="AE79" s="737"/>
      <c r="AF79" s="489" t="s">
        <v>1264</v>
      </c>
      <c r="AG79" s="489"/>
      <c r="AH79" s="489"/>
      <c r="AI79" s="489"/>
      <c r="AJ79" s="489" t="s">
        <v>1364</v>
      </c>
      <c r="AK79" s="489" t="s">
        <v>1365</v>
      </c>
      <c r="AL79" s="737"/>
      <c r="AM79" s="558" t="s">
        <v>1275</v>
      </c>
      <c r="AN79" s="66"/>
      <c r="AO79" s="66"/>
      <c r="AP79" s="66"/>
      <c r="AQ79"/>
    </row>
    <row r="80" spans="1:43" ht="30" x14ac:dyDescent="0.25">
      <c r="A80" s="11" t="s">
        <v>1044</v>
      </c>
      <c r="B80" s="584" t="s">
        <v>1044</v>
      </c>
      <c r="C80" s="586" t="s">
        <v>382</v>
      </c>
      <c r="D80" s="525" t="s">
        <v>350</v>
      </c>
      <c r="E80" s="590" t="s">
        <v>168</v>
      </c>
      <c r="F80" s="525" t="s">
        <v>361</v>
      </c>
      <c r="G80" s="590"/>
      <c r="H80" s="525"/>
      <c r="I80" s="525" t="s">
        <v>361</v>
      </c>
      <c r="J80" s="590"/>
      <c r="K80" s="590">
        <v>2024</v>
      </c>
      <c r="L80" s="736"/>
      <c r="M80" s="737"/>
      <c r="N80" s="737"/>
      <c r="O80" s="737"/>
      <c r="P80" s="737"/>
      <c r="Q80" s="737"/>
      <c r="R80" s="737"/>
      <c r="S80" s="737"/>
      <c r="T80" s="737"/>
      <c r="U80" s="737"/>
      <c r="V80" s="737"/>
      <c r="W80" s="737"/>
      <c r="X80" s="737"/>
      <c r="Y80" s="737"/>
      <c r="Z80" s="489"/>
      <c r="AA80" s="489"/>
      <c r="AB80" s="489"/>
      <c r="AC80" s="41"/>
      <c r="AD80" s="737"/>
      <c r="AE80" s="737"/>
      <c r="AF80" s="489" t="s">
        <v>1264</v>
      </c>
      <c r="AG80" s="489"/>
      <c r="AH80" s="489"/>
      <c r="AI80" s="489"/>
      <c r="AJ80" s="489" t="s">
        <v>1364</v>
      </c>
      <c r="AK80" s="489" t="s">
        <v>1365</v>
      </c>
      <c r="AL80" s="737"/>
      <c r="AM80" s="558" t="s">
        <v>1275</v>
      </c>
      <c r="AN80" s="66"/>
      <c r="AO80" s="66"/>
      <c r="AP80" s="66"/>
      <c r="AQ80"/>
    </row>
    <row r="81" spans="1:44" ht="30" x14ac:dyDescent="0.25">
      <c r="A81" s="11" t="s">
        <v>1044</v>
      </c>
      <c r="B81" s="584" t="s">
        <v>1044</v>
      </c>
      <c r="C81" s="586" t="s">
        <v>382</v>
      </c>
      <c r="D81" s="525" t="s">
        <v>350</v>
      </c>
      <c r="E81" s="590" t="s">
        <v>170</v>
      </c>
      <c r="F81" s="525" t="s">
        <v>362</v>
      </c>
      <c r="G81" s="590" t="s">
        <v>155</v>
      </c>
      <c r="H81" s="525"/>
      <c r="I81" s="525" t="s">
        <v>362</v>
      </c>
      <c r="J81" s="590">
        <v>2025</v>
      </c>
      <c r="K81" s="590">
        <v>2029</v>
      </c>
      <c r="L81" s="736"/>
      <c r="M81" s="737"/>
      <c r="N81" s="737"/>
      <c r="O81" s="737"/>
      <c r="P81" s="737"/>
      <c r="Q81" s="737"/>
      <c r="R81" s="737"/>
      <c r="S81" s="737"/>
      <c r="T81" s="737"/>
      <c r="U81" s="737"/>
      <c r="V81" s="737"/>
      <c r="W81" s="737"/>
      <c r="X81" s="737"/>
      <c r="Y81" s="737"/>
      <c r="Z81" s="489"/>
      <c r="AA81" s="489"/>
      <c r="AB81" s="489"/>
      <c r="AC81" s="41"/>
      <c r="AD81" s="737"/>
      <c r="AE81" s="737"/>
      <c r="AF81" s="489" t="s">
        <v>1264</v>
      </c>
      <c r="AG81" s="489"/>
      <c r="AH81" s="489"/>
      <c r="AI81" s="489"/>
      <c r="AJ81" s="489" t="s">
        <v>1364</v>
      </c>
      <c r="AK81" s="489" t="s">
        <v>1365</v>
      </c>
      <c r="AL81" s="737"/>
      <c r="AM81" s="558" t="s">
        <v>1275</v>
      </c>
      <c r="AN81" s="66"/>
      <c r="AO81" s="66"/>
      <c r="AP81" s="66"/>
      <c r="AQ81"/>
    </row>
    <row r="82" spans="1:44" ht="30" x14ac:dyDescent="0.25">
      <c r="A82" s="11" t="s">
        <v>1044</v>
      </c>
      <c r="B82" s="584" t="s">
        <v>1044</v>
      </c>
      <c r="C82" s="586" t="s">
        <v>382</v>
      </c>
      <c r="D82" s="525" t="s">
        <v>350</v>
      </c>
      <c r="E82" s="590" t="s">
        <v>186</v>
      </c>
      <c r="F82" s="525" t="s">
        <v>363</v>
      </c>
      <c r="G82" s="590" t="s">
        <v>155</v>
      </c>
      <c r="H82" s="525"/>
      <c r="I82" s="525" t="s">
        <v>363</v>
      </c>
      <c r="J82" s="590">
        <v>2030</v>
      </c>
      <c r="K82" s="590"/>
      <c r="L82" s="736"/>
      <c r="M82" s="702"/>
      <c r="N82" s="702"/>
      <c r="O82" s="702"/>
      <c r="P82" s="702"/>
      <c r="Q82" s="702"/>
      <c r="R82" s="702"/>
      <c r="S82" s="702"/>
      <c r="T82" s="702"/>
      <c r="U82" s="702"/>
      <c r="V82" s="702"/>
      <c r="W82" s="702"/>
      <c r="X82" s="702"/>
      <c r="Y82" s="702"/>
      <c r="Z82" s="489"/>
      <c r="AA82" s="489"/>
      <c r="AB82" s="489"/>
      <c r="AC82" s="41"/>
      <c r="AD82" s="702"/>
      <c r="AE82" s="702"/>
      <c r="AF82" s="489" t="s">
        <v>1264</v>
      </c>
      <c r="AG82" s="489"/>
      <c r="AH82" s="489"/>
      <c r="AI82" s="489"/>
      <c r="AJ82" s="489" t="s">
        <v>1364</v>
      </c>
      <c r="AK82" s="489" t="s">
        <v>1365</v>
      </c>
      <c r="AL82" s="702"/>
      <c r="AM82" s="558" t="s">
        <v>1275</v>
      </c>
      <c r="AN82" s="66"/>
      <c r="AO82" s="66"/>
      <c r="AP82" s="66"/>
      <c r="AQ82"/>
    </row>
    <row r="83" spans="1:44" ht="30" x14ac:dyDescent="0.25">
      <c r="A83" s="11" t="s">
        <v>1046</v>
      </c>
      <c r="B83" s="39" t="s">
        <v>1046</v>
      </c>
      <c r="C83" s="40" t="s">
        <v>382</v>
      </c>
      <c r="D83" s="57" t="s">
        <v>386</v>
      </c>
      <c r="E83" s="592" t="s">
        <v>151</v>
      </c>
      <c r="F83" s="57" t="s">
        <v>365</v>
      </c>
      <c r="G83" s="592"/>
      <c r="H83" s="57" t="s">
        <v>123</v>
      </c>
      <c r="I83" s="57" t="s">
        <v>365</v>
      </c>
      <c r="J83" s="592"/>
      <c r="K83" s="592"/>
      <c r="L83" s="687" t="s">
        <v>387</v>
      </c>
      <c r="M83" s="688" t="s">
        <v>155</v>
      </c>
      <c r="N83" s="688" t="s">
        <v>155</v>
      </c>
      <c r="O83" s="688" t="s">
        <v>155</v>
      </c>
      <c r="P83" s="688"/>
      <c r="Q83" s="688"/>
      <c r="R83" s="688"/>
      <c r="S83" s="688"/>
      <c r="T83" s="688" t="s">
        <v>155</v>
      </c>
      <c r="U83" s="688" t="s">
        <v>155</v>
      </c>
      <c r="V83" s="688" t="s">
        <v>1332</v>
      </c>
      <c r="W83" s="688" t="s">
        <v>1265</v>
      </c>
      <c r="X83" s="688" t="s">
        <v>1266</v>
      </c>
      <c r="Y83" s="688"/>
      <c r="Z83" s="477"/>
      <c r="AA83" s="477"/>
      <c r="AB83" s="477"/>
      <c r="AC83" s="72" t="s">
        <v>1367</v>
      </c>
      <c r="AD83" s="688" t="s">
        <v>159</v>
      </c>
      <c r="AE83" s="688"/>
      <c r="AF83" s="479" t="s">
        <v>1264</v>
      </c>
      <c r="AG83" s="477"/>
      <c r="AH83" s="477"/>
      <c r="AI83" s="477"/>
      <c r="AJ83" s="477" t="s">
        <v>1364</v>
      </c>
      <c r="AK83" s="477" t="s">
        <v>1365</v>
      </c>
      <c r="AL83" s="897" t="s">
        <v>155</v>
      </c>
      <c r="AM83" s="544" t="s">
        <v>1275</v>
      </c>
      <c r="AN83" s="66"/>
      <c r="AO83" s="66" t="s">
        <v>155</v>
      </c>
      <c r="AP83" s="66"/>
      <c r="AQ83"/>
    </row>
    <row r="84" spans="1:44" ht="30" x14ac:dyDescent="0.25">
      <c r="A84" s="11" t="s">
        <v>1046</v>
      </c>
      <c r="B84" s="44" t="s">
        <v>1046</v>
      </c>
      <c r="C84" s="45" t="s">
        <v>382</v>
      </c>
      <c r="D84" s="514" t="s">
        <v>386</v>
      </c>
      <c r="E84" s="593" t="s">
        <v>165</v>
      </c>
      <c r="F84" s="514" t="s">
        <v>371</v>
      </c>
      <c r="G84" s="593"/>
      <c r="H84" s="514"/>
      <c r="I84" s="514" t="s">
        <v>371</v>
      </c>
      <c r="J84" s="593"/>
      <c r="K84" s="593"/>
      <c r="L84" s="687"/>
      <c r="M84" s="689"/>
      <c r="N84" s="689"/>
      <c r="O84" s="689"/>
      <c r="P84" s="689"/>
      <c r="Q84" s="689"/>
      <c r="R84" s="689"/>
      <c r="S84" s="689"/>
      <c r="T84" s="689"/>
      <c r="U84" s="689"/>
      <c r="V84" s="689"/>
      <c r="W84" s="689"/>
      <c r="X84" s="689"/>
      <c r="Y84" s="689"/>
      <c r="Z84" s="477"/>
      <c r="AA84" s="477"/>
      <c r="AB84" s="477"/>
      <c r="AC84" s="41"/>
      <c r="AD84" s="689"/>
      <c r="AE84" s="689"/>
      <c r="AF84" s="479" t="s">
        <v>1264</v>
      </c>
      <c r="AG84" s="477"/>
      <c r="AH84" s="477"/>
      <c r="AI84" s="477"/>
      <c r="AJ84" s="477" t="s">
        <v>1364</v>
      </c>
      <c r="AK84" s="477" t="s">
        <v>1365</v>
      </c>
      <c r="AL84" s="898"/>
      <c r="AM84" s="544" t="s">
        <v>1275</v>
      </c>
      <c r="AN84" s="66"/>
      <c r="AO84" s="66"/>
      <c r="AP84" s="66"/>
      <c r="AQ84"/>
    </row>
    <row r="85" spans="1:44" ht="30" x14ac:dyDescent="0.25">
      <c r="A85" s="11" t="s">
        <v>1046</v>
      </c>
      <c r="B85" s="44" t="s">
        <v>1046</v>
      </c>
      <c r="C85" s="45" t="s">
        <v>382</v>
      </c>
      <c r="D85" s="514" t="s">
        <v>386</v>
      </c>
      <c r="E85" s="593" t="s">
        <v>168</v>
      </c>
      <c r="F85" s="514" t="s">
        <v>389</v>
      </c>
      <c r="G85" s="593"/>
      <c r="H85" s="514"/>
      <c r="I85" s="514" t="s">
        <v>389</v>
      </c>
      <c r="J85" s="593"/>
      <c r="K85" s="593">
        <v>2024</v>
      </c>
      <c r="L85" s="687"/>
      <c r="M85" s="689"/>
      <c r="N85" s="689"/>
      <c r="O85" s="689"/>
      <c r="P85" s="689"/>
      <c r="Q85" s="689"/>
      <c r="R85" s="689"/>
      <c r="S85" s="689"/>
      <c r="T85" s="689"/>
      <c r="U85" s="689"/>
      <c r="V85" s="689"/>
      <c r="W85" s="689"/>
      <c r="X85" s="689"/>
      <c r="Y85" s="689"/>
      <c r="Z85" s="477"/>
      <c r="AA85" s="477"/>
      <c r="AB85" s="477"/>
      <c r="AC85" s="41"/>
      <c r="AD85" s="689"/>
      <c r="AE85" s="689"/>
      <c r="AF85" s="479" t="s">
        <v>1264</v>
      </c>
      <c r="AG85" s="477"/>
      <c r="AH85" s="477"/>
      <c r="AI85" s="477"/>
      <c r="AJ85" s="477" t="s">
        <v>1364</v>
      </c>
      <c r="AK85" s="477" t="s">
        <v>1365</v>
      </c>
      <c r="AL85" s="898"/>
      <c r="AM85" s="544" t="s">
        <v>1275</v>
      </c>
      <c r="AN85" s="66"/>
      <c r="AO85" s="66"/>
      <c r="AP85" s="66"/>
      <c r="AQ85"/>
    </row>
    <row r="86" spans="1:44" ht="30" x14ac:dyDescent="0.25">
      <c r="A86" s="11" t="s">
        <v>1046</v>
      </c>
      <c r="B86" s="44" t="s">
        <v>1046</v>
      </c>
      <c r="C86" s="45" t="s">
        <v>382</v>
      </c>
      <c r="D86" s="514" t="s">
        <v>386</v>
      </c>
      <c r="E86" s="593" t="s">
        <v>170</v>
      </c>
      <c r="F86" s="514" t="s">
        <v>391</v>
      </c>
      <c r="G86" s="593" t="s">
        <v>155</v>
      </c>
      <c r="H86" s="514"/>
      <c r="I86" s="514" t="s">
        <v>391</v>
      </c>
      <c r="J86" s="593">
        <v>2025</v>
      </c>
      <c r="K86" s="593">
        <v>2029</v>
      </c>
      <c r="L86" s="687"/>
      <c r="M86" s="689"/>
      <c r="N86" s="689"/>
      <c r="O86" s="689"/>
      <c r="P86" s="689"/>
      <c r="Q86" s="689"/>
      <c r="R86" s="689"/>
      <c r="S86" s="689"/>
      <c r="T86" s="689"/>
      <c r="U86" s="689"/>
      <c r="V86" s="689"/>
      <c r="W86" s="689"/>
      <c r="X86" s="689"/>
      <c r="Y86" s="689"/>
      <c r="Z86" s="477"/>
      <c r="AA86" s="477"/>
      <c r="AB86" s="477"/>
      <c r="AC86" s="41"/>
      <c r="AD86" s="689"/>
      <c r="AE86" s="689"/>
      <c r="AF86" s="479" t="s">
        <v>1264</v>
      </c>
      <c r="AG86" s="477"/>
      <c r="AH86" s="477"/>
      <c r="AI86" s="477"/>
      <c r="AJ86" s="477" t="s">
        <v>1364</v>
      </c>
      <c r="AK86" s="477" t="s">
        <v>1365</v>
      </c>
      <c r="AL86" s="898"/>
      <c r="AM86" s="544" t="s">
        <v>1275</v>
      </c>
      <c r="AN86" s="66"/>
      <c r="AO86" s="66"/>
      <c r="AP86" s="66"/>
      <c r="AQ86"/>
    </row>
    <row r="87" spans="1:44" ht="30" x14ac:dyDescent="0.25">
      <c r="A87" s="11" t="s">
        <v>1046</v>
      </c>
      <c r="B87" s="44" t="s">
        <v>1046</v>
      </c>
      <c r="C87" s="45" t="s">
        <v>382</v>
      </c>
      <c r="D87" s="514" t="s">
        <v>386</v>
      </c>
      <c r="E87" s="593" t="s">
        <v>188</v>
      </c>
      <c r="F87" s="514" t="s">
        <v>392</v>
      </c>
      <c r="G87" s="593" t="s">
        <v>155</v>
      </c>
      <c r="H87" s="514"/>
      <c r="I87" s="514" t="s">
        <v>392</v>
      </c>
      <c r="J87" s="593">
        <v>2030</v>
      </c>
      <c r="K87" s="593"/>
      <c r="L87" s="687"/>
      <c r="M87" s="690"/>
      <c r="N87" s="690"/>
      <c r="O87" s="690"/>
      <c r="P87" s="690"/>
      <c r="Q87" s="690"/>
      <c r="R87" s="690"/>
      <c r="S87" s="690"/>
      <c r="T87" s="690"/>
      <c r="U87" s="690"/>
      <c r="V87" s="690"/>
      <c r="W87" s="690"/>
      <c r="X87" s="690"/>
      <c r="Y87" s="690"/>
      <c r="Z87" s="477"/>
      <c r="AA87" s="477"/>
      <c r="AB87" s="477"/>
      <c r="AC87" s="41"/>
      <c r="AD87" s="690"/>
      <c r="AE87" s="690"/>
      <c r="AF87" s="479" t="s">
        <v>1264</v>
      </c>
      <c r="AG87" s="477"/>
      <c r="AH87" s="477"/>
      <c r="AI87" s="477"/>
      <c r="AJ87" s="477" t="s">
        <v>1364</v>
      </c>
      <c r="AK87" s="477" t="s">
        <v>1365</v>
      </c>
      <c r="AL87" s="899"/>
      <c r="AM87" s="544" t="s">
        <v>1275</v>
      </c>
      <c r="AN87" s="66"/>
      <c r="AO87" s="66"/>
      <c r="AP87" s="66"/>
      <c r="AQ87"/>
    </row>
    <row r="88" spans="1:44" ht="30" x14ac:dyDescent="0.25">
      <c r="A88" s="11" t="s">
        <v>1048</v>
      </c>
      <c r="B88" s="51" t="s">
        <v>1048</v>
      </c>
      <c r="C88" s="52" t="s">
        <v>393</v>
      </c>
      <c r="D88" s="53" t="s">
        <v>394</v>
      </c>
      <c r="E88" s="589" t="s">
        <v>151</v>
      </c>
      <c r="F88" s="53" t="s">
        <v>395</v>
      </c>
      <c r="G88" s="589"/>
      <c r="H88" s="53" t="s">
        <v>123</v>
      </c>
      <c r="I88" s="53" t="s">
        <v>395</v>
      </c>
      <c r="J88" s="589"/>
      <c r="K88" s="589">
        <v>2019</v>
      </c>
      <c r="L88" s="719" t="s">
        <v>396</v>
      </c>
      <c r="M88" s="701"/>
      <c r="N88" s="701" t="s">
        <v>155</v>
      </c>
      <c r="O88" s="701"/>
      <c r="P88" s="701"/>
      <c r="Q88" s="701"/>
      <c r="R88" s="701"/>
      <c r="S88" s="701"/>
      <c r="T88" s="701"/>
      <c r="U88" s="701"/>
      <c r="V88" s="701">
        <v>0</v>
      </c>
      <c r="W88" s="701">
        <v>0</v>
      </c>
      <c r="X88" s="701">
        <v>0</v>
      </c>
      <c r="Y88" s="701"/>
      <c r="Z88" s="489"/>
      <c r="AA88" s="489"/>
      <c r="AB88" s="489"/>
      <c r="AC88" s="72" t="s">
        <v>129</v>
      </c>
      <c r="AD88" s="701" t="s">
        <v>159</v>
      </c>
      <c r="AE88" s="701"/>
      <c r="AF88" s="489" t="s">
        <v>1264</v>
      </c>
      <c r="AG88" s="489"/>
      <c r="AH88" s="489"/>
      <c r="AI88" s="489"/>
      <c r="AJ88" s="489" t="s">
        <v>1368</v>
      </c>
      <c r="AK88" s="489" t="s">
        <v>1369</v>
      </c>
      <c r="AL88" s="701"/>
      <c r="AM88" s="558"/>
      <c r="AN88" s="66"/>
      <c r="AO88" s="66" t="s">
        <v>155</v>
      </c>
      <c r="AP88" s="66" t="s">
        <v>1370</v>
      </c>
      <c r="AQ88" s="73" t="s">
        <v>1371</v>
      </c>
      <c r="AR88" s="596" t="s">
        <v>1372</v>
      </c>
    </row>
    <row r="89" spans="1:44" x14ac:dyDescent="0.25">
      <c r="A89" s="11" t="s">
        <v>1048</v>
      </c>
      <c r="B89" s="585" t="s">
        <v>1048</v>
      </c>
      <c r="C89" s="586" t="s">
        <v>393</v>
      </c>
      <c r="D89" s="525" t="s">
        <v>394</v>
      </c>
      <c r="E89" s="590" t="s">
        <v>165</v>
      </c>
      <c r="F89" s="525" t="s">
        <v>403</v>
      </c>
      <c r="G89" s="590"/>
      <c r="H89" s="525"/>
      <c r="I89" s="525" t="s">
        <v>403</v>
      </c>
      <c r="J89" s="590">
        <v>2020</v>
      </c>
      <c r="K89" s="590"/>
      <c r="L89" s="720"/>
      <c r="M89" s="702"/>
      <c r="N89" s="702"/>
      <c r="O89" s="702"/>
      <c r="P89" s="702"/>
      <c r="Q89" s="702"/>
      <c r="R89" s="702"/>
      <c r="S89" s="702"/>
      <c r="T89" s="702"/>
      <c r="U89" s="702"/>
      <c r="V89" s="702"/>
      <c r="W89" s="702"/>
      <c r="X89" s="702"/>
      <c r="Y89" s="702"/>
      <c r="Z89" s="489"/>
      <c r="AA89" s="489"/>
      <c r="AB89" s="489"/>
      <c r="AC89" s="41"/>
      <c r="AD89" s="702"/>
      <c r="AE89" s="702"/>
      <c r="AF89" s="489" t="s">
        <v>1264</v>
      </c>
      <c r="AG89" s="489"/>
      <c r="AH89" s="489"/>
      <c r="AI89" s="489"/>
      <c r="AJ89" s="489" t="s">
        <v>1368</v>
      </c>
      <c r="AK89" s="489"/>
      <c r="AL89" s="702"/>
      <c r="AM89" s="558"/>
      <c r="AN89" s="66"/>
      <c r="AO89" s="66"/>
      <c r="AP89" s="66"/>
      <c r="AQ89"/>
    </row>
    <row r="90" spans="1:44" ht="45" x14ac:dyDescent="0.25">
      <c r="A90" s="11" t="s">
        <v>12</v>
      </c>
      <c r="B90" s="39" t="s">
        <v>12</v>
      </c>
      <c r="C90" s="40" t="s">
        <v>393</v>
      </c>
      <c r="D90" s="57" t="s">
        <v>404</v>
      </c>
      <c r="E90" s="592" t="s">
        <v>151</v>
      </c>
      <c r="F90" s="57" t="s">
        <v>395</v>
      </c>
      <c r="G90" s="592"/>
      <c r="H90" s="57" t="s">
        <v>123</v>
      </c>
      <c r="I90" s="57" t="s">
        <v>395</v>
      </c>
      <c r="J90" s="592">
        <v>2017</v>
      </c>
      <c r="K90" s="592"/>
      <c r="L90" s="684" t="s">
        <v>405</v>
      </c>
      <c r="M90" s="479" t="s">
        <v>155</v>
      </c>
      <c r="N90" s="688" t="s">
        <v>155</v>
      </c>
      <c r="O90" s="688" t="s">
        <v>155</v>
      </c>
      <c r="P90" s="688" t="s">
        <v>155</v>
      </c>
      <c r="Q90" s="688" t="s">
        <v>155</v>
      </c>
      <c r="R90" s="688"/>
      <c r="S90" s="688" t="s">
        <v>155</v>
      </c>
      <c r="T90" s="688" t="s">
        <v>155</v>
      </c>
      <c r="U90" s="688"/>
      <c r="V90" s="688" t="s">
        <v>1240</v>
      </c>
      <c r="W90" s="688" t="s">
        <v>1265</v>
      </c>
      <c r="X90" s="688" t="s">
        <v>1266</v>
      </c>
      <c r="Y90" s="688"/>
      <c r="Z90" s="477" t="s">
        <v>1277</v>
      </c>
      <c r="AA90" s="477" t="s">
        <v>1277</v>
      </c>
      <c r="AB90" s="477" t="s">
        <v>1277</v>
      </c>
      <c r="AC90" s="41"/>
      <c r="AD90" s="688" t="s">
        <v>159</v>
      </c>
      <c r="AE90" s="688"/>
      <c r="AF90" s="479" t="s">
        <v>1264</v>
      </c>
      <c r="AG90" s="594" t="s">
        <v>1373</v>
      </c>
      <c r="AH90" s="594" t="s">
        <v>1373</v>
      </c>
      <c r="AI90" s="594" t="s">
        <v>1373</v>
      </c>
      <c r="AJ90" s="477" t="s">
        <v>281</v>
      </c>
      <c r="AK90" s="477" t="s">
        <v>1374</v>
      </c>
      <c r="AL90" s="688"/>
      <c r="AM90" s="544" t="s">
        <v>1375</v>
      </c>
      <c r="AN90" s="66"/>
      <c r="AO90" s="66" t="s">
        <v>155</v>
      </c>
      <c r="AP90" s="66"/>
      <c r="AQ90"/>
    </row>
    <row r="91" spans="1:44" ht="30" x14ac:dyDescent="0.25">
      <c r="A91" s="11" t="s">
        <v>12</v>
      </c>
      <c r="B91" s="44" t="s">
        <v>12</v>
      </c>
      <c r="C91" s="45" t="s">
        <v>393</v>
      </c>
      <c r="D91" s="514" t="s">
        <v>404</v>
      </c>
      <c r="E91" s="593" t="s">
        <v>165</v>
      </c>
      <c r="F91" s="514" t="s">
        <v>411</v>
      </c>
      <c r="G91" s="593"/>
      <c r="H91" s="514"/>
      <c r="I91" s="514" t="s">
        <v>412</v>
      </c>
      <c r="J91" s="593"/>
      <c r="K91" s="593"/>
      <c r="L91" s="684"/>
      <c r="M91" s="481" t="s">
        <v>154</v>
      </c>
      <c r="N91" s="690"/>
      <c r="O91" s="690"/>
      <c r="P91" s="690"/>
      <c r="Q91" s="690"/>
      <c r="R91" s="690"/>
      <c r="S91" s="690"/>
      <c r="T91" s="690"/>
      <c r="U91" s="690"/>
      <c r="V91" s="690"/>
      <c r="W91" s="690"/>
      <c r="X91" s="690"/>
      <c r="Y91" s="690"/>
      <c r="Z91" s="477"/>
      <c r="AA91" s="477"/>
      <c r="AB91" s="477"/>
      <c r="AC91" s="41"/>
      <c r="AD91" s="690"/>
      <c r="AE91" s="690"/>
      <c r="AF91" s="479" t="s">
        <v>1264</v>
      </c>
      <c r="AG91" s="594" t="s">
        <v>1376</v>
      </c>
      <c r="AH91" s="594" t="s">
        <v>1376</v>
      </c>
      <c r="AI91" s="594" t="s">
        <v>1376</v>
      </c>
      <c r="AJ91" s="477" t="s">
        <v>281</v>
      </c>
      <c r="AK91" s="477" t="s">
        <v>1377</v>
      </c>
      <c r="AL91" s="690"/>
      <c r="AM91" s="544" t="s">
        <v>1375</v>
      </c>
      <c r="AN91" s="66"/>
      <c r="AO91" s="66"/>
      <c r="AP91" s="66"/>
      <c r="AQ91"/>
    </row>
    <row r="92" spans="1:44" ht="30" x14ac:dyDescent="0.25">
      <c r="A92" s="11" t="s">
        <v>1050</v>
      </c>
      <c r="B92" s="51" t="s">
        <v>1050</v>
      </c>
      <c r="C92" s="52" t="s">
        <v>393</v>
      </c>
      <c r="D92" s="53" t="s">
        <v>415</v>
      </c>
      <c r="E92" s="589" t="s">
        <v>151</v>
      </c>
      <c r="F92" s="53" t="s">
        <v>395</v>
      </c>
      <c r="G92" s="589"/>
      <c r="H92" s="53" t="s">
        <v>123</v>
      </c>
      <c r="I92" s="53" t="s">
        <v>395</v>
      </c>
      <c r="J92" s="589">
        <v>2017</v>
      </c>
      <c r="K92" s="589"/>
      <c r="L92" s="487" t="s">
        <v>416</v>
      </c>
      <c r="M92" s="485"/>
      <c r="N92" s="485" t="s">
        <v>155</v>
      </c>
      <c r="O92" s="485" t="s">
        <v>155</v>
      </c>
      <c r="P92" s="485"/>
      <c r="Q92" s="485"/>
      <c r="R92" s="485"/>
      <c r="S92" s="485"/>
      <c r="T92" s="485"/>
      <c r="U92" s="485"/>
      <c r="V92" s="485" t="s">
        <v>1326</v>
      </c>
      <c r="W92" s="485" t="s">
        <v>1326</v>
      </c>
      <c r="X92" s="485" t="s">
        <v>1326</v>
      </c>
      <c r="Y92" s="485"/>
      <c r="Z92" s="489"/>
      <c r="AA92" s="489"/>
      <c r="AB92" s="489"/>
      <c r="AC92" s="72" t="s">
        <v>129</v>
      </c>
      <c r="AD92" s="68" t="s">
        <v>159</v>
      </c>
      <c r="AE92" s="68"/>
      <c r="AF92" s="489" t="s">
        <v>1264</v>
      </c>
      <c r="AG92" s="74" t="s">
        <v>1378</v>
      </c>
      <c r="AH92" s="74" t="s">
        <v>1378</v>
      </c>
      <c r="AI92" s="74" t="s">
        <v>1378</v>
      </c>
      <c r="AJ92" s="489"/>
      <c r="AK92" s="489" t="s">
        <v>1379</v>
      </c>
      <c r="AL92" s="485"/>
      <c r="AM92" s="558" t="s">
        <v>1375</v>
      </c>
      <c r="AN92" s="66"/>
      <c r="AO92" s="66" t="s">
        <v>155</v>
      </c>
      <c r="AP92" s="66"/>
      <c r="AQ92"/>
    </row>
    <row r="93" spans="1:44" ht="25.5" x14ac:dyDescent="0.25">
      <c r="A93" s="11" t="s">
        <v>1051</v>
      </c>
      <c r="B93" s="39" t="s">
        <v>1051</v>
      </c>
      <c r="C93" s="40" t="s">
        <v>393</v>
      </c>
      <c r="D93" s="57" t="s">
        <v>419</v>
      </c>
      <c r="E93" s="592" t="s">
        <v>151</v>
      </c>
      <c r="F93" s="57" t="s">
        <v>395</v>
      </c>
      <c r="G93" s="592"/>
      <c r="H93" s="57" t="s">
        <v>123</v>
      </c>
      <c r="I93" s="57" t="s">
        <v>395</v>
      </c>
      <c r="J93" s="592">
        <v>2017</v>
      </c>
      <c r="K93" s="592"/>
      <c r="L93" s="475" t="s">
        <v>420</v>
      </c>
      <c r="M93" s="479"/>
      <c r="N93" s="479" t="s">
        <v>155</v>
      </c>
      <c r="O93" s="479" t="s">
        <v>155</v>
      </c>
      <c r="P93" s="479"/>
      <c r="Q93" s="479"/>
      <c r="R93" s="479"/>
      <c r="S93" s="479"/>
      <c r="T93" s="479"/>
      <c r="U93" s="479"/>
      <c r="V93" s="479" t="s">
        <v>1326</v>
      </c>
      <c r="W93" s="479" t="s">
        <v>1326</v>
      </c>
      <c r="X93" s="479" t="s">
        <v>1326</v>
      </c>
      <c r="Y93" s="479"/>
      <c r="Z93" s="477"/>
      <c r="AA93" s="477"/>
      <c r="AB93" s="477"/>
      <c r="AC93" s="72" t="s">
        <v>129</v>
      </c>
      <c r="AD93" s="63" t="s">
        <v>159</v>
      </c>
      <c r="AE93" s="63"/>
      <c r="AF93" s="477" t="s">
        <v>1264</v>
      </c>
      <c r="AG93" s="594" t="s">
        <v>1380</v>
      </c>
      <c r="AH93" s="594" t="s">
        <v>1380</v>
      </c>
      <c r="AI93" s="594" t="s">
        <v>1380</v>
      </c>
      <c r="AJ93" s="477"/>
      <c r="AK93" s="75" t="s">
        <v>1381</v>
      </c>
      <c r="AL93" s="479"/>
      <c r="AM93" s="544" t="s">
        <v>1375</v>
      </c>
      <c r="AN93" s="66"/>
      <c r="AO93" s="66" t="s">
        <v>155</v>
      </c>
      <c r="AP93" s="66"/>
      <c r="AQ93"/>
    </row>
    <row r="94" spans="1:44" x14ac:dyDescent="0.25">
      <c r="A94" s="11" t="s">
        <v>21</v>
      </c>
      <c r="B94" s="51" t="s">
        <v>21</v>
      </c>
      <c r="C94" s="52" t="s">
        <v>393</v>
      </c>
      <c r="D94" s="53" t="s">
        <v>422</v>
      </c>
      <c r="E94" s="589" t="s">
        <v>151</v>
      </c>
      <c r="F94" s="53" t="s">
        <v>395</v>
      </c>
      <c r="G94" s="589"/>
      <c r="H94" s="53" t="s">
        <v>123</v>
      </c>
      <c r="I94" s="53" t="s">
        <v>395</v>
      </c>
      <c r="J94" s="589">
        <v>2018</v>
      </c>
      <c r="K94" s="589"/>
      <c r="L94" s="705" t="s">
        <v>423</v>
      </c>
      <c r="M94" s="485" t="s">
        <v>155</v>
      </c>
      <c r="N94" s="701" t="s">
        <v>155</v>
      </c>
      <c r="O94" s="701" t="s">
        <v>155</v>
      </c>
      <c r="P94" s="701" t="s">
        <v>155</v>
      </c>
      <c r="Q94" s="701" t="s">
        <v>155</v>
      </c>
      <c r="R94" s="701"/>
      <c r="S94" s="701"/>
      <c r="T94" s="701"/>
      <c r="U94" s="701"/>
      <c r="V94" s="701" t="s">
        <v>1240</v>
      </c>
      <c r="W94" s="701" t="s">
        <v>1331</v>
      </c>
      <c r="X94" s="701" t="s">
        <v>1332</v>
      </c>
      <c r="Y94" s="701"/>
      <c r="Z94" s="489"/>
      <c r="AA94" s="489"/>
      <c r="AB94" s="489"/>
      <c r="AC94" s="72" t="s">
        <v>1240</v>
      </c>
      <c r="AD94" s="701" t="s">
        <v>159</v>
      </c>
      <c r="AE94" s="68"/>
      <c r="AF94" s="489" t="s">
        <v>1264</v>
      </c>
      <c r="AG94" s="74" t="s">
        <v>1382</v>
      </c>
      <c r="AH94" s="74"/>
      <c r="AI94" s="74"/>
      <c r="AJ94" s="701" t="s">
        <v>1383</v>
      </c>
      <c r="AK94" s="54" t="s">
        <v>281</v>
      </c>
      <c r="AL94" s="701"/>
      <c r="AM94" s="558" t="s">
        <v>1375</v>
      </c>
      <c r="AN94" s="66"/>
      <c r="AO94" s="66" t="s">
        <v>155</v>
      </c>
      <c r="AP94" s="66"/>
      <c r="AQ94"/>
    </row>
    <row r="95" spans="1:44" x14ac:dyDescent="0.25">
      <c r="A95" s="11" t="s">
        <v>21</v>
      </c>
      <c r="B95" s="584" t="s">
        <v>21</v>
      </c>
      <c r="C95" s="586" t="s">
        <v>393</v>
      </c>
      <c r="D95" s="525" t="s">
        <v>422</v>
      </c>
      <c r="E95" s="590" t="s">
        <v>165</v>
      </c>
      <c r="F95" s="525" t="s">
        <v>428</v>
      </c>
      <c r="G95" s="590"/>
      <c r="H95" s="525"/>
      <c r="I95" s="525" t="s">
        <v>412</v>
      </c>
      <c r="J95" s="590"/>
      <c r="K95" s="590"/>
      <c r="L95" s="705"/>
      <c r="M95" s="486" t="s">
        <v>154</v>
      </c>
      <c r="N95" s="702"/>
      <c r="O95" s="702"/>
      <c r="P95" s="702"/>
      <c r="Q95" s="702"/>
      <c r="R95" s="702"/>
      <c r="S95" s="702"/>
      <c r="T95" s="702"/>
      <c r="U95" s="702"/>
      <c r="V95" s="702"/>
      <c r="W95" s="702"/>
      <c r="X95" s="702"/>
      <c r="Y95" s="702"/>
      <c r="Z95" s="489" t="s">
        <v>1303</v>
      </c>
      <c r="AA95" s="489" t="s">
        <v>1277</v>
      </c>
      <c r="AB95" s="489" t="s">
        <v>1277</v>
      </c>
      <c r="AC95" s="41"/>
      <c r="AD95" s="702"/>
      <c r="AE95" s="68"/>
      <c r="AF95" s="489" t="s">
        <v>1263</v>
      </c>
      <c r="AG95" s="68" t="s">
        <v>1384</v>
      </c>
      <c r="AH95" s="74"/>
      <c r="AI95" s="74" t="s">
        <v>1385</v>
      </c>
      <c r="AJ95" s="702"/>
      <c r="AK95" s="489" t="s">
        <v>1298</v>
      </c>
      <c r="AL95" s="702"/>
      <c r="AM95" s="558" t="s">
        <v>1375</v>
      </c>
      <c r="AN95" s="66"/>
      <c r="AO95" s="66"/>
      <c r="AP95" s="66"/>
      <c r="AQ95"/>
    </row>
    <row r="96" spans="1:44" x14ac:dyDescent="0.25">
      <c r="A96" s="11" t="s">
        <v>20</v>
      </c>
      <c r="B96" s="39" t="s">
        <v>20</v>
      </c>
      <c r="C96" s="40" t="s">
        <v>393</v>
      </c>
      <c r="D96" s="57" t="s">
        <v>432</v>
      </c>
      <c r="E96" s="592" t="s">
        <v>151</v>
      </c>
      <c r="F96" s="57" t="s">
        <v>279</v>
      </c>
      <c r="G96" s="592"/>
      <c r="H96" s="57" t="s">
        <v>123</v>
      </c>
      <c r="I96" s="57" t="s">
        <v>279</v>
      </c>
      <c r="J96" s="592"/>
      <c r="K96" s="592"/>
      <c r="L96" s="687" t="s">
        <v>433</v>
      </c>
      <c r="M96" s="479"/>
      <c r="N96" s="688" t="s">
        <v>155</v>
      </c>
      <c r="O96" s="688"/>
      <c r="P96" s="688"/>
      <c r="Q96" s="688" t="s">
        <v>155</v>
      </c>
      <c r="R96" s="688"/>
      <c r="S96" s="688" t="s">
        <v>155</v>
      </c>
      <c r="T96" s="688"/>
      <c r="U96" s="688"/>
      <c r="V96" s="688" t="s">
        <v>1311</v>
      </c>
      <c r="W96" s="688" t="s">
        <v>1331</v>
      </c>
      <c r="X96" s="688" t="s">
        <v>1332</v>
      </c>
      <c r="Y96" s="688"/>
      <c r="Z96" s="477" t="s">
        <v>1303</v>
      </c>
      <c r="AA96" s="477" t="s">
        <v>1303</v>
      </c>
      <c r="AB96" s="477" t="s">
        <v>1303</v>
      </c>
      <c r="AC96" s="41"/>
      <c r="AD96" s="688" t="s">
        <v>159</v>
      </c>
      <c r="AE96" s="63"/>
      <c r="AF96" s="477" t="s">
        <v>1264</v>
      </c>
      <c r="AG96" s="594" t="s">
        <v>1386</v>
      </c>
      <c r="AH96" s="594" t="s">
        <v>1386</v>
      </c>
      <c r="AI96" s="594" t="s">
        <v>1386</v>
      </c>
      <c r="AJ96" s="477"/>
      <c r="AK96" s="477" t="s">
        <v>281</v>
      </c>
      <c r="AL96" s="688"/>
      <c r="AM96" s="544" t="s">
        <v>1375</v>
      </c>
      <c r="AN96" s="66"/>
      <c r="AO96" s="66" t="s">
        <v>155</v>
      </c>
      <c r="AP96" s="66"/>
      <c r="AQ96"/>
    </row>
    <row r="97" spans="1:72" x14ac:dyDescent="0.25">
      <c r="A97" s="11" t="s">
        <v>20</v>
      </c>
      <c r="B97" s="44" t="s">
        <v>20</v>
      </c>
      <c r="C97" s="45" t="s">
        <v>393</v>
      </c>
      <c r="D97" s="514" t="s">
        <v>432</v>
      </c>
      <c r="E97" s="593" t="s">
        <v>165</v>
      </c>
      <c r="F97" s="514" t="s">
        <v>436</v>
      </c>
      <c r="G97" s="593"/>
      <c r="H97" s="514"/>
      <c r="I97" s="514" t="s">
        <v>412</v>
      </c>
      <c r="J97" s="593"/>
      <c r="K97" s="593"/>
      <c r="L97" s="687"/>
      <c r="M97" s="481" t="s">
        <v>154</v>
      </c>
      <c r="N97" s="690"/>
      <c r="O97" s="690"/>
      <c r="P97" s="690"/>
      <c r="Q97" s="690"/>
      <c r="R97" s="690"/>
      <c r="S97" s="690"/>
      <c r="T97" s="690"/>
      <c r="U97" s="690"/>
      <c r="V97" s="690"/>
      <c r="W97" s="690"/>
      <c r="X97" s="690"/>
      <c r="Y97" s="690"/>
      <c r="Z97" s="477" t="s">
        <v>1277</v>
      </c>
      <c r="AA97" s="477" t="s">
        <v>1277</v>
      </c>
      <c r="AB97" s="477" t="s">
        <v>1277</v>
      </c>
      <c r="AC97" s="41"/>
      <c r="AD97" s="690"/>
      <c r="AE97" s="63"/>
      <c r="AF97" s="477" t="s">
        <v>1263</v>
      </c>
      <c r="AG97" s="63" t="s">
        <v>1387</v>
      </c>
      <c r="AH97" s="63" t="s">
        <v>1387</v>
      </c>
      <c r="AI97" s="63" t="s">
        <v>1388</v>
      </c>
      <c r="AJ97" s="477"/>
      <c r="AK97" s="477" t="s">
        <v>1298</v>
      </c>
      <c r="AL97" s="690"/>
      <c r="AM97" s="544" t="s">
        <v>1375</v>
      </c>
      <c r="AN97" s="66"/>
      <c r="AO97" s="66"/>
      <c r="AP97" s="66"/>
      <c r="AQ97"/>
    </row>
    <row r="98" spans="1:72" x14ac:dyDescent="0.25">
      <c r="A98" s="11" t="s">
        <v>13</v>
      </c>
      <c r="B98" s="51" t="s">
        <v>13</v>
      </c>
      <c r="C98" s="52" t="s">
        <v>438</v>
      </c>
      <c r="D98" s="53" t="s">
        <v>439</v>
      </c>
      <c r="E98" s="589" t="s">
        <v>151</v>
      </c>
      <c r="F98" s="53" t="s">
        <v>279</v>
      </c>
      <c r="G98" s="589"/>
      <c r="H98" s="53" t="s">
        <v>123</v>
      </c>
      <c r="I98" s="53" t="s">
        <v>279</v>
      </c>
      <c r="J98" s="589"/>
      <c r="K98" s="589"/>
      <c r="L98" s="705" t="s">
        <v>440</v>
      </c>
      <c r="M98" s="701" t="s">
        <v>155</v>
      </c>
      <c r="N98" s="701" t="s">
        <v>155</v>
      </c>
      <c r="O98" s="701" t="s">
        <v>155</v>
      </c>
      <c r="P98" s="701" t="s">
        <v>155</v>
      </c>
      <c r="Q98" s="701" t="s">
        <v>155</v>
      </c>
      <c r="R98" s="701"/>
      <c r="S98" s="701" t="s">
        <v>155</v>
      </c>
      <c r="T98" s="701"/>
      <c r="U98" s="701"/>
      <c r="V98" s="701" t="s">
        <v>1240</v>
      </c>
      <c r="W98" s="701" t="s">
        <v>1331</v>
      </c>
      <c r="X98" s="701" t="s">
        <v>1332</v>
      </c>
      <c r="Y98" s="701"/>
      <c r="Z98" s="489"/>
      <c r="AA98" s="489"/>
      <c r="AB98" s="489"/>
      <c r="AC98" s="72" t="s">
        <v>1240</v>
      </c>
      <c r="AD98" s="701" t="s">
        <v>159</v>
      </c>
      <c r="AE98" s="68"/>
      <c r="AF98" s="489" t="s">
        <v>1264</v>
      </c>
      <c r="AG98" s="74" t="s">
        <v>1389</v>
      </c>
      <c r="AH98" s="74" t="s">
        <v>1389</v>
      </c>
      <c r="AI98" s="74" t="s">
        <v>1389</v>
      </c>
      <c r="AJ98" s="489"/>
      <c r="AK98" s="489" t="s">
        <v>1377</v>
      </c>
      <c r="AL98" s="701"/>
      <c r="AM98" s="558" t="s">
        <v>1375</v>
      </c>
      <c r="AN98" s="66"/>
      <c r="AO98" s="66" t="s">
        <v>155</v>
      </c>
      <c r="AP98" s="66"/>
      <c r="AQ98"/>
    </row>
    <row r="99" spans="1:72" x14ac:dyDescent="0.25">
      <c r="A99" s="11" t="s">
        <v>13</v>
      </c>
      <c r="B99" s="584" t="s">
        <v>13</v>
      </c>
      <c r="C99" s="586" t="s">
        <v>438</v>
      </c>
      <c r="D99" s="525" t="s">
        <v>439</v>
      </c>
      <c r="E99" s="590" t="s">
        <v>165</v>
      </c>
      <c r="F99" s="525" t="s">
        <v>447</v>
      </c>
      <c r="G99" s="590"/>
      <c r="H99" s="525"/>
      <c r="I99" s="525" t="s">
        <v>412</v>
      </c>
      <c r="J99" s="590"/>
      <c r="K99" s="590"/>
      <c r="L99" s="705"/>
      <c r="M99" s="702"/>
      <c r="N99" s="702"/>
      <c r="O99" s="702"/>
      <c r="P99" s="702"/>
      <c r="Q99" s="702"/>
      <c r="R99" s="702"/>
      <c r="S99" s="702"/>
      <c r="T99" s="702"/>
      <c r="U99" s="702"/>
      <c r="V99" s="702"/>
      <c r="W99" s="702"/>
      <c r="X99" s="702"/>
      <c r="Y99" s="702"/>
      <c r="Z99" s="489"/>
      <c r="AA99" s="489"/>
      <c r="AB99" s="489"/>
      <c r="AC99" s="41"/>
      <c r="AD99" s="702"/>
      <c r="AE99" s="68"/>
      <c r="AF99" s="489" t="s">
        <v>1264</v>
      </c>
      <c r="AG99" s="74" t="s">
        <v>1389</v>
      </c>
      <c r="AH99" s="74" t="s">
        <v>1389</v>
      </c>
      <c r="AI99" s="74" t="s">
        <v>1389</v>
      </c>
      <c r="AJ99" s="489"/>
      <c r="AK99" s="489" t="s">
        <v>1377</v>
      </c>
      <c r="AL99" s="702"/>
      <c r="AM99" s="558" t="s">
        <v>1375</v>
      </c>
      <c r="AN99" s="66"/>
      <c r="AO99" s="66"/>
      <c r="AP99" s="66"/>
      <c r="AQ99"/>
    </row>
    <row r="100" spans="1:72" x14ac:dyDescent="0.25">
      <c r="A100" s="11" t="s">
        <v>14</v>
      </c>
      <c r="B100" s="39" t="s">
        <v>14</v>
      </c>
      <c r="C100" s="40" t="s">
        <v>438</v>
      </c>
      <c r="D100" s="57" t="s">
        <v>448</v>
      </c>
      <c r="E100" s="592" t="s">
        <v>151</v>
      </c>
      <c r="F100" s="57" t="s">
        <v>279</v>
      </c>
      <c r="G100" s="592"/>
      <c r="H100" s="57" t="s">
        <v>123</v>
      </c>
      <c r="I100" s="57" t="s">
        <v>279</v>
      </c>
      <c r="J100" s="592"/>
      <c r="K100" s="592"/>
      <c r="L100" s="684" t="s">
        <v>449</v>
      </c>
      <c r="M100" s="688" t="s">
        <v>155</v>
      </c>
      <c r="N100" s="688"/>
      <c r="O100" s="688" t="s">
        <v>155</v>
      </c>
      <c r="P100" s="688"/>
      <c r="Q100" s="688" t="s">
        <v>155</v>
      </c>
      <c r="R100" s="688"/>
      <c r="S100" s="688" t="s">
        <v>155</v>
      </c>
      <c r="T100" s="688"/>
      <c r="U100" s="688"/>
      <c r="V100" s="688" t="s">
        <v>1311</v>
      </c>
      <c r="W100" s="688" t="s">
        <v>1331</v>
      </c>
      <c r="X100" s="688" t="s">
        <v>1332</v>
      </c>
      <c r="Y100" s="688"/>
      <c r="Z100" s="477"/>
      <c r="AA100" s="477"/>
      <c r="AB100" s="477"/>
      <c r="AC100" s="72" t="s">
        <v>1240</v>
      </c>
      <c r="AD100" s="688" t="s">
        <v>159</v>
      </c>
      <c r="AE100" s="63"/>
      <c r="AF100" s="477" t="s">
        <v>1264</v>
      </c>
      <c r="AG100" s="63" t="s">
        <v>452</v>
      </c>
      <c r="AH100" s="63" t="s">
        <v>452</v>
      </c>
      <c r="AI100" s="63" t="s">
        <v>452</v>
      </c>
      <c r="AJ100" s="477"/>
      <c r="AK100" s="477" t="s">
        <v>1377</v>
      </c>
      <c r="AL100" s="688"/>
      <c r="AM100" s="544" t="s">
        <v>1375</v>
      </c>
      <c r="AN100" s="66"/>
      <c r="AO100" s="66" t="s">
        <v>155</v>
      </c>
      <c r="AP100" s="66"/>
      <c r="AQ100"/>
    </row>
    <row r="101" spans="1:72" x14ac:dyDescent="0.25">
      <c r="A101" s="11" t="s">
        <v>14</v>
      </c>
      <c r="B101" s="44" t="s">
        <v>14</v>
      </c>
      <c r="C101" s="45" t="s">
        <v>438</v>
      </c>
      <c r="D101" s="514" t="s">
        <v>448</v>
      </c>
      <c r="E101" s="593" t="s">
        <v>165</v>
      </c>
      <c r="F101" s="514" t="s">
        <v>428</v>
      </c>
      <c r="G101" s="593"/>
      <c r="H101" s="514"/>
      <c r="I101" s="514" t="s">
        <v>412</v>
      </c>
      <c r="J101" s="593"/>
      <c r="K101" s="593"/>
      <c r="L101" s="684"/>
      <c r="M101" s="690"/>
      <c r="N101" s="690"/>
      <c r="O101" s="690"/>
      <c r="P101" s="690"/>
      <c r="Q101" s="690"/>
      <c r="R101" s="690"/>
      <c r="S101" s="690"/>
      <c r="T101" s="690"/>
      <c r="U101" s="690"/>
      <c r="V101" s="690"/>
      <c r="W101" s="690"/>
      <c r="X101" s="690"/>
      <c r="Y101" s="690"/>
      <c r="Z101" s="477"/>
      <c r="AA101" s="477"/>
      <c r="AB101" s="477"/>
      <c r="AC101" s="41"/>
      <c r="AD101" s="690"/>
      <c r="AE101" s="63"/>
      <c r="AF101" s="477" t="s">
        <v>1264</v>
      </c>
      <c r="AG101" s="63" t="s">
        <v>452</v>
      </c>
      <c r="AH101" s="63" t="s">
        <v>452</v>
      </c>
      <c r="AI101" s="63" t="s">
        <v>452</v>
      </c>
      <c r="AJ101" s="477"/>
      <c r="AK101" s="477" t="s">
        <v>1377</v>
      </c>
      <c r="AL101" s="690"/>
      <c r="AM101" s="544" t="s">
        <v>1375</v>
      </c>
      <c r="AN101" s="66"/>
      <c r="AO101" s="66"/>
      <c r="AP101" s="66"/>
      <c r="AQ101"/>
    </row>
    <row r="102" spans="1:72" x14ac:dyDescent="0.25">
      <c r="A102" s="11" t="s">
        <v>1057</v>
      </c>
      <c r="B102" s="51" t="s">
        <v>1057</v>
      </c>
      <c r="C102" s="52" t="s">
        <v>438</v>
      </c>
      <c r="D102" s="53" t="s">
        <v>455</v>
      </c>
      <c r="E102" s="589" t="s">
        <v>151</v>
      </c>
      <c r="F102" s="53" t="s">
        <v>279</v>
      </c>
      <c r="G102" s="589"/>
      <c r="H102" s="53" t="s">
        <v>123</v>
      </c>
      <c r="I102" s="53" t="s">
        <v>279</v>
      </c>
      <c r="J102" s="589"/>
      <c r="K102" s="589"/>
      <c r="L102" s="705" t="s">
        <v>440</v>
      </c>
      <c r="M102" s="701"/>
      <c r="N102" s="701"/>
      <c r="O102" s="701" t="s">
        <v>155</v>
      </c>
      <c r="P102" s="701" t="s">
        <v>155</v>
      </c>
      <c r="Q102" s="701" t="s">
        <v>155</v>
      </c>
      <c r="R102" s="701"/>
      <c r="S102" s="701" t="s">
        <v>155</v>
      </c>
      <c r="T102" s="701" t="s">
        <v>155</v>
      </c>
      <c r="U102" s="701"/>
      <c r="V102" s="701" t="s">
        <v>1240</v>
      </c>
      <c r="W102" s="701" t="s">
        <v>1265</v>
      </c>
      <c r="X102" s="701" t="s">
        <v>1266</v>
      </c>
      <c r="Y102" s="701"/>
      <c r="Z102" s="489"/>
      <c r="AA102" s="489"/>
      <c r="AB102" s="489"/>
      <c r="AC102" s="72" t="s">
        <v>1390</v>
      </c>
      <c r="AD102" s="701" t="s">
        <v>159</v>
      </c>
      <c r="AE102" s="68"/>
      <c r="AF102" s="489" t="s">
        <v>1264</v>
      </c>
      <c r="AG102" s="68" t="s">
        <v>1391</v>
      </c>
      <c r="AH102" s="74"/>
      <c r="AI102" s="74"/>
      <c r="AJ102" s="489" t="s">
        <v>1311</v>
      </c>
      <c r="AK102" s="489" t="s">
        <v>1392</v>
      </c>
      <c r="AL102" s="701"/>
      <c r="AM102" s="558" t="s">
        <v>1375</v>
      </c>
      <c r="AN102" s="66"/>
      <c r="AO102" s="66" t="s">
        <v>155</v>
      </c>
      <c r="AP102" s="66"/>
      <c r="AQ102"/>
    </row>
    <row r="103" spans="1:72" x14ac:dyDescent="0.25">
      <c r="A103" s="11" t="s">
        <v>1057</v>
      </c>
      <c r="B103" s="584" t="s">
        <v>1057</v>
      </c>
      <c r="C103" s="586" t="s">
        <v>438</v>
      </c>
      <c r="D103" s="525" t="s">
        <v>455</v>
      </c>
      <c r="E103" s="590" t="s">
        <v>165</v>
      </c>
      <c r="F103" s="525" t="s">
        <v>466</v>
      </c>
      <c r="G103" s="590"/>
      <c r="H103" s="525"/>
      <c r="I103" s="525" t="s">
        <v>412</v>
      </c>
      <c r="J103" s="590"/>
      <c r="K103" s="590"/>
      <c r="L103" s="705"/>
      <c r="M103" s="702"/>
      <c r="N103" s="702"/>
      <c r="O103" s="702"/>
      <c r="P103" s="702"/>
      <c r="Q103" s="702"/>
      <c r="R103" s="702"/>
      <c r="S103" s="702"/>
      <c r="T103" s="702"/>
      <c r="U103" s="702"/>
      <c r="V103" s="702"/>
      <c r="W103" s="702"/>
      <c r="X103" s="702"/>
      <c r="Y103" s="702"/>
      <c r="Z103" s="489" t="s">
        <v>1303</v>
      </c>
      <c r="AA103" s="489" t="s">
        <v>1303</v>
      </c>
      <c r="AB103" s="489" t="s">
        <v>1303</v>
      </c>
      <c r="AC103" s="41"/>
      <c r="AD103" s="702"/>
      <c r="AE103" s="68"/>
      <c r="AF103" s="489" t="s">
        <v>1264</v>
      </c>
      <c r="AG103" s="68" t="s">
        <v>1391</v>
      </c>
      <c r="AH103" s="74"/>
      <c r="AI103" s="74"/>
      <c r="AJ103" s="489" t="s">
        <v>1311</v>
      </c>
      <c r="AK103" s="489" t="s">
        <v>1392</v>
      </c>
      <c r="AL103" s="702"/>
      <c r="AM103" s="558" t="s">
        <v>1375</v>
      </c>
      <c r="AN103" s="66"/>
      <c r="AO103" s="66"/>
      <c r="AP103" s="66"/>
      <c r="AQ103"/>
    </row>
    <row r="104" spans="1:72" x14ac:dyDescent="0.25">
      <c r="A104" s="11" t="s">
        <v>15</v>
      </c>
      <c r="B104" s="39" t="s">
        <v>15</v>
      </c>
      <c r="C104" s="40" t="s">
        <v>438</v>
      </c>
      <c r="D104" s="57" t="s">
        <v>459</v>
      </c>
      <c r="E104" s="592" t="s">
        <v>151</v>
      </c>
      <c r="F104" s="57" t="s">
        <v>279</v>
      </c>
      <c r="G104" s="592"/>
      <c r="H104" s="57" t="s">
        <v>123</v>
      </c>
      <c r="I104" s="57" t="s">
        <v>279</v>
      </c>
      <c r="J104" s="592"/>
      <c r="K104" s="592"/>
      <c r="L104" s="684" t="s">
        <v>449</v>
      </c>
      <c r="M104" s="688" t="s">
        <v>155</v>
      </c>
      <c r="N104" s="688"/>
      <c r="O104" s="688" t="s">
        <v>155</v>
      </c>
      <c r="P104" s="688"/>
      <c r="Q104" s="688" t="s">
        <v>155</v>
      </c>
      <c r="R104" s="688"/>
      <c r="S104" s="688" t="s">
        <v>155</v>
      </c>
      <c r="T104" s="688"/>
      <c r="U104" s="688"/>
      <c r="V104" s="688" t="s">
        <v>1311</v>
      </c>
      <c r="W104" s="688" t="s">
        <v>1331</v>
      </c>
      <c r="X104" s="688" t="s">
        <v>1332</v>
      </c>
      <c r="Y104" s="688"/>
      <c r="Z104" s="477"/>
      <c r="AA104" s="477"/>
      <c r="AB104" s="477"/>
      <c r="AC104" s="41" t="s">
        <v>1377</v>
      </c>
      <c r="AD104" s="688" t="s">
        <v>159</v>
      </c>
      <c r="AE104" s="63"/>
      <c r="AF104" s="477" t="s">
        <v>1264</v>
      </c>
      <c r="AG104" s="63" t="s">
        <v>1393</v>
      </c>
      <c r="AH104" s="63" t="s">
        <v>1393</v>
      </c>
      <c r="AI104" s="63" t="s">
        <v>1393</v>
      </c>
      <c r="AJ104" s="477"/>
      <c r="AK104" s="477" t="s">
        <v>1377</v>
      </c>
      <c r="AL104" s="688"/>
      <c r="AM104" s="544" t="s">
        <v>1375</v>
      </c>
      <c r="AN104" s="66"/>
      <c r="AO104" s="66" t="s">
        <v>155</v>
      </c>
      <c r="AP104" s="66"/>
      <c r="AQ104"/>
    </row>
    <row r="105" spans="1:72" x14ac:dyDescent="0.25">
      <c r="A105" s="11" t="s">
        <v>15</v>
      </c>
      <c r="B105" s="44" t="s">
        <v>15</v>
      </c>
      <c r="C105" s="45" t="s">
        <v>438</v>
      </c>
      <c r="D105" s="514" t="s">
        <v>459</v>
      </c>
      <c r="E105" s="593" t="s">
        <v>165</v>
      </c>
      <c r="F105" s="514" t="s">
        <v>466</v>
      </c>
      <c r="G105" s="593"/>
      <c r="H105" s="514"/>
      <c r="I105" s="514" t="s">
        <v>412</v>
      </c>
      <c r="J105" s="593"/>
      <c r="K105" s="593"/>
      <c r="L105" s="684"/>
      <c r="M105" s="690"/>
      <c r="N105" s="690"/>
      <c r="O105" s="690"/>
      <c r="P105" s="690"/>
      <c r="Q105" s="690"/>
      <c r="R105" s="690"/>
      <c r="S105" s="690"/>
      <c r="T105" s="690"/>
      <c r="U105" s="690"/>
      <c r="V105" s="690"/>
      <c r="W105" s="690"/>
      <c r="X105" s="690"/>
      <c r="Y105" s="690"/>
      <c r="Z105" s="477"/>
      <c r="AA105" s="477"/>
      <c r="AB105" s="477"/>
      <c r="AC105" s="41"/>
      <c r="AD105" s="690"/>
      <c r="AE105" s="63"/>
      <c r="AF105" s="477" t="s">
        <v>1264</v>
      </c>
      <c r="AG105" s="63" t="s">
        <v>1393</v>
      </c>
      <c r="AH105" s="63" t="s">
        <v>1393</v>
      </c>
      <c r="AI105" s="63" t="s">
        <v>1393</v>
      </c>
      <c r="AJ105" s="477"/>
      <c r="AK105" s="477" t="s">
        <v>1377</v>
      </c>
      <c r="AL105" s="690"/>
      <c r="AM105" s="544" t="s">
        <v>1375</v>
      </c>
      <c r="AN105" s="66"/>
      <c r="AO105" s="66"/>
      <c r="AP105" s="66"/>
      <c r="AQ105"/>
    </row>
    <row r="106" spans="1:72" x14ac:dyDescent="0.25">
      <c r="A106" s="11" t="s">
        <v>1060</v>
      </c>
      <c r="B106" s="51" t="s">
        <v>1060</v>
      </c>
      <c r="C106" s="52" t="s">
        <v>438</v>
      </c>
      <c r="D106" s="53" t="s">
        <v>467</v>
      </c>
      <c r="E106" s="589" t="s">
        <v>151</v>
      </c>
      <c r="F106" s="53" t="s">
        <v>279</v>
      </c>
      <c r="G106" s="589"/>
      <c r="H106" s="53" t="s">
        <v>123</v>
      </c>
      <c r="I106" s="53" t="s">
        <v>279</v>
      </c>
      <c r="J106" s="589"/>
      <c r="K106" s="589"/>
      <c r="L106" s="705" t="s">
        <v>440</v>
      </c>
      <c r="M106" s="701" t="s">
        <v>155</v>
      </c>
      <c r="N106" s="701"/>
      <c r="O106" s="701" t="s">
        <v>155</v>
      </c>
      <c r="P106" s="701"/>
      <c r="Q106" s="701" t="s">
        <v>155</v>
      </c>
      <c r="R106" s="701"/>
      <c r="S106" s="701" t="s">
        <v>155</v>
      </c>
      <c r="T106" s="701"/>
      <c r="U106" s="701"/>
      <c r="V106" s="701" t="s">
        <v>1311</v>
      </c>
      <c r="W106" s="701" t="s">
        <v>1331</v>
      </c>
      <c r="X106" s="701" t="s">
        <v>1332</v>
      </c>
      <c r="Y106" s="701"/>
      <c r="Z106" s="489"/>
      <c r="AA106" s="489"/>
      <c r="AB106" s="489"/>
      <c r="AC106" s="72" t="s">
        <v>1394</v>
      </c>
      <c r="AD106" s="701" t="s">
        <v>159</v>
      </c>
      <c r="AE106" s="68"/>
      <c r="AF106" s="489" t="s">
        <v>1264</v>
      </c>
      <c r="AG106" s="68" t="s">
        <v>1395</v>
      </c>
      <c r="AH106" s="68" t="s">
        <v>1395</v>
      </c>
      <c r="AI106" s="68" t="s">
        <v>1395</v>
      </c>
      <c r="AJ106" s="489" t="s">
        <v>1240</v>
      </c>
      <c r="AK106" s="489" t="s">
        <v>1377</v>
      </c>
      <c r="AL106" s="701"/>
      <c r="AM106" s="558" t="s">
        <v>1375</v>
      </c>
      <c r="AN106" s="66"/>
      <c r="AO106" s="66" t="s">
        <v>155</v>
      </c>
      <c r="AP106" s="66"/>
      <c r="AQ106"/>
    </row>
    <row r="107" spans="1:72" x14ac:dyDescent="0.25">
      <c r="A107" s="11" t="s">
        <v>1060</v>
      </c>
      <c r="B107" s="584" t="s">
        <v>1060</v>
      </c>
      <c r="C107" s="586" t="s">
        <v>438</v>
      </c>
      <c r="D107" s="525" t="s">
        <v>467</v>
      </c>
      <c r="E107" s="590" t="s">
        <v>165</v>
      </c>
      <c r="F107" s="525" t="s">
        <v>472</v>
      </c>
      <c r="G107" s="590"/>
      <c r="H107" s="525"/>
      <c r="I107" s="525" t="s">
        <v>412</v>
      </c>
      <c r="J107" s="590"/>
      <c r="K107" s="590"/>
      <c r="L107" s="705"/>
      <c r="M107" s="702"/>
      <c r="N107" s="702"/>
      <c r="O107" s="702"/>
      <c r="P107" s="702"/>
      <c r="Q107" s="702"/>
      <c r="R107" s="702"/>
      <c r="S107" s="702"/>
      <c r="T107" s="702"/>
      <c r="U107" s="702"/>
      <c r="V107" s="702"/>
      <c r="W107" s="702"/>
      <c r="X107" s="702"/>
      <c r="Y107" s="702"/>
      <c r="Z107" s="489"/>
      <c r="AA107" s="489"/>
      <c r="AB107" s="489"/>
      <c r="AC107" s="41"/>
      <c r="AD107" s="702"/>
      <c r="AE107" s="68"/>
      <c r="AF107" s="489" t="s">
        <v>1264</v>
      </c>
      <c r="AG107" s="68" t="s">
        <v>1395</v>
      </c>
      <c r="AH107" s="68" t="s">
        <v>1395</v>
      </c>
      <c r="AI107" s="68" t="s">
        <v>1395</v>
      </c>
      <c r="AJ107" s="489" t="s">
        <v>1240</v>
      </c>
      <c r="AK107" s="489" t="s">
        <v>1377</v>
      </c>
      <c r="AL107" s="702"/>
      <c r="AM107" s="558" t="s">
        <v>1375</v>
      </c>
      <c r="AN107" s="66"/>
      <c r="AO107" s="66"/>
      <c r="AP107" s="66"/>
      <c r="AQ107"/>
    </row>
    <row r="108" spans="1:72" s="1" customFormat="1" x14ac:dyDescent="0.25">
      <c r="A108" s="18" t="s">
        <v>18</v>
      </c>
      <c r="B108" s="39" t="s">
        <v>18</v>
      </c>
      <c r="C108" s="40" t="s">
        <v>438</v>
      </c>
      <c r="D108" s="57" t="s">
        <v>473</v>
      </c>
      <c r="E108" s="592" t="s">
        <v>151</v>
      </c>
      <c r="F108" s="57" t="s">
        <v>279</v>
      </c>
      <c r="G108" s="592"/>
      <c r="H108" s="57" t="s">
        <v>123</v>
      </c>
      <c r="I108" s="57"/>
      <c r="J108" s="592"/>
      <c r="K108" s="592"/>
      <c r="L108" s="684" t="s">
        <v>440</v>
      </c>
      <c r="M108" s="688"/>
      <c r="N108" s="688"/>
      <c r="O108" s="688"/>
      <c r="P108" s="688" t="s">
        <v>155</v>
      </c>
      <c r="Q108" s="688" t="s">
        <v>155</v>
      </c>
      <c r="R108" s="688"/>
      <c r="S108" s="688" t="s">
        <v>155</v>
      </c>
      <c r="T108" s="688"/>
      <c r="U108" s="688"/>
      <c r="V108" s="688" t="s">
        <v>1240</v>
      </c>
      <c r="W108" s="688" t="s">
        <v>1331</v>
      </c>
      <c r="X108" s="688" t="s">
        <v>1319</v>
      </c>
      <c r="Y108" s="688"/>
      <c r="Z108" s="477"/>
      <c r="AA108" s="477"/>
      <c r="AB108" s="477"/>
      <c r="AC108" s="72" t="s">
        <v>1396</v>
      </c>
      <c r="AD108" s="688" t="s">
        <v>159</v>
      </c>
      <c r="AE108" s="63"/>
      <c r="AF108" s="477" t="s">
        <v>1264</v>
      </c>
      <c r="AG108" s="63" t="s">
        <v>1391</v>
      </c>
      <c r="AH108" s="63"/>
      <c r="AI108" s="63"/>
      <c r="AJ108" s="75" t="s">
        <v>1311</v>
      </c>
      <c r="AK108" s="75" t="s">
        <v>1392</v>
      </c>
      <c r="AL108" s="688"/>
      <c r="AM108" s="544" t="s">
        <v>1375</v>
      </c>
      <c r="AN108" s="66"/>
      <c r="AO108" s="66" t="s">
        <v>155</v>
      </c>
      <c r="AP108" s="66"/>
      <c r="AQ108"/>
      <c r="AR108" s="3"/>
      <c r="AS108"/>
      <c r="AT108"/>
      <c r="AU108"/>
      <c r="AV108"/>
      <c r="AW108"/>
      <c r="AX108"/>
      <c r="AY108"/>
      <c r="AZ108"/>
      <c r="BA108"/>
      <c r="BB108"/>
      <c r="BC108"/>
      <c r="BD108"/>
      <c r="BE108"/>
      <c r="BF108"/>
      <c r="BG108"/>
      <c r="BH108"/>
      <c r="BI108"/>
      <c r="BJ108"/>
      <c r="BK108"/>
      <c r="BL108"/>
      <c r="BM108"/>
      <c r="BN108"/>
      <c r="BO108"/>
      <c r="BP108"/>
      <c r="BQ108"/>
      <c r="BR108"/>
      <c r="BS108"/>
      <c r="BT108"/>
    </row>
    <row r="109" spans="1:72" s="1" customFormat="1" x14ac:dyDescent="0.25">
      <c r="A109" s="18" t="s">
        <v>18</v>
      </c>
      <c r="B109" s="44" t="s">
        <v>18</v>
      </c>
      <c r="C109" s="45" t="s">
        <v>438</v>
      </c>
      <c r="D109" s="514" t="s">
        <v>473</v>
      </c>
      <c r="E109" s="593" t="s">
        <v>165</v>
      </c>
      <c r="F109" s="514" t="s">
        <v>472</v>
      </c>
      <c r="G109" s="593"/>
      <c r="H109" s="514"/>
      <c r="I109" s="514"/>
      <c r="J109" s="593"/>
      <c r="K109" s="593"/>
      <c r="L109" s="684"/>
      <c r="M109" s="690"/>
      <c r="N109" s="690"/>
      <c r="O109" s="690"/>
      <c r="P109" s="690"/>
      <c r="Q109" s="690"/>
      <c r="R109" s="690"/>
      <c r="S109" s="690"/>
      <c r="T109" s="690"/>
      <c r="U109" s="690"/>
      <c r="V109" s="690"/>
      <c r="W109" s="690"/>
      <c r="X109" s="690"/>
      <c r="Y109" s="690"/>
      <c r="Z109" s="477" t="s">
        <v>1303</v>
      </c>
      <c r="AA109" s="477" t="s">
        <v>1303</v>
      </c>
      <c r="AB109" s="477" t="s">
        <v>1303</v>
      </c>
      <c r="AC109" s="76"/>
      <c r="AD109" s="690"/>
      <c r="AE109" s="63"/>
      <c r="AF109" s="477" t="s">
        <v>1264</v>
      </c>
      <c r="AG109" s="63" t="s">
        <v>1391</v>
      </c>
      <c r="AH109" s="63"/>
      <c r="AI109" s="63"/>
      <c r="AJ109" s="75" t="s">
        <v>1311</v>
      </c>
      <c r="AK109" s="75" t="s">
        <v>1392</v>
      </c>
      <c r="AL109" s="690"/>
      <c r="AM109" s="544" t="s">
        <v>1375</v>
      </c>
      <c r="AN109" s="66"/>
      <c r="AO109" s="66"/>
      <c r="AP109" s="66"/>
      <c r="AQ109"/>
      <c r="AR109" s="3"/>
      <c r="AS109"/>
      <c r="AT109"/>
      <c r="AU109"/>
      <c r="AV109"/>
      <c r="AW109"/>
      <c r="AX109"/>
      <c r="AY109"/>
      <c r="AZ109"/>
      <c r="BA109"/>
      <c r="BB109"/>
      <c r="BC109"/>
      <c r="BD109"/>
      <c r="BE109"/>
      <c r="BF109"/>
      <c r="BG109"/>
      <c r="BH109"/>
      <c r="BI109"/>
      <c r="BJ109"/>
      <c r="BK109"/>
      <c r="BL109"/>
      <c r="BM109"/>
      <c r="BN109"/>
      <c r="BO109"/>
      <c r="BP109"/>
      <c r="BQ109"/>
      <c r="BR109"/>
      <c r="BS109"/>
      <c r="BT109"/>
    </row>
    <row r="110" spans="1:72" s="1" customFormat="1" x14ac:dyDescent="0.25">
      <c r="A110" s="18" t="s">
        <v>1061</v>
      </c>
      <c r="B110" s="51" t="s">
        <v>1061</v>
      </c>
      <c r="C110" s="52" t="s">
        <v>474</v>
      </c>
      <c r="D110" s="53" t="s">
        <v>475</v>
      </c>
      <c r="E110" s="589" t="s">
        <v>151</v>
      </c>
      <c r="F110" s="53" t="s">
        <v>279</v>
      </c>
      <c r="G110" s="589"/>
      <c r="H110" s="53" t="s">
        <v>123</v>
      </c>
      <c r="I110" s="53" t="s">
        <v>279</v>
      </c>
      <c r="J110" s="589"/>
      <c r="K110" s="589"/>
      <c r="L110" s="705" t="s">
        <v>476</v>
      </c>
      <c r="M110" s="701" t="s">
        <v>155</v>
      </c>
      <c r="N110" s="701"/>
      <c r="O110" s="701"/>
      <c r="P110" s="701"/>
      <c r="Q110" s="701"/>
      <c r="R110" s="701"/>
      <c r="S110" s="701" t="s">
        <v>155</v>
      </c>
      <c r="T110" s="701"/>
      <c r="U110" s="701"/>
      <c r="V110" s="701" t="s">
        <v>1332</v>
      </c>
      <c r="W110" s="701" t="s">
        <v>1331</v>
      </c>
      <c r="X110" s="701" t="s">
        <v>1332</v>
      </c>
      <c r="Y110" s="701"/>
      <c r="Z110" s="489"/>
      <c r="AA110" s="489"/>
      <c r="AB110" s="489"/>
      <c r="AC110" s="76" t="s">
        <v>1357</v>
      </c>
      <c r="AD110" s="701" t="s">
        <v>159</v>
      </c>
      <c r="AE110" s="701" t="s">
        <v>1397</v>
      </c>
      <c r="AF110" s="489" t="s">
        <v>1264</v>
      </c>
      <c r="AG110" s="68" t="s">
        <v>1398</v>
      </c>
      <c r="AH110" s="74"/>
      <c r="AI110" s="74"/>
      <c r="AJ110" s="489" t="s">
        <v>131</v>
      </c>
      <c r="AK110" s="701" t="s">
        <v>1399</v>
      </c>
      <c r="AL110" s="701"/>
      <c r="AM110" s="558" t="s">
        <v>1375</v>
      </c>
      <c r="AN110" s="66"/>
      <c r="AO110" s="66" t="s">
        <v>155</v>
      </c>
      <c r="AP110" s="66"/>
      <c r="AQ110"/>
      <c r="AR110" s="3"/>
      <c r="AS110"/>
      <c r="AT110"/>
      <c r="AU110"/>
      <c r="AV110"/>
      <c r="AW110"/>
      <c r="AX110"/>
      <c r="AY110"/>
      <c r="AZ110"/>
      <c r="BA110"/>
      <c r="BB110"/>
      <c r="BC110"/>
      <c r="BD110"/>
      <c r="BE110"/>
      <c r="BF110"/>
      <c r="BG110"/>
      <c r="BH110"/>
      <c r="BI110"/>
      <c r="BJ110"/>
      <c r="BK110"/>
      <c r="BL110"/>
      <c r="BM110"/>
      <c r="BN110"/>
      <c r="BO110"/>
      <c r="BP110"/>
      <c r="BQ110"/>
      <c r="BR110"/>
      <c r="BS110"/>
      <c r="BT110"/>
    </row>
    <row r="111" spans="1:72" s="1" customFormat="1" x14ac:dyDescent="0.25">
      <c r="A111" s="18" t="s">
        <v>1061</v>
      </c>
      <c r="B111" s="584" t="s">
        <v>1061</v>
      </c>
      <c r="C111" s="586" t="s">
        <v>474</v>
      </c>
      <c r="D111" s="525" t="s">
        <v>475</v>
      </c>
      <c r="E111" s="590" t="s">
        <v>165</v>
      </c>
      <c r="F111" s="525" t="s">
        <v>480</v>
      </c>
      <c r="G111" s="590"/>
      <c r="H111" s="525"/>
      <c r="I111" s="525" t="s">
        <v>412</v>
      </c>
      <c r="J111" s="590"/>
      <c r="K111" s="590"/>
      <c r="L111" s="705"/>
      <c r="M111" s="702"/>
      <c r="N111" s="702"/>
      <c r="O111" s="702"/>
      <c r="P111" s="702"/>
      <c r="Q111" s="702"/>
      <c r="R111" s="702"/>
      <c r="S111" s="702"/>
      <c r="T111" s="702"/>
      <c r="U111" s="702"/>
      <c r="V111" s="702"/>
      <c r="W111" s="702"/>
      <c r="X111" s="702"/>
      <c r="Y111" s="702"/>
      <c r="Z111" s="489" t="s">
        <v>1277</v>
      </c>
      <c r="AA111" s="489" t="s">
        <v>1277</v>
      </c>
      <c r="AB111" s="489" t="s">
        <v>1277</v>
      </c>
      <c r="AC111" s="76"/>
      <c r="AD111" s="702"/>
      <c r="AE111" s="702"/>
      <c r="AF111" s="489" t="s">
        <v>1264</v>
      </c>
      <c r="AG111" s="68" t="s">
        <v>1398</v>
      </c>
      <c r="AH111" s="74"/>
      <c r="AI111" s="74"/>
      <c r="AJ111" s="489" t="s">
        <v>131</v>
      </c>
      <c r="AK111" s="702"/>
      <c r="AL111" s="702"/>
      <c r="AM111" s="558" t="s">
        <v>1375</v>
      </c>
      <c r="AN111" s="66"/>
      <c r="AO111" s="66"/>
      <c r="AP111" s="66"/>
      <c r="AQ111"/>
      <c r="AR111" s="3"/>
      <c r="AS111"/>
      <c r="AT111"/>
      <c r="AU111"/>
      <c r="AV111"/>
      <c r="AW111"/>
      <c r="AX111"/>
      <c r="AY111"/>
      <c r="AZ111"/>
      <c r="BA111"/>
      <c r="BB111"/>
      <c r="BC111"/>
      <c r="BD111"/>
      <c r="BE111"/>
      <c r="BF111"/>
      <c r="BG111"/>
      <c r="BH111"/>
      <c r="BI111"/>
      <c r="BJ111"/>
      <c r="BK111"/>
      <c r="BL111"/>
      <c r="BM111"/>
      <c r="BN111"/>
      <c r="BO111"/>
      <c r="BP111"/>
      <c r="BQ111"/>
      <c r="BR111"/>
      <c r="BS111"/>
      <c r="BT111"/>
    </row>
    <row r="112" spans="1:72" s="1" customFormat="1" x14ac:dyDescent="0.25">
      <c r="A112" s="18" t="s">
        <v>1062</v>
      </c>
      <c r="B112" s="39" t="s">
        <v>1062</v>
      </c>
      <c r="C112" s="40" t="s">
        <v>474</v>
      </c>
      <c r="D112" s="57" t="s">
        <v>89</v>
      </c>
      <c r="E112" s="592" t="s">
        <v>151</v>
      </c>
      <c r="F112" s="57" t="s">
        <v>279</v>
      </c>
      <c r="G112" s="592"/>
      <c r="H112" s="57" t="s">
        <v>123</v>
      </c>
      <c r="I112" s="57" t="s">
        <v>279</v>
      </c>
      <c r="J112" s="592"/>
      <c r="K112" s="592"/>
      <c r="L112" s="684" t="s">
        <v>481</v>
      </c>
      <c r="M112" s="688" t="s">
        <v>155</v>
      </c>
      <c r="N112" s="688"/>
      <c r="O112" s="688"/>
      <c r="P112" s="688"/>
      <c r="Q112" s="688"/>
      <c r="R112" s="688"/>
      <c r="S112" s="688" t="s">
        <v>155</v>
      </c>
      <c r="T112" s="688"/>
      <c r="U112" s="688"/>
      <c r="V112" s="688" t="s">
        <v>1332</v>
      </c>
      <c r="W112" s="688" t="s">
        <v>1331</v>
      </c>
      <c r="X112" s="688" t="s">
        <v>1332</v>
      </c>
      <c r="Y112" s="688"/>
      <c r="Z112" s="477"/>
      <c r="AA112" s="477"/>
      <c r="AB112" s="477"/>
      <c r="AC112" s="76" t="s">
        <v>1357</v>
      </c>
      <c r="AD112" s="688" t="s">
        <v>159</v>
      </c>
      <c r="AE112" s="688" t="s">
        <v>1397</v>
      </c>
      <c r="AF112" s="477" t="s">
        <v>1264</v>
      </c>
      <c r="AG112" s="63" t="s">
        <v>1400</v>
      </c>
      <c r="AH112" s="594"/>
      <c r="AI112" s="594"/>
      <c r="AJ112" s="477" t="s">
        <v>131</v>
      </c>
      <c r="AK112" s="701" t="s">
        <v>1399</v>
      </c>
      <c r="AL112" s="688"/>
      <c r="AM112" s="544" t="s">
        <v>1375</v>
      </c>
      <c r="AN112" s="66"/>
      <c r="AO112" s="66" t="s">
        <v>155</v>
      </c>
      <c r="AP112" s="66"/>
      <c r="AQ112"/>
      <c r="AR112" s="3"/>
      <c r="AS112"/>
      <c r="AT112"/>
      <c r="AU112"/>
      <c r="AV112"/>
      <c r="AW112"/>
      <c r="AX112"/>
      <c r="AY112"/>
      <c r="AZ112"/>
      <c r="BA112"/>
      <c r="BB112"/>
      <c r="BC112"/>
      <c r="BD112"/>
      <c r="BE112"/>
      <c r="BF112"/>
      <c r="BG112"/>
      <c r="BH112"/>
      <c r="BI112"/>
      <c r="BJ112"/>
      <c r="BK112"/>
      <c r="BL112"/>
      <c r="BM112"/>
      <c r="BN112"/>
      <c r="BO112"/>
      <c r="BP112"/>
      <c r="BQ112"/>
      <c r="BR112"/>
      <c r="BS112"/>
      <c r="BT112"/>
    </row>
    <row r="113" spans="1:72" s="1" customFormat="1" x14ac:dyDescent="0.25">
      <c r="A113" s="18" t="s">
        <v>1062</v>
      </c>
      <c r="B113" s="44" t="s">
        <v>1062</v>
      </c>
      <c r="C113" s="45" t="s">
        <v>474</v>
      </c>
      <c r="D113" s="514" t="s">
        <v>89</v>
      </c>
      <c r="E113" s="593" t="s">
        <v>165</v>
      </c>
      <c r="F113" s="514" t="s">
        <v>480</v>
      </c>
      <c r="G113" s="593"/>
      <c r="H113" s="514"/>
      <c r="I113" s="514" t="s">
        <v>412</v>
      </c>
      <c r="J113" s="593"/>
      <c r="K113" s="593"/>
      <c r="L113" s="684"/>
      <c r="M113" s="690"/>
      <c r="N113" s="690"/>
      <c r="O113" s="690"/>
      <c r="P113" s="690"/>
      <c r="Q113" s="690"/>
      <c r="R113" s="690"/>
      <c r="S113" s="690"/>
      <c r="T113" s="690"/>
      <c r="U113" s="690"/>
      <c r="V113" s="690"/>
      <c r="W113" s="690"/>
      <c r="X113" s="690"/>
      <c r="Y113" s="690"/>
      <c r="Z113" s="477" t="s">
        <v>1277</v>
      </c>
      <c r="AA113" s="477" t="s">
        <v>1277</v>
      </c>
      <c r="AB113" s="477" t="s">
        <v>1277</v>
      </c>
      <c r="AC113" s="76"/>
      <c r="AD113" s="690"/>
      <c r="AE113" s="690"/>
      <c r="AF113" s="477" t="s">
        <v>1264</v>
      </c>
      <c r="AG113" s="63" t="s">
        <v>1400</v>
      </c>
      <c r="AH113" s="594"/>
      <c r="AI113" s="594"/>
      <c r="AJ113" s="477" t="s">
        <v>131</v>
      </c>
      <c r="AK113" s="702"/>
      <c r="AL113" s="690"/>
      <c r="AM113" s="544" t="s">
        <v>1375</v>
      </c>
      <c r="AN113" s="66"/>
      <c r="AO113" s="66"/>
      <c r="AP113" s="66"/>
      <c r="AQ113"/>
      <c r="AR113" s="3"/>
      <c r="AS113"/>
      <c r="AT113"/>
      <c r="AU113"/>
      <c r="AV113"/>
      <c r="AW113"/>
      <c r="AX113"/>
      <c r="AY113"/>
      <c r="AZ113"/>
      <c r="BA113"/>
      <c r="BB113"/>
      <c r="BC113"/>
      <c r="BD113"/>
      <c r="BE113"/>
      <c r="BF113"/>
      <c r="BG113"/>
      <c r="BH113"/>
      <c r="BI113"/>
      <c r="BJ113"/>
      <c r="BK113"/>
      <c r="BL113"/>
      <c r="BM113"/>
      <c r="BN113"/>
      <c r="BO113"/>
      <c r="BP113"/>
      <c r="BQ113"/>
      <c r="BR113"/>
      <c r="BS113"/>
      <c r="BT113"/>
    </row>
    <row r="114" spans="1:72" s="1" customFormat="1" x14ac:dyDescent="0.25">
      <c r="A114" s="18" t="s">
        <v>1063</v>
      </c>
      <c r="B114" s="51" t="s">
        <v>1063</v>
      </c>
      <c r="C114" s="52" t="s">
        <v>474</v>
      </c>
      <c r="D114" s="53" t="s">
        <v>483</v>
      </c>
      <c r="E114" s="589" t="s">
        <v>151</v>
      </c>
      <c r="F114" s="53" t="s">
        <v>279</v>
      </c>
      <c r="G114" s="589"/>
      <c r="H114" s="53" t="s">
        <v>123</v>
      </c>
      <c r="I114" s="53" t="s">
        <v>279</v>
      </c>
      <c r="J114" s="589"/>
      <c r="K114" s="589"/>
      <c r="L114" s="705" t="s">
        <v>484</v>
      </c>
      <c r="M114" s="701" t="s">
        <v>155</v>
      </c>
      <c r="N114" s="701"/>
      <c r="O114" s="701"/>
      <c r="P114" s="701"/>
      <c r="Q114" s="701"/>
      <c r="R114" s="701"/>
      <c r="S114" s="701" t="s">
        <v>155</v>
      </c>
      <c r="T114" s="701"/>
      <c r="U114" s="701"/>
      <c r="V114" s="701" t="s">
        <v>1332</v>
      </c>
      <c r="W114" s="701" t="s">
        <v>1331</v>
      </c>
      <c r="X114" s="701" t="s">
        <v>1332</v>
      </c>
      <c r="Y114" s="701"/>
      <c r="Z114" s="489" t="s">
        <v>1360</v>
      </c>
      <c r="AA114" s="489" t="s">
        <v>1360</v>
      </c>
      <c r="AB114" s="489" t="s">
        <v>1360</v>
      </c>
      <c r="AC114" s="76" t="s">
        <v>1401</v>
      </c>
      <c r="AD114" s="701" t="s">
        <v>159</v>
      </c>
      <c r="AE114" s="701" t="s">
        <v>1397</v>
      </c>
      <c r="AF114" s="489" t="s">
        <v>1264</v>
      </c>
      <c r="AG114" s="68" t="s">
        <v>1402</v>
      </c>
      <c r="AH114" s="74"/>
      <c r="AI114" s="74"/>
      <c r="AJ114" s="489" t="s">
        <v>131</v>
      </c>
      <c r="AK114" s="701" t="s">
        <v>1399</v>
      </c>
      <c r="AL114" s="701"/>
      <c r="AM114" s="558" t="s">
        <v>1375</v>
      </c>
      <c r="AN114" s="66"/>
      <c r="AO114" s="66" t="s">
        <v>155</v>
      </c>
      <c r="AP114" s="66"/>
      <c r="AQ114"/>
      <c r="AR114" s="3"/>
      <c r="AS114"/>
      <c r="AT114"/>
      <c r="AU114"/>
      <c r="AV114"/>
      <c r="AW114"/>
      <c r="AX114"/>
      <c r="AY114"/>
      <c r="AZ114"/>
      <c r="BA114"/>
      <c r="BB114"/>
      <c r="BC114"/>
      <c r="BD114"/>
      <c r="BE114"/>
      <c r="BF114"/>
      <c r="BG114"/>
      <c r="BH114"/>
      <c r="BI114"/>
      <c r="BJ114"/>
      <c r="BK114"/>
      <c r="BL114"/>
      <c r="BM114"/>
      <c r="BN114"/>
      <c r="BO114"/>
      <c r="BP114"/>
      <c r="BQ114"/>
      <c r="BR114"/>
      <c r="BS114"/>
      <c r="BT114"/>
    </row>
    <row r="115" spans="1:72" s="1" customFormat="1" x14ac:dyDescent="0.25">
      <c r="A115" s="18" t="s">
        <v>1063</v>
      </c>
      <c r="B115" s="584" t="s">
        <v>1063</v>
      </c>
      <c r="C115" s="586" t="s">
        <v>474</v>
      </c>
      <c r="D115" s="525" t="s">
        <v>483</v>
      </c>
      <c r="E115" s="590" t="s">
        <v>165</v>
      </c>
      <c r="F115" s="525" t="s">
        <v>486</v>
      </c>
      <c r="G115" s="590"/>
      <c r="H115" s="525"/>
      <c r="I115" s="525" t="s">
        <v>412</v>
      </c>
      <c r="J115" s="590"/>
      <c r="K115" s="590"/>
      <c r="L115" s="705"/>
      <c r="M115" s="702"/>
      <c r="N115" s="702"/>
      <c r="O115" s="702"/>
      <c r="P115" s="702"/>
      <c r="Q115" s="702"/>
      <c r="R115" s="702"/>
      <c r="S115" s="702"/>
      <c r="T115" s="702"/>
      <c r="U115" s="702"/>
      <c r="V115" s="702"/>
      <c r="W115" s="702"/>
      <c r="X115" s="702"/>
      <c r="Y115" s="702"/>
      <c r="Z115" s="489" t="s">
        <v>1360</v>
      </c>
      <c r="AA115" s="489" t="s">
        <v>1360</v>
      </c>
      <c r="AB115" s="489" t="s">
        <v>1360</v>
      </c>
      <c r="AC115" s="76"/>
      <c r="AD115" s="702"/>
      <c r="AE115" s="702"/>
      <c r="AF115" s="489" t="s">
        <v>1264</v>
      </c>
      <c r="AG115" s="68" t="s">
        <v>1402</v>
      </c>
      <c r="AH115" s="74"/>
      <c r="AI115" s="74"/>
      <c r="AJ115" s="489" t="s">
        <v>131</v>
      </c>
      <c r="AK115" s="702"/>
      <c r="AL115" s="702"/>
      <c r="AM115" s="558" t="s">
        <v>1375</v>
      </c>
      <c r="AN115" s="66"/>
      <c r="AO115" s="66"/>
      <c r="AP115" s="66"/>
      <c r="AQ115"/>
      <c r="AR115" s="3"/>
      <c r="AS115"/>
      <c r="AT115"/>
      <c r="AU115"/>
      <c r="AV115"/>
      <c r="AW115"/>
      <c r="AX115"/>
      <c r="AY115"/>
      <c r="AZ115"/>
      <c r="BA115"/>
      <c r="BB115"/>
      <c r="BC115"/>
      <c r="BD115"/>
      <c r="BE115"/>
      <c r="BF115"/>
      <c r="BG115"/>
      <c r="BH115"/>
      <c r="BI115"/>
      <c r="BJ115"/>
      <c r="BK115"/>
      <c r="BL115"/>
      <c r="BM115"/>
      <c r="BN115"/>
      <c r="BO115"/>
      <c r="BP115"/>
      <c r="BQ115"/>
      <c r="BR115"/>
      <c r="BS115"/>
      <c r="BT115"/>
    </row>
    <row r="116" spans="1:72" s="1" customFormat="1" x14ac:dyDescent="0.25">
      <c r="A116" s="18" t="s">
        <v>1065</v>
      </c>
      <c r="B116" s="39" t="s">
        <v>1065</v>
      </c>
      <c r="C116" s="40" t="s">
        <v>474</v>
      </c>
      <c r="D116" s="57" t="s">
        <v>487</v>
      </c>
      <c r="E116" s="592" t="s">
        <v>151</v>
      </c>
      <c r="F116" s="57" t="s">
        <v>279</v>
      </c>
      <c r="G116" s="592"/>
      <c r="H116" s="57" t="s">
        <v>123</v>
      </c>
      <c r="I116" s="57" t="s">
        <v>279</v>
      </c>
      <c r="J116" s="592"/>
      <c r="K116" s="592"/>
      <c r="L116" s="684" t="s">
        <v>488</v>
      </c>
      <c r="M116" s="688" t="s">
        <v>155</v>
      </c>
      <c r="N116" s="688"/>
      <c r="O116" s="688"/>
      <c r="P116" s="688"/>
      <c r="Q116" s="688"/>
      <c r="R116" s="688"/>
      <c r="S116" s="688"/>
      <c r="T116" s="688"/>
      <c r="U116" s="688"/>
      <c r="V116" s="688" t="s">
        <v>1332</v>
      </c>
      <c r="W116" s="688" t="s">
        <v>1331</v>
      </c>
      <c r="X116" s="688" t="s">
        <v>1332</v>
      </c>
      <c r="Y116" s="688"/>
      <c r="Z116" s="477"/>
      <c r="AA116" s="477"/>
      <c r="AB116" s="477"/>
      <c r="AC116" s="41" t="s">
        <v>1332</v>
      </c>
      <c r="AD116" s="688" t="s">
        <v>159</v>
      </c>
      <c r="AE116" s="688" t="s">
        <v>1403</v>
      </c>
      <c r="AF116" s="477" t="s">
        <v>1264</v>
      </c>
      <c r="AG116" s="594" t="s">
        <v>1404</v>
      </c>
      <c r="AH116" s="594"/>
      <c r="AI116" s="594"/>
      <c r="AJ116" s="477"/>
      <c r="AK116" s="477"/>
      <c r="AL116" s="688"/>
      <c r="AM116" s="544" t="s">
        <v>1375</v>
      </c>
      <c r="AN116" s="66"/>
      <c r="AO116" s="66" t="s">
        <v>155</v>
      </c>
      <c r="AP116" s="66"/>
      <c r="AQ116"/>
      <c r="AR116" s="3"/>
      <c r="AS116"/>
      <c r="AT116"/>
      <c r="AU116"/>
      <c r="AV116"/>
      <c r="AW116"/>
      <c r="AX116"/>
      <c r="AY116"/>
      <c r="AZ116"/>
      <c r="BA116"/>
      <c r="BB116"/>
      <c r="BC116"/>
      <c r="BD116"/>
      <c r="BE116"/>
      <c r="BF116"/>
      <c r="BG116"/>
      <c r="BH116"/>
      <c r="BI116"/>
      <c r="BJ116"/>
      <c r="BK116"/>
      <c r="BL116"/>
      <c r="BM116"/>
      <c r="BN116"/>
      <c r="BO116"/>
      <c r="BP116"/>
      <c r="BQ116"/>
      <c r="BR116"/>
      <c r="BS116"/>
      <c r="BT116"/>
    </row>
    <row r="117" spans="1:72" s="1" customFormat="1" x14ac:dyDescent="0.25">
      <c r="A117" s="18" t="s">
        <v>1065</v>
      </c>
      <c r="B117" s="44" t="s">
        <v>1065</v>
      </c>
      <c r="C117" s="45" t="s">
        <v>474</v>
      </c>
      <c r="D117" s="514" t="s">
        <v>487</v>
      </c>
      <c r="E117" s="593" t="s">
        <v>165</v>
      </c>
      <c r="F117" s="514" t="s">
        <v>428</v>
      </c>
      <c r="G117" s="593"/>
      <c r="H117" s="514"/>
      <c r="I117" s="514" t="s">
        <v>412</v>
      </c>
      <c r="J117" s="593"/>
      <c r="K117" s="593"/>
      <c r="L117" s="684"/>
      <c r="M117" s="690"/>
      <c r="N117" s="690"/>
      <c r="O117" s="690"/>
      <c r="P117" s="690"/>
      <c r="Q117" s="690"/>
      <c r="R117" s="690"/>
      <c r="S117" s="690"/>
      <c r="T117" s="690"/>
      <c r="U117" s="690"/>
      <c r="V117" s="690"/>
      <c r="W117" s="690"/>
      <c r="X117" s="690"/>
      <c r="Y117" s="690"/>
      <c r="Z117" s="477" t="s">
        <v>1277</v>
      </c>
      <c r="AA117" s="477" t="s">
        <v>1277</v>
      </c>
      <c r="AB117" s="477" t="s">
        <v>1277</v>
      </c>
      <c r="AC117" s="41"/>
      <c r="AD117" s="690"/>
      <c r="AE117" s="690"/>
      <c r="AF117" s="477" t="s">
        <v>1264</v>
      </c>
      <c r="AG117" s="63" t="s">
        <v>1404</v>
      </c>
      <c r="AH117" s="594"/>
      <c r="AI117" s="594"/>
      <c r="AJ117" s="477"/>
      <c r="AK117" s="477" t="s">
        <v>1298</v>
      </c>
      <c r="AL117" s="690"/>
      <c r="AM117" s="544" t="s">
        <v>1375</v>
      </c>
      <c r="AN117" s="66"/>
      <c r="AO117" s="66"/>
      <c r="AP117" s="66"/>
      <c r="AQ117"/>
      <c r="AR117" s="3"/>
      <c r="AS117"/>
      <c r="AT117"/>
      <c r="AU117"/>
      <c r="AV117"/>
      <c r="AW117"/>
      <c r="AX117"/>
      <c r="AY117"/>
      <c r="AZ117"/>
      <c r="BA117"/>
      <c r="BB117"/>
      <c r="BC117"/>
      <c r="BD117"/>
      <c r="BE117"/>
      <c r="BF117"/>
      <c r="BG117"/>
      <c r="BH117"/>
      <c r="BI117"/>
      <c r="BJ117"/>
      <c r="BK117"/>
      <c r="BL117"/>
      <c r="BM117"/>
      <c r="BN117"/>
      <c r="BO117"/>
      <c r="BP117"/>
      <c r="BQ117"/>
      <c r="BR117"/>
      <c r="BS117"/>
      <c r="BT117"/>
    </row>
    <row r="118" spans="1:72" s="1" customFormat="1" ht="30" x14ac:dyDescent="0.25">
      <c r="A118" s="18" t="s">
        <v>1066</v>
      </c>
      <c r="B118" s="51" t="s">
        <v>1066</v>
      </c>
      <c r="C118" s="52" t="s">
        <v>474</v>
      </c>
      <c r="D118" s="53" t="s">
        <v>490</v>
      </c>
      <c r="E118" s="589" t="s">
        <v>151</v>
      </c>
      <c r="F118" s="53" t="s">
        <v>279</v>
      </c>
      <c r="G118" s="589"/>
      <c r="H118" s="53" t="s">
        <v>123</v>
      </c>
      <c r="I118" s="53" t="s">
        <v>279</v>
      </c>
      <c r="J118" s="589"/>
      <c r="K118" s="589"/>
      <c r="L118" s="705" t="s">
        <v>491</v>
      </c>
      <c r="M118" s="701"/>
      <c r="N118" s="701"/>
      <c r="O118" s="701"/>
      <c r="P118" s="701"/>
      <c r="Q118" s="701"/>
      <c r="R118" s="701"/>
      <c r="S118" s="701"/>
      <c r="T118" s="701"/>
      <c r="U118" s="701"/>
      <c r="V118" s="701">
        <v>0</v>
      </c>
      <c r="W118" s="701">
        <v>0</v>
      </c>
      <c r="X118" s="701">
        <v>0</v>
      </c>
      <c r="Y118" s="701"/>
      <c r="Z118" s="489"/>
      <c r="AA118" s="489"/>
      <c r="AB118" s="489"/>
      <c r="AC118" s="77"/>
      <c r="AD118" s="701" t="s">
        <v>159</v>
      </c>
      <c r="AE118" s="784" t="s">
        <v>1405</v>
      </c>
      <c r="AF118" s="489" t="s">
        <v>1264</v>
      </c>
      <c r="AG118" s="489" t="s">
        <v>1406</v>
      </c>
      <c r="AH118" s="489"/>
      <c r="AI118" s="489"/>
      <c r="AJ118" s="489"/>
      <c r="AK118" s="489" t="s">
        <v>412</v>
      </c>
      <c r="AL118" s="701"/>
      <c r="AM118" s="558" t="s">
        <v>1375</v>
      </c>
      <c r="AN118" s="66"/>
      <c r="AO118" s="66" t="s">
        <v>1407</v>
      </c>
      <c r="AP118" s="66" t="s">
        <v>1408</v>
      </c>
      <c r="AQ118" s="14" t="s">
        <v>1409</v>
      </c>
      <c r="AR118" s="3"/>
      <c r="AS118"/>
      <c r="AT118"/>
      <c r="AU118"/>
      <c r="AV118"/>
      <c r="AW118"/>
      <c r="AX118"/>
      <c r="AY118"/>
      <c r="AZ118"/>
      <c r="BA118"/>
      <c r="BB118"/>
      <c r="BC118"/>
      <c r="BD118"/>
      <c r="BE118"/>
      <c r="BF118"/>
      <c r="BG118"/>
      <c r="BH118"/>
      <c r="BI118"/>
      <c r="BJ118"/>
      <c r="BK118"/>
      <c r="BL118"/>
      <c r="BM118"/>
      <c r="BN118"/>
      <c r="BO118"/>
      <c r="BP118"/>
      <c r="BQ118"/>
      <c r="BR118"/>
      <c r="BS118"/>
      <c r="BT118"/>
    </row>
    <row r="119" spans="1:72" s="1" customFormat="1" x14ac:dyDescent="0.25">
      <c r="A119" s="18" t="s">
        <v>1066</v>
      </c>
      <c r="B119" s="584" t="s">
        <v>1066</v>
      </c>
      <c r="C119" s="586" t="s">
        <v>474</v>
      </c>
      <c r="D119" s="525" t="s">
        <v>490</v>
      </c>
      <c r="E119" s="590" t="s">
        <v>165</v>
      </c>
      <c r="F119" s="525" t="s">
        <v>428</v>
      </c>
      <c r="G119" s="590"/>
      <c r="H119" s="525"/>
      <c r="I119" s="525" t="s">
        <v>412</v>
      </c>
      <c r="J119" s="590"/>
      <c r="K119" s="590"/>
      <c r="L119" s="705"/>
      <c r="M119" s="702"/>
      <c r="N119" s="702"/>
      <c r="O119" s="702"/>
      <c r="P119" s="702"/>
      <c r="Q119" s="702"/>
      <c r="R119" s="702"/>
      <c r="S119" s="702"/>
      <c r="T119" s="702"/>
      <c r="U119" s="702"/>
      <c r="V119" s="702"/>
      <c r="W119" s="702"/>
      <c r="X119" s="702"/>
      <c r="Y119" s="702"/>
      <c r="Z119" s="489"/>
      <c r="AA119" s="489"/>
      <c r="AB119" s="489"/>
      <c r="AC119" s="77"/>
      <c r="AD119" s="702"/>
      <c r="AE119" s="786"/>
      <c r="AF119" s="489" t="s">
        <v>1264</v>
      </c>
      <c r="AG119" s="489" t="s">
        <v>1410</v>
      </c>
      <c r="AH119" s="489"/>
      <c r="AI119" s="489"/>
      <c r="AJ119" s="489"/>
      <c r="AK119" s="489" t="s">
        <v>412</v>
      </c>
      <c r="AL119" s="702"/>
      <c r="AM119" s="558" t="s">
        <v>1375</v>
      </c>
      <c r="AN119" s="66"/>
      <c r="AO119" s="66"/>
      <c r="AP119" s="66"/>
      <c r="AQ119"/>
      <c r="AR119" s="3"/>
      <c r="AS119"/>
      <c r="AT119"/>
      <c r="AU119"/>
      <c r="AV119"/>
      <c r="AW119"/>
      <c r="AX119"/>
      <c r="AY119"/>
      <c r="AZ119"/>
      <c r="BA119"/>
      <c r="BB119"/>
      <c r="BC119"/>
      <c r="BD119"/>
      <c r="BE119"/>
      <c r="BF119"/>
      <c r="BG119"/>
      <c r="BH119"/>
      <c r="BI119"/>
      <c r="BJ119"/>
      <c r="BK119"/>
      <c r="BL119"/>
      <c r="BM119"/>
      <c r="BN119"/>
      <c r="BO119"/>
      <c r="BP119"/>
      <c r="BQ119"/>
      <c r="BR119"/>
      <c r="BS119"/>
      <c r="BT119"/>
    </row>
    <row r="120" spans="1:72" s="1" customFormat="1" ht="78.599999999999994" customHeight="1" x14ac:dyDescent="0.25">
      <c r="A120" s="18" t="s">
        <v>1068</v>
      </c>
      <c r="B120" s="39" t="s">
        <v>1068</v>
      </c>
      <c r="C120" s="40" t="s">
        <v>474</v>
      </c>
      <c r="D120" s="57" t="s">
        <v>493</v>
      </c>
      <c r="E120" s="592" t="s">
        <v>151</v>
      </c>
      <c r="F120" s="57" t="s">
        <v>279</v>
      </c>
      <c r="G120" s="592"/>
      <c r="H120" s="57" t="s">
        <v>123</v>
      </c>
      <c r="I120" s="57" t="s">
        <v>279</v>
      </c>
      <c r="J120" s="592"/>
      <c r="K120" s="592"/>
      <c r="L120" s="684" t="s">
        <v>494</v>
      </c>
      <c r="M120" s="688"/>
      <c r="N120" s="688"/>
      <c r="O120" s="688"/>
      <c r="P120" s="688"/>
      <c r="Q120" s="688"/>
      <c r="R120" s="688"/>
      <c r="S120" s="688"/>
      <c r="T120" s="688"/>
      <c r="U120" s="688"/>
      <c r="V120" s="688">
        <v>0</v>
      </c>
      <c r="W120" s="688">
        <v>0</v>
      </c>
      <c r="X120" s="688">
        <v>0</v>
      </c>
      <c r="Y120" s="688"/>
      <c r="Z120" s="477"/>
      <c r="AA120" s="477"/>
      <c r="AB120" s="477"/>
      <c r="AC120" s="477"/>
      <c r="AD120" s="688" t="s">
        <v>159</v>
      </c>
      <c r="AE120" s="790" t="s">
        <v>1411</v>
      </c>
      <c r="AF120" s="477" t="s">
        <v>1264</v>
      </c>
      <c r="AG120" s="594" t="s">
        <v>1412</v>
      </c>
      <c r="AH120" s="594" t="s">
        <v>1412</v>
      </c>
      <c r="AI120" s="594" t="s">
        <v>1412</v>
      </c>
      <c r="AJ120" s="477"/>
      <c r="AK120" s="477" t="s">
        <v>1298</v>
      </c>
      <c r="AL120" s="688"/>
      <c r="AM120" s="544" t="s">
        <v>1375</v>
      </c>
      <c r="AN120" s="66"/>
      <c r="AO120" s="66" t="s">
        <v>1407</v>
      </c>
      <c r="AP120" s="66" t="s">
        <v>1413</v>
      </c>
      <c r="AQ120" s="73" t="s">
        <v>1414</v>
      </c>
      <c r="AR120" s="596" t="s">
        <v>1415</v>
      </c>
      <c r="AS120"/>
      <c r="AT120"/>
      <c r="AU120"/>
      <c r="AV120"/>
      <c r="AW120"/>
      <c r="AX120"/>
      <c r="AY120"/>
      <c r="AZ120"/>
      <c r="BA120"/>
      <c r="BB120"/>
      <c r="BC120"/>
      <c r="BD120"/>
      <c r="BE120"/>
      <c r="BF120"/>
      <c r="BG120"/>
      <c r="BH120"/>
      <c r="BI120"/>
      <c r="BJ120"/>
      <c r="BK120"/>
      <c r="BL120"/>
      <c r="BM120"/>
      <c r="BN120"/>
      <c r="BO120"/>
      <c r="BP120"/>
      <c r="BQ120"/>
      <c r="BR120"/>
      <c r="BS120"/>
      <c r="BT120"/>
    </row>
    <row r="121" spans="1:72" s="1" customFormat="1" ht="30" customHeight="1" x14ac:dyDescent="0.25">
      <c r="A121" s="18" t="s">
        <v>1068</v>
      </c>
      <c r="B121" s="44" t="s">
        <v>1068</v>
      </c>
      <c r="C121" s="45" t="s">
        <v>474</v>
      </c>
      <c r="D121" s="514" t="s">
        <v>493</v>
      </c>
      <c r="E121" s="593" t="s">
        <v>165</v>
      </c>
      <c r="F121" s="514" t="s">
        <v>486</v>
      </c>
      <c r="G121" s="593"/>
      <c r="H121" s="514"/>
      <c r="I121" s="514" t="s">
        <v>412</v>
      </c>
      <c r="J121" s="593"/>
      <c r="K121" s="593"/>
      <c r="L121" s="684"/>
      <c r="M121" s="690"/>
      <c r="N121" s="690"/>
      <c r="O121" s="690"/>
      <c r="P121" s="690"/>
      <c r="Q121" s="690"/>
      <c r="R121" s="690"/>
      <c r="S121" s="690"/>
      <c r="T121" s="690"/>
      <c r="U121" s="690"/>
      <c r="V121" s="690"/>
      <c r="W121" s="690"/>
      <c r="X121" s="690"/>
      <c r="Y121" s="690"/>
      <c r="Z121" s="477"/>
      <c r="AA121" s="477"/>
      <c r="AB121" s="477"/>
      <c r="AC121" s="477"/>
      <c r="AD121" s="688"/>
      <c r="AE121" s="792"/>
      <c r="AF121" s="477" t="s">
        <v>1264</v>
      </c>
      <c r="AG121" s="594" t="s">
        <v>1412</v>
      </c>
      <c r="AH121" s="594" t="s">
        <v>1412</v>
      </c>
      <c r="AI121" s="594" t="s">
        <v>1412</v>
      </c>
      <c r="AJ121" s="477"/>
      <c r="AK121" s="477" t="s">
        <v>1298</v>
      </c>
      <c r="AL121" s="690"/>
      <c r="AM121" s="544" t="s">
        <v>1375</v>
      </c>
      <c r="AN121" s="66"/>
      <c r="AO121" s="66"/>
      <c r="AP121" s="66"/>
      <c r="AQ121"/>
      <c r="AR121" s="3"/>
      <c r="AS121"/>
      <c r="AT121"/>
      <c r="AU121"/>
      <c r="AV121"/>
      <c r="AW121"/>
      <c r="AX121"/>
      <c r="AY121"/>
      <c r="AZ121"/>
      <c r="BA121"/>
      <c r="BB121"/>
      <c r="BC121"/>
      <c r="BD121"/>
      <c r="BE121"/>
      <c r="BF121"/>
      <c r="BG121"/>
      <c r="BH121"/>
      <c r="BI121"/>
      <c r="BJ121"/>
      <c r="BK121"/>
      <c r="BL121"/>
      <c r="BM121"/>
      <c r="BN121"/>
      <c r="BO121"/>
      <c r="BP121"/>
      <c r="BQ121"/>
      <c r="BR121"/>
      <c r="BS121"/>
      <c r="BT121"/>
    </row>
    <row r="122" spans="1:72" s="1" customFormat="1" ht="30" x14ac:dyDescent="0.25">
      <c r="A122" s="18" t="s">
        <v>1069</v>
      </c>
      <c r="B122" s="51" t="s">
        <v>1069</v>
      </c>
      <c r="C122" s="52" t="s">
        <v>495</v>
      </c>
      <c r="D122" s="53" t="s">
        <v>496</v>
      </c>
      <c r="E122" s="589" t="s">
        <v>151</v>
      </c>
      <c r="F122" s="53" t="s">
        <v>497</v>
      </c>
      <c r="G122" s="589"/>
      <c r="H122" s="53" t="s">
        <v>123</v>
      </c>
      <c r="I122" s="53" t="s">
        <v>497</v>
      </c>
      <c r="J122" s="589"/>
      <c r="K122" s="589"/>
      <c r="L122" s="506" t="s">
        <v>498</v>
      </c>
      <c r="M122" s="489"/>
      <c r="N122" s="489"/>
      <c r="O122" s="489"/>
      <c r="P122" s="489"/>
      <c r="Q122" s="489"/>
      <c r="R122" s="489"/>
      <c r="S122" s="489"/>
      <c r="T122" s="489"/>
      <c r="U122" s="489"/>
      <c r="V122" s="489">
        <v>0</v>
      </c>
      <c r="W122" s="489">
        <v>0</v>
      </c>
      <c r="X122" s="489">
        <v>0</v>
      </c>
      <c r="Y122" s="489"/>
      <c r="Z122" s="489"/>
      <c r="AA122" s="489"/>
      <c r="AB122" s="489"/>
      <c r="AC122" s="489"/>
      <c r="AD122" s="68" t="s">
        <v>159</v>
      </c>
      <c r="AE122" s="68" t="s">
        <v>1416</v>
      </c>
      <c r="AF122" s="489" t="s">
        <v>1264</v>
      </c>
      <c r="AG122" s="74"/>
      <c r="AH122" s="74"/>
      <c r="AI122" s="74"/>
      <c r="AJ122" s="489"/>
      <c r="AK122" s="489" t="s">
        <v>1417</v>
      </c>
      <c r="AL122" s="489"/>
      <c r="AM122" s="558" t="s">
        <v>1375</v>
      </c>
      <c r="AN122" s="66"/>
      <c r="AO122" s="66" t="s">
        <v>155</v>
      </c>
      <c r="AP122" s="66"/>
      <c r="AQ122"/>
      <c r="AR122" s="3"/>
      <c r="AS122"/>
      <c r="AT122"/>
      <c r="AU122"/>
      <c r="AV122"/>
      <c r="AW122"/>
      <c r="AX122"/>
      <c r="AY122"/>
      <c r="AZ122"/>
      <c r="BA122"/>
      <c r="BB122"/>
      <c r="BC122"/>
      <c r="BD122"/>
      <c r="BE122"/>
      <c r="BF122"/>
      <c r="BG122"/>
      <c r="BH122"/>
      <c r="BI122"/>
      <c r="BJ122"/>
      <c r="BK122"/>
      <c r="BL122"/>
      <c r="BM122"/>
      <c r="BN122"/>
      <c r="BO122"/>
      <c r="BP122"/>
      <c r="BQ122"/>
      <c r="BR122"/>
      <c r="BS122"/>
      <c r="BT122"/>
    </row>
    <row r="123" spans="1:72" s="1" customFormat="1" x14ac:dyDescent="0.25">
      <c r="A123" s="18" t="s">
        <v>48</v>
      </c>
      <c r="B123" s="39" t="s">
        <v>48</v>
      </c>
      <c r="C123" s="40" t="s">
        <v>495</v>
      </c>
      <c r="D123" s="57" t="s">
        <v>500</v>
      </c>
      <c r="E123" s="592" t="s">
        <v>151</v>
      </c>
      <c r="F123" s="57" t="s">
        <v>279</v>
      </c>
      <c r="G123" s="592"/>
      <c r="H123" s="57" t="s">
        <v>123</v>
      </c>
      <c r="I123" s="57" t="s">
        <v>279</v>
      </c>
      <c r="J123" s="592"/>
      <c r="K123" s="592"/>
      <c r="L123" s="687" t="s">
        <v>501</v>
      </c>
      <c r="M123" s="479" t="s">
        <v>155</v>
      </c>
      <c r="N123" s="688"/>
      <c r="O123" s="688" t="s">
        <v>155</v>
      </c>
      <c r="P123" s="688"/>
      <c r="Q123" s="688"/>
      <c r="R123" s="688"/>
      <c r="S123" s="688"/>
      <c r="T123" s="688"/>
      <c r="U123" s="688"/>
      <c r="V123" s="688" t="s">
        <v>1332</v>
      </c>
      <c r="W123" s="688" t="s">
        <v>1331</v>
      </c>
      <c r="X123" s="688" t="s">
        <v>1332</v>
      </c>
      <c r="Y123" s="688"/>
      <c r="Z123" s="477"/>
      <c r="AA123" s="477"/>
      <c r="AB123" s="477"/>
      <c r="AC123" s="76" t="s">
        <v>1418</v>
      </c>
      <c r="AD123" s="688" t="s">
        <v>159</v>
      </c>
      <c r="AE123" s="688"/>
      <c r="AF123" s="477" t="s">
        <v>1264</v>
      </c>
      <c r="AG123" s="63" t="s">
        <v>1419</v>
      </c>
      <c r="AH123" s="63" t="s">
        <v>1419</v>
      </c>
      <c r="AI123" s="63" t="s">
        <v>1419</v>
      </c>
      <c r="AJ123" s="477"/>
      <c r="AK123" s="477" t="s">
        <v>1377</v>
      </c>
      <c r="AL123" s="688"/>
      <c r="AM123" s="544" t="s">
        <v>1375</v>
      </c>
      <c r="AN123" s="66"/>
      <c r="AO123" s="66" t="s">
        <v>155</v>
      </c>
      <c r="AP123" s="66"/>
      <c r="AQ123"/>
      <c r="AR123" s="3"/>
      <c r="AS123"/>
      <c r="AT123"/>
      <c r="AU123"/>
      <c r="AV123"/>
      <c r="AW123"/>
      <c r="AX123"/>
      <c r="AY123"/>
      <c r="AZ123"/>
      <c r="BA123"/>
      <c r="BB123"/>
      <c r="BC123"/>
      <c r="BD123"/>
      <c r="BE123"/>
      <c r="BF123"/>
      <c r="BG123"/>
      <c r="BH123"/>
      <c r="BI123"/>
      <c r="BJ123"/>
      <c r="BK123"/>
      <c r="BL123"/>
      <c r="BM123"/>
      <c r="BN123"/>
      <c r="BO123"/>
      <c r="BP123"/>
      <c r="BQ123"/>
      <c r="BR123"/>
      <c r="BS123"/>
      <c r="BT123"/>
    </row>
    <row r="124" spans="1:72" s="1" customFormat="1" x14ac:dyDescent="0.25">
      <c r="A124" s="18" t="s">
        <v>48</v>
      </c>
      <c r="B124" s="44" t="s">
        <v>48</v>
      </c>
      <c r="C124" s="45" t="s">
        <v>495</v>
      </c>
      <c r="D124" s="514" t="s">
        <v>500</v>
      </c>
      <c r="E124" s="593" t="s">
        <v>165</v>
      </c>
      <c r="F124" s="514" t="s">
        <v>507</v>
      </c>
      <c r="G124" s="593"/>
      <c r="H124" s="514"/>
      <c r="I124" s="514" t="s">
        <v>508</v>
      </c>
      <c r="J124" s="593"/>
      <c r="K124" s="593"/>
      <c r="L124" s="687"/>
      <c r="M124" s="480" t="s">
        <v>154</v>
      </c>
      <c r="N124" s="689"/>
      <c r="O124" s="689"/>
      <c r="P124" s="689"/>
      <c r="Q124" s="689"/>
      <c r="R124" s="689"/>
      <c r="S124" s="689"/>
      <c r="T124" s="689"/>
      <c r="U124" s="689"/>
      <c r="V124" s="689"/>
      <c r="W124" s="689"/>
      <c r="X124" s="689"/>
      <c r="Y124" s="689"/>
      <c r="Z124" s="477"/>
      <c r="AA124" s="477"/>
      <c r="AB124" s="477"/>
      <c r="AC124" s="76"/>
      <c r="AD124" s="689"/>
      <c r="AE124" s="689"/>
      <c r="AF124" s="477" t="s">
        <v>1264</v>
      </c>
      <c r="AG124" s="63" t="s">
        <v>1420</v>
      </c>
      <c r="AH124" s="63" t="s">
        <v>1420</v>
      </c>
      <c r="AI124" s="63" t="s">
        <v>1420</v>
      </c>
      <c r="AJ124" s="477"/>
      <c r="AK124" s="477" t="s">
        <v>1377</v>
      </c>
      <c r="AL124" s="689"/>
      <c r="AM124" s="544" t="s">
        <v>1375</v>
      </c>
      <c r="AN124" s="66"/>
      <c r="AO124" s="66"/>
      <c r="AP124" s="66"/>
      <c r="AQ124"/>
      <c r="AR124" s="3"/>
      <c r="AS124"/>
      <c r="AT124"/>
      <c r="AU124"/>
      <c r="AV124"/>
      <c r="AW124"/>
      <c r="AX124"/>
      <c r="AY124"/>
      <c r="AZ124"/>
      <c r="BA124"/>
      <c r="BB124"/>
      <c r="BC124"/>
      <c r="BD124"/>
      <c r="BE124"/>
      <c r="BF124"/>
      <c r="BG124"/>
      <c r="BH124"/>
      <c r="BI124"/>
      <c r="BJ124"/>
      <c r="BK124"/>
      <c r="BL124"/>
      <c r="BM124"/>
      <c r="BN124"/>
      <c r="BO124"/>
      <c r="BP124"/>
      <c r="BQ124"/>
      <c r="BR124"/>
      <c r="BS124"/>
      <c r="BT124"/>
    </row>
    <row r="125" spans="1:72" s="1" customFormat="1" x14ac:dyDescent="0.25">
      <c r="A125" s="18" t="s">
        <v>48</v>
      </c>
      <c r="B125" s="44" t="s">
        <v>48</v>
      </c>
      <c r="C125" s="45" t="s">
        <v>495</v>
      </c>
      <c r="D125" s="514" t="s">
        <v>500</v>
      </c>
      <c r="E125" s="593" t="s">
        <v>168</v>
      </c>
      <c r="F125" s="514" t="s">
        <v>510</v>
      </c>
      <c r="G125" s="593"/>
      <c r="H125" s="514"/>
      <c r="I125" s="514" t="s">
        <v>511</v>
      </c>
      <c r="J125" s="593"/>
      <c r="K125" s="593"/>
      <c r="L125" s="687"/>
      <c r="M125" s="481" t="s">
        <v>154</v>
      </c>
      <c r="N125" s="690"/>
      <c r="O125" s="690"/>
      <c r="P125" s="690"/>
      <c r="Q125" s="690"/>
      <c r="R125" s="690"/>
      <c r="S125" s="690"/>
      <c r="T125" s="690"/>
      <c r="U125" s="690"/>
      <c r="V125" s="690"/>
      <c r="W125" s="690"/>
      <c r="X125" s="690"/>
      <c r="Y125" s="690"/>
      <c r="Z125" s="477"/>
      <c r="AA125" s="477"/>
      <c r="AB125" s="477"/>
      <c r="AC125" s="76"/>
      <c r="AD125" s="690"/>
      <c r="AE125" s="690"/>
      <c r="AF125" s="477" t="s">
        <v>1264</v>
      </c>
      <c r="AG125" s="63" t="s">
        <v>1419</v>
      </c>
      <c r="AH125" s="63" t="s">
        <v>1419</v>
      </c>
      <c r="AI125" s="63" t="s">
        <v>1419</v>
      </c>
      <c r="AJ125" s="477"/>
      <c r="AK125" s="477" t="s">
        <v>1377</v>
      </c>
      <c r="AL125" s="690"/>
      <c r="AM125" s="544" t="s">
        <v>1375</v>
      </c>
      <c r="AN125" s="66"/>
      <c r="AO125" s="66"/>
      <c r="AP125" s="66"/>
      <c r="AQ125"/>
      <c r="AR125" s="3"/>
      <c r="AS125"/>
      <c r="AT125"/>
      <c r="AU125"/>
      <c r="AV125"/>
      <c r="AW125"/>
      <c r="AX125"/>
      <c r="AY125"/>
      <c r="AZ125"/>
      <c r="BA125"/>
      <c r="BB125"/>
      <c r="BC125"/>
      <c r="BD125"/>
      <c r="BE125"/>
      <c r="BF125"/>
      <c r="BG125"/>
      <c r="BH125"/>
      <c r="BI125"/>
      <c r="BJ125"/>
      <c r="BK125"/>
      <c r="BL125"/>
      <c r="BM125"/>
      <c r="BN125"/>
      <c r="BO125"/>
      <c r="BP125"/>
      <c r="BQ125"/>
      <c r="BR125"/>
      <c r="BS125"/>
      <c r="BT125"/>
    </row>
    <row r="126" spans="1:72" s="1" customFormat="1" ht="30" x14ac:dyDescent="0.25">
      <c r="A126" s="18" t="s">
        <v>1075</v>
      </c>
      <c r="B126" s="51" t="s">
        <v>1075</v>
      </c>
      <c r="C126" s="52" t="s">
        <v>495</v>
      </c>
      <c r="D126" s="53" t="s">
        <v>514</v>
      </c>
      <c r="E126" s="589" t="s">
        <v>151</v>
      </c>
      <c r="F126" s="53" t="s">
        <v>515</v>
      </c>
      <c r="G126" s="589"/>
      <c r="H126" s="53" t="s">
        <v>123</v>
      </c>
      <c r="I126" s="53" t="s">
        <v>515</v>
      </c>
      <c r="J126" s="589"/>
      <c r="K126" s="589"/>
      <c r="L126" s="705" t="s">
        <v>516</v>
      </c>
      <c r="M126" s="485"/>
      <c r="N126" s="701"/>
      <c r="O126" s="701"/>
      <c r="P126" s="701" t="s">
        <v>155</v>
      </c>
      <c r="Q126" s="701"/>
      <c r="R126" s="701"/>
      <c r="S126" s="701"/>
      <c r="T126" s="701"/>
      <c r="U126" s="701"/>
      <c r="V126" s="701" t="s">
        <v>1240</v>
      </c>
      <c r="W126" s="701" t="s">
        <v>1318</v>
      </c>
      <c r="X126" s="701" t="s">
        <v>1319</v>
      </c>
      <c r="Y126" s="701"/>
      <c r="Z126" s="489"/>
      <c r="AA126" s="489"/>
      <c r="AB126" s="489"/>
      <c r="AC126" s="489"/>
      <c r="AD126" s="701" t="s">
        <v>159</v>
      </c>
      <c r="AE126" s="784" t="s">
        <v>1421</v>
      </c>
      <c r="AF126" s="489"/>
      <c r="AG126" s="74"/>
      <c r="AH126" s="74"/>
      <c r="AI126" s="74"/>
      <c r="AJ126" s="784" t="s">
        <v>1422</v>
      </c>
      <c r="AK126" s="489"/>
      <c r="AL126" s="701"/>
      <c r="AM126" s="558" t="s">
        <v>1375</v>
      </c>
      <c r="AN126" s="66"/>
      <c r="AO126" s="66" t="s">
        <v>1407</v>
      </c>
      <c r="AP126" s="66" t="s">
        <v>1423</v>
      </c>
      <c r="AQ126" s="14" t="s">
        <v>1424</v>
      </c>
      <c r="AR126" s="596" t="s">
        <v>1425</v>
      </c>
      <c r="AS126"/>
      <c r="AT126"/>
      <c r="AU126"/>
      <c r="AV126"/>
      <c r="AW126"/>
      <c r="AX126"/>
      <c r="AY126"/>
      <c r="AZ126"/>
      <c r="BA126"/>
      <c r="BB126"/>
      <c r="BC126"/>
      <c r="BD126"/>
      <c r="BE126"/>
      <c r="BF126"/>
      <c r="BG126"/>
      <c r="BH126"/>
      <c r="BI126"/>
      <c r="BJ126"/>
      <c r="BK126"/>
      <c r="BL126"/>
      <c r="BM126"/>
      <c r="BN126"/>
      <c r="BO126"/>
      <c r="BP126"/>
      <c r="BQ126"/>
      <c r="BR126"/>
      <c r="BS126"/>
      <c r="BT126"/>
    </row>
    <row r="127" spans="1:72" s="1" customFormat="1" x14ac:dyDescent="0.25">
      <c r="A127" s="18" t="s">
        <v>1075</v>
      </c>
      <c r="B127" s="584" t="s">
        <v>1075</v>
      </c>
      <c r="C127" s="586" t="s">
        <v>495</v>
      </c>
      <c r="D127" s="525" t="s">
        <v>514</v>
      </c>
      <c r="E127" s="590" t="s">
        <v>165</v>
      </c>
      <c r="F127" s="525" t="s">
        <v>519</v>
      </c>
      <c r="G127" s="590"/>
      <c r="H127" s="525"/>
      <c r="I127" s="525" t="s">
        <v>519</v>
      </c>
      <c r="J127" s="590"/>
      <c r="K127" s="590"/>
      <c r="L127" s="705"/>
      <c r="M127" s="486" t="s">
        <v>154</v>
      </c>
      <c r="N127" s="702"/>
      <c r="O127" s="702"/>
      <c r="P127" s="702"/>
      <c r="Q127" s="702"/>
      <c r="R127" s="702"/>
      <c r="S127" s="702"/>
      <c r="T127" s="702"/>
      <c r="U127" s="702"/>
      <c r="V127" s="702"/>
      <c r="W127" s="702"/>
      <c r="X127" s="702"/>
      <c r="Y127" s="702"/>
      <c r="Z127" s="489"/>
      <c r="AA127" s="489"/>
      <c r="AB127" s="489"/>
      <c r="AC127" s="489"/>
      <c r="AD127" s="702"/>
      <c r="AE127" s="786"/>
      <c r="AF127" s="489"/>
      <c r="AG127" s="74"/>
      <c r="AH127" s="74"/>
      <c r="AI127" s="74"/>
      <c r="AJ127" s="786"/>
      <c r="AK127" s="489"/>
      <c r="AL127" s="702"/>
      <c r="AM127" s="558" t="s">
        <v>1375</v>
      </c>
      <c r="AN127" s="66"/>
      <c r="AO127" s="66"/>
      <c r="AP127" s="66"/>
      <c r="AQ127"/>
      <c r="AR127" s="3"/>
      <c r="AS127"/>
      <c r="AT127"/>
      <c r="AU127"/>
      <c r="AV127"/>
      <c r="AW127"/>
      <c r="AX127"/>
      <c r="AY127"/>
      <c r="AZ127"/>
      <c r="BA127"/>
      <c r="BB127"/>
      <c r="BC127"/>
      <c r="BD127"/>
      <c r="BE127"/>
      <c r="BF127"/>
      <c r="BG127"/>
      <c r="BH127"/>
      <c r="BI127"/>
      <c r="BJ127"/>
      <c r="BK127"/>
      <c r="BL127"/>
      <c r="BM127"/>
      <c r="BN127"/>
      <c r="BO127"/>
      <c r="BP127"/>
      <c r="BQ127"/>
      <c r="BR127"/>
      <c r="BS127"/>
      <c r="BT127"/>
    </row>
    <row r="128" spans="1:72" s="1" customFormat="1" ht="105" x14ac:dyDescent="0.25">
      <c r="A128" s="18" t="s">
        <v>1077</v>
      </c>
      <c r="B128" s="39" t="s">
        <v>1077</v>
      </c>
      <c r="C128" s="40" t="s">
        <v>495</v>
      </c>
      <c r="D128" s="57" t="s">
        <v>520</v>
      </c>
      <c r="E128" s="592" t="s">
        <v>151</v>
      </c>
      <c r="F128" s="57" t="s">
        <v>279</v>
      </c>
      <c r="G128" s="592"/>
      <c r="H128" s="57" t="s">
        <v>123</v>
      </c>
      <c r="I128" s="57" t="s">
        <v>19</v>
      </c>
      <c r="J128" s="592"/>
      <c r="K128" s="685"/>
      <c r="L128" s="687" t="s">
        <v>521</v>
      </c>
      <c r="M128" s="479" t="s">
        <v>155</v>
      </c>
      <c r="N128" s="688"/>
      <c r="O128" s="688"/>
      <c r="P128" s="688"/>
      <c r="Q128" s="688"/>
      <c r="R128" s="688"/>
      <c r="S128" s="688"/>
      <c r="T128" s="688"/>
      <c r="U128" s="688" t="s">
        <v>155</v>
      </c>
      <c r="V128" s="688" t="s">
        <v>1332</v>
      </c>
      <c r="W128" s="688" t="s">
        <v>1331</v>
      </c>
      <c r="X128" s="688" t="s">
        <v>1332</v>
      </c>
      <c r="Y128" s="688"/>
      <c r="Z128" s="477"/>
      <c r="AA128" s="477"/>
      <c r="AB128" s="477"/>
      <c r="AC128" s="71" t="s">
        <v>1332</v>
      </c>
      <c r="AD128" s="688" t="s">
        <v>399</v>
      </c>
      <c r="AE128" s="790" t="s">
        <v>1426</v>
      </c>
      <c r="AF128" s="477"/>
      <c r="AG128" s="594"/>
      <c r="AH128" s="594"/>
      <c r="AI128" s="594"/>
      <c r="AJ128" s="477"/>
      <c r="AK128" s="688" t="s">
        <v>1377</v>
      </c>
      <c r="AL128" s="870" t="s">
        <v>155</v>
      </c>
      <c r="AM128" s="544" t="s">
        <v>1375</v>
      </c>
      <c r="AN128" s="758" t="s">
        <v>155</v>
      </c>
      <c r="AO128" s="758" t="s">
        <v>1407</v>
      </c>
      <c r="AP128" s="758" t="s">
        <v>1427</v>
      </c>
      <c r="AQ128" s="73" t="s">
        <v>1428</v>
      </c>
      <c r="AR128" s="3" t="s">
        <v>1429</v>
      </c>
      <c r="AS128"/>
      <c r="AT128"/>
      <c r="AU128"/>
      <c r="AV128"/>
      <c r="AW128"/>
      <c r="AX128"/>
      <c r="AY128"/>
      <c r="AZ128"/>
      <c r="BA128"/>
      <c r="BB128"/>
      <c r="BC128"/>
      <c r="BD128"/>
      <c r="BE128"/>
      <c r="BF128"/>
      <c r="BG128"/>
      <c r="BH128"/>
      <c r="BI128"/>
      <c r="BJ128"/>
      <c r="BK128"/>
      <c r="BL128"/>
      <c r="BM128"/>
      <c r="BN128"/>
      <c r="BO128"/>
      <c r="BP128"/>
      <c r="BQ128"/>
      <c r="BR128"/>
      <c r="BS128"/>
      <c r="BT128"/>
    </row>
    <row r="129" spans="1:72" s="1" customFormat="1" x14ac:dyDescent="0.25">
      <c r="A129" s="18" t="s">
        <v>1077</v>
      </c>
      <c r="B129" s="44" t="s">
        <v>1077</v>
      </c>
      <c r="C129" s="45" t="s">
        <v>495</v>
      </c>
      <c r="D129" s="514" t="s">
        <v>520</v>
      </c>
      <c r="E129" s="593" t="s">
        <v>165</v>
      </c>
      <c r="F129" s="514" t="s">
        <v>526</v>
      </c>
      <c r="G129" s="593"/>
      <c r="H129" s="514"/>
      <c r="I129" s="514" t="s">
        <v>19</v>
      </c>
      <c r="J129" s="593"/>
      <c r="K129" s="685"/>
      <c r="L129" s="687"/>
      <c r="M129" s="480" t="s">
        <v>154</v>
      </c>
      <c r="N129" s="689"/>
      <c r="O129" s="689"/>
      <c r="P129" s="689"/>
      <c r="Q129" s="689"/>
      <c r="R129" s="689"/>
      <c r="S129" s="689"/>
      <c r="T129" s="689"/>
      <c r="U129" s="689"/>
      <c r="V129" s="689"/>
      <c r="W129" s="689"/>
      <c r="X129" s="689"/>
      <c r="Y129" s="689"/>
      <c r="Z129" s="477"/>
      <c r="AA129" s="477"/>
      <c r="AB129" s="477"/>
      <c r="AC129" s="76"/>
      <c r="AD129" s="689"/>
      <c r="AE129" s="791"/>
      <c r="AF129" s="477"/>
      <c r="AG129" s="594"/>
      <c r="AH129" s="594"/>
      <c r="AI129" s="594"/>
      <c r="AJ129" s="477"/>
      <c r="AK129" s="689"/>
      <c r="AL129" s="871"/>
      <c r="AM129" s="544" t="s">
        <v>1375</v>
      </c>
      <c r="AN129" s="759"/>
      <c r="AO129" s="759"/>
      <c r="AP129" s="759"/>
      <c r="AQ129"/>
      <c r="AR129" s="3"/>
      <c r="AS129"/>
      <c r="AT129"/>
      <c r="AU129"/>
      <c r="AV129"/>
      <c r="AW129"/>
      <c r="AX129"/>
      <c r="AY129"/>
      <c r="AZ129"/>
      <c r="BA129"/>
      <c r="BB129"/>
      <c r="BC129"/>
      <c r="BD129"/>
      <c r="BE129"/>
      <c r="BF129"/>
      <c r="BG129"/>
      <c r="BH129"/>
      <c r="BI129"/>
      <c r="BJ129"/>
      <c r="BK129"/>
      <c r="BL129"/>
      <c r="BM129"/>
      <c r="BN129"/>
      <c r="BO129"/>
      <c r="BP129"/>
      <c r="BQ129"/>
      <c r="BR129"/>
      <c r="BS129"/>
      <c r="BT129"/>
    </row>
    <row r="130" spans="1:72" s="1" customFormat="1" x14ac:dyDescent="0.25">
      <c r="A130" s="18" t="s">
        <v>1077</v>
      </c>
      <c r="B130" s="44" t="s">
        <v>1077</v>
      </c>
      <c r="C130" s="45" t="s">
        <v>495</v>
      </c>
      <c r="D130" s="514" t="s">
        <v>520</v>
      </c>
      <c r="E130" s="593" t="s">
        <v>168</v>
      </c>
      <c r="F130" s="514" t="s">
        <v>527</v>
      </c>
      <c r="G130" s="593"/>
      <c r="H130" s="514"/>
      <c r="I130" s="514"/>
      <c r="J130" s="593"/>
      <c r="K130" s="685"/>
      <c r="L130" s="687"/>
      <c r="M130" s="481" t="s">
        <v>154</v>
      </c>
      <c r="N130" s="690"/>
      <c r="O130" s="690"/>
      <c r="P130" s="690"/>
      <c r="Q130" s="690"/>
      <c r="R130" s="690"/>
      <c r="S130" s="690"/>
      <c r="T130" s="690"/>
      <c r="U130" s="690"/>
      <c r="V130" s="690"/>
      <c r="W130" s="690"/>
      <c r="X130" s="690"/>
      <c r="Y130" s="690"/>
      <c r="Z130" s="477"/>
      <c r="AA130" s="477"/>
      <c r="AB130" s="477"/>
      <c r="AC130" s="76"/>
      <c r="AD130" s="690"/>
      <c r="AE130" s="792"/>
      <c r="AF130" s="477"/>
      <c r="AG130" s="594"/>
      <c r="AH130" s="594"/>
      <c r="AI130" s="594"/>
      <c r="AJ130" s="477"/>
      <c r="AK130" s="690"/>
      <c r="AL130" s="872"/>
      <c r="AM130" s="544" t="s">
        <v>1375</v>
      </c>
      <c r="AN130" s="760"/>
      <c r="AO130" s="760"/>
      <c r="AP130" s="760"/>
      <c r="AQ130"/>
      <c r="AR130" s="3"/>
      <c r="AS130"/>
      <c r="AT130"/>
      <c r="AU130"/>
      <c r="AV130"/>
      <c r="AW130"/>
      <c r="AX130"/>
      <c r="AY130"/>
      <c r="AZ130"/>
      <c r="BA130"/>
      <c r="BB130"/>
      <c r="BC130"/>
      <c r="BD130"/>
      <c r="BE130"/>
      <c r="BF130"/>
      <c r="BG130"/>
      <c r="BH130"/>
      <c r="BI130"/>
      <c r="BJ130"/>
      <c r="BK130"/>
      <c r="BL130"/>
      <c r="BM130"/>
      <c r="BN130"/>
      <c r="BO130"/>
      <c r="BP130"/>
      <c r="BQ130"/>
      <c r="BR130"/>
      <c r="BS130"/>
      <c r="BT130"/>
    </row>
    <row r="131" spans="1:72" s="1" customFormat="1" ht="51" x14ac:dyDescent="0.25">
      <c r="A131" s="18" t="s">
        <v>9</v>
      </c>
      <c r="B131" s="51" t="s">
        <v>9</v>
      </c>
      <c r="C131" s="52" t="s">
        <v>528</v>
      </c>
      <c r="D131" s="53" t="s">
        <v>109</v>
      </c>
      <c r="E131" s="589" t="s">
        <v>151</v>
      </c>
      <c r="F131" s="53" t="s">
        <v>279</v>
      </c>
      <c r="G131" s="589"/>
      <c r="H131" s="53" t="s">
        <v>123</v>
      </c>
      <c r="I131" s="53" t="s">
        <v>279</v>
      </c>
      <c r="J131" s="589"/>
      <c r="K131" s="589"/>
      <c r="L131" s="506" t="s">
        <v>529</v>
      </c>
      <c r="M131" s="489" t="s">
        <v>155</v>
      </c>
      <c r="N131" s="489"/>
      <c r="O131" s="489"/>
      <c r="P131" s="489"/>
      <c r="Q131" s="489"/>
      <c r="R131" s="489"/>
      <c r="S131" s="489"/>
      <c r="T131" s="489"/>
      <c r="U131" s="489"/>
      <c r="V131" s="489" t="s">
        <v>1332</v>
      </c>
      <c r="W131" s="489" t="s">
        <v>1331</v>
      </c>
      <c r="X131" s="489" t="s">
        <v>1332</v>
      </c>
      <c r="Y131" s="489"/>
      <c r="Z131" s="489"/>
      <c r="AA131" s="489"/>
      <c r="AB131" s="489"/>
      <c r="AC131" s="76" t="s">
        <v>1332</v>
      </c>
      <c r="AD131" s="68" t="s">
        <v>159</v>
      </c>
      <c r="AE131" s="68"/>
      <c r="AF131" s="489" t="s">
        <v>1264</v>
      </c>
      <c r="AG131" s="74" t="s">
        <v>1430</v>
      </c>
      <c r="AH131" s="74" t="s">
        <v>1430</v>
      </c>
      <c r="AI131" s="74" t="s">
        <v>1430</v>
      </c>
      <c r="AJ131" s="489"/>
      <c r="AK131" s="489" t="s">
        <v>1417</v>
      </c>
      <c r="AL131" s="489"/>
      <c r="AM131" s="558" t="s">
        <v>1375</v>
      </c>
      <c r="AN131" s="66"/>
      <c r="AO131" s="66" t="s">
        <v>155</v>
      </c>
      <c r="AP131" s="66"/>
      <c r="AQ131"/>
      <c r="AR131" s="3"/>
      <c r="AS131"/>
      <c r="AT131"/>
      <c r="AU131"/>
      <c r="AV131"/>
      <c r="AW131"/>
      <c r="AX131"/>
      <c r="AY131"/>
      <c r="AZ131"/>
      <c r="BA131"/>
      <c r="BB131"/>
      <c r="BC131"/>
      <c r="BD131"/>
      <c r="BE131"/>
      <c r="BF131"/>
      <c r="BG131"/>
      <c r="BH131"/>
      <c r="BI131"/>
      <c r="BJ131"/>
      <c r="BK131"/>
      <c r="BL131"/>
      <c r="BM131"/>
      <c r="BN131"/>
      <c r="BO131"/>
      <c r="BP131"/>
      <c r="BQ131"/>
      <c r="BR131"/>
      <c r="BS131"/>
      <c r="BT131"/>
    </row>
    <row r="132" spans="1:72" s="1" customFormat="1" ht="30" customHeight="1" x14ac:dyDescent="0.25">
      <c r="A132" s="18" t="s">
        <v>1082</v>
      </c>
      <c r="B132" s="39" t="s">
        <v>1082</v>
      </c>
      <c r="C132" s="40" t="s">
        <v>528</v>
      </c>
      <c r="D132" s="57" t="s">
        <v>532</v>
      </c>
      <c r="E132" s="592" t="s">
        <v>151</v>
      </c>
      <c r="F132" s="57" t="s">
        <v>279</v>
      </c>
      <c r="G132" s="592"/>
      <c r="H132" s="57" t="s">
        <v>123</v>
      </c>
      <c r="I132" s="57" t="s">
        <v>279</v>
      </c>
      <c r="J132" s="592"/>
      <c r="K132" s="592"/>
      <c r="L132" s="726" t="s">
        <v>533</v>
      </c>
      <c r="M132" s="688"/>
      <c r="N132" s="688"/>
      <c r="O132" s="688"/>
      <c r="P132" s="688"/>
      <c r="Q132" s="688"/>
      <c r="R132" s="688" t="s">
        <v>155</v>
      </c>
      <c r="S132" s="688"/>
      <c r="T132" s="688"/>
      <c r="U132" s="688"/>
      <c r="V132" s="688">
        <v>0</v>
      </c>
      <c r="W132" s="688">
        <v>0</v>
      </c>
      <c r="X132" s="688">
        <v>0</v>
      </c>
      <c r="Y132" s="688"/>
      <c r="Z132" s="477"/>
      <c r="AA132" s="477"/>
      <c r="AB132" s="477"/>
      <c r="AC132" s="72" t="s">
        <v>549</v>
      </c>
      <c r="AD132" s="688" t="s">
        <v>159</v>
      </c>
      <c r="AE132" s="688" t="s">
        <v>1431</v>
      </c>
      <c r="AF132" s="688" t="s">
        <v>1264</v>
      </c>
      <c r="AG132" s="477" t="s">
        <v>1432</v>
      </c>
      <c r="AH132" s="477" t="s">
        <v>1432</v>
      </c>
      <c r="AI132" s="477" t="s">
        <v>1432</v>
      </c>
      <c r="AJ132" s="477"/>
      <c r="AK132" s="477" t="s">
        <v>1432</v>
      </c>
      <c r="AL132" s="688"/>
      <c r="AM132" s="544" t="s">
        <v>1275</v>
      </c>
      <c r="AN132" s="66"/>
      <c r="AO132" s="66" t="s">
        <v>1433</v>
      </c>
      <c r="AP132" s="66" t="s">
        <v>1434</v>
      </c>
      <c r="AQ132" s="73" t="s">
        <v>1435</v>
      </c>
      <c r="AR132" s="3" t="s">
        <v>1436</v>
      </c>
      <c r="AS132"/>
      <c r="AT132"/>
      <c r="AU132"/>
      <c r="AV132"/>
      <c r="AW132"/>
      <c r="AX132"/>
      <c r="AY132"/>
      <c r="AZ132"/>
      <c r="BA132"/>
      <c r="BB132"/>
      <c r="BC132"/>
      <c r="BD132"/>
      <c r="BE132"/>
      <c r="BF132"/>
      <c r="BG132"/>
      <c r="BH132"/>
      <c r="BI132"/>
      <c r="BJ132"/>
      <c r="BK132"/>
      <c r="BL132"/>
      <c r="BM132"/>
      <c r="BN132"/>
      <c r="BO132"/>
      <c r="BP132"/>
      <c r="BQ132"/>
      <c r="BR132"/>
      <c r="BS132"/>
      <c r="BT132"/>
    </row>
    <row r="133" spans="1:72" s="1" customFormat="1" ht="30" x14ac:dyDescent="0.25">
      <c r="A133" s="18" t="s">
        <v>1082</v>
      </c>
      <c r="B133" s="44" t="s">
        <v>1082</v>
      </c>
      <c r="C133" s="45" t="s">
        <v>528</v>
      </c>
      <c r="D133" s="514" t="s">
        <v>532</v>
      </c>
      <c r="E133" s="593" t="s">
        <v>165</v>
      </c>
      <c r="F133" s="514" t="s">
        <v>536</v>
      </c>
      <c r="G133" s="593"/>
      <c r="H133" s="514"/>
      <c r="I133" s="514" t="s">
        <v>412</v>
      </c>
      <c r="J133" s="593"/>
      <c r="K133" s="593"/>
      <c r="L133" s="727"/>
      <c r="M133" s="690"/>
      <c r="N133" s="690"/>
      <c r="O133" s="690"/>
      <c r="P133" s="690"/>
      <c r="Q133" s="690"/>
      <c r="R133" s="690"/>
      <c r="S133" s="690"/>
      <c r="T133" s="690"/>
      <c r="U133" s="690"/>
      <c r="V133" s="690"/>
      <c r="W133" s="690"/>
      <c r="X133" s="690"/>
      <c r="Y133" s="690"/>
      <c r="Z133" s="477"/>
      <c r="AA133" s="477"/>
      <c r="AB133" s="477"/>
      <c r="AC133" s="41"/>
      <c r="AD133" s="690"/>
      <c r="AE133" s="690"/>
      <c r="AF133" s="690"/>
      <c r="AG133" s="477" t="s">
        <v>1437</v>
      </c>
      <c r="AH133" s="477" t="s">
        <v>1437</v>
      </c>
      <c r="AI133" s="477" t="s">
        <v>1437</v>
      </c>
      <c r="AJ133" s="477"/>
      <c r="AK133" s="477" t="s">
        <v>1432</v>
      </c>
      <c r="AL133" s="690"/>
      <c r="AM133" s="544" t="s">
        <v>1275</v>
      </c>
      <c r="AN133" s="66"/>
      <c r="AO133" s="66"/>
      <c r="AP133" s="66"/>
      <c r="AQ133"/>
      <c r="AR133" s="3"/>
      <c r="AS133"/>
      <c r="AT133"/>
      <c r="AU133"/>
      <c r="AV133"/>
      <c r="AW133"/>
      <c r="AX133"/>
      <c r="AY133"/>
      <c r="AZ133"/>
      <c r="BA133"/>
      <c r="BB133"/>
      <c r="BC133"/>
      <c r="BD133"/>
      <c r="BE133"/>
      <c r="BF133"/>
      <c r="BG133"/>
      <c r="BH133"/>
      <c r="BI133"/>
      <c r="BJ133"/>
      <c r="BK133"/>
      <c r="BL133"/>
      <c r="BM133"/>
      <c r="BN133"/>
      <c r="BO133"/>
      <c r="BP133"/>
      <c r="BQ133"/>
      <c r="BR133"/>
      <c r="BS133"/>
      <c r="BT133"/>
    </row>
    <row r="134" spans="1:72" s="1" customFormat="1" ht="18" customHeight="1" x14ac:dyDescent="0.25">
      <c r="A134" s="18" t="s">
        <v>1438</v>
      </c>
      <c r="B134" s="78" t="s">
        <v>1438</v>
      </c>
      <c r="C134" s="79" t="s">
        <v>495</v>
      </c>
      <c r="D134" s="80" t="s">
        <v>495</v>
      </c>
      <c r="E134" s="54" t="s">
        <v>151</v>
      </c>
      <c r="F134" s="80" t="s">
        <v>279</v>
      </c>
      <c r="G134" s="54"/>
      <c r="H134" s="80" t="s">
        <v>123</v>
      </c>
      <c r="I134" s="80" t="s">
        <v>279</v>
      </c>
      <c r="J134" s="54"/>
      <c r="K134" s="54"/>
      <c r="L134" s="506" t="s">
        <v>537</v>
      </c>
      <c r="M134" s="489"/>
      <c r="N134" s="489" t="s">
        <v>155</v>
      </c>
      <c r="O134" s="489"/>
      <c r="P134" s="489"/>
      <c r="Q134" s="489"/>
      <c r="R134" s="489"/>
      <c r="S134" s="489"/>
      <c r="T134" s="489"/>
      <c r="U134" s="489"/>
      <c r="V134" s="489">
        <v>0</v>
      </c>
      <c r="W134" s="489">
        <v>0</v>
      </c>
      <c r="X134" s="489">
        <v>0</v>
      </c>
      <c r="Y134" s="489"/>
      <c r="Z134" s="489"/>
      <c r="AA134" s="489"/>
      <c r="AB134" s="542"/>
      <c r="AC134" s="72" t="s">
        <v>281</v>
      </c>
      <c r="AD134" s="68" t="s">
        <v>159</v>
      </c>
      <c r="AE134" s="68"/>
      <c r="AF134" s="489" t="s">
        <v>1264</v>
      </c>
      <c r="AG134" s="542"/>
      <c r="AH134" s="542"/>
      <c r="AI134" s="542"/>
      <c r="AJ134" s="542"/>
      <c r="AK134" s="489" t="s">
        <v>1417</v>
      </c>
      <c r="AL134" s="489"/>
      <c r="AM134" s="558" t="s">
        <v>1375</v>
      </c>
      <c r="AN134" s="66"/>
      <c r="AO134" s="66" t="s">
        <v>155</v>
      </c>
      <c r="AP134" s="66"/>
      <c r="AQ134"/>
      <c r="AR134" s="3"/>
      <c r="AS134"/>
      <c r="AT134"/>
      <c r="AU134"/>
      <c r="AV134"/>
      <c r="AW134"/>
      <c r="AX134"/>
      <c r="AY134"/>
      <c r="AZ134"/>
      <c r="BA134"/>
      <c r="BB134"/>
      <c r="BC134"/>
      <c r="BD134"/>
      <c r="BE134"/>
      <c r="BF134"/>
      <c r="BG134"/>
      <c r="BH134"/>
      <c r="BI134"/>
      <c r="BJ134"/>
      <c r="BK134"/>
      <c r="BL134"/>
      <c r="BM134"/>
      <c r="BN134"/>
      <c r="BO134"/>
      <c r="BP134"/>
      <c r="BQ134"/>
      <c r="BR134"/>
      <c r="BS134"/>
      <c r="BT134"/>
    </row>
    <row r="135" spans="1:72" s="1" customFormat="1" x14ac:dyDescent="0.25">
      <c r="A135" s="18"/>
      <c r="B135" s="19" t="s">
        <v>1439</v>
      </c>
      <c r="C135" s="20"/>
      <c r="D135" s="21"/>
      <c r="E135" s="21"/>
      <c r="F135" s="21"/>
      <c r="G135" s="22"/>
      <c r="H135" s="23"/>
      <c r="I135" s="23"/>
      <c r="J135" s="461"/>
      <c r="K135" s="461"/>
      <c r="L135" s="23"/>
      <c r="M135" s="22"/>
      <c r="N135" s="22"/>
      <c r="O135" s="22"/>
      <c r="P135" s="22"/>
      <c r="Q135" s="22"/>
      <c r="R135" s="22"/>
      <c r="S135" s="22"/>
      <c r="T135" s="22"/>
      <c r="U135" s="22"/>
      <c r="V135" s="22"/>
      <c r="W135" s="22"/>
      <c r="X135" s="22"/>
      <c r="Y135" s="22"/>
      <c r="Z135" s="22"/>
      <c r="AA135" s="22"/>
      <c r="AB135" s="22"/>
      <c r="AC135" s="81"/>
      <c r="AD135" s="22"/>
      <c r="AE135" s="22"/>
      <c r="AF135" s="22"/>
      <c r="AG135" s="22"/>
      <c r="AH135" s="22"/>
      <c r="AI135" s="22"/>
      <c r="AJ135" s="22"/>
      <c r="AK135" s="22"/>
      <c r="AL135" s="22"/>
      <c r="AM135" s="82"/>
      <c r="AN135" s="83"/>
      <c r="AO135" s="83"/>
      <c r="AP135" s="83"/>
      <c r="AR135" s="84"/>
    </row>
    <row r="136" spans="1:72" ht="75.75" thickBot="1" x14ac:dyDescent="0.3">
      <c r="B136" s="85" t="s">
        <v>117</v>
      </c>
      <c r="C136" s="6" t="s">
        <v>118</v>
      </c>
      <c r="D136" s="86" t="s">
        <v>1239</v>
      </c>
      <c r="E136" s="87"/>
      <c r="F136" s="570" t="s">
        <v>1440</v>
      </c>
      <c r="G136" s="926" t="s">
        <v>1441</v>
      </c>
      <c r="H136" s="927"/>
      <c r="I136" s="926" t="s">
        <v>1442</v>
      </c>
      <c r="J136" s="928"/>
      <c r="K136" s="927"/>
      <c r="L136" s="5" t="s">
        <v>127</v>
      </c>
      <c r="M136" s="29" t="s">
        <v>540</v>
      </c>
      <c r="N136" s="29" t="s">
        <v>129</v>
      </c>
      <c r="O136" s="29" t="s">
        <v>130</v>
      </c>
      <c r="P136" s="29" t="s">
        <v>1240</v>
      </c>
      <c r="Q136" s="29" t="s">
        <v>1241</v>
      </c>
      <c r="R136" s="29" t="s">
        <v>549</v>
      </c>
      <c r="S136" s="29" t="s">
        <v>131</v>
      </c>
      <c r="T136" s="29" t="s">
        <v>1242</v>
      </c>
      <c r="U136" s="88" t="s">
        <v>133</v>
      </c>
      <c r="V136" s="29" t="s">
        <v>1243</v>
      </c>
      <c r="W136" s="29" t="s">
        <v>1244</v>
      </c>
      <c r="X136" s="29" t="s">
        <v>1245</v>
      </c>
      <c r="Y136" s="29" t="s">
        <v>134</v>
      </c>
      <c r="Z136" s="29" t="s">
        <v>1246</v>
      </c>
      <c r="AA136" s="29" t="s">
        <v>1443</v>
      </c>
      <c r="AB136" s="570" t="s">
        <v>1444</v>
      </c>
      <c r="AC136" s="89" t="s">
        <v>1249</v>
      </c>
      <c r="AD136" s="31" t="s">
        <v>1236</v>
      </c>
      <c r="AE136" s="31" t="s">
        <v>1250</v>
      </c>
      <c r="AF136" s="31" t="s">
        <v>1238</v>
      </c>
      <c r="AG136" s="32" t="s">
        <v>1251</v>
      </c>
      <c r="AH136" s="33" t="s">
        <v>1252</v>
      </c>
      <c r="AI136" s="34" t="s">
        <v>1253</v>
      </c>
      <c r="AJ136" s="35" t="s">
        <v>1254</v>
      </c>
      <c r="AK136" s="36" t="s">
        <v>1255</v>
      </c>
      <c r="AL136" s="571" t="s">
        <v>1256</v>
      </c>
      <c r="AM136" s="570" t="s">
        <v>1257</v>
      </c>
      <c r="AN136" s="37"/>
      <c r="AO136" s="37"/>
      <c r="AP136" s="37"/>
      <c r="AQ136"/>
    </row>
    <row r="137" spans="1:72" x14ac:dyDescent="0.25">
      <c r="A137" s="11" t="s">
        <v>51</v>
      </c>
      <c r="B137" s="853" t="s">
        <v>51</v>
      </c>
      <c r="C137" s="45" t="s">
        <v>149</v>
      </c>
      <c r="D137" s="39" t="s">
        <v>546</v>
      </c>
      <c r="E137" s="40"/>
      <c r="F137" s="768" t="s">
        <v>52</v>
      </c>
      <c r="G137" s="90"/>
      <c r="H137" s="91"/>
      <c r="I137" s="855"/>
      <c r="J137" s="856"/>
      <c r="K137" s="857"/>
      <c r="L137" s="770" t="s">
        <v>547</v>
      </c>
      <c r="M137" s="688" t="s">
        <v>155</v>
      </c>
      <c r="N137" s="688"/>
      <c r="O137" s="688"/>
      <c r="P137" s="688"/>
      <c r="Q137" s="688"/>
      <c r="R137" s="688"/>
      <c r="S137" s="688"/>
      <c r="T137" s="688"/>
      <c r="U137" s="688"/>
      <c r="V137" s="688" t="s">
        <v>1332</v>
      </c>
      <c r="W137" s="688" t="s">
        <v>1331</v>
      </c>
      <c r="X137" s="688" t="s">
        <v>1332</v>
      </c>
      <c r="Y137" s="688" t="s">
        <v>155</v>
      </c>
      <c r="Z137" s="688"/>
      <c r="AA137" s="688"/>
      <c r="AB137" s="688"/>
      <c r="AC137" s="921" t="s">
        <v>1332</v>
      </c>
      <c r="AD137" s="768" t="s">
        <v>1280</v>
      </c>
      <c r="AE137" s="790" t="s">
        <v>1445</v>
      </c>
      <c r="AF137" s="688" t="s">
        <v>1264</v>
      </c>
      <c r="AG137" s="688" t="s">
        <v>1446</v>
      </c>
      <c r="AH137" s="688" t="s">
        <v>131</v>
      </c>
      <c r="AI137" s="688"/>
      <c r="AJ137" s="688"/>
      <c r="AK137" s="688"/>
      <c r="AL137" s="870" t="s">
        <v>155</v>
      </c>
      <c r="AM137" s="844" t="s">
        <v>1275</v>
      </c>
      <c r="AN137" s="758" t="s">
        <v>155</v>
      </c>
      <c r="AO137" s="758" t="s">
        <v>155</v>
      </c>
      <c r="AP137" s="758" t="s">
        <v>1447</v>
      </c>
      <c r="AQ137"/>
    </row>
    <row r="138" spans="1:72" x14ac:dyDescent="0.25">
      <c r="A138" s="11" t="s">
        <v>51</v>
      </c>
      <c r="B138" s="853"/>
      <c r="C138" s="45" t="s">
        <v>277</v>
      </c>
      <c r="D138" s="44" t="s">
        <v>546</v>
      </c>
      <c r="E138" s="45"/>
      <c r="F138" s="761"/>
      <c r="G138" s="92"/>
      <c r="H138" s="93"/>
      <c r="I138" s="845"/>
      <c r="J138" s="846"/>
      <c r="K138" s="847"/>
      <c r="L138" s="770"/>
      <c r="M138" s="689"/>
      <c r="N138" s="689"/>
      <c r="O138" s="689"/>
      <c r="P138" s="689"/>
      <c r="Q138" s="689"/>
      <c r="R138" s="689"/>
      <c r="S138" s="689"/>
      <c r="T138" s="689"/>
      <c r="U138" s="689"/>
      <c r="V138" s="689"/>
      <c r="W138" s="689"/>
      <c r="X138" s="689"/>
      <c r="Y138" s="689"/>
      <c r="Z138" s="689"/>
      <c r="AA138" s="689"/>
      <c r="AB138" s="689"/>
      <c r="AC138" s="921"/>
      <c r="AD138" s="761"/>
      <c r="AE138" s="791"/>
      <c r="AF138" s="689"/>
      <c r="AG138" s="689"/>
      <c r="AH138" s="689"/>
      <c r="AI138" s="689"/>
      <c r="AJ138" s="689"/>
      <c r="AK138" s="689"/>
      <c r="AL138" s="871"/>
      <c r="AM138" s="844"/>
      <c r="AN138" s="759"/>
      <c r="AO138" s="759"/>
      <c r="AP138" s="759"/>
      <c r="AQ138"/>
    </row>
    <row r="139" spans="1:72" x14ac:dyDescent="0.25">
      <c r="A139" s="11" t="s">
        <v>51</v>
      </c>
      <c r="B139" s="853"/>
      <c r="C139" s="45" t="s">
        <v>286</v>
      </c>
      <c r="D139" s="59" t="s">
        <v>546</v>
      </c>
      <c r="E139" s="60"/>
      <c r="F139" s="762"/>
      <c r="G139" s="94"/>
      <c r="H139" s="95"/>
      <c r="I139" s="848"/>
      <c r="J139" s="849"/>
      <c r="K139" s="850"/>
      <c r="L139" s="770"/>
      <c r="M139" s="690"/>
      <c r="N139" s="690"/>
      <c r="O139" s="690"/>
      <c r="P139" s="690"/>
      <c r="Q139" s="690"/>
      <c r="R139" s="690"/>
      <c r="S139" s="690"/>
      <c r="T139" s="690"/>
      <c r="U139" s="690"/>
      <c r="V139" s="690"/>
      <c r="W139" s="690"/>
      <c r="X139" s="690"/>
      <c r="Y139" s="690"/>
      <c r="Z139" s="690"/>
      <c r="AA139" s="690"/>
      <c r="AB139" s="690"/>
      <c r="AC139" s="921"/>
      <c r="AD139" s="762"/>
      <c r="AE139" s="792"/>
      <c r="AF139" s="690"/>
      <c r="AG139" s="690"/>
      <c r="AH139" s="690"/>
      <c r="AI139" s="690"/>
      <c r="AJ139" s="690"/>
      <c r="AK139" s="690"/>
      <c r="AL139" s="872"/>
      <c r="AM139" s="844"/>
      <c r="AN139" s="760"/>
      <c r="AO139" s="760"/>
      <c r="AP139" s="760"/>
      <c r="AQ139"/>
    </row>
    <row r="140" spans="1:72" ht="60" x14ac:dyDescent="0.25">
      <c r="A140" s="11" t="s">
        <v>1086</v>
      </c>
      <c r="B140" s="860" t="s">
        <v>1086</v>
      </c>
      <c r="C140" s="52" t="s">
        <v>149</v>
      </c>
      <c r="D140" s="51" t="s">
        <v>546</v>
      </c>
      <c r="E140" s="52"/>
      <c r="F140" s="772" t="s">
        <v>553</v>
      </c>
      <c r="G140" s="96"/>
      <c r="H140" s="97"/>
      <c r="I140" s="787"/>
      <c r="J140" s="885"/>
      <c r="K140" s="886"/>
      <c r="L140" s="747" t="s">
        <v>554</v>
      </c>
      <c r="M140" s="701"/>
      <c r="N140" s="701"/>
      <c r="O140" s="701" t="s">
        <v>155</v>
      </c>
      <c r="P140" s="701"/>
      <c r="Q140" s="701"/>
      <c r="R140" s="701"/>
      <c r="S140" s="701"/>
      <c r="T140" s="701"/>
      <c r="U140" s="701"/>
      <c r="V140" s="701" t="s">
        <v>1326</v>
      </c>
      <c r="W140" s="701" t="s">
        <v>1326</v>
      </c>
      <c r="X140" s="701" t="s">
        <v>1326</v>
      </c>
      <c r="Y140" s="701" t="s">
        <v>155</v>
      </c>
      <c r="Z140" s="701"/>
      <c r="AA140" s="701"/>
      <c r="AB140" s="701"/>
      <c r="AC140" s="771" t="s">
        <v>1448</v>
      </c>
      <c r="AD140" s="485" t="s">
        <v>1280</v>
      </c>
      <c r="AE140" s="923" t="s">
        <v>1449</v>
      </c>
      <c r="AF140" s="701"/>
      <c r="AG140" s="701"/>
      <c r="AH140" s="701"/>
      <c r="AI140" s="701" t="s">
        <v>131</v>
      </c>
      <c r="AJ140" s="701" t="s">
        <v>1450</v>
      </c>
      <c r="AK140" s="701"/>
      <c r="AL140" s="870" t="s">
        <v>155</v>
      </c>
      <c r="AM140" s="876" t="s">
        <v>1275</v>
      </c>
      <c r="AN140" s="758" t="s">
        <v>155</v>
      </c>
      <c r="AO140" s="758" t="s">
        <v>1407</v>
      </c>
      <c r="AP140" s="758" t="s">
        <v>1451</v>
      </c>
      <c r="AQ140" s="73" t="s">
        <v>1452</v>
      </c>
      <c r="AR140" s="3" t="s">
        <v>1453</v>
      </c>
      <c r="AS140" t="s">
        <v>1454</v>
      </c>
    </row>
    <row r="141" spans="1:72" ht="15" customHeight="1" x14ac:dyDescent="0.25">
      <c r="A141" s="11" t="s">
        <v>1086</v>
      </c>
      <c r="B141" s="861"/>
      <c r="C141" s="586" t="s">
        <v>277</v>
      </c>
      <c r="D141" s="584" t="s">
        <v>546</v>
      </c>
      <c r="E141" s="586"/>
      <c r="F141" s="773"/>
      <c r="G141" s="98"/>
      <c r="H141" s="99"/>
      <c r="I141" s="788"/>
      <c r="J141" s="880"/>
      <c r="K141" s="881"/>
      <c r="L141" s="774"/>
      <c r="M141" s="737"/>
      <c r="N141" s="737"/>
      <c r="O141" s="737"/>
      <c r="P141" s="737"/>
      <c r="Q141" s="737"/>
      <c r="R141" s="737"/>
      <c r="S141" s="737"/>
      <c r="T141" s="737"/>
      <c r="U141" s="737"/>
      <c r="V141" s="737"/>
      <c r="W141" s="737"/>
      <c r="X141" s="737"/>
      <c r="Y141" s="737"/>
      <c r="Z141" s="737"/>
      <c r="AA141" s="737"/>
      <c r="AB141" s="737"/>
      <c r="AC141" s="771"/>
      <c r="AD141" s="701"/>
      <c r="AE141" s="924"/>
      <c r="AF141" s="737"/>
      <c r="AG141" s="737"/>
      <c r="AH141" s="737"/>
      <c r="AI141" s="737"/>
      <c r="AJ141" s="737"/>
      <c r="AK141" s="737"/>
      <c r="AL141" s="871"/>
      <c r="AM141" s="876"/>
      <c r="AN141" s="759"/>
      <c r="AO141" s="759"/>
      <c r="AP141" s="759"/>
      <c r="AQ141"/>
    </row>
    <row r="142" spans="1:72" ht="15" customHeight="1" x14ac:dyDescent="0.25">
      <c r="A142" s="11" t="s">
        <v>1086</v>
      </c>
      <c r="B142" s="884"/>
      <c r="C142" s="586" t="s">
        <v>286</v>
      </c>
      <c r="D142" s="585" t="s">
        <v>546</v>
      </c>
      <c r="E142" s="587"/>
      <c r="F142" s="775"/>
      <c r="G142" s="100"/>
      <c r="H142" s="101"/>
      <c r="I142" s="789"/>
      <c r="J142" s="882"/>
      <c r="K142" s="883"/>
      <c r="L142" s="774"/>
      <c r="M142" s="702"/>
      <c r="N142" s="702"/>
      <c r="O142" s="702"/>
      <c r="P142" s="702"/>
      <c r="Q142" s="702"/>
      <c r="R142" s="702"/>
      <c r="S142" s="702"/>
      <c r="T142" s="702"/>
      <c r="U142" s="702"/>
      <c r="V142" s="702"/>
      <c r="W142" s="702"/>
      <c r="X142" s="702"/>
      <c r="Y142" s="702"/>
      <c r="Z142" s="702"/>
      <c r="AA142" s="702"/>
      <c r="AB142" s="702"/>
      <c r="AC142" s="771"/>
      <c r="AD142" s="701"/>
      <c r="AE142" s="925"/>
      <c r="AF142" s="702"/>
      <c r="AG142" s="702"/>
      <c r="AH142" s="702"/>
      <c r="AI142" s="702"/>
      <c r="AJ142" s="702"/>
      <c r="AK142" s="702"/>
      <c r="AL142" s="872"/>
      <c r="AM142" s="876"/>
      <c r="AN142" s="760"/>
      <c r="AO142" s="760"/>
      <c r="AP142" s="760"/>
      <c r="AQ142"/>
    </row>
    <row r="143" spans="1:72" ht="90" x14ac:dyDescent="0.25">
      <c r="A143" s="11" t="s">
        <v>1088</v>
      </c>
      <c r="B143" s="852" t="s">
        <v>1088</v>
      </c>
      <c r="C143" s="40" t="s">
        <v>149</v>
      </c>
      <c r="D143" s="39" t="s">
        <v>546</v>
      </c>
      <c r="E143" s="40"/>
      <c r="F143" s="768" t="s">
        <v>557</v>
      </c>
      <c r="G143" s="90"/>
      <c r="H143" s="91"/>
      <c r="I143" s="855"/>
      <c r="J143" s="856"/>
      <c r="K143" s="857"/>
      <c r="L143" s="769" t="s">
        <v>558</v>
      </c>
      <c r="M143" s="688"/>
      <c r="N143" s="688"/>
      <c r="O143" s="688" t="s">
        <v>155</v>
      </c>
      <c r="P143" s="688"/>
      <c r="Q143" s="688"/>
      <c r="R143" s="688"/>
      <c r="S143" s="688"/>
      <c r="T143" s="688"/>
      <c r="U143" s="688"/>
      <c r="V143" s="688" t="s">
        <v>1326</v>
      </c>
      <c r="W143" s="688" t="s">
        <v>1326</v>
      </c>
      <c r="X143" s="688" t="s">
        <v>1326</v>
      </c>
      <c r="Y143" s="688" t="s">
        <v>155</v>
      </c>
      <c r="Z143" s="688"/>
      <c r="AA143" s="688"/>
      <c r="AB143" s="688"/>
      <c r="AC143" s="771" t="s">
        <v>1448</v>
      </c>
      <c r="AD143" s="479" t="s">
        <v>399</v>
      </c>
      <c r="AE143" s="790" t="s">
        <v>1455</v>
      </c>
      <c r="AF143" s="688" t="s">
        <v>1264</v>
      </c>
      <c r="AG143" s="688"/>
      <c r="AH143" s="688"/>
      <c r="AI143" s="688" t="s">
        <v>560</v>
      </c>
      <c r="AJ143" s="922" t="s">
        <v>1456</v>
      </c>
      <c r="AK143" s="688"/>
      <c r="AL143" s="870" t="s">
        <v>155</v>
      </c>
      <c r="AM143" s="844" t="s">
        <v>1275</v>
      </c>
      <c r="AN143" s="758" t="s">
        <v>155</v>
      </c>
      <c r="AO143" s="758" t="s">
        <v>1433</v>
      </c>
      <c r="AP143" s="758" t="s">
        <v>1457</v>
      </c>
      <c r="AQ143" s="73" t="s">
        <v>1458</v>
      </c>
      <c r="AR143" s="3" t="s">
        <v>1459</v>
      </c>
      <c r="AS143" t="s">
        <v>1460</v>
      </c>
    </row>
    <row r="144" spans="1:72" ht="15" customHeight="1" x14ac:dyDescent="0.25">
      <c r="A144" s="11" t="s">
        <v>1088</v>
      </c>
      <c r="B144" s="853"/>
      <c r="C144" s="45" t="s">
        <v>277</v>
      </c>
      <c r="D144" s="44" t="s">
        <v>546</v>
      </c>
      <c r="E144" s="45"/>
      <c r="F144" s="761"/>
      <c r="G144" s="92"/>
      <c r="H144" s="93"/>
      <c r="I144" s="845"/>
      <c r="J144" s="846"/>
      <c r="K144" s="847"/>
      <c r="L144" s="770"/>
      <c r="M144" s="689"/>
      <c r="N144" s="689"/>
      <c r="O144" s="689"/>
      <c r="P144" s="689"/>
      <c r="Q144" s="689"/>
      <c r="R144" s="689"/>
      <c r="S144" s="689"/>
      <c r="T144" s="689"/>
      <c r="U144" s="689"/>
      <c r="V144" s="689"/>
      <c r="W144" s="689"/>
      <c r="X144" s="689"/>
      <c r="Y144" s="689"/>
      <c r="Z144" s="689"/>
      <c r="AA144" s="689"/>
      <c r="AB144" s="689"/>
      <c r="AC144" s="771"/>
      <c r="AD144" s="688"/>
      <c r="AE144" s="791"/>
      <c r="AF144" s="689"/>
      <c r="AG144" s="689"/>
      <c r="AH144" s="689"/>
      <c r="AI144" s="689"/>
      <c r="AJ144" s="689"/>
      <c r="AK144" s="689"/>
      <c r="AL144" s="871"/>
      <c r="AM144" s="844"/>
      <c r="AN144" s="759"/>
      <c r="AO144" s="759"/>
      <c r="AP144" s="759"/>
      <c r="AQ144"/>
    </row>
    <row r="145" spans="1:45" ht="15" customHeight="1" x14ac:dyDescent="0.25">
      <c r="A145" s="11" t="s">
        <v>1088</v>
      </c>
      <c r="B145" s="853"/>
      <c r="C145" s="45" t="s">
        <v>286</v>
      </c>
      <c r="D145" s="59" t="s">
        <v>546</v>
      </c>
      <c r="E145" s="60"/>
      <c r="F145" s="762"/>
      <c r="G145" s="94"/>
      <c r="H145" s="95"/>
      <c r="I145" s="848"/>
      <c r="J145" s="849"/>
      <c r="K145" s="850"/>
      <c r="L145" s="770"/>
      <c r="M145" s="690"/>
      <c r="N145" s="690"/>
      <c r="O145" s="690"/>
      <c r="P145" s="690"/>
      <c r="Q145" s="690"/>
      <c r="R145" s="690"/>
      <c r="S145" s="690"/>
      <c r="T145" s="690"/>
      <c r="U145" s="690"/>
      <c r="V145" s="690"/>
      <c r="W145" s="690"/>
      <c r="X145" s="690"/>
      <c r="Y145" s="690"/>
      <c r="Z145" s="690"/>
      <c r="AA145" s="690"/>
      <c r="AB145" s="690"/>
      <c r="AC145" s="771"/>
      <c r="AD145" s="688"/>
      <c r="AE145" s="792"/>
      <c r="AF145" s="690"/>
      <c r="AG145" s="690"/>
      <c r="AH145" s="690"/>
      <c r="AI145" s="690"/>
      <c r="AJ145" s="690"/>
      <c r="AK145" s="690"/>
      <c r="AL145" s="872"/>
      <c r="AM145" s="844"/>
      <c r="AN145" s="760"/>
      <c r="AO145" s="760"/>
      <c r="AP145" s="760"/>
      <c r="AQ145"/>
    </row>
    <row r="146" spans="1:45" x14ac:dyDescent="0.25">
      <c r="A146" s="11" t="s">
        <v>53</v>
      </c>
      <c r="B146" s="860" t="s">
        <v>53</v>
      </c>
      <c r="C146" s="52" t="s">
        <v>149</v>
      </c>
      <c r="D146" s="51" t="s">
        <v>546</v>
      </c>
      <c r="E146" s="52"/>
      <c r="F146" s="772" t="s">
        <v>54</v>
      </c>
      <c r="G146" s="96"/>
      <c r="H146" s="97"/>
      <c r="I146" s="787"/>
      <c r="J146" s="885"/>
      <c r="K146" s="886"/>
      <c r="L146" s="747" t="s">
        <v>547</v>
      </c>
      <c r="M146" s="485" t="s">
        <v>155</v>
      </c>
      <c r="N146" s="701"/>
      <c r="O146" s="701" t="s">
        <v>155</v>
      </c>
      <c r="P146" s="701"/>
      <c r="Q146" s="701"/>
      <c r="R146" s="701"/>
      <c r="S146" s="701"/>
      <c r="T146" s="701"/>
      <c r="U146" s="701"/>
      <c r="V146" s="701" t="s">
        <v>1332</v>
      </c>
      <c r="W146" s="701" t="s">
        <v>1331</v>
      </c>
      <c r="X146" s="701" t="s">
        <v>1332</v>
      </c>
      <c r="Y146" s="701" t="s">
        <v>155</v>
      </c>
      <c r="Z146" s="701"/>
      <c r="AA146" s="701"/>
      <c r="AB146" s="701"/>
      <c r="AC146" s="921" t="s">
        <v>1418</v>
      </c>
      <c r="AD146" s="772" t="s">
        <v>159</v>
      </c>
      <c r="AE146" s="784" t="s">
        <v>1461</v>
      </c>
      <c r="AF146" s="701" t="s">
        <v>1264</v>
      </c>
      <c r="AG146" s="701" t="s">
        <v>1462</v>
      </c>
      <c r="AH146" s="701" t="s">
        <v>1462</v>
      </c>
      <c r="AI146" s="701"/>
      <c r="AJ146" s="701"/>
      <c r="AK146" s="701"/>
      <c r="AL146" s="870" t="s">
        <v>155</v>
      </c>
      <c r="AM146" s="876" t="s">
        <v>1463</v>
      </c>
      <c r="AN146" s="758" t="s">
        <v>155</v>
      </c>
      <c r="AO146" s="758" t="s">
        <v>1464</v>
      </c>
      <c r="AP146" s="758" t="s">
        <v>155</v>
      </c>
      <c r="AQ146"/>
    </row>
    <row r="147" spans="1:45" x14ac:dyDescent="0.25">
      <c r="A147" s="11" t="s">
        <v>53</v>
      </c>
      <c r="B147" s="861"/>
      <c r="C147" s="586" t="s">
        <v>277</v>
      </c>
      <c r="D147" s="584" t="s">
        <v>546</v>
      </c>
      <c r="E147" s="586"/>
      <c r="F147" s="773"/>
      <c r="G147" s="98"/>
      <c r="H147" s="99"/>
      <c r="I147" s="788"/>
      <c r="J147" s="880"/>
      <c r="K147" s="881"/>
      <c r="L147" s="774"/>
      <c r="M147" s="507" t="s">
        <v>154</v>
      </c>
      <c r="N147" s="737"/>
      <c r="O147" s="737"/>
      <c r="P147" s="737"/>
      <c r="Q147" s="737"/>
      <c r="R147" s="737"/>
      <c r="S147" s="737"/>
      <c r="T147" s="737"/>
      <c r="U147" s="737"/>
      <c r="V147" s="737"/>
      <c r="W147" s="737"/>
      <c r="X147" s="737"/>
      <c r="Y147" s="737"/>
      <c r="Z147" s="737"/>
      <c r="AA147" s="737"/>
      <c r="AB147" s="737"/>
      <c r="AC147" s="921"/>
      <c r="AD147" s="773"/>
      <c r="AE147" s="785"/>
      <c r="AF147" s="737"/>
      <c r="AG147" s="737"/>
      <c r="AH147" s="737"/>
      <c r="AI147" s="737"/>
      <c r="AJ147" s="737"/>
      <c r="AK147" s="737"/>
      <c r="AL147" s="871"/>
      <c r="AM147" s="876"/>
      <c r="AN147" s="759"/>
      <c r="AO147" s="759"/>
      <c r="AP147" s="759"/>
      <c r="AQ147"/>
    </row>
    <row r="148" spans="1:45" x14ac:dyDescent="0.25">
      <c r="A148" s="11" t="s">
        <v>53</v>
      </c>
      <c r="B148" s="861"/>
      <c r="C148" s="586" t="s">
        <v>286</v>
      </c>
      <c r="D148" s="585" t="s">
        <v>546</v>
      </c>
      <c r="E148" s="587"/>
      <c r="F148" s="775"/>
      <c r="G148" s="100"/>
      <c r="H148" s="101"/>
      <c r="I148" s="789"/>
      <c r="J148" s="882"/>
      <c r="K148" s="883"/>
      <c r="L148" s="774"/>
      <c r="M148" s="486" t="s">
        <v>154</v>
      </c>
      <c r="N148" s="702"/>
      <c r="O148" s="702"/>
      <c r="P148" s="702"/>
      <c r="Q148" s="702"/>
      <c r="R148" s="702"/>
      <c r="S148" s="702"/>
      <c r="T148" s="702"/>
      <c r="U148" s="702"/>
      <c r="V148" s="702"/>
      <c r="W148" s="702"/>
      <c r="X148" s="702"/>
      <c r="Y148" s="702"/>
      <c r="Z148" s="702"/>
      <c r="AA148" s="702"/>
      <c r="AB148" s="702"/>
      <c r="AC148" s="921"/>
      <c r="AD148" s="775"/>
      <c r="AE148" s="786"/>
      <c r="AF148" s="702"/>
      <c r="AG148" s="702"/>
      <c r="AH148" s="702"/>
      <c r="AI148" s="702"/>
      <c r="AJ148" s="702"/>
      <c r="AK148" s="702"/>
      <c r="AL148" s="872"/>
      <c r="AM148" s="876"/>
      <c r="AN148" s="760"/>
      <c r="AO148" s="760"/>
      <c r="AP148" s="760"/>
      <c r="AQ148"/>
    </row>
    <row r="149" spans="1:45" ht="60" customHeight="1" x14ac:dyDescent="0.25">
      <c r="A149" s="11" t="s">
        <v>1090</v>
      </c>
      <c r="B149" s="852" t="s">
        <v>1090</v>
      </c>
      <c r="C149" s="40" t="s">
        <v>149</v>
      </c>
      <c r="D149" s="39" t="s">
        <v>546</v>
      </c>
      <c r="E149" s="40"/>
      <c r="F149" s="768" t="s">
        <v>563</v>
      </c>
      <c r="G149" s="90"/>
      <c r="H149" s="91"/>
      <c r="I149" s="855"/>
      <c r="J149" s="856"/>
      <c r="K149" s="857"/>
      <c r="L149" s="769" t="s">
        <v>564</v>
      </c>
      <c r="M149" s="688"/>
      <c r="N149" s="688"/>
      <c r="O149" s="688" t="s">
        <v>155</v>
      </c>
      <c r="P149" s="688"/>
      <c r="Q149" s="688"/>
      <c r="R149" s="688"/>
      <c r="S149" s="688"/>
      <c r="T149" s="688"/>
      <c r="U149" s="688"/>
      <c r="V149" s="688" t="s">
        <v>1326</v>
      </c>
      <c r="W149" s="688" t="s">
        <v>1326</v>
      </c>
      <c r="X149" s="688" t="s">
        <v>1326</v>
      </c>
      <c r="Y149" s="688" t="s">
        <v>155</v>
      </c>
      <c r="Z149" s="688"/>
      <c r="AA149" s="688"/>
      <c r="AB149" s="688"/>
      <c r="AC149" s="771" t="s">
        <v>1448</v>
      </c>
      <c r="AD149" s="688" t="s">
        <v>159</v>
      </c>
      <c r="AE149" s="688" t="s">
        <v>1465</v>
      </c>
      <c r="AF149" s="688" t="s">
        <v>1264</v>
      </c>
      <c r="AG149" s="479" t="s">
        <v>567</v>
      </c>
      <c r="AH149" s="479" t="s">
        <v>567</v>
      </c>
      <c r="AI149" s="479" t="s">
        <v>567</v>
      </c>
      <c r="AJ149" s="688"/>
      <c r="AK149" s="688"/>
      <c r="AL149" s="870" t="s">
        <v>155</v>
      </c>
      <c r="AM149" s="844" t="s">
        <v>1275</v>
      </c>
      <c r="AN149" s="758" t="s">
        <v>155</v>
      </c>
      <c r="AO149" s="758" t="s">
        <v>155</v>
      </c>
      <c r="AP149" s="758" t="s">
        <v>1466</v>
      </c>
      <c r="AQ149"/>
    </row>
    <row r="150" spans="1:45" ht="15" customHeight="1" x14ac:dyDescent="0.25">
      <c r="A150" s="11" t="s">
        <v>1090</v>
      </c>
      <c r="B150" s="853"/>
      <c r="C150" s="45" t="s">
        <v>277</v>
      </c>
      <c r="D150" s="44" t="s">
        <v>546</v>
      </c>
      <c r="E150" s="45"/>
      <c r="F150" s="761"/>
      <c r="G150" s="92"/>
      <c r="H150" s="93"/>
      <c r="I150" s="845"/>
      <c r="J150" s="846"/>
      <c r="K150" s="847"/>
      <c r="L150" s="770"/>
      <c r="M150" s="689"/>
      <c r="N150" s="689"/>
      <c r="O150" s="689"/>
      <c r="P150" s="689"/>
      <c r="Q150" s="689"/>
      <c r="R150" s="689"/>
      <c r="S150" s="689"/>
      <c r="T150" s="689"/>
      <c r="U150" s="689"/>
      <c r="V150" s="689"/>
      <c r="W150" s="689"/>
      <c r="X150" s="689"/>
      <c r="Y150" s="689"/>
      <c r="Z150" s="689"/>
      <c r="AA150" s="689"/>
      <c r="AB150" s="689"/>
      <c r="AC150" s="771"/>
      <c r="AD150" s="689"/>
      <c r="AE150" s="689"/>
      <c r="AF150" s="689"/>
      <c r="AG150" s="688"/>
      <c r="AH150" s="688"/>
      <c r="AI150" s="688"/>
      <c r="AJ150" s="689"/>
      <c r="AK150" s="689"/>
      <c r="AL150" s="871"/>
      <c r="AM150" s="844"/>
      <c r="AN150" s="759"/>
      <c r="AO150" s="759"/>
      <c r="AP150" s="759"/>
      <c r="AQ150"/>
    </row>
    <row r="151" spans="1:45" ht="15" customHeight="1" x14ac:dyDescent="0.25">
      <c r="A151" s="11" t="s">
        <v>1090</v>
      </c>
      <c r="B151" s="853"/>
      <c r="C151" s="45" t="s">
        <v>286</v>
      </c>
      <c r="D151" s="59" t="s">
        <v>546</v>
      </c>
      <c r="E151" s="60"/>
      <c r="F151" s="762"/>
      <c r="G151" s="94"/>
      <c r="H151" s="95"/>
      <c r="I151" s="848"/>
      <c r="J151" s="849"/>
      <c r="K151" s="850"/>
      <c r="L151" s="770"/>
      <c r="M151" s="690"/>
      <c r="N151" s="690"/>
      <c r="O151" s="690"/>
      <c r="P151" s="690"/>
      <c r="Q151" s="690"/>
      <c r="R151" s="690"/>
      <c r="S151" s="690"/>
      <c r="T151" s="690"/>
      <c r="U151" s="690"/>
      <c r="V151" s="690"/>
      <c r="W151" s="690"/>
      <c r="X151" s="690"/>
      <c r="Y151" s="690"/>
      <c r="Z151" s="690"/>
      <c r="AA151" s="690"/>
      <c r="AB151" s="690"/>
      <c r="AC151" s="771"/>
      <c r="AD151" s="690"/>
      <c r="AE151" s="690"/>
      <c r="AF151" s="690"/>
      <c r="AG151" s="688"/>
      <c r="AH151" s="688"/>
      <c r="AI151" s="688"/>
      <c r="AJ151" s="690"/>
      <c r="AK151" s="690"/>
      <c r="AL151" s="872"/>
      <c r="AM151" s="844"/>
      <c r="AN151" s="760"/>
      <c r="AO151" s="760"/>
      <c r="AP151" s="760"/>
      <c r="AQ151"/>
    </row>
    <row r="152" spans="1:45" x14ac:dyDescent="0.25">
      <c r="A152" s="11" t="s">
        <v>55</v>
      </c>
      <c r="B152" s="860" t="s">
        <v>55</v>
      </c>
      <c r="C152" s="52" t="s">
        <v>149</v>
      </c>
      <c r="D152" s="51" t="s">
        <v>546</v>
      </c>
      <c r="E152" s="52"/>
      <c r="F152" s="772" t="s">
        <v>56</v>
      </c>
      <c r="G152" s="96"/>
      <c r="H152" s="97"/>
      <c r="I152" s="787"/>
      <c r="J152" s="885"/>
      <c r="K152" s="886"/>
      <c r="L152" s="747" t="s">
        <v>568</v>
      </c>
      <c r="M152" s="701" t="s">
        <v>155</v>
      </c>
      <c r="N152" s="701"/>
      <c r="O152" s="701" t="s">
        <v>155</v>
      </c>
      <c r="P152" s="701"/>
      <c r="Q152" s="701"/>
      <c r="R152" s="701"/>
      <c r="S152" s="701"/>
      <c r="T152" s="701"/>
      <c r="U152" s="701"/>
      <c r="V152" s="701" t="s">
        <v>1326</v>
      </c>
      <c r="W152" s="701" t="s">
        <v>1331</v>
      </c>
      <c r="X152" s="701" t="s">
        <v>1332</v>
      </c>
      <c r="Y152" s="701" t="s">
        <v>155</v>
      </c>
      <c r="Z152" s="701"/>
      <c r="AA152" s="701"/>
      <c r="AB152" s="701"/>
      <c r="AC152" s="921" t="s">
        <v>1418</v>
      </c>
      <c r="AD152" s="772" t="s">
        <v>159</v>
      </c>
      <c r="AE152" s="784" t="s">
        <v>1467</v>
      </c>
      <c r="AF152" s="701" t="s">
        <v>1264</v>
      </c>
      <c r="AG152" s="701" t="s">
        <v>1468</v>
      </c>
      <c r="AH152" s="701"/>
      <c r="AI152" s="701" t="s">
        <v>1469</v>
      </c>
      <c r="AJ152" s="701"/>
      <c r="AK152" s="701" t="s">
        <v>1377</v>
      </c>
      <c r="AL152" s="870" t="s">
        <v>155</v>
      </c>
      <c r="AM152" s="876" t="s">
        <v>1463</v>
      </c>
      <c r="AN152" s="758" t="s">
        <v>155</v>
      </c>
      <c r="AO152" s="758" t="s">
        <v>1407</v>
      </c>
      <c r="AP152" s="758" t="s">
        <v>1470</v>
      </c>
      <c r="AQ152" s="14" t="s">
        <v>1471</v>
      </c>
      <c r="AS152" t="s">
        <v>1472</v>
      </c>
    </row>
    <row r="153" spans="1:45" x14ac:dyDescent="0.25">
      <c r="A153" s="11" t="s">
        <v>55</v>
      </c>
      <c r="B153" s="861"/>
      <c r="C153" s="586" t="s">
        <v>277</v>
      </c>
      <c r="D153" s="584" t="s">
        <v>546</v>
      </c>
      <c r="E153" s="586"/>
      <c r="F153" s="773"/>
      <c r="G153" s="98"/>
      <c r="H153" s="99"/>
      <c r="I153" s="788"/>
      <c r="J153" s="880"/>
      <c r="K153" s="881"/>
      <c r="L153" s="774"/>
      <c r="M153" s="737"/>
      <c r="N153" s="737"/>
      <c r="O153" s="737"/>
      <c r="P153" s="737"/>
      <c r="Q153" s="737"/>
      <c r="R153" s="737"/>
      <c r="S153" s="737"/>
      <c r="T153" s="737"/>
      <c r="U153" s="737"/>
      <c r="V153" s="737"/>
      <c r="W153" s="737"/>
      <c r="X153" s="737"/>
      <c r="Y153" s="737"/>
      <c r="Z153" s="737"/>
      <c r="AA153" s="737"/>
      <c r="AB153" s="737"/>
      <c r="AC153" s="921"/>
      <c r="AD153" s="773"/>
      <c r="AE153" s="785"/>
      <c r="AF153" s="737"/>
      <c r="AG153" s="737"/>
      <c r="AH153" s="737"/>
      <c r="AI153" s="737"/>
      <c r="AJ153" s="737"/>
      <c r="AK153" s="737"/>
      <c r="AL153" s="871"/>
      <c r="AM153" s="876"/>
      <c r="AN153" s="759"/>
      <c r="AO153" s="759"/>
      <c r="AP153" s="759"/>
      <c r="AQ153"/>
    </row>
    <row r="154" spans="1:45" x14ac:dyDescent="0.25">
      <c r="A154" s="11" t="s">
        <v>55</v>
      </c>
      <c r="B154" s="861"/>
      <c r="C154" s="586" t="s">
        <v>286</v>
      </c>
      <c r="D154" s="585" t="s">
        <v>546</v>
      </c>
      <c r="E154" s="587"/>
      <c r="F154" s="775"/>
      <c r="G154" s="100"/>
      <c r="H154" s="101"/>
      <c r="I154" s="789"/>
      <c r="J154" s="882"/>
      <c r="K154" s="883"/>
      <c r="L154" s="774"/>
      <c r="M154" s="702"/>
      <c r="N154" s="702"/>
      <c r="O154" s="702"/>
      <c r="P154" s="702"/>
      <c r="Q154" s="702"/>
      <c r="R154" s="702"/>
      <c r="S154" s="702"/>
      <c r="T154" s="702"/>
      <c r="U154" s="702"/>
      <c r="V154" s="702"/>
      <c r="W154" s="702"/>
      <c r="X154" s="702"/>
      <c r="Y154" s="702"/>
      <c r="Z154" s="702"/>
      <c r="AA154" s="702"/>
      <c r="AB154" s="702"/>
      <c r="AC154" s="921"/>
      <c r="AD154" s="775"/>
      <c r="AE154" s="786"/>
      <c r="AF154" s="702"/>
      <c r="AG154" s="702"/>
      <c r="AH154" s="702"/>
      <c r="AI154" s="702"/>
      <c r="AJ154" s="702"/>
      <c r="AK154" s="702"/>
      <c r="AL154" s="872"/>
      <c r="AM154" s="876"/>
      <c r="AN154" s="760"/>
      <c r="AO154" s="760"/>
      <c r="AP154" s="760"/>
      <c r="AQ154"/>
    </row>
    <row r="155" spans="1:45" x14ac:dyDescent="0.25">
      <c r="A155" s="11" t="s">
        <v>1093</v>
      </c>
      <c r="B155" s="852" t="s">
        <v>1093</v>
      </c>
      <c r="C155" s="40" t="s">
        <v>149</v>
      </c>
      <c r="D155" s="39" t="s">
        <v>150</v>
      </c>
      <c r="E155" s="40"/>
      <c r="F155" s="768" t="s">
        <v>575</v>
      </c>
      <c r="G155" s="90"/>
      <c r="H155" s="91"/>
      <c r="I155" s="855"/>
      <c r="J155" s="856"/>
      <c r="K155" s="857"/>
      <c r="L155" s="769" t="s">
        <v>576</v>
      </c>
      <c r="M155" s="688" t="s">
        <v>155</v>
      </c>
      <c r="N155" s="688"/>
      <c r="O155" s="688" t="s">
        <v>155</v>
      </c>
      <c r="P155" s="688"/>
      <c r="Q155" s="688"/>
      <c r="R155" s="688"/>
      <c r="S155" s="688"/>
      <c r="T155" s="688"/>
      <c r="U155" s="688"/>
      <c r="V155" s="688" t="s">
        <v>1326</v>
      </c>
      <c r="W155" s="688" t="s">
        <v>1326</v>
      </c>
      <c r="X155" s="688" t="s">
        <v>1332</v>
      </c>
      <c r="Y155" s="688"/>
      <c r="Z155" s="688" t="s">
        <v>1277</v>
      </c>
      <c r="AA155" s="688" t="s">
        <v>1277</v>
      </c>
      <c r="AB155" s="688" t="s">
        <v>1277</v>
      </c>
      <c r="AC155" s="771" t="s">
        <v>1448</v>
      </c>
      <c r="AD155" s="768" t="s">
        <v>159</v>
      </c>
      <c r="AE155" s="790" t="s">
        <v>1473</v>
      </c>
      <c r="AF155" s="688" t="s">
        <v>1262</v>
      </c>
      <c r="AG155" s="688" t="s">
        <v>1474</v>
      </c>
      <c r="AH155" s="688" t="s">
        <v>1475</v>
      </c>
      <c r="AI155" s="688" t="s">
        <v>1476</v>
      </c>
      <c r="AJ155" s="688" t="s">
        <v>606</v>
      </c>
      <c r="AK155" s="688" t="s">
        <v>1298</v>
      </c>
      <c r="AL155" s="688"/>
      <c r="AM155" s="844" t="s">
        <v>1463</v>
      </c>
      <c r="AN155" s="758"/>
      <c r="AO155" s="758" t="s">
        <v>155</v>
      </c>
      <c r="AP155" s="758"/>
      <c r="AQ155"/>
    </row>
    <row r="156" spans="1:45" x14ac:dyDescent="0.25">
      <c r="A156" s="11" t="s">
        <v>1093</v>
      </c>
      <c r="B156" s="853"/>
      <c r="C156" s="45" t="s">
        <v>149</v>
      </c>
      <c r="D156" s="59" t="s">
        <v>173</v>
      </c>
      <c r="E156" s="60"/>
      <c r="F156" s="762"/>
      <c r="G156" s="94"/>
      <c r="H156" s="95"/>
      <c r="I156" s="848"/>
      <c r="J156" s="849"/>
      <c r="K156" s="850"/>
      <c r="L156" s="770"/>
      <c r="M156" s="690"/>
      <c r="N156" s="690"/>
      <c r="O156" s="690"/>
      <c r="P156" s="690"/>
      <c r="Q156" s="690"/>
      <c r="R156" s="690"/>
      <c r="S156" s="690"/>
      <c r="T156" s="690"/>
      <c r="U156" s="690"/>
      <c r="V156" s="690"/>
      <c r="W156" s="690"/>
      <c r="X156" s="690"/>
      <c r="Y156" s="690"/>
      <c r="Z156" s="690"/>
      <c r="AA156" s="690"/>
      <c r="AB156" s="690"/>
      <c r="AC156" s="771"/>
      <c r="AD156" s="762"/>
      <c r="AE156" s="792"/>
      <c r="AF156" s="690"/>
      <c r="AG156" s="690"/>
      <c r="AH156" s="690"/>
      <c r="AI156" s="690"/>
      <c r="AJ156" s="690"/>
      <c r="AK156" s="690"/>
      <c r="AL156" s="690"/>
      <c r="AM156" s="844"/>
      <c r="AN156" s="760"/>
      <c r="AO156" s="760"/>
      <c r="AP156" s="760"/>
      <c r="AQ156"/>
    </row>
    <row r="157" spans="1:45" ht="15" customHeight="1" x14ac:dyDescent="0.25">
      <c r="A157" s="11" t="s">
        <v>60</v>
      </c>
      <c r="B157" s="860" t="s">
        <v>60</v>
      </c>
      <c r="C157" s="591" t="s">
        <v>149</v>
      </c>
      <c r="D157" s="553" t="s">
        <v>150</v>
      </c>
      <c r="E157" s="591"/>
      <c r="F157" s="772" t="s">
        <v>61</v>
      </c>
      <c r="G157" s="102"/>
      <c r="H157" s="103"/>
      <c r="I157" s="787"/>
      <c r="J157" s="885"/>
      <c r="K157" s="886"/>
      <c r="L157" s="798" t="s">
        <v>580</v>
      </c>
      <c r="M157" s="701" t="s">
        <v>155</v>
      </c>
      <c r="N157" s="701"/>
      <c r="O157" s="701" t="s">
        <v>155</v>
      </c>
      <c r="P157" s="701" t="s">
        <v>155</v>
      </c>
      <c r="Q157" s="701"/>
      <c r="R157" s="701"/>
      <c r="S157" s="701" t="s">
        <v>155</v>
      </c>
      <c r="T157" s="701"/>
      <c r="U157" s="701"/>
      <c r="V157" s="701" t="s">
        <v>1240</v>
      </c>
      <c r="W157" s="701" t="s">
        <v>1331</v>
      </c>
      <c r="X157" s="701" t="s">
        <v>1332</v>
      </c>
      <c r="Y157" s="701"/>
      <c r="Z157" s="701"/>
      <c r="AA157" s="701"/>
      <c r="AB157" s="701"/>
      <c r="AC157" s="851" t="s">
        <v>1240</v>
      </c>
      <c r="AD157" s="772" t="s">
        <v>159</v>
      </c>
      <c r="AE157" s="784"/>
      <c r="AF157" s="701" t="s">
        <v>1264</v>
      </c>
      <c r="AG157" s="701" t="s">
        <v>1477</v>
      </c>
      <c r="AH157" s="701" t="s">
        <v>1477</v>
      </c>
      <c r="AI157" s="701" t="s">
        <v>1477</v>
      </c>
      <c r="AJ157" s="701"/>
      <c r="AK157" s="701" t="s">
        <v>1478</v>
      </c>
      <c r="AL157" s="701"/>
      <c r="AM157" s="876" t="s">
        <v>1463</v>
      </c>
      <c r="AN157" s="758"/>
      <c r="AO157" s="758" t="s">
        <v>155</v>
      </c>
      <c r="AP157" s="758"/>
      <c r="AQ157"/>
    </row>
    <row r="158" spans="1:45" x14ac:dyDescent="0.25">
      <c r="A158" s="11" t="s">
        <v>60</v>
      </c>
      <c r="B158" s="861"/>
      <c r="C158" s="582" t="s">
        <v>149</v>
      </c>
      <c r="D158" s="559" t="s">
        <v>173</v>
      </c>
      <c r="E158" s="583"/>
      <c r="F158" s="775"/>
      <c r="G158" s="104"/>
      <c r="H158" s="105"/>
      <c r="I158" s="789"/>
      <c r="J158" s="882"/>
      <c r="K158" s="883"/>
      <c r="L158" s="802"/>
      <c r="M158" s="702"/>
      <c r="N158" s="702"/>
      <c r="O158" s="702"/>
      <c r="P158" s="702"/>
      <c r="Q158" s="702"/>
      <c r="R158" s="702"/>
      <c r="S158" s="702"/>
      <c r="T158" s="702"/>
      <c r="U158" s="702"/>
      <c r="V158" s="702"/>
      <c r="W158" s="702"/>
      <c r="X158" s="702"/>
      <c r="Y158" s="702"/>
      <c r="Z158" s="702"/>
      <c r="AA158" s="702"/>
      <c r="AB158" s="702"/>
      <c r="AC158" s="851"/>
      <c r="AD158" s="775"/>
      <c r="AE158" s="786"/>
      <c r="AF158" s="702"/>
      <c r="AG158" s="702"/>
      <c r="AH158" s="702"/>
      <c r="AI158" s="702"/>
      <c r="AJ158" s="702"/>
      <c r="AK158" s="702"/>
      <c r="AL158" s="702"/>
      <c r="AM158" s="876"/>
      <c r="AN158" s="760"/>
      <c r="AO158" s="760"/>
      <c r="AP158" s="760"/>
      <c r="AQ158"/>
    </row>
    <row r="159" spans="1:45" x14ac:dyDescent="0.25">
      <c r="A159" s="11" t="s">
        <v>1096</v>
      </c>
      <c r="B159" s="852" t="s">
        <v>1096</v>
      </c>
      <c r="C159" s="40" t="s">
        <v>149</v>
      </c>
      <c r="D159" s="39" t="s">
        <v>150</v>
      </c>
      <c r="E159" s="40"/>
      <c r="F159" s="768" t="s">
        <v>586</v>
      </c>
      <c r="G159" s="918"/>
      <c r="H159" s="91"/>
      <c r="I159" s="855"/>
      <c r="J159" s="856"/>
      <c r="K159" s="857"/>
      <c r="L159" s="769" t="s">
        <v>587</v>
      </c>
      <c r="M159" s="688"/>
      <c r="N159" s="688"/>
      <c r="O159" s="688" t="s">
        <v>155</v>
      </c>
      <c r="P159" s="688"/>
      <c r="Q159" s="688"/>
      <c r="R159" s="688"/>
      <c r="S159" s="688" t="s">
        <v>155</v>
      </c>
      <c r="T159" s="688"/>
      <c r="U159" s="688"/>
      <c r="V159" s="688" t="s">
        <v>1326</v>
      </c>
      <c r="W159" s="688" t="s">
        <v>1318</v>
      </c>
      <c r="X159" s="688" t="s">
        <v>131</v>
      </c>
      <c r="Y159" s="688"/>
      <c r="Z159" s="688"/>
      <c r="AA159" s="688"/>
      <c r="AB159" s="688"/>
      <c r="AC159" s="771" t="s">
        <v>1479</v>
      </c>
      <c r="AD159" s="768" t="s">
        <v>159</v>
      </c>
      <c r="AE159" s="790"/>
      <c r="AF159" s="688" t="s">
        <v>1264</v>
      </c>
      <c r="AG159" s="688" t="s">
        <v>1480</v>
      </c>
      <c r="AH159" s="688" t="s">
        <v>1481</v>
      </c>
      <c r="AI159" s="688" t="s">
        <v>1482</v>
      </c>
      <c r="AJ159" s="688" t="s">
        <v>1483</v>
      </c>
      <c r="AK159" s="688"/>
      <c r="AL159" s="688"/>
      <c r="AM159" s="844" t="s">
        <v>1463</v>
      </c>
      <c r="AN159" s="758"/>
      <c r="AO159" s="758" t="s">
        <v>155</v>
      </c>
      <c r="AP159" s="758"/>
      <c r="AQ159"/>
    </row>
    <row r="160" spans="1:45" x14ac:dyDescent="0.25">
      <c r="A160" s="11" t="s">
        <v>1096</v>
      </c>
      <c r="B160" s="853"/>
      <c r="C160" s="45" t="s">
        <v>149</v>
      </c>
      <c r="D160" s="59" t="s">
        <v>173</v>
      </c>
      <c r="E160" s="60"/>
      <c r="F160" s="762"/>
      <c r="G160" s="920"/>
      <c r="H160" s="95"/>
      <c r="I160" s="848"/>
      <c r="J160" s="849"/>
      <c r="K160" s="850"/>
      <c r="L160" s="770"/>
      <c r="M160" s="690"/>
      <c r="N160" s="690"/>
      <c r="O160" s="690"/>
      <c r="P160" s="690"/>
      <c r="Q160" s="690"/>
      <c r="R160" s="690"/>
      <c r="S160" s="690"/>
      <c r="T160" s="690"/>
      <c r="U160" s="690"/>
      <c r="V160" s="690"/>
      <c r="W160" s="690"/>
      <c r="X160" s="690"/>
      <c r="Y160" s="690"/>
      <c r="Z160" s="690"/>
      <c r="AA160" s="690"/>
      <c r="AB160" s="690"/>
      <c r="AC160" s="771"/>
      <c r="AD160" s="762"/>
      <c r="AE160" s="792"/>
      <c r="AF160" s="690"/>
      <c r="AG160" s="690"/>
      <c r="AH160" s="690"/>
      <c r="AI160" s="690"/>
      <c r="AJ160" s="690"/>
      <c r="AK160" s="690"/>
      <c r="AL160" s="690"/>
      <c r="AM160" s="844"/>
      <c r="AN160" s="760"/>
      <c r="AO160" s="760"/>
      <c r="AP160" s="760"/>
      <c r="AQ160"/>
    </row>
    <row r="161" spans="1:45" ht="56.25" customHeight="1" x14ac:dyDescent="0.25">
      <c r="A161" s="11" t="s">
        <v>1097</v>
      </c>
      <c r="B161" s="553" t="s">
        <v>1097</v>
      </c>
      <c r="C161" s="52" t="s">
        <v>149</v>
      </c>
      <c r="D161" s="78" t="s">
        <v>108</v>
      </c>
      <c r="E161" s="79"/>
      <c r="F161" s="522" t="s">
        <v>591</v>
      </c>
      <c r="G161" s="566"/>
      <c r="H161" s="106"/>
      <c r="I161" s="838"/>
      <c r="J161" s="839"/>
      <c r="K161" s="840"/>
      <c r="L161" s="498" t="s">
        <v>592</v>
      </c>
      <c r="M161" s="489"/>
      <c r="N161" s="489"/>
      <c r="O161" s="489" t="s">
        <v>155</v>
      </c>
      <c r="P161" s="489" t="s">
        <v>155</v>
      </c>
      <c r="Q161" s="489"/>
      <c r="R161" s="489"/>
      <c r="S161" s="489"/>
      <c r="T161" s="489"/>
      <c r="U161" s="489"/>
      <c r="V161" s="489" t="s">
        <v>1240</v>
      </c>
      <c r="W161" s="489" t="s">
        <v>1326</v>
      </c>
      <c r="X161" s="489" t="s">
        <v>1319</v>
      </c>
      <c r="Y161" s="489"/>
      <c r="Z161" s="489"/>
      <c r="AA161" s="489"/>
      <c r="AB161" s="542"/>
      <c r="AC161" s="547" t="s">
        <v>1240</v>
      </c>
      <c r="AD161" s="558" t="s">
        <v>159</v>
      </c>
      <c r="AE161" s="566"/>
      <c r="AF161" s="542" t="s">
        <v>1263</v>
      </c>
      <c r="AG161" s="542" t="s">
        <v>595</v>
      </c>
      <c r="AH161" s="542" t="s">
        <v>1484</v>
      </c>
      <c r="AI161" s="542" t="s">
        <v>1485</v>
      </c>
      <c r="AJ161" s="542"/>
      <c r="AK161" s="542"/>
      <c r="AL161" s="489"/>
      <c r="AM161" s="558" t="s">
        <v>1463</v>
      </c>
      <c r="AN161" s="66"/>
      <c r="AO161" s="66" t="s">
        <v>155</v>
      </c>
      <c r="AP161" s="66"/>
      <c r="AQ161"/>
    </row>
    <row r="162" spans="1:45" ht="50.25" customHeight="1" x14ac:dyDescent="0.25">
      <c r="A162" s="11" t="s">
        <v>62</v>
      </c>
      <c r="B162" s="544" t="s">
        <v>62</v>
      </c>
      <c r="C162" s="107" t="s">
        <v>149</v>
      </c>
      <c r="D162" s="108" t="s">
        <v>173</v>
      </c>
      <c r="E162" s="107"/>
      <c r="F162" s="594" t="s">
        <v>63</v>
      </c>
      <c r="G162" s="109"/>
      <c r="H162" s="110"/>
      <c r="I162" s="841"/>
      <c r="J162" s="842"/>
      <c r="K162" s="843"/>
      <c r="L162" s="475" t="s">
        <v>597</v>
      </c>
      <c r="M162" s="477" t="s">
        <v>155</v>
      </c>
      <c r="N162" s="477"/>
      <c r="O162" s="477" t="s">
        <v>155</v>
      </c>
      <c r="P162" s="477"/>
      <c r="Q162" s="477"/>
      <c r="R162" s="477"/>
      <c r="S162" s="477" t="s">
        <v>155</v>
      </c>
      <c r="T162" s="477"/>
      <c r="U162" s="477"/>
      <c r="V162" s="477" t="s">
        <v>1326</v>
      </c>
      <c r="W162" s="477" t="s">
        <v>1331</v>
      </c>
      <c r="X162" s="477" t="s">
        <v>1332</v>
      </c>
      <c r="Y162" s="477"/>
      <c r="Z162" s="477"/>
      <c r="AA162" s="477"/>
      <c r="AB162" s="543"/>
      <c r="AC162" s="521" t="s">
        <v>1401</v>
      </c>
      <c r="AD162" s="544" t="s">
        <v>159</v>
      </c>
      <c r="AE162" s="111" t="s">
        <v>1486</v>
      </c>
      <c r="AF162" s="543" t="s">
        <v>1264</v>
      </c>
      <c r="AG162" s="543" t="s">
        <v>1477</v>
      </c>
      <c r="AH162" s="543" t="s">
        <v>1477</v>
      </c>
      <c r="AI162" s="543" t="s">
        <v>1477</v>
      </c>
      <c r="AJ162" s="543" t="s">
        <v>131</v>
      </c>
      <c r="AK162" s="543" t="s">
        <v>1478</v>
      </c>
      <c r="AL162" s="477"/>
      <c r="AM162" s="544" t="s">
        <v>1463</v>
      </c>
      <c r="AN162" s="66"/>
      <c r="AO162" s="66" t="s">
        <v>155</v>
      </c>
      <c r="AP162" s="66"/>
      <c r="AQ162"/>
    </row>
    <row r="163" spans="1:45" ht="75" customHeight="1" x14ac:dyDescent="0.25">
      <c r="A163" s="11" t="s">
        <v>1098</v>
      </c>
      <c r="B163" s="553" t="s">
        <v>1098</v>
      </c>
      <c r="C163" s="79" t="s">
        <v>149</v>
      </c>
      <c r="D163" s="78" t="s">
        <v>173</v>
      </c>
      <c r="E163" s="79"/>
      <c r="F163" s="528" t="s">
        <v>600</v>
      </c>
      <c r="G163" s="566"/>
      <c r="H163" s="106"/>
      <c r="I163" s="838"/>
      <c r="J163" s="839"/>
      <c r="K163" s="840"/>
      <c r="L163" s="498" t="s">
        <v>601</v>
      </c>
      <c r="M163" s="489" t="s">
        <v>155</v>
      </c>
      <c r="N163" s="489"/>
      <c r="O163" s="489"/>
      <c r="P163" s="489"/>
      <c r="Q163" s="489"/>
      <c r="R163" s="489"/>
      <c r="S163" s="489" t="s">
        <v>155</v>
      </c>
      <c r="T163" s="489"/>
      <c r="U163" s="489"/>
      <c r="V163" s="489" t="s">
        <v>1332</v>
      </c>
      <c r="W163" s="489" t="s">
        <v>1318</v>
      </c>
      <c r="X163" s="489" t="s">
        <v>131</v>
      </c>
      <c r="Y163" s="489"/>
      <c r="Z163" s="489" t="s">
        <v>1277</v>
      </c>
      <c r="AA163" s="489" t="s">
        <v>1277</v>
      </c>
      <c r="AB163" s="489" t="s">
        <v>1277</v>
      </c>
      <c r="AC163" s="521" t="s">
        <v>131</v>
      </c>
      <c r="AD163" s="558" t="s">
        <v>159</v>
      </c>
      <c r="AE163" s="566"/>
      <c r="AF163" s="542" t="s">
        <v>1264</v>
      </c>
      <c r="AG163" s="904" t="s">
        <v>1487</v>
      </c>
      <c r="AH163" s="905"/>
      <c r="AI163" s="906"/>
      <c r="AJ163" s="542"/>
      <c r="AK163" s="542" t="s">
        <v>1488</v>
      </c>
      <c r="AL163" s="489"/>
      <c r="AM163" s="558" t="s">
        <v>1463</v>
      </c>
      <c r="AN163" s="66"/>
      <c r="AO163" s="66" t="s">
        <v>155</v>
      </c>
      <c r="AP163" s="66"/>
      <c r="AQ163"/>
    </row>
    <row r="164" spans="1:45" x14ac:dyDescent="0.25">
      <c r="A164" s="11" t="s">
        <v>1099</v>
      </c>
      <c r="B164" s="852" t="s">
        <v>1099</v>
      </c>
      <c r="C164" s="40" t="s">
        <v>149</v>
      </c>
      <c r="D164" s="39" t="s">
        <v>108</v>
      </c>
      <c r="E164" s="40"/>
      <c r="F164" s="818" t="s">
        <v>1489</v>
      </c>
      <c r="G164" s="918"/>
      <c r="H164" s="91"/>
      <c r="I164" s="855"/>
      <c r="J164" s="856"/>
      <c r="K164" s="857"/>
      <c r="L164" s="769" t="s">
        <v>607</v>
      </c>
      <c r="M164" s="688" t="s">
        <v>155</v>
      </c>
      <c r="N164" s="688"/>
      <c r="O164" s="688" t="s">
        <v>155</v>
      </c>
      <c r="P164" s="688"/>
      <c r="Q164" s="688"/>
      <c r="R164" s="688"/>
      <c r="S164" s="688"/>
      <c r="T164" s="688"/>
      <c r="U164" s="688" t="s">
        <v>155</v>
      </c>
      <c r="V164" s="917" t="s">
        <v>1332</v>
      </c>
      <c r="W164" s="688" t="s">
        <v>1331</v>
      </c>
      <c r="X164" s="688" t="s">
        <v>730</v>
      </c>
      <c r="Y164" s="688" t="s">
        <v>155</v>
      </c>
      <c r="Z164" s="688" t="s">
        <v>1490</v>
      </c>
      <c r="AA164" s="758"/>
      <c r="AB164" s="758" t="s">
        <v>1360</v>
      </c>
      <c r="AC164" s="771" t="s">
        <v>1491</v>
      </c>
      <c r="AD164" s="873" t="s">
        <v>159</v>
      </c>
      <c r="AE164" s="790" t="s">
        <v>1492</v>
      </c>
      <c r="AF164" s="758" t="s">
        <v>1264</v>
      </c>
      <c r="AG164" s="758" t="s">
        <v>1493</v>
      </c>
      <c r="AH164" s="758" t="s">
        <v>1493</v>
      </c>
      <c r="AI164" s="758" t="s">
        <v>1493</v>
      </c>
      <c r="AJ164" s="758" t="s">
        <v>131</v>
      </c>
      <c r="AK164" s="758"/>
      <c r="AL164" s="870" t="s">
        <v>155</v>
      </c>
      <c r="AM164" s="869" t="s">
        <v>1463</v>
      </c>
      <c r="AN164" s="758" t="s">
        <v>155</v>
      </c>
      <c r="AO164" s="758" t="s">
        <v>155</v>
      </c>
      <c r="AP164" s="758" t="s">
        <v>1494</v>
      </c>
      <c r="AQ164"/>
    </row>
    <row r="165" spans="1:45" x14ac:dyDescent="0.25">
      <c r="A165" s="11" t="s">
        <v>1099</v>
      </c>
      <c r="B165" s="853" t="s">
        <v>1495</v>
      </c>
      <c r="C165" s="45" t="s">
        <v>149</v>
      </c>
      <c r="D165" s="44" t="s">
        <v>150</v>
      </c>
      <c r="E165" s="45"/>
      <c r="F165" s="761"/>
      <c r="G165" s="919"/>
      <c r="H165" s="93"/>
      <c r="I165" s="845"/>
      <c r="J165" s="846"/>
      <c r="K165" s="847"/>
      <c r="L165" s="770"/>
      <c r="M165" s="689"/>
      <c r="N165" s="689"/>
      <c r="O165" s="689"/>
      <c r="P165" s="689"/>
      <c r="Q165" s="689"/>
      <c r="R165" s="689"/>
      <c r="S165" s="689"/>
      <c r="T165" s="689"/>
      <c r="U165" s="689"/>
      <c r="V165" s="689"/>
      <c r="W165" s="689"/>
      <c r="X165" s="689"/>
      <c r="Y165" s="689"/>
      <c r="Z165" s="689"/>
      <c r="AA165" s="759"/>
      <c r="AB165" s="759"/>
      <c r="AC165" s="771"/>
      <c r="AD165" s="874"/>
      <c r="AE165" s="791"/>
      <c r="AF165" s="759"/>
      <c r="AG165" s="759"/>
      <c r="AH165" s="759"/>
      <c r="AI165" s="759"/>
      <c r="AJ165" s="759"/>
      <c r="AK165" s="759"/>
      <c r="AL165" s="871"/>
      <c r="AM165" s="869"/>
      <c r="AN165" s="759"/>
      <c r="AO165" s="759"/>
      <c r="AP165" s="759"/>
      <c r="AQ165"/>
    </row>
    <row r="166" spans="1:45" x14ac:dyDescent="0.25">
      <c r="A166" s="11" t="s">
        <v>1099</v>
      </c>
      <c r="B166" s="853" t="s">
        <v>1496</v>
      </c>
      <c r="C166" s="60" t="s">
        <v>149</v>
      </c>
      <c r="D166" s="59" t="s">
        <v>173</v>
      </c>
      <c r="E166" s="60"/>
      <c r="F166" s="762"/>
      <c r="G166" s="920"/>
      <c r="H166" s="95"/>
      <c r="I166" s="848"/>
      <c r="J166" s="849"/>
      <c r="K166" s="850"/>
      <c r="L166" s="770"/>
      <c r="M166" s="690"/>
      <c r="N166" s="690"/>
      <c r="O166" s="690"/>
      <c r="P166" s="690"/>
      <c r="Q166" s="690"/>
      <c r="R166" s="690"/>
      <c r="S166" s="690"/>
      <c r="T166" s="690"/>
      <c r="U166" s="690"/>
      <c r="V166" s="690"/>
      <c r="W166" s="690"/>
      <c r="X166" s="690"/>
      <c r="Y166" s="690"/>
      <c r="Z166" s="690"/>
      <c r="AA166" s="760"/>
      <c r="AB166" s="760"/>
      <c r="AC166" s="771"/>
      <c r="AD166" s="875"/>
      <c r="AE166" s="792"/>
      <c r="AF166" s="760"/>
      <c r="AG166" s="760"/>
      <c r="AH166" s="760"/>
      <c r="AI166" s="760"/>
      <c r="AJ166" s="760"/>
      <c r="AK166" s="760"/>
      <c r="AL166" s="872"/>
      <c r="AM166" s="869"/>
      <c r="AN166" s="760"/>
      <c r="AO166" s="760"/>
      <c r="AP166" s="760"/>
      <c r="AQ166"/>
    </row>
    <row r="167" spans="1:45" ht="30" x14ac:dyDescent="0.25">
      <c r="A167" s="11" t="s">
        <v>1101</v>
      </c>
      <c r="B167" s="551" t="s">
        <v>1101</v>
      </c>
      <c r="C167" s="587" t="s">
        <v>149</v>
      </c>
      <c r="D167" s="78" t="s">
        <v>546</v>
      </c>
      <c r="E167" s="79"/>
      <c r="F167" s="528" t="s">
        <v>611</v>
      </c>
      <c r="G167" s="112"/>
      <c r="H167" s="113"/>
      <c r="I167" s="838"/>
      <c r="J167" s="839"/>
      <c r="K167" s="840"/>
      <c r="L167" s="487" t="s">
        <v>612</v>
      </c>
      <c r="M167" s="489"/>
      <c r="N167" s="489"/>
      <c r="O167" s="489"/>
      <c r="P167" s="489"/>
      <c r="Q167" s="489"/>
      <c r="R167" s="489"/>
      <c r="S167" s="489"/>
      <c r="T167" s="489"/>
      <c r="U167" s="489"/>
      <c r="V167" s="489">
        <v>0</v>
      </c>
      <c r="W167" s="489">
        <v>0</v>
      </c>
      <c r="X167" s="489">
        <v>0</v>
      </c>
      <c r="Y167" s="489" t="s">
        <v>155</v>
      </c>
      <c r="Z167" s="489" t="s">
        <v>1497</v>
      </c>
      <c r="AA167" s="489" t="s">
        <v>1497</v>
      </c>
      <c r="AB167" s="489" t="s">
        <v>1497</v>
      </c>
      <c r="AC167" s="521" t="s">
        <v>1498</v>
      </c>
      <c r="AD167" s="68" t="s">
        <v>159</v>
      </c>
      <c r="AE167" s="566"/>
      <c r="AF167" s="489" t="s">
        <v>1262</v>
      </c>
      <c r="AG167" s="489" t="s">
        <v>1499</v>
      </c>
      <c r="AH167" s="489" t="s">
        <v>1499</v>
      </c>
      <c r="AI167" s="489" t="s">
        <v>1499</v>
      </c>
      <c r="AJ167" s="489"/>
      <c r="AK167" s="489" t="s">
        <v>1500</v>
      </c>
      <c r="AL167" s="65" t="s">
        <v>155</v>
      </c>
      <c r="AM167" s="558" t="s">
        <v>1463</v>
      </c>
      <c r="AN167" s="66" t="s">
        <v>155</v>
      </c>
      <c r="AO167" s="66" t="s">
        <v>155</v>
      </c>
      <c r="AP167" s="66"/>
      <c r="AQ167"/>
    </row>
    <row r="168" spans="1:45" ht="30" x14ac:dyDescent="0.25">
      <c r="A168" s="11" t="s">
        <v>1102</v>
      </c>
      <c r="B168" s="548" t="s">
        <v>1102</v>
      </c>
      <c r="C168" s="107" t="s">
        <v>277</v>
      </c>
      <c r="D168" s="108" t="s">
        <v>546</v>
      </c>
      <c r="E168" s="107"/>
      <c r="F168" s="518" t="s">
        <v>614</v>
      </c>
      <c r="G168" s="111"/>
      <c r="H168" s="114"/>
      <c r="I168" s="841"/>
      <c r="J168" s="842"/>
      <c r="K168" s="843"/>
      <c r="L168" s="499" t="s">
        <v>615</v>
      </c>
      <c r="M168" s="477" t="s">
        <v>155</v>
      </c>
      <c r="N168" s="477"/>
      <c r="O168" s="477" t="s">
        <v>155</v>
      </c>
      <c r="P168" s="477"/>
      <c r="Q168" s="477"/>
      <c r="R168" s="477"/>
      <c r="S168" s="477" t="s">
        <v>155</v>
      </c>
      <c r="T168" s="477"/>
      <c r="U168" s="477"/>
      <c r="V168" s="477" t="s">
        <v>1332</v>
      </c>
      <c r="W168" s="477" t="s">
        <v>1331</v>
      </c>
      <c r="X168" s="477" t="s">
        <v>131</v>
      </c>
      <c r="Y168" s="477" t="s">
        <v>155</v>
      </c>
      <c r="Z168" s="477" t="s">
        <v>1277</v>
      </c>
      <c r="AA168" s="477"/>
      <c r="AB168" s="543"/>
      <c r="AC168" s="521" t="s">
        <v>1479</v>
      </c>
      <c r="AD168" s="544" t="s">
        <v>159</v>
      </c>
      <c r="AE168" s="111" t="s">
        <v>1501</v>
      </c>
      <c r="AF168" s="543" t="s">
        <v>1264</v>
      </c>
      <c r="AG168" s="543" t="s">
        <v>1502</v>
      </c>
      <c r="AH168" s="543" t="s">
        <v>1502</v>
      </c>
      <c r="AI168" s="543" t="s">
        <v>1502</v>
      </c>
      <c r="AJ168" s="543" t="s">
        <v>131</v>
      </c>
      <c r="AK168" s="543" t="s">
        <v>1298</v>
      </c>
      <c r="AL168" s="65" t="s">
        <v>155</v>
      </c>
      <c r="AM168" s="544" t="s">
        <v>1463</v>
      </c>
      <c r="AN168" s="66" t="s">
        <v>155</v>
      </c>
      <c r="AO168" s="66" t="s">
        <v>155</v>
      </c>
      <c r="AP168" s="66"/>
      <c r="AQ168"/>
    </row>
    <row r="169" spans="1:45" ht="150" x14ac:dyDescent="0.25">
      <c r="A169" s="11" t="s">
        <v>67</v>
      </c>
      <c r="B169" s="551" t="s">
        <v>67</v>
      </c>
      <c r="C169" s="115" t="s">
        <v>149</v>
      </c>
      <c r="D169" s="78" t="s">
        <v>546</v>
      </c>
      <c r="E169" s="79"/>
      <c r="F169" s="539" t="s">
        <v>1092</v>
      </c>
      <c r="G169" s="566"/>
      <c r="H169" s="106"/>
      <c r="I169" s="838"/>
      <c r="J169" s="839"/>
      <c r="K169" s="840"/>
      <c r="L169" s="498" t="s">
        <v>620</v>
      </c>
      <c r="M169" s="489" t="s">
        <v>155</v>
      </c>
      <c r="N169" s="489"/>
      <c r="O169" s="489"/>
      <c r="P169" s="489"/>
      <c r="Q169" s="489"/>
      <c r="R169" s="489"/>
      <c r="S169" s="489"/>
      <c r="T169" s="489"/>
      <c r="U169" s="489"/>
      <c r="V169" s="489" t="s">
        <v>1332</v>
      </c>
      <c r="W169" s="489" t="s">
        <v>1331</v>
      </c>
      <c r="X169" s="489" t="s">
        <v>1332</v>
      </c>
      <c r="Y169" s="489" t="s">
        <v>155</v>
      </c>
      <c r="Z169" s="489"/>
      <c r="AA169" s="489"/>
      <c r="AB169" s="542"/>
      <c r="AC169" s="521" t="s">
        <v>1332</v>
      </c>
      <c r="AD169" s="558" t="s">
        <v>159</v>
      </c>
      <c r="AE169" s="566" t="s">
        <v>1503</v>
      </c>
      <c r="AF169" s="542" t="s">
        <v>1264</v>
      </c>
      <c r="AG169" s="542" t="s">
        <v>1504</v>
      </c>
      <c r="AH169" s="542" t="s">
        <v>1504</v>
      </c>
      <c r="AI169" s="542"/>
      <c r="AJ169" s="542"/>
      <c r="AK169" s="542" t="s">
        <v>1377</v>
      </c>
      <c r="AL169" s="65" t="s">
        <v>155</v>
      </c>
      <c r="AM169" s="558" t="s">
        <v>1463</v>
      </c>
      <c r="AN169" s="66" t="s">
        <v>155</v>
      </c>
      <c r="AO169" s="66" t="s">
        <v>1407</v>
      </c>
      <c r="AP169" s="66" t="s">
        <v>1505</v>
      </c>
      <c r="AQ169" s="561" t="s">
        <v>1506</v>
      </c>
      <c r="AR169" s="3" t="s">
        <v>1507</v>
      </c>
    </row>
    <row r="170" spans="1:45" ht="75" x14ac:dyDescent="0.25">
      <c r="A170" s="11" t="s">
        <v>1103</v>
      </c>
      <c r="B170" s="563" t="s">
        <v>1103</v>
      </c>
      <c r="C170" s="116" t="s">
        <v>622</v>
      </c>
      <c r="D170" s="108" t="s">
        <v>546</v>
      </c>
      <c r="E170" s="107"/>
      <c r="F170" s="532" t="s">
        <v>621</v>
      </c>
      <c r="G170" s="111"/>
      <c r="H170" s="114"/>
      <c r="I170" s="841"/>
      <c r="J170" s="842"/>
      <c r="K170" s="843"/>
      <c r="L170" s="499" t="s">
        <v>623</v>
      </c>
      <c r="M170" s="477" t="s">
        <v>155</v>
      </c>
      <c r="N170" s="477"/>
      <c r="O170" s="477"/>
      <c r="P170" s="477"/>
      <c r="Q170" s="477"/>
      <c r="R170" s="477"/>
      <c r="S170" s="477" t="s">
        <v>155</v>
      </c>
      <c r="T170" s="477"/>
      <c r="U170" s="477"/>
      <c r="V170" s="477" t="s">
        <v>1332</v>
      </c>
      <c r="W170" s="477" t="s">
        <v>1331</v>
      </c>
      <c r="X170" s="477" t="s">
        <v>1332</v>
      </c>
      <c r="Y170" s="477" t="s">
        <v>155</v>
      </c>
      <c r="Z170" s="477"/>
      <c r="AA170" s="477"/>
      <c r="AB170" s="543"/>
      <c r="AC170" s="521" t="s">
        <v>1401</v>
      </c>
      <c r="AD170" s="544" t="s">
        <v>399</v>
      </c>
      <c r="AE170" s="111" t="s">
        <v>1508</v>
      </c>
      <c r="AF170" s="543" t="s">
        <v>1264</v>
      </c>
      <c r="AG170" s="543"/>
      <c r="AH170" s="543" t="s">
        <v>1509</v>
      </c>
      <c r="AI170" s="543" t="s">
        <v>1510</v>
      </c>
      <c r="AJ170" s="543"/>
      <c r="AK170" s="543"/>
      <c r="AL170" s="65" t="s">
        <v>155</v>
      </c>
      <c r="AM170" s="544" t="s">
        <v>1463</v>
      </c>
      <c r="AN170" s="66" t="s">
        <v>155</v>
      </c>
      <c r="AO170" s="66" t="s">
        <v>1407</v>
      </c>
      <c r="AP170" s="66" t="s">
        <v>1511</v>
      </c>
      <c r="AQ170" s="561" t="s">
        <v>1512</v>
      </c>
      <c r="AR170" s="3" t="s">
        <v>1513</v>
      </c>
      <c r="AS170" s="596" t="s">
        <v>1514</v>
      </c>
    </row>
    <row r="171" spans="1:45" ht="45" x14ac:dyDescent="0.25">
      <c r="A171" s="11" t="s">
        <v>1104</v>
      </c>
      <c r="B171" s="551" t="s">
        <v>1104</v>
      </c>
      <c r="C171" s="115" t="s">
        <v>622</v>
      </c>
      <c r="D171" s="78" t="s">
        <v>546</v>
      </c>
      <c r="E171" s="79"/>
      <c r="F171" s="528" t="s">
        <v>624</v>
      </c>
      <c r="G171" s="566"/>
      <c r="H171" s="106"/>
      <c r="I171" s="838"/>
      <c r="J171" s="839"/>
      <c r="K171" s="840"/>
      <c r="L171" s="498" t="s">
        <v>625</v>
      </c>
      <c r="M171" s="489"/>
      <c r="N171" s="489"/>
      <c r="O171" s="489"/>
      <c r="P171" s="489"/>
      <c r="Q171" s="489"/>
      <c r="R171" s="489"/>
      <c r="S171" s="489" t="s">
        <v>155</v>
      </c>
      <c r="T171" s="489"/>
      <c r="U171" s="489"/>
      <c r="V171" s="489" t="s">
        <v>1326</v>
      </c>
      <c r="W171" s="489" t="s">
        <v>1318</v>
      </c>
      <c r="X171" s="489" t="s">
        <v>131</v>
      </c>
      <c r="Y171" s="489" t="s">
        <v>155</v>
      </c>
      <c r="Z171" s="489"/>
      <c r="AA171" s="489"/>
      <c r="AB171" s="542"/>
      <c r="AC171" s="521" t="s">
        <v>131</v>
      </c>
      <c r="AD171" s="558" t="s">
        <v>399</v>
      </c>
      <c r="AE171" s="566" t="s">
        <v>1515</v>
      </c>
      <c r="AF171" s="542" t="s">
        <v>1264</v>
      </c>
      <c r="AG171" s="542"/>
      <c r="AH171" s="542"/>
      <c r="AI171" s="542"/>
      <c r="AJ171" s="542" t="s">
        <v>1516</v>
      </c>
      <c r="AK171" s="542" t="s">
        <v>131</v>
      </c>
      <c r="AL171" s="65" t="s">
        <v>155</v>
      </c>
      <c r="AM171" s="558" t="s">
        <v>1463</v>
      </c>
      <c r="AN171" s="66" t="s">
        <v>155</v>
      </c>
      <c r="AO171" s="66" t="s">
        <v>155</v>
      </c>
      <c r="AP171" s="66" t="s">
        <v>1517</v>
      </c>
      <c r="AQ171"/>
    </row>
    <row r="172" spans="1:45" ht="43.5" customHeight="1" x14ac:dyDescent="0.25">
      <c r="A172" s="11" t="s">
        <v>1105</v>
      </c>
      <c r="B172" s="563" t="s">
        <v>1105</v>
      </c>
      <c r="C172" s="116" t="s">
        <v>622</v>
      </c>
      <c r="D172" s="108" t="s">
        <v>546</v>
      </c>
      <c r="E172" s="107"/>
      <c r="F172" s="532" t="s">
        <v>626</v>
      </c>
      <c r="G172" s="111"/>
      <c r="H172" s="114"/>
      <c r="I172" s="841"/>
      <c r="J172" s="842"/>
      <c r="K172" s="843"/>
      <c r="L172" s="499" t="s">
        <v>627</v>
      </c>
      <c r="M172" s="477"/>
      <c r="N172" s="477"/>
      <c r="O172" s="477"/>
      <c r="P172" s="477"/>
      <c r="Q172" s="477"/>
      <c r="R172" s="477"/>
      <c r="S172" s="477" t="s">
        <v>155</v>
      </c>
      <c r="T172" s="477"/>
      <c r="U172" s="477"/>
      <c r="V172" s="477" t="s">
        <v>1326</v>
      </c>
      <c r="W172" s="477" t="s">
        <v>1326</v>
      </c>
      <c r="X172" s="477" t="s">
        <v>131</v>
      </c>
      <c r="Y172" s="477"/>
      <c r="Z172" s="477"/>
      <c r="AA172" s="477"/>
      <c r="AB172" s="543"/>
      <c r="AC172" s="521" t="s">
        <v>131</v>
      </c>
      <c r="AD172" s="544" t="s">
        <v>159</v>
      </c>
      <c r="AE172" s="111"/>
      <c r="AF172" s="543" t="s">
        <v>1264</v>
      </c>
      <c r="AG172" s="543" t="s">
        <v>131</v>
      </c>
      <c r="AH172" s="543" t="s">
        <v>131</v>
      </c>
      <c r="AI172" s="543" t="s">
        <v>131</v>
      </c>
      <c r="AJ172" s="543"/>
      <c r="AK172" s="543"/>
      <c r="AL172" s="477"/>
      <c r="AM172" s="544" t="s">
        <v>1463</v>
      </c>
      <c r="AN172" s="66"/>
      <c r="AO172" s="66" t="s">
        <v>155</v>
      </c>
      <c r="AP172" s="66"/>
      <c r="AQ172"/>
    </row>
    <row r="173" spans="1:45" ht="30" x14ac:dyDescent="0.25">
      <c r="A173" s="11" t="s">
        <v>1106</v>
      </c>
      <c r="B173" s="553" t="s">
        <v>1106</v>
      </c>
      <c r="C173" s="52" t="s">
        <v>286</v>
      </c>
      <c r="D173" s="78" t="s">
        <v>286</v>
      </c>
      <c r="E173" s="79"/>
      <c r="F173" s="522" t="s">
        <v>628</v>
      </c>
      <c r="G173" s="112"/>
      <c r="H173" s="113"/>
      <c r="I173" s="838"/>
      <c r="J173" s="839"/>
      <c r="K173" s="840"/>
      <c r="L173" s="508" t="s">
        <v>629</v>
      </c>
      <c r="M173" s="489" t="s">
        <v>155</v>
      </c>
      <c r="N173" s="489"/>
      <c r="O173" s="489"/>
      <c r="P173" s="489"/>
      <c r="Q173" s="489"/>
      <c r="R173" s="489"/>
      <c r="S173" s="489"/>
      <c r="T173" s="489"/>
      <c r="U173" s="489"/>
      <c r="V173" s="489" t="s">
        <v>1332</v>
      </c>
      <c r="W173" s="489" t="s">
        <v>1331</v>
      </c>
      <c r="X173" s="489" t="s">
        <v>1332</v>
      </c>
      <c r="Y173" s="489"/>
      <c r="Z173" s="489" t="s">
        <v>1360</v>
      </c>
      <c r="AA173" s="489"/>
      <c r="AB173" s="542"/>
      <c r="AC173" s="521" t="s">
        <v>1332</v>
      </c>
      <c r="AD173" s="558" t="s">
        <v>159</v>
      </c>
      <c r="AE173" s="566" t="s">
        <v>1518</v>
      </c>
      <c r="AF173" s="542" t="s">
        <v>1264</v>
      </c>
      <c r="AG173" s="542" t="s">
        <v>1519</v>
      </c>
      <c r="AH173" s="542" t="s">
        <v>1519</v>
      </c>
      <c r="AI173" s="542" t="s">
        <v>1519</v>
      </c>
      <c r="AJ173" s="542"/>
      <c r="AK173" s="542" t="s">
        <v>730</v>
      </c>
      <c r="AL173" s="489"/>
      <c r="AM173" s="558" t="s">
        <v>1463</v>
      </c>
      <c r="AN173" s="66"/>
      <c r="AO173" s="66" t="s">
        <v>155</v>
      </c>
      <c r="AP173" s="66"/>
      <c r="AQ173"/>
    </row>
    <row r="174" spans="1:45" ht="120" customHeight="1" x14ac:dyDescent="0.25">
      <c r="A174" s="11" t="s">
        <v>1107</v>
      </c>
      <c r="B174" s="548" t="s">
        <v>1107</v>
      </c>
      <c r="C174" s="40" t="s">
        <v>286</v>
      </c>
      <c r="D174" s="108" t="s">
        <v>286</v>
      </c>
      <c r="E174" s="107"/>
      <c r="F174" s="532" t="s">
        <v>631</v>
      </c>
      <c r="G174" s="568" t="s">
        <v>632</v>
      </c>
      <c r="H174" s="117"/>
      <c r="I174" s="841"/>
      <c r="J174" s="842"/>
      <c r="K174" s="843"/>
      <c r="L174" s="519" t="s">
        <v>633</v>
      </c>
      <c r="M174" s="477"/>
      <c r="N174" s="477"/>
      <c r="O174" s="477"/>
      <c r="P174" s="477"/>
      <c r="Q174" s="477"/>
      <c r="R174" s="477"/>
      <c r="S174" s="477"/>
      <c r="T174" s="477"/>
      <c r="U174" s="477"/>
      <c r="V174" s="477">
        <v>0</v>
      </c>
      <c r="W174" s="477">
        <v>0</v>
      </c>
      <c r="X174" s="477">
        <v>0</v>
      </c>
      <c r="Y174" s="477"/>
      <c r="Z174" s="477" t="s">
        <v>1520</v>
      </c>
      <c r="AA174" s="477" t="s">
        <v>1520</v>
      </c>
      <c r="AB174" s="477" t="s">
        <v>1520</v>
      </c>
      <c r="AC174" s="41"/>
      <c r="AD174" s="544" t="s">
        <v>159</v>
      </c>
      <c r="AE174" s="111" t="s">
        <v>1521</v>
      </c>
      <c r="AF174" s="543" t="s">
        <v>1264</v>
      </c>
      <c r="AG174" s="543" t="s">
        <v>1522</v>
      </c>
      <c r="AH174" s="543" t="s">
        <v>1522</v>
      </c>
      <c r="AI174" s="543" t="s">
        <v>1522</v>
      </c>
      <c r="AJ174" s="543"/>
      <c r="AK174" s="543" t="s">
        <v>1523</v>
      </c>
      <c r="AL174" s="477"/>
      <c r="AM174" s="544" t="s">
        <v>1463</v>
      </c>
      <c r="AN174" s="66"/>
      <c r="AO174" s="66" t="s">
        <v>155</v>
      </c>
      <c r="AP174" s="66"/>
      <c r="AQ174"/>
    </row>
    <row r="175" spans="1:45" ht="51" x14ac:dyDescent="0.25">
      <c r="A175" s="11" t="s">
        <v>1108</v>
      </c>
      <c r="B175" s="553" t="s">
        <v>1108</v>
      </c>
      <c r="C175" s="52" t="s">
        <v>286</v>
      </c>
      <c r="D175" s="78" t="s">
        <v>286</v>
      </c>
      <c r="E175" s="79"/>
      <c r="F175" s="522" t="s">
        <v>634</v>
      </c>
      <c r="G175" s="112"/>
      <c r="H175" s="113"/>
      <c r="I175" s="838"/>
      <c r="J175" s="839"/>
      <c r="K175" s="840"/>
      <c r="L175" s="508" t="s">
        <v>635</v>
      </c>
      <c r="M175" s="489" t="s">
        <v>155</v>
      </c>
      <c r="N175" s="489"/>
      <c r="O175" s="489"/>
      <c r="P175" s="489" t="s">
        <v>155</v>
      </c>
      <c r="Q175" s="489"/>
      <c r="R175" s="489"/>
      <c r="S175" s="489"/>
      <c r="T175" s="489"/>
      <c r="U175" s="489"/>
      <c r="V175" s="489" t="s">
        <v>1240</v>
      </c>
      <c r="W175" s="489" t="s">
        <v>1331</v>
      </c>
      <c r="X175" s="489" t="s">
        <v>1332</v>
      </c>
      <c r="Y175" s="489"/>
      <c r="Z175" s="489" t="s">
        <v>1277</v>
      </c>
      <c r="AA175" s="489" t="s">
        <v>1277</v>
      </c>
      <c r="AB175" s="489" t="s">
        <v>1277</v>
      </c>
      <c r="AC175" s="521"/>
      <c r="AD175" s="68" t="s">
        <v>159</v>
      </c>
      <c r="AE175" s="74" t="s">
        <v>1524</v>
      </c>
      <c r="AF175" s="489" t="s">
        <v>1264</v>
      </c>
      <c r="AG175" s="542" t="s">
        <v>1525</v>
      </c>
      <c r="AH175" s="542" t="s">
        <v>1525</v>
      </c>
      <c r="AI175" s="542" t="s">
        <v>1525</v>
      </c>
      <c r="AJ175" s="542" t="s">
        <v>1526</v>
      </c>
      <c r="AK175" s="542" t="s">
        <v>1298</v>
      </c>
      <c r="AL175" s="489"/>
      <c r="AM175" s="558" t="s">
        <v>1463</v>
      </c>
      <c r="AN175" s="66"/>
      <c r="AO175" s="66" t="s">
        <v>155</v>
      </c>
      <c r="AP175" s="66"/>
      <c r="AQ175"/>
    </row>
    <row r="176" spans="1:45" ht="30" x14ac:dyDescent="0.25">
      <c r="A176" s="11" t="s">
        <v>1109</v>
      </c>
      <c r="B176" s="548" t="s">
        <v>1109</v>
      </c>
      <c r="C176" s="40" t="s">
        <v>286</v>
      </c>
      <c r="D176" s="108" t="s">
        <v>286</v>
      </c>
      <c r="E176" s="107"/>
      <c r="F176" s="518" t="s">
        <v>637</v>
      </c>
      <c r="G176" s="118"/>
      <c r="H176" s="119"/>
      <c r="I176" s="841"/>
      <c r="J176" s="842"/>
      <c r="K176" s="843"/>
      <c r="L176" s="120" t="s">
        <v>638</v>
      </c>
      <c r="M176" s="477" t="s">
        <v>155</v>
      </c>
      <c r="N176" s="477"/>
      <c r="O176" s="477" t="s">
        <v>155</v>
      </c>
      <c r="P176" s="477" t="s">
        <v>155</v>
      </c>
      <c r="Q176" s="477"/>
      <c r="R176" s="477"/>
      <c r="S176" s="477" t="s">
        <v>155</v>
      </c>
      <c r="T176" s="477"/>
      <c r="U176" s="477"/>
      <c r="V176" s="477" t="s">
        <v>1240</v>
      </c>
      <c r="W176" s="477" t="s">
        <v>1331</v>
      </c>
      <c r="X176" s="477" t="s">
        <v>1332</v>
      </c>
      <c r="Y176" s="477"/>
      <c r="Z176" s="477" t="s">
        <v>1277</v>
      </c>
      <c r="AA176" s="477" t="s">
        <v>1277</v>
      </c>
      <c r="AB176" s="477" t="s">
        <v>1277</v>
      </c>
      <c r="AC176" s="521"/>
      <c r="AD176" s="63" t="s">
        <v>159</v>
      </c>
      <c r="AE176" s="594"/>
      <c r="AF176" s="477" t="s">
        <v>1264</v>
      </c>
      <c r="AG176" s="543" t="s">
        <v>1527</v>
      </c>
      <c r="AH176" s="543" t="s">
        <v>1527</v>
      </c>
      <c r="AI176" s="543" t="s">
        <v>1527</v>
      </c>
      <c r="AJ176" s="543"/>
      <c r="AK176" s="543" t="s">
        <v>1298</v>
      </c>
      <c r="AL176" s="477"/>
      <c r="AM176" s="544" t="s">
        <v>1463</v>
      </c>
      <c r="AN176" s="66"/>
      <c r="AO176" s="66" t="s">
        <v>155</v>
      </c>
      <c r="AP176" s="66"/>
      <c r="AQ176"/>
    </row>
    <row r="177" spans="1:45" ht="51" x14ac:dyDescent="0.25">
      <c r="A177" s="11" t="s">
        <v>1110</v>
      </c>
      <c r="B177" s="553" t="s">
        <v>1110</v>
      </c>
      <c r="C177" s="52" t="s">
        <v>286</v>
      </c>
      <c r="D177" s="78" t="s">
        <v>286</v>
      </c>
      <c r="E177" s="79"/>
      <c r="F177" s="522" t="s">
        <v>644</v>
      </c>
      <c r="G177" s="112"/>
      <c r="H177" s="113"/>
      <c r="I177" s="838"/>
      <c r="J177" s="839"/>
      <c r="K177" s="840"/>
      <c r="L177" s="508" t="s">
        <v>645</v>
      </c>
      <c r="M177" s="489" t="s">
        <v>155</v>
      </c>
      <c r="N177" s="489"/>
      <c r="O177" s="489" t="s">
        <v>155</v>
      </c>
      <c r="P177" s="489" t="s">
        <v>155</v>
      </c>
      <c r="Q177" s="489"/>
      <c r="R177" s="489"/>
      <c r="S177" s="489" t="s">
        <v>155</v>
      </c>
      <c r="T177" s="489" t="s">
        <v>155</v>
      </c>
      <c r="U177" s="489" t="s">
        <v>155</v>
      </c>
      <c r="V177" s="489" t="s">
        <v>1240</v>
      </c>
      <c r="W177" s="489" t="s">
        <v>1265</v>
      </c>
      <c r="X177" s="489" t="s">
        <v>1266</v>
      </c>
      <c r="Y177" s="489"/>
      <c r="Z177" s="489" t="s">
        <v>1267</v>
      </c>
      <c r="AA177" s="489"/>
      <c r="AB177" s="542" t="s">
        <v>1360</v>
      </c>
      <c r="AC177" s="521"/>
      <c r="AD177" s="68" t="s">
        <v>159</v>
      </c>
      <c r="AE177" s="74"/>
      <c r="AF177" s="542" t="s">
        <v>1262</v>
      </c>
      <c r="AG177" s="542" t="s">
        <v>1528</v>
      </c>
      <c r="AH177" s="542" t="s">
        <v>1529</v>
      </c>
      <c r="AI177" s="542" t="s">
        <v>1530</v>
      </c>
      <c r="AJ177" s="542"/>
      <c r="AK177" s="542"/>
      <c r="AL177" s="65" t="s">
        <v>155</v>
      </c>
      <c r="AM177" s="558" t="s">
        <v>1463</v>
      </c>
      <c r="AN177" s="66" t="s">
        <v>155</v>
      </c>
      <c r="AO177" s="66" t="s">
        <v>155</v>
      </c>
      <c r="AP177" s="66"/>
      <c r="AQ177"/>
    </row>
    <row r="178" spans="1:45" ht="71.25" customHeight="1" x14ac:dyDescent="0.25">
      <c r="A178" s="11" t="s">
        <v>1111</v>
      </c>
      <c r="B178" s="901" t="s">
        <v>1111</v>
      </c>
      <c r="C178" s="40" t="s">
        <v>149</v>
      </c>
      <c r="D178" s="901" t="s">
        <v>546</v>
      </c>
      <c r="E178" s="116"/>
      <c r="F178" s="790" t="s">
        <v>649</v>
      </c>
      <c r="G178" s="855"/>
      <c r="H178" s="121"/>
      <c r="I178" s="855"/>
      <c r="J178" s="856"/>
      <c r="K178" s="857"/>
      <c r="L178" s="721" t="s">
        <v>650</v>
      </c>
      <c r="M178" s="688" t="s">
        <v>155</v>
      </c>
      <c r="N178" s="688"/>
      <c r="O178" s="688"/>
      <c r="P178" s="688"/>
      <c r="Q178" s="688"/>
      <c r="R178" s="688"/>
      <c r="S178" s="688"/>
      <c r="T178" s="688"/>
      <c r="U178" s="688"/>
      <c r="V178" s="688" t="s">
        <v>1332</v>
      </c>
      <c r="W178" s="688" t="s">
        <v>1331</v>
      </c>
      <c r="X178" s="688" t="s">
        <v>1332</v>
      </c>
      <c r="Y178" s="688" t="s">
        <v>155</v>
      </c>
      <c r="Z178" s="688" t="s">
        <v>1277</v>
      </c>
      <c r="AA178" s="688"/>
      <c r="AB178" s="688"/>
      <c r="AC178" s="771" t="s">
        <v>1448</v>
      </c>
      <c r="AD178" s="768" t="s">
        <v>159</v>
      </c>
      <c r="AE178" s="790"/>
      <c r="AF178" s="688" t="s">
        <v>1264</v>
      </c>
      <c r="AG178" s="688" t="s">
        <v>1531</v>
      </c>
      <c r="AH178" s="688"/>
      <c r="AI178" s="688"/>
      <c r="AJ178" s="688" t="s">
        <v>1532</v>
      </c>
      <c r="AK178" s="688"/>
      <c r="AL178" s="870" t="s">
        <v>155</v>
      </c>
      <c r="AM178" s="844"/>
      <c r="AN178" s="758" t="s">
        <v>155</v>
      </c>
      <c r="AO178" s="758" t="s">
        <v>1407</v>
      </c>
      <c r="AP178" s="758" t="s">
        <v>1533</v>
      </c>
      <c r="AQ178" s="2" t="s">
        <v>1534</v>
      </c>
      <c r="AR178" s="3" t="s">
        <v>1535</v>
      </c>
      <c r="AS178" t="s">
        <v>1536</v>
      </c>
    </row>
    <row r="179" spans="1:45" ht="15" customHeight="1" x14ac:dyDescent="0.25">
      <c r="A179" s="11" t="s">
        <v>1111</v>
      </c>
      <c r="B179" s="902" t="s">
        <v>1537</v>
      </c>
      <c r="C179" s="45" t="s">
        <v>277</v>
      </c>
      <c r="D179" s="902"/>
      <c r="E179" s="122"/>
      <c r="F179" s="791"/>
      <c r="G179" s="845"/>
      <c r="H179" s="123"/>
      <c r="I179" s="845"/>
      <c r="J179" s="846"/>
      <c r="K179" s="847"/>
      <c r="L179" s="734"/>
      <c r="M179" s="689"/>
      <c r="N179" s="689"/>
      <c r="O179" s="689"/>
      <c r="P179" s="689"/>
      <c r="Q179" s="689"/>
      <c r="R179" s="689"/>
      <c r="S179" s="689"/>
      <c r="T179" s="689"/>
      <c r="U179" s="689"/>
      <c r="V179" s="689"/>
      <c r="W179" s="689"/>
      <c r="X179" s="689"/>
      <c r="Y179" s="689"/>
      <c r="Z179" s="689"/>
      <c r="AA179" s="689"/>
      <c r="AB179" s="689"/>
      <c r="AC179" s="771"/>
      <c r="AD179" s="761"/>
      <c r="AE179" s="791"/>
      <c r="AF179" s="689"/>
      <c r="AG179" s="689"/>
      <c r="AH179" s="689"/>
      <c r="AI179" s="689"/>
      <c r="AJ179" s="689"/>
      <c r="AK179" s="689"/>
      <c r="AL179" s="871"/>
      <c r="AM179" s="844"/>
      <c r="AN179" s="759"/>
      <c r="AO179" s="759"/>
      <c r="AP179" s="759"/>
      <c r="AQ179"/>
    </row>
    <row r="180" spans="1:45" ht="15" customHeight="1" x14ac:dyDescent="0.25">
      <c r="A180" s="11" t="s">
        <v>1111</v>
      </c>
      <c r="B180" s="903" t="s">
        <v>1538</v>
      </c>
      <c r="C180" s="45" t="s">
        <v>286</v>
      </c>
      <c r="D180" s="903"/>
      <c r="E180" s="124"/>
      <c r="F180" s="792"/>
      <c r="G180" s="848"/>
      <c r="H180" s="125"/>
      <c r="I180" s="848"/>
      <c r="J180" s="849"/>
      <c r="K180" s="850"/>
      <c r="L180" s="722"/>
      <c r="M180" s="690"/>
      <c r="N180" s="690"/>
      <c r="O180" s="690"/>
      <c r="P180" s="690"/>
      <c r="Q180" s="690"/>
      <c r="R180" s="690"/>
      <c r="S180" s="690"/>
      <c r="T180" s="690"/>
      <c r="U180" s="690"/>
      <c r="V180" s="690"/>
      <c r="W180" s="690"/>
      <c r="X180" s="690"/>
      <c r="Y180" s="690"/>
      <c r="Z180" s="690"/>
      <c r="AA180" s="690"/>
      <c r="AB180" s="690"/>
      <c r="AC180" s="771"/>
      <c r="AD180" s="762"/>
      <c r="AE180" s="792"/>
      <c r="AF180" s="690"/>
      <c r="AG180" s="690"/>
      <c r="AH180" s="690"/>
      <c r="AI180" s="690"/>
      <c r="AJ180" s="690"/>
      <c r="AK180" s="690"/>
      <c r="AL180" s="872"/>
      <c r="AM180" s="844"/>
      <c r="AN180" s="760"/>
      <c r="AO180" s="760"/>
      <c r="AP180" s="760"/>
      <c r="AQ180"/>
    </row>
    <row r="181" spans="1:45" x14ac:dyDescent="0.25">
      <c r="A181" s="11" t="s">
        <v>1113</v>
      </c>
      <c r="B181" s="860" t="s">
        <v>1113</v>
      </c>
      <c r="C181" s="52" t="s">
        <v>149</v>
      </c>
      <c r="D181" s="51" t="s">
        <v>546</v>
      </c>
      <c r="E181" s="52"/>
      <c r="F181" s="772" t="s">
        <v>652</v>
      </c>
      <c r="G181" s="915"/>
      <c r="H181" s="97"/>
      <c r="I181" s="787"/>
      <c r="J181" s="885"/>
      <c r="K181" s="886"/>
      <c r="L181" s="747" t="s">
        <v>653</v>
      </c>
      <c r="M181" s="701" t="s">
        <v>155</v>
      </c>
      <c r="N181" s="701"/>
      <c r="O181" s="701"/>
      <c r="P181" s="701"/>
      <c r="Q181" s="701"/>
      <c r="R181" s="701"/>
      <c r="S181" s="701"/>
      <c r="T181" s="701"/>
      <c r="U181" s="701"/>
      <c r="V181" s="701" t="s">
        <v>1332</v>
      </c>
      <c r="W181" s="701" t="s">
        <v>1332</v>
      </c>
      <c r="X181" s="701" t="s">
        <v>1332</v>
      </c>
      <c r="Y181" s="701"/>
      <c r="Z181" s="701" t="s">
        <v>1277</v>
      </c>
      <c r="AA181" s="701" t="s">
        <v>1277</v>
      </c>
      <c r="AB181" s="701" t="s">
        <v>1277</v>
      </c>
      <c r="AC181" s="771"/>
      <c r="AD181" s="772" t="s">
        <v>159</v>
      </c>
      <c r="AE181" s="784" t="s">
        <v>1539</v>
      </c>
      <c r="AF181" s="701" t="s">
        <v>1264</v>
      </c>
      <c r="AG181" s="701" t="s">
        <v>1540</v>
      </c>
      <c r="AH181" s="701" t="s">
        <v>1540</v>
      </c>
      <c r="AI181" s="701" t="s">
        <v>1540</v>
      </c>
      <c r="AJ181" s="701" t="s">
        <v>131</v>
      </c>
      <c r="AK181" s="701"/>
      <c r="AL181" s="758"/>
      <c r="AM181" s="876" t="s">
        <v>1463</v>
      </c>
      <c r="AN181" s="758"/>
      <c r="AO181" s="758" t="s">
        <v>155</v>
      </c>
      <c r="AP181" s="758"/>
      <c r="AQ181"/>
    </row>
    <row r="182" spans="1:45" x14ac:dyDescent="0.25">
      <c r="A182" s="11" t="s">
        <v>1113</v>
      </c>
      <c r="B182" s="861" t="s">
        <v>1538</v>
      </c>
      <c r="C182" s="586" t="s">
        <v>277</v>
      </c>
      <c r="D182" s="585" t="s">
        <v>546</v>
      </c>
      <c r="E182" s="587"/>
      <c r="F182" s="775"/>
      <c r="G182" s="916"/>
      <c r="H182" s="101"/>
      <c r="I182" s="789"/>
      <c r="J182" s="882"/>
      <c r="K182" s="883"/>
      <c r="L182" s="774"/>
      <c r="M182" s="702"/>
      <c r="N182" s="702"/>
      <c r="O182" s="702"/>
      <c r="P182" s="702"/>
      <c r="Q182" s="702"/>
      <c r="R182" s="702"/>
      <c r="S182" s="702"/>
      <c r="T182" s="702"/>
      <c r="U182" s="702"/>
      <c r="V182" s="702"/>
      <c r="W182" s="702"/>
      <c r="X182" s="702"/>
      <c r="Y182" s="702"/>
      <c r="Z182" s="702"/>
      <c r="AA182" s="702"/>
      <c r="AB182" s="702"/>
      <c r="AC182" s="771"/>
      <c r="AD182" s="775"/>
      <c r="AE182" s="786"/>
      <c r="AF182" s="702"/>
      <c r="AG182" s="702"/>
      <c r="AH182" s="702"/>
      <c r="AI182" s="702"/>
      <c r="AJ182" s="702"/>
      <c r="AK182" s="702"/>
      <c r="AL182" s="760"/>
      <c r="AM182" s="876"/>
      <c r="AN182" s="760"/>
      <c r="AO182" s="760"/>
      <c r="AP182" s="760"/>
      <c r="AQ182"/>
    </row>
    <row r="183" spans="1:45" ht="78.75" customHeight="1" x14ac:dyDescent="0.25">
      <c r="A183" s="11" t="s">
        <v>49</v>
      </c>
      <c r="B183" s="563" t="s">
        <v>49</v>
      </c>
      <c r="C183" s="116" t="s">
        <v>149</v>
      </c>
      <c r="D183" s="111" t="s">
        <v>108</v>
      </c>
      <c r="E183" s="126"/>
      <c r="F183" s="532" t="s">
        <v>50</v>
      </c>
      <c r="G183" s="109"/>
      <c r="H183" s="110"/>
      <c r="I183" s="841"/>
      <c r="J183" s="842"/>
      <c r="K183" s="843"/>
      <c r="L183" s="519" t="s">
        <v>656</v>
      </c>
      <c r="M183" s="477" t="s">
        <v>155</v>
      </c>
      <c r="N183" s="477"/>
      <c r="O183" s="477" t="s">
        <v>155</v>
      </c>
      <c r="P183" s="477" t="s">
        <v>155</v>
      </c>
      <c r="Q183" s="477"/>
      <c r="R183" s="477"/>
      <c r="S183" s="477" t="s">
        <v>155</v>
      </c>
      <c r="T183" s="477"/>
      <c r="U183" s="477" t="s">
        <v>155</v>
      </c>
      <c r="V183" s="477" t="s">
        <v>1240</v>
      </c>
      <c r="W183" s="477" t="s">
        <v>1331</v>
      </c>
      <c r="X183" s="477" t="s">
        <v>1332</v>
      </c>
      <c r="Y183" s="477"/>
      <c r="Z183" s="477" t="s">
        <v>1267</v>
      </c>
      <c r="AA183" s="477"/>
      <c r="AB183" s="543" t="s">
        <v>1277</v>
      </c>
      <c r="AC183" s="521"/>
      <c r="AD183" s="544" t="s">
        <v>159</v>
      </c>
      <c r="AE183" s="111"/>
      <c r="AF183" s="543" t="s">
        <v>1263</v>
      </c>
      <c r="AG183" s="543" t="s">
        <v>1541</v>
      </c>
      <c r="AH183" s="543" t="s">
        <v>1542</v>
      </c>
      <c r="AI183" s="543" t="s">
        <v>1543</v>
      </c>
      <c r="AJ183" s="543"/>
      <c r="AK183" s="543"/>
      <c r="AL183" s="65" t="s">
        <v>155</v>
      </c>
      <c r="AM183" s="544" t="s">
        <v>1463</v>
      </c>
      <c r="AN183" s="66" t="s">
        <v>155</v>
      </c>
      <c r="AO183" s="66" t="s">
        <v>155</v>
      </c>
      <c r="AP183" s="66"/>
      <c r="AQ183"/>
    </row>
    <row r="184" spans="1:45" ht="60" x14ac:dyDescent="0.25">
      <c r="A184" s="11" t="s">
        <v>1117</v>
      </c>
      <c r="B184" s="551" t="s">
        <v>1117</v>
      </c>
      <c r="C184" s="115" t="s">
        <v>149</v>
      </c>
      <c r="D184" s="566" t="s">
        <v>108</v>
      </c>
      <c r="E184" s="567"/>
      <c r="F184" s="528" t="s">
        <v>661</v>
      </c>
      <c r="G184" s="112"/>
      <c r="H184" s="113"/>
      <c r="I184" s="838"/>
      <c r="J184" s="839"/>
      <c r="K184" s="840"/>
      <c r="L184" s="508" t="s">
        <v>662</v>
      </c>
      <c r="M184" s="489"/>
      <c r="N184" s="489"/>
      <c r="O184" s="489" t="s">
        <v>155</v>
      </c>
      <c r="P184" s="489" t="s">
        <v>155</v>
      </c>
      <c r="Q184" s="489"/>
      <c r="R184" s="489"/>
      <c r="S184" s="489"/>
      <c r="T184" s="489"/>
      <c r="U184" s="489"/>
      <c r="V184" s="489" t="s">
        <v>1240</v>
      </c>
      <c r="W184" s="489" t="s">
        <v>1326</v>
      </c>
      <c r="X184" s="489" t="s">
        <v>1319</v>
      </c>
      <c r="Y184" s="489"/>
      <c r="Z184" s="489" t="s">
        <v>1267</v>
      </c>
      <c r="AA184" s="489"/>
      <c r="AB184" s="489" t="s">
        <v>1267</v>
      </c>
      <c r="AC184" s="521"/>
      <c r="AD184" s="558" t="s">
        <v>159</v>
      </c>
      <c r="AE184" s="558" t="s">
        <v>1544</v>
      </c>
      <c r="AF184" s="542" t="s">
        <v>1263</v>
      </c>
      <c r="AG184" s="542" t="s">
        <v>1545</v>
      </c>
      <c r="AH184" s="542" t="s">
        <v>1546</v>
      </c>
      <c r="AI184" s="542" t="s">
        <v>1545</v>
      </c>
      <c r="AJ184" s="542" t="s">
        <v>1288</v>
      </c>
      <c r="AK184" s="542"/>
      <c r="AL184" s="66"/>
      <c r="AM184" s="558" t="s">
        <v>1463</v>
      </c>
      <c r="AN184" s="66"/>
      <c r="AO184" s="66" t="s">
        <v>1433</v>
      </c>
      <c r="AP184" s="66" t="s">
        <v>1547</v>
      </c>
      <c r="AQ184" s="73" t="s">
        <v>1548</v>
      </c>
      <c r="AR184" s="596" t="s">
        <v>1549</v>
      </c>
      <c r="AS184" t="s">
        <v>1536</v>
      </c>
    </row>
    <row r="185" spans="1:45" ht="15" customHeight="1" x14ac:dyDescent="0.25">
      <c r="A185" s="11" t="s">
        <v>1118</v>
      </c>
      <c r="B185" s="852" t="s">
        <v>1118</v>
      </c>
      <c r="C185" s="40" t="s">
        <v>149</v>
      </c>
      <c r="D185" s="39" t="s">
        <v>666</v>
      </c>
      <c r="E185" s="40"/>
      <c r="F185" s="768" t="s">
        <v>665</v>
      </c>
      <c r="G185" s="563"/>
      <c r="H185" s="121"/>
      <c r="I185" s="855"/>
      <c r="J185" s="856"/>
      <c r="K185" s="857"/>
      <c r="L185" s="721" t="s">
        <v>667</v>
      </c>
      <c r="M185" s="688" t="s">
        <v>155</v>
      </c>
      <c r="N185" s="688"/>
      <c r="O185" s="688"/>
      <c r="P185" s="688"/>
      <c r="Q185" s="688"/>
      <c r="R185" s="688"/>
      <c r="S185" s="688"/>
      <c r="T185" s="688"/>
      <c r="U185" s="688"/>
      <c r="V185" s="688" t="s">
        <v>1332</v>
      </c>
      <c r="W185" s="688" t="s">
        <v>1331</v>
      </c>
      <c r="X185" s="688" t="s">
        <v>1332</v>
      </c>
      <c r="Y185" s="688" t="s">
        <v>155</v>
      </c>
      <c r="Z185" s="688" t="s">
        <v>1277</v>
      </c>
      <c r="AA185" s="688"/>
      <c r="AB185" s="688"/>
      <c r="AC185" s="709"/>
      <c r="AD185" s="768" t="s">
        <v>159</v>
      </c>
      <c r="AE185" s="790" t="s">
        <v>1550</v>
      </c>
      <c r="AF185" s="688" t="s">
        <v>1263</v>
      </c>
      <c r="AG185" s="688" t="s">
        <v>1551</v>
      </c>
      <c r="AH185" s="688" t="s">
        <v>1552</v>
      </c>
      <c r="AI185" s="688" t="s">
        <v>1553</v>
      </c>
      <c r="AJ185" s="688"/>
      <c r="AK185" s="688"/>
      <c r="AL185" s="870" t="s">
        <v>155</v>
      </c>
      <c r="AM185" s="844" t="s">
        <v>1463</v>
      </c>
      <c r="AN185" s="758" t="s">
        <v>155</v>
      </c>
      <c r="AO185" s="758" t="s">
        <v>155</v>
      </c>
      <c r="AP185" s="758" t="s">
        <v>1554</v>
      </c>
      <c r="AQ185"/>
    </row>
    <row r="186" spans="1:45" x14ac:dyDescent="0.25">
      <c r="A186" s="11" t="s">
        <v>1118</v>
      </c>
      <c r="B186" s="853" t="s">
        <v>1555</v>
      </c>
      <c r="C186" s="45" t="s">
        <v>277</v>
      </c>
      <c r="D186" s="59" t="s">
        <v>283</v>
      </c>
      <c r="E186" s="60"/>
      <c r="F186" s="762"/>
      <c r="G186" s="565"/>
      <c r="H186" s="125"/>
      <c r="I186" s="848"/>
      <c r="J186" s="849"/>
      <c r="K186" s="850"/>
      <c r="L186" s="734"/>
      <c r="M186" s="690"/>
      <c r="N186" s="690"/>
      <c r="O186" s="690"/>
      <c r="P186" s="690"/>
      <c r="Q186" s="690"/>
      <c r="R186" s="690"/>
      <c r="S186" s="690"/>
      <c r="T186" s="690"/>
      <c r="U186" s="690"/>
      <c r="V186" s="690"/>
      <c r="W186" s="690"/>
      <c r="X186" s="690"/>
      <c r="Y186" s="690"/>
      <c r="Z186" s="690"/>
      <c r="AA186" s="690"/>
      <c r="AB186" s="690"/>
      <c r="AC186" s="710"/>
      <c r="AD186" s="762"/>
      <c r="AE186" s="792"/>
      <c r="AF186" s="690"/>
      <c r="AG186" s="690"/>
      <c r="AH186" s="690"/>
      <c r="AI186" s="690"/>
      <c r="AJ186" s="690"/>
      <c r="AK186" s="690"/>
      <c r="AL186" s="872"/>
      <c r="AM186" s="844"/>
      <c r="AN186" s="760"/>
      <c r="AO186" s="760"/>
      <c r="AP186" s="760"/>
      <c r="AQ186"/>
    </row>
    <row r="187" spans="1:45" x14ac:dyDescent="0.25">
      <c r="A187" s="11" t="s">
        <v>68</v>
      </c>
      <c r="B187" s="860" t="s">
        <v>68</v>
      </c>
      <c r="C187" s="52" t="s">
        <v>149</v>
      </c>
      <c r="D187" s="51" t="s">
        <v>546</v>
      </c>
      <c r="E187" s="52"/>
      <c r="F187" s="772" t="s">
        <v>69</v>
      </c>
      <c r="G187" s="96"/>
      <c r="H187" s="97"/>
      <c r="I187" s="787"/>
      <c r="J187" s="885"/>
      <c r="K187" s="886"/>
      <c r="L187" s="747" t="s">
        <v>670</v>
      </c>
      <c r="M187" s="701" t="s">
        <v>155</v>
      </c>
      <c r="N187" s="701"/>
      <c r="O187" s="701" t="s">
        <v>155</v>
      </c>
      <c r="P187" s="701"/>
      <c r="Q187" s="701"/>
      <c r="R187" s="701"/>
      <c r="S187" s="701"/>
      <c r="T187" s="701"/>
      <c r="U187" s="701" t="s">
        <v>155</v>
      </c>
      <c r="V187" s="914" t="s">
        <v>1332</v>
      </c>
      <c r="W187" s="701" t="s">
        <v>1556</v>
      </c>
      <c r="X187" s="701" t="s">
        <v>1332</v>
      </c>
      <c r="Y187" s="701" t="s">
        <v>155</v>
      </c>
      <c r="Z187" s="701" t="s">
        <v>1277</v>
      </c>
      <c r="AA187" s="701" t="s">
        <v>1557</v>
      </c>
      <c r="AB187" s="701"/>
      <c r="AC187" s="771"/>
      <c r="AD187" s="772" t="s">
        <v>159</v>
      </c>
      <c r="AE187" s="784"/>
      <c r="AF187" s="701" t="s">
        <v>1262</v>
      </c>
      <c r="AG187" s="701" t="s">
        <v>1558</v>
      </c>
      <c r="AH187" s="701" t="s">
        <v>1559</v>
      </c>
      <c r="AI187" s="701" t="s">
        <v>1560</v>
      </c>
      <c r="AJ187" s="701"/>
      <c r="AK187" s="701"/>
      <c r="AL187" s="870" t="s">
        <v>155</v>
      </c>
      <c r="AM187" s="876" t="s">
        <v>1463</v>
      </c>
      <c r="AN187" s="758" t="s">
        <v>155</v>
      </c>
      <c r="AO187" s="758" t="s">
        <v>155</v>
      </c>
      <c r="AP187" s="758"/>
      <c r="AQ187"/>
    </row>
    <row r="188" spans="1:45" x14ac:dyDescent="0.25">
      <c r="A188" s="11" t="s">
        <v>68</v>
      </c>
      <c r="B188" s="861" t="s">
        <v>1561</v>
      </c>
      <c r="C188" s="586" t="s">
        <v>277</v>
      </c>
      <c r="D188" s="584" t="s">
        <v>546</v>
      </c>
      <c r="E188" s="586"/>
      <c r="F188" s="773"/>
      <c r="G188" s="98"/>
      <c r="H188" s="99"/>
      <c r="I188" s="788"/>
      <c r="J188" s="880"/>
      <c r="K188" s="881"/>
      <c r="L188" s="774"/>
      <c r="M188" s="737"/>
      <c r="N188" s="737"/>
      <c r="O188" s="737"/>
      <c r="P188" s="737"/>
      <c r="Q188" s="737"/>
      <c r="R188" s="737"/>
      <c r="S188" s="737"/>
      <c r="T188" s="737"/>
      <c r="U188" s="737"/>
      <c r="V188" s="737"/>
      <c r="W188" s="737"/>
      <c r="X188" s="737"/>
      <c r="Y188" s="737"/>
      <c r="Z188" s="737"/>
      <c r="AA188" s="737"/>
      <c r="AB188" s="737"/>
      <c r="AC188" s="771"/>
      <c r="AD188" s="773"/>
      <c r="AE188" s="785"/>
      <c r="AF188" s="737"/>
      <c r="AG188" s="737"/>
      <c r="AH188" s="737"/>
      <c r="AI188" s="737"/>
      <c r="AJ188" s="737"/>
      <c r="AK188" s="737"/>
      <c r="AL188" s="871"/>
      <c r="AM188" s="876"/>
      <c r="AN188" s="759"/>
      <c r="AO188" s="759"/>
      <c r="AP188" s="759"/>
      <c r="AQ188"/>
    </row>
    <row r="189" spans="1:45" x14ac:dyDescent="0.25">
      <c r="A189" s="11" t="s">
        <v>68</v>
      </c>
      <c r="B189" s="861" t="s">
        <v>1562</v>
      </c>
      <c r="C189" s="586" t="s">
        <v>286</v>
      </c>
      <c r="D189" s="585" t="s">
        <v>546</v>
      </c>
      <c r="E189" s="587"/>
      <c r="F189" s="775"/>
      <c r="G189" s="100"/>
      <c r="H189" s="101"/>
      <c r="I189" s="789"/>
      <c r="J189" s="882"/>
      <c r="K189" s="883"/>
      <c r="L189" s="774"/>
      <c r="M189" s="702"/>
      <c r="N189" s="702"/>
      <c r="O189" s="702"/>
      <c r="P189" s="702"/>
      <c r="Q189" s="702"/>
      <c r="R189" s="702"/>
      <c r="S189" s="702"/>
      <c r="T189" s="702"/>
      <c r="U189" s="702"/>
      <c r="V189" s="702"/>
      <c r="W189" s="702"/>
      <c r="X189" s="702"/>
      <c r="Y189" s="702"/>
      <c r="Z189" s="702"/>
      <c r="AA189" s="702"/>
      <c r="AB189" s="702"/>
      <c r="AC189" s="771"/>
      <c r="AD189" s="775"/>
      <c r="AE189" s="786"/>
      <c r="AF189" s="702"/>
      <c r="AG189" s="702"/>
      <c r="AH189" s="702"/>
      <c r="AI189" s="702"/>
      <c r="AJ189" s="702"/>
      <c r="AK189" s="702"/>
      <c r="AL189" s="872"/>
      <c r="AM189" s="876"/>
      <c r="AN189" s="760"/>
      <c r="AO189" s="760"/>
      <c r="AP189" s="760"/>
      <c r="AQ189"/>
    </row>
    <row r="190" spans="1:45" ht="38.25" x14ac:dyDescent="0.25">
      <c r="A190" s="11" t="s">
        <v>1119</v>
      </c>
      <c r="B190" s="548" t="s">
        <v>1119</v>
      </c>
      <c r="C190" s="40" t="s">
        <v>295</v>
      </c>
      <c r="D190" s="108" t="s">
        <v>23</v>
      </c>
      <c r="E190" s="107"/>
      <c r="F190" s="518" t="s">
        <v>675</v>
      </c>
      <c r="G190" s="109"/>
      <c r="H190" s="110"/>
      <c r="I190" s="841"/>
      <c r="J190" s="842"/>
      <c r="K190" s="843"/>
      <c r="L190" s="519" t="s">
        <v>676</v>
      </c>
      <c r="M190" s="477"/>
      <c r="N190" s="477"/>
      <c r="O190" s="477" t="s">
        <v>155</v>
      </c>
      <c r="P190" s="477" t="s">
        <v>155</v>
      </c>
      <c r="Q190" s="477"/>
      <c r="R190" s="477"/>
      <c r="S190" s="477"/>
      <c r="T190" s="477" t="s">
        <v>155</v>
      </c>
      <c r="U190" s="477"/>
      <c r="V190" s="477" t="s">
        <v>1240</v>
      </c>
      <c r="W190" s="477" t="s">
        <v>1265</v>
      </c>
      <c r="X190" s="477" t="s">
        <v>1266</v>
      </c>
      <c r="Y190" s="477"/>
      <c r="Z190" s="477"/>
      <c r="AA190" s="477"/>
      <c r="AB190" s="543"/>
      <c r="AC190" s="547" t="s">
        <v>1240</v>
      </c>
      <c r="AD190" s="544" t="s">
        <v>159</v>
      </c>
      <c r="AE190" s="111"/>
      <c r="AF190" s="543" t="s">
        <v>1264</v>
      </c>
      <c r="AG190" s="543" t="s">
        <v>131</v>
      </c>
      <c r="AH190" s="543" t="s">
        <v>131</v>
      </c>
      <c r="AI190" s="543" t="s">
        <v>131</v>
      </c>
      <c r="AJ190" s="543" t="s">
        <v>1563</v>
      </c>
      <c r="AK190" s="543" t="s">
        <v>131</v>
      </c>
      <c r="AL190" s="477"/>
      <c r="AM190" s="544" t="s">
        <v>1463</v>
      </c>
      <c r="AN190" s="66"/>
      <c r="AO190" s="66" t="s">
        <v>155</v>
      </c>
      <c r="AP190" s="66"/>
      <c r="AQ190"/>
    </row>
    <row r="191" spans="1:45" ht="30.75" customHeight="1" x14ac:dyDescent="0.25">
      <c r="A191" s="11" t="s">
        <v>24</v>
      </c>
      <c r="B191" s="553" t="s">
        <v>24</v>
      </c>
      <c r="C191" s="52" t="s">
        <v>295</v>
      </c>
      <c r="D191" s="78" t="s">
        <v>23</v>
      </c>
      <c r="E191" s="79"/>
      <c r="F191" s="522" t="s">
        <v>25</v>
      </c>
      <c r="G191" s="566"/>
      <c r="H191" s="106"/>
      <c r="I191" s="838"/>
      <c r="J191" s="839"/>
      <c r="K191" s="840"/>
      <c r="L191" s="498" t="s">
        <v>681</v>
      </c>
      <c r="M191" s="489" t="s">
        <v>155</v>
      </c>
      <c r="N191" s="489"/>
      <c r="O191" s="489"/>
      <c r="P191" s="489" t="s">
        <v>155</v>
      </c>
      <c r="Q191" s="489"/>
      <c r="R191" s="489"/>
      <c r="S191" s="489"/>
      <c r="T191" s="489"/>
      <c r="U191" s="489"/>
      <c r="V191" s="489" t="s">
        <v>1240</v>
      </c>
      <c r="W191" s="489" t="s">
        <v>1331</v>
      </c>
      <c r="X191" s="489" t="s">
        <v>1332</v>
      </c>
      <c r="Y191" s="489"/>
      <c r="Z191" s="489"/>
      <c r="AA191" s="489"/>
      <c r="AB191" s="542"/>
      <c r="AC191" s="547" t="s">
        <v>1240</v>
      </c>
      <c r="AD191" s="558" t="s">
        <v>159</v>
      </c>
      <c r="AE191" s="566"/>
      <c r="AF191" s="542" t="s">
        <v>1264</v>
      </c>
      <c r="AG191" s="542" t="s">
        <v>1564</v>
      </c>
      <c r="AH191" s="542" t="s">
        <v>1564</v>
      </c>
      <c r="AI191" s="542" t="s">
        <v>1564</v>
      </c>
      <c r="AJ191" s="542"/>
      <c r="AK191" s="542" t="s">
        <v>1377</v>
      </c>
      <c r="AL191" s="489"/>
      <c r="AM191" s="558" t="s">
        <v>1463</v>
      </c>
      <c r="AN191" s="66"/>
      <c r="AO191" s="66" t="s">
        <v>155</v>
      </c>
      <c r="AP191" s="66"/>
      <c r="AQ191"/>
    </row>
    <row r="192" spans="1:45" ht="30" x14ac:dyDescent="0.25">
      <c r="A192" s="11" t="s">
        <v>26</v>
      </c>
      <c r="B192" s="548" t="s">
        <v>26</v>
      </c>
      <c r="C192" s="40" t="s">
        <v>295</v>
      </c>
      <c r="D192" s="108" t="s">
        <v>23</v>
      </c>
      <c r="E192" s="107"/>
      <c r="F192" s="518" t="s">
        <v>27</v>
      </c>
      <c r="G192" s="111"/>
      <c r="H192" s="114"/>
      <c r="I192" s="841"/>
      <c r="J192" s="842"/>
      <c r="K192" s="843"/>
      <c r="L192" s="499" t="s">
        <v>684</v>
      </c>
      <c r="M192" s="477" t="s">
        <v>155</v>
      </c>
      <c r="N192" s="477"/>
      <c r="O192" s="477"/>
      <c r="P192" s="477"/>
      <c r="Q192" s="477"/>
      <c r="R192" s="477"/>
      <c r="S192" s="477"/>
      <c r="T192" s="477"/>
      <c r="U192" s="477"/>
      <c r="V192" s="477" t="s">
        <v>1332</v>
      </c>
      <c r="W192" s="477" t="s">
        <v>1331</v>
      </c>
      <c r="X192" s="477" t="s">
        <v>1332</v>
      </c>
      <c r="Y192" s="477"/>
      <c r="Z192" s="477"/>
      <c r="AA192" s="477"/>
      <c r="AB192" s="543"/>
      <c r="AC192" s="547" t="s">
        <v>1240</v>
      </c>
      <c r="AD192" s="544" t="s">
        <v>159</v>
      </c>
      <c r="AE192" s="111"/>
      <c r="AF192" s="543" t="s">
        <v>1264</v>
      </c>
      <c r="AG192" s="543" t="s">
        <v>1565</v>
      </c>
      <c r="AH192" s="543" t="s">
        <v>1565</v>
      </c>
      <c r="AI192" s="543" t="s">
        <v>1565</v>
      </c>
      <c r="AJ192" s="543"/>
      <c r="AK192" s="543" t="s">
        <v>1377</v>
      </c>
      <c r="AL192" s="477"/>
      <c r="AM192" s="544" t="s">
        <v>1463</v>
      </c>
      <c r="AN192" s="66"/>
      <c r="AO192" s="66" t="s">
        <v>155</v>
      </c>
      <c r="AP192" s="66"/>
      <c r="AQ192"/>
    </row>
    <row r="193" spans="1:45" ht="47.25" customHeight="1" x14ac:dyDescent="0.25">
      <c r="A193" s="11" t="s">
        <v>57</v>
      </c>
      <c r="B193" s="551" t="s">
        <v>57</v>
      </c>
      <c r="C193" s="591" t="s">
        <v>295</v>
      </c>
      <c r="D193" s="553" t="s">
        <v>23</v>
      </c>
      <c r="E193" s="591"/>
      <c r="F193" s="528" t="s">
        <v>58</v>
      </c>
      <c r="G193" s="102"/>
      <c r="H193" s="103"/>
      <c r="I193" s="787"/>
      <c r="J193" s="885"/>
      <c r="K193" s="886"/>
      <c r="L193" s="533" t="s">
        <v>687</v>
      </c>
      <c r="M193" s="485" t="s">
        <v>155</v>
      </c>
      <c r="N193" s="485"/>
      <c r="O193" s="485" t="s">
        <v>155</v>
      </c>
      <c r="P193" s="485"/>
      <c r="Q193" s="485"/>
      <c r="R193" s="485"/>
      <c r="S193" s="485"/>
      <c r="T193" s="485"/>
      <c r="U193" s="485"/>
      <c r="V193" s="485" t="s">
        <v>1332</v>
      </c>
      <c r="W193" s="485" t="s">
        <v>1331</v>
      </c>
      <c r="X193" s="485" t="s">
        <v>1332</v>
      </c>
      <c r="Y193" s="485"/>
      <c r="Z193" s="485" t="s">
        <v>1277</v>
      </c>
      <c r="AA193" s="485" t="s">
        <v>1277</v>
      </c>
      <c r="AB193" s="485" t="s">
        <v>1277</v>
      </c>
      <c r="AC193" s="521"/>
      <c r="AD193" s="522" t="s">
        <v>159</v>
      </c>
      <c r="AE193" s="528" t="s">
        <v>1566</v>
      </c>
      <c r="AF193" s="485" t="s">
        <v>1264</v>
      </c>
      <c r="AG193" s="485" t="s">
        <v>1567</v>
      </c>
      <c r="AH193" s="485" t="s">
        <v>1567</v>
      </c>
      <c r="AI193" s="485" t="s">
        <v>1567</v>
      </c>
      <c r="AJ193" s="485"/>
      <c r="AK193" s="485" t="s">
        <v>1298</v>
      </c>
      <c r="AL193" s="485"/>
      <c r="AM193" s="558" t="s">
        <v>1463</v>
      </c>
      <c r="AN193" s="66"/>
      <c r="AO193" s="66" t="s">
        <v>155</v>
      </c>
      <c r="AP193" s="66"/>
      <c r="AQ193"/>
    </row>
    <row r="194" spans="1:45" ht="60" x14ac:dyDescent="0.25">
      <c r="A194" s="11" t="s">
        <v>1125</v>
      </c>
      <c r="B194" s="548" t="s">
        <v>1125</v>
      </c>
      <c r="C194" s="40" t="s">
        <v>295</v>
      </c>
      <c r="D194" s="108" t="s">
        <v>23</v>
      </c>
      <c r="E194" s="107"/>
      <c r="F194" s="518" t="s">
        <v>692</v>
      </c>
      <c r="G194" s="109"/>
      <c r="H194" s="110"/>
      <c r="I194" s="841"/>
      <c r="J194" s="842"/>
      <c r="K194" s="843"/>
      <c r="L194" s="519" t="s">
        <v>693</v>
      </c>
      <c r="M194" s="477"/>
      <c r="N194" s="477"/>
      <c r="O194" s="477" t="s">
        <v>155</v>
      </c>
      <c r="P194" s="477" t="s">
        <v>155</v>
      </c>
      <c r="Q194" s="477"/>
      <c r="R194" s="477"/>
      <c r="S194" s="477" t="s">
        <v>155</v>
      </c>
      <c r="T194" s="477"/>
      <c r="U194" s="477"/>
      <c r="V194" s="477" t="s">
        <v>1240</v>
      </c>
      <c r="W194" s="477" t="s">
        <v>1318</v>
      </c>
      <c r="X194" s="477"/>
      <c r="Y194" s="477"/>
      <c r="Z194" s="477"/>
      <c r="AA194" s="477"/>
      <c r="AB194" s="543"/>
      <c r="AC194" s="521" t="s">
        <v>1240</v>
      </c>
      <c r="AD194" s="544" t="s">
        <v>159</v>
      </c>
      <c r="AE194" s="111" t="s">
        <v>1568</v>
      </c>
      <c r="AF194" s="543" t="s">
        <v>1264</v>
      </c>
      <c r="AG194" s="543" t="s">
        <v>131</v>
      </c>
      <c r="AH194" s="543" t="s">
        <v>131</v>
      </c>
      <c r="AI194" s="543" t="s">
        <v>131</v>
      </c>
      <c r="AJ194" s="543"/>
      <c r="AK194" s="543" t="s">
        <v>131</v>
      </c>
      <c r="AL194" s="477"/>
      <c r="AM194" s="544" t="s">
        <v>1463</v>
      </c>
      <c r="AN194" s="66"/>
      <c r="AO194" s="66" t="s">
        <v>1407</v>
      </c>
      <c r="AP194" s="66" t="s">
        <v>1569</v>
      </c>
      <c r="AQ194" s="14" t="s">
        <v>1570</v>
      </c>
      <c r="AR194" s="3" t="s">
        <v>1571</v>
      </c>
      <c r="AS194" s="127" t="s">
        <v>1572</v>
      </c>
    </row>
    <row r="195" spans="1:45" ht="51" x14ac:dyDescent="0.25">
      <c r="A195" s="11" t="s">
        <v>16</v>
      </c>
      <c r="B195" s="553" t="s">
        <v>16</v>
      </c>
      <c r="C195" s="52" t="s">
        <v>295</v>
      </c>
      <c r="D195" s="78" t="s">
        <v>23</v>
      </c>
      <c r="E195" s="79"/>
      <c r="F195" s="522" t="s">
        <v>17</v>
      </c>
      <c r="G195" s="112"/>
      <c r="H195" s="113"/>
      <c r="I195" s="838"/>
      <c r="J195" s="839"/>
      <c r="K195" s="840"/>
      <c r="L195" s="508" t="s">
        <v>698</v>
      </c>
      <c r="M195" s="489" t="s">
        <v>155</v>
      </c>
      <c r="N195" s="489"/>
      <c r="O195" s="489" t="s">
        <v>155</v>
      </c>
      <c r="P195" s="489" t="s">
        <v>155</v>
      </c>
      <c r="Q195" s="489"/>
      <c r="R195" s="489"/>
      <c r="S195" s="489" t="s">
        <v>155</v>
      </c>
      <c r="T195" s="489" t="s">
        <v>155</v>
      </c>
      <c r="U195" s="489"/>
      <c r="V195" s="489" t="s">
        <v>1240</v>
      </c>
      <c r="W195" s="489" t="s">
        <v>1265</v>
      </c>
      <c r="X195" s="489" t="s">
        <v>1266</v>
      </c>
      <c r="Y195" s="489"/>
      <c r="Z195" s="489"/>
      <c r="AA195" s="489"/>
      <c r="AB195" s="542"/>
      <c r="AC195" s="521" t="s">
        <v>1377</v>
      </c>
      <c r="AD195" s="558" t="s">
        <v>159</v>
      </c>
      <c r="AE195" s="566" t="s">
        <v>1573</v>
      </c>
      <c r="AF195" s="542" t="s">
        <v>1263</v>
      </c>
      <c r="AG195" s="542" t="s">
        <v>1574</v>
      </c>
      <c r="AH195" s="542" t="s">
        <v>1575</v>
      </c>
      <c r="AI195" s="542" t="s">
        <v>1574</v>
      </c>
      <c r="AJ195" s="542"/>
      <c r="AK195" s="542" t="s">
        <v>1377</v>
      </c>
      <c r="AL195" s="489"/>
      <c r="AM195" s="558" t="s">
        <v>1463</v>
      </c>
      <c r="AN195" s="66"/>
      <c r="AO195" s="66" t="s">
        <v>155</v>
      </c>
      <c r="AP195" s="66" t="s">
        <v>1576</v>
      </c>
      <c r="AQ195"/>
    </row>
    <row r="196" spans="1:45" ht="60" x14ac:dyDescent="0.25">
      <c r="A196" s="11" t="s">
        <v>1127</v>
      </c>
      <c r="B196" s="548" t="s">
        <v>1127</v>
      </c>
      <c r="C196" s="40" t="s">
        <v>295</v>
      </c>
      <c r="D196" s="108" t="s">
        <v>23</v>
      </c>
      <c r="E196" s="107"/>
      <c r="F196" s="518" t="s">
        <v>702</v>
      </c>
      <c r="G196" s="109"/>
      <c r="H196" s="110"/>
      <c r="I196" s="841"/>
      <c r="J196" s="842"/>
      <c r="K196" s="843"/>
      <c r="L196" s="519" t="s">
        <v>703</v>
      </c>
      <c r="M196" s="477"/>
      <c r="N196" s="477"/>
      <c r="O196" s="477"/>
      <c r="P196" s="477"/>
      <c r="Q196" s="477"/>
      <c r="R196" s="477"/>
      <c r="S196" s="477"/>
      <c r="T196" s="477"/>
      <c r="U196" s="477"/>
      <c r="V196" s="477">
        <v>0</v>
      </c>
      <c r="W196" s="477">
        <v>0</v>
      </c>
      <c r="X196" s="477">
        <v>0</v>
      </c>
      <c r="Y196" s="477"/>
      <c r="Z196" s="477"/>
      <c r="AA196" s="477"/>
      <c r="AB196" s="543"/>
      <c r="AC196" s="543"/>
      <c r="AD196" s="544" t="s">
        <v>399</v>
      </c>
      <c r="AE196" s="128" t="s">
        <v>1577</v>
      </c>
      <c r="AF196" s="543" t="s">
        <v>1264</v>
      </c>
      <c r="AG196" s="543"/>
      <c r="AH196" s="543"/>
      <c r="AI196" s="543"/>
      <c r="AJ196" s="543" t="s">
        <v>1578</v>
      </c>
      <c r="AK196" s="543"/>
      <c r="AL196" s="477"/>
      <c r="AM196" s="544" t="s">
        <v>1463</v>
      </c>
      <c r="AN196" s="66"/>
      <c r="AO196" s="66" t="s">
        <v>1407</v>
      </c>
      <c r="AP196" s="66" t="s">
        <v>1533</v>
      </c>
      <c r="AQ196" s="73" t="s">
        <v>1579</v>
      </c>
      <c r="AR196" s="3" t="s">
        <v>1580</v>
      </c>
      <c r="AS196" s="127" t="s">
        <v>1514</v>
      </c>
    </row>
    <row r="197" spans="1:45" ht="27.75" customHeight="1" x14ac:dyDescent="0.25">
      <c r="A197" s="11" t="s">
        <v>1128</v>
      </c>
      <c r="B197" s="553" t="s">
        <v>1128</v>
      </c>
      <c r="C197" s="52" t="s">
        <v>295</v>
      </c>
      <c r="D197" s="78" t="s">
        <v>23</v>
      </c>
      <c r="E197" s="79"/>
      <c r="F197" s="522" t="s">
        <v>707</v>
      </c>
      <c r="G197" s="112"/>
      <c r="H197" s="113"/>
      <c r="I197" s="838"/>
      <c r="J197" s="839"/>
      <c r="K197" s="840"/>
      <c r="L197" s="508" t="s">
        <v>708</v>
      </c>
      <c r="M197" s="489"/>
      <c r="N197" s="489" t="s">
        <v>155</v>
      </c>
      <c r="O197" s="489"/>
      <c r="P197" s="489"/>
      <c r="Q197" s="489"/>
      <c r="R197" s="489"/>
      <c r="S197" s="489"/>
      <c r="T197" s="489"/>
      <c r="U197" s="489"/>
      <c r="V197" s="489">
        <v>0</v>
      </c>
      <c r="W197" s="489">
        <v>0</v>
      </c>
      <c r="X197" s="489">
        <v>0</v>
      </c>
      <c r="Y197" s="489"/>
      <c r="Z197" s="489"/>
      <c r="AA197" s="489"/>
      <c r="AB197" s="542"/>
      <c r="AC197" s="72" t="s">
        <v>281</v>
      </c>
      <c r="AD197" s="558" t="s">
        <v>159</v>
      </c>
      <c r="AE197" s="566"/>
      <c r="AF197" s="542" t="s">
        <v>1264</v>
      </c>
      <c r="AG197" s="542" t="s">
        <v>1581</v>
      </c>
      <c r="AH197" s="542" t="s">
        <v>1581</v>
      </c>
      <c r="AI197" s="542" t="s">
        <v>1581</v>
      </c>
      <c r="AJ197" s="542"/>
      <c r="AK197" s="542" t="s">
        <v>281</v>
      </c>
      <c r="AL197" s="489"/>
      <c r="AM197" s="558" t="s">
        <v>1463</v>
      </c>
      <c r="AN197" s="66"/>
      <c r="AO197" s="66" t="s">
        <v>155</v>
      </c>
      <c r="AP197" s="66"/>
      <c r="AQ197"/>
    </row>
    <row r="198" spans="1:45" ht="81" customHeight="1" x14ac:dyDescent="0.25">
      <c r="A198" s="11" t="s">
        <v>1130</v>
      </c>
      <c r="B198" s="548" t="s">
        <v>1130</v>
      </c>
      <c r="C198" s="40" t="s">
        <v>295</v>
      </c>
      <c r="D198" s="108" t="s">
        <v>23</v>
      </c>
      <c r="E198" s="107"/>
      <c r="F198" s="518" t="s">
        <v>711</v>
      </c>
      <c r="G198" s="568" t="s">
        <v>632</v>
      </c>
      <c r="H198" s="117"/>
      <c r="I198" s="841"/>
      <c r="J198" s="842"/>
      <c r="K198" s="843"/>
      <c r="L198" s="519" t="s">
        <v>712</v>
      </c>
      <c r="M198" s="477"/>
      <c r="N198" s="477"/>
      <c r="O198" s="477" t="s">
        <v>155</v>
      </c>
      <c r="P198" s="477" t="s">
        <v>155</v>
      </c>
      <c r="Q198" s="477" t="s">
        <v>155</v>
      </c>
      <c r="R198" s="477"/>
      <c r="S198" s="477" t="s">
        <v>155</v>
      </c>
      <c r="T198" s="477"/>
      <c r="U198" s="477"/>
      <c r="V198" s="477" t="s">
        <v>1311</v>
      </c>
      <c r="W198" s="477" t="s">
        <v>1318</v>
      </c>
      <c r="X198" s="477" t="s">
        <v>1319</v>
      </c>
      <c r="Y198" s="477" t="s">
        <v>155</v>
      </c>
      <c r="Z198" s="477" t="s">
        <v>1303</v>
      </c>
      <c r="AA198" s="477"/>
      <c r="AB198" s="543"/>
      <c r="AC198" s="521" t="s">
        <v>131</v>
      </c>
      <c r="AD198" s="544" t="s">
        <v>159</v>
      </c>
      <c r="AE198" s="111"/>
      <c r="AF198" s="543" t="s">
        <v>1262</v>
      </c>
      <c r="AG198" s="543" t="s">
        <v>131</v>
      </c>
      <c r="AH198" s="543" t="s">
        <v>1582</v>
      </c>
      <c r="AI198" s="543" t="s">
        <v>1583</v>
      </c>
      <c r="AJ198" s="543"/>
      <c r="AK198" s="543"/>
      <c r="AL198" s="65" t="s">
        <v>155</v>
      </c>
      <c r="AM198" s="544" t="s">
        <v>1463</v>
      </c>
      <c r="AN198" s="66" t="s">
        <v>155</v>
      </c>
      <c r="AO198" s="66" t="s">
        <v>155</v>
      </c>
      <c r="AP198" s="66"/>
      <c r="AQ198"/>
    </row>
    <row r="199" spans="1:45" ht="15" customHeight="1" x14ac:dyDescent="0.25">
      <c r="A199" s="11" t="s">
        <v>10</v>
      </c>
      <c r="B199" s="858" t="s">
        <v>10</v>
      </c>
      <c r="C199" s="52" t="s">
        <v>295</v>
      </c>
      <c r="D199" s="51" t="s">
        <v>23</v>
      </c>
      <c r="E199" s="52"/>
      <c r="F199" s="784" t="s">
        <v>11</v>
      </c>
      <c r="G199" s="96"/>
      <c r="H199" s="97"/>
      <c r="I199" s="787"/>
      <c r="J199" s="885"/>
      <c r="K199" s="886"/>
      <c r="L199" s="747" t="s">
        <v>715</v>
      </c>
      <c r="M199" s="701" t="s">
        <v>155</v>
      </c>
      <c r="N199" s="701"/>
      <c r="O199" s="701"/>
      <c r="P199" s="701"/>
      <c r="Q199" s="701"/>
      <c r="R199" s="701"/>
      <c r="S199" s="701"/>
      <c r="T199" s="701"/>
      <c r="U199" s="701"/>
      <c r="V199" s="701" t="s">
        <v>1332</v>
      </c>
      <c r="W199" s="701" t="s">
        <v>1331</v>
      </c>
      <c r="X199" s="701" t="s">
        <v>1332</v>
      </c>
      <c r="Y199" s="701"/>
      <c r="Z199" s="701"/>
      <c r="AA199" s="701"/>
      <c r="AB199" s="701"/>
      <c r="AC199" s="771" t="s">
        <v>1332</v>
      </c>
      <c r="AD199" s="772" t="s">
        <v>159</v>
      </c>
      <c r="AE199" s="784"/>
      <c r="AF199" s="701" t="s">
        <v>1264</v>
      </c>
      <c r="AG199" s="701" t="s">
        <v>1430</v>
      </c>
      <c r="AH199" s="701" t="s">
        <v>1430</v>
      </c>
      <c r="AI199" s="701" t="s">
        <v>1430</v>
      </c>
      <c r="AJ199" s="701"/>
      <c r="AK199" s="701" t="s">
        <v>1377</v>
      </c>
      <c r="AL199" s="701"/>
      <c r="AM199" s="876" t="s">
        <v>1463</v>
      </c>
      <c r="AN199" s="758"/>
      <c r="AO199" s="758" t="s">
        <v>155</v>
      </c>
      <c r="AP199" s="758"/>
      <c r="AQ199"/>
    </row>
    <row r="200" spans="1:45" x14ac:dyDescent="0.25">
      <c r="A200" s="11" t="s">
        <v>10</v>
      </c>
      <c r="B200" s="900" t="s">
        <v>1584</v>
      </c>
      <c r="C200" s="586" t="s">
        <v>528</v>
      </c>
      <c r="D200" s="584" t="s">
        <v>109</v>
      </c>
      <c r="E200" s="586"/>
      <c r="F200" s="785"/>
      <c r="G200" s="98"/>
      <c r="H200" s="99"/>
      <c r="I200" s="788"/>
      <c r="J200" s="880"/>
      <c r="K200" s="881"/>
      <c r="L200" s="774"/>
      <c r="M200" s="737"/>
      <c r="N200" s="737"/>
      <c r="O200" s="737"/>
      <c r="P200" s="737"/>
      <c r="Q200" s="737"/>
      <c r="R200" s="737"/>
      <c r="S200" s="737"/>
      <c r="T200" s="737"/>
      <c r="U200" s="737"/>
      <c r="V200" s="737"/>
      <c r="W200" s="737"/>
      <c r="X200" s="737"/>
      <c r="Y200" s="737"/>
      <c r="Z200" s="737"/>
      <c r="AA200" s="737"/>
      <c r="AB200" s="737"/>
      <c r="AC200" s="771"/>
      <c r="AD200" s="773"/>
      <c r="AE200" s="785"/>
      <c r="AF200" s="737"/>
      <c r="AG200" s="737"/>
      <c r="AH200" s="737"/>
      <c r="AI200" s="737"/>
      <c r="AJ200" s="737"/>
      <c r="AK200" s="737"/>
      <c r="AL200" s="737"/>
      <c r="AM200" s="876"/>
      <c r="AN200" s="759"/>
      <c r="AO200" s="759"/>
      <c r="AP200" s="759"/>
      <c r="AQ200"/>
    </row>
    <row r="201" spans="1:45" x14ac:dyDescent="0.25">
      <c r="A201" s="11" t="s">
        <v>10</v>
      </c>
      <c r="B201" s="859" t="s">
        <v>1585</v>
      </c>
      <c r="C201" s="587" t="s">
        <v>528</v>
      </c>
      <c r="D201" s="585" t="s">
        <v>532</v>
      </c>
      <c r="E201" s="587"/>
      <c r="F201" s="786"/>
      <c r="G201" s="100"/>
      <c r="H201" s="101"/>
      <c r="I201" s="789"/>
      <c r="J201" s="882"/>
      <c r="K201" s="883"/>
      <c r="L201" s="780"/>
      <c r="M201" s="702"/>
      <c r="N201" s="702"/>
      <c r="O201" s="702"/>
      <c r="P201" s="702"/>
      <c r="Q201" s="702"/>
      <c r="R201" s="702"/>
      <c r="S201" s="702"/>
      <c r="T201" s="702"/>
      <c r="U201" s="702"/>
      <c r="V201" s="702"/>
      <c r="W201" s="702"/>
      <c r="X201" s="702"/>
      <c r="Y201" s="702"/>
      <c r="Z201" s="702"/>
      <c r="AA201" s="702"/>
      <c r="AB201" s="702"/>
      <c r="AC201" s="771"/>
      <c r="AD201" s="775"/>
      <c r="AE201" s="786"/>
      <c r="AF201" s="702"/>
      <c r="AG201" s="702"/>
      <c r="AH201" s="702"/>
      <c r="AI201" s="702"/>
      <c r="AJ201" s="702"/>
      <c r="AK201" s="702"/>
      <c r="AL201" s="702"/>
      <c r="AM201" s="876"/>
      <c r="AN201" s="760"/>
      <c r="AO201" s="760"/>
      <c r="AP201" s="760"/>
      <c r="AQ201"/>
    </row>
    <row r="202" spans="1:45" ht="15" customHeight="1" x14ac:dyDescent="0.25">
      <c r="A202" s="11" t="s">
        <v>1134</v>
      </c>
      <c r="B202" s="852" t="s">
        <v>1134</v>
      </c>
      <c r="C202" s="40" t="s">
        <v>295</v>
      </c>
      <c r="D202" s="39" t="s">
        <v>23</v>
      </c>
      <c r="E202" s="40"/>
      <c r="F202" s="790" t="s">
        <v>717</v>
      </c>
      <c r="G202" s="793" t="s">
        <v>632</v>
      </c>
      <c r="H202" s="129"/>
      <c r="I202" s="855"/>
      <c r="J202" s="856"/>
      <c r="K202" s="857"/>
      <c r="L202" s="721" t="s">
        <v>718</v>
      </c>
      <c r="M202" s="688"/>
      <c r="N202" s="688"/>
      <c r="O202" s="688"/>
      <c r="P202" s="688"/>
      <c r="Q202" s="688"/>
      <c r="R202" s="688"/>
      <c r="S202" s="688"/>
      <c r="T202" s="688"/>
      <c r="U202" s="688"/>
      <c r="V202" s="688">
        <v>0</v>
      </c>
      <c r="W202" s="688">
        <v>0</v>
      </c>
      <c r="X202" s="688">
        <v>0</v>
      </c>
      <c r="Y202" s="688"/>
      <c r="Z202" s="688"/>
      <c r="AA202" s="688"/>
      <c r="AB202" s="688"/>
      <c r="AC202" s="688"/>
      <c r="AD202" s="768" t="s">
        <v>159</v>
      </c>
      <c r="AE202" s="790"/>
      <c r="AF202" s="758" t="s">
        <v>1264</v>
      </c>
      <c r="AG202" s="688" t="s">
        <v>1586</v>
      </c>
      <c r="AH202" s="688" t="s">
        <v>1586</v>
      </c>
      <c r="AI202" s="688" t="s">
        <v>1586</v>
      </c>
      <c r="AJ202" s="688"/>
      <c r="AK202" s="688" t="s">
        <v>1587</v>
      </c>
      <c r="AL202" s="688"/>
      <c r="AM202" s="844" t="s">
        <v>1463</v>
      </c>
      <c r="AN202" s="758"/>
      <c r="AO202" s="758" t="s">
        <v>155</v>
      </c>
      <c r="AP202" s="758"/>
      <c r="AQ202"/>
    </row>
    <row r="203" spans="1:45" x14ac:dyDescent="0.25">
      <c r="A203" s="11" t="s">
        <v>1134</v>
      </c>
      <c r="B203" s="853" t="s">
        <v>1585</v>
      </c>
      <c r="C203" s="60" t="s">
        <v>528</v>
      </c>
      <c r="D203" s="59" t="s">
        <v>532</v>
      </c>
      <c r="E203" s="60"/>
      <c r="F203" s="792"/>
      <c r="G203" s="794"/>
      <c r="H203" s="130"/>
      <c r="I203" s="848"/>
      <c r="J203" s="849"/>
      <c r="K203" s="850"/>
      <c r="L203" s="722"/>
      <c r="M203" s="690"/>
      <c r="N203" s="690"/>
      <c r="O203" s="690"/>
      <c r="P203" s="690"/>
      <c r="Q203" s="690"/>
      <c r="R203" s="690"/>
      <c r="S203" s="690"/>
      <c r="T203" s="690"/>
      <c r="U203" s="690"/>
      <c r="V203" s="690"/>
      <c r="W203" s="690"/>
      <c r="X203" s="690"/>
      <c r="Y203" s="690"/>
      <c r="Z203" s="690"/>
      <c r="AA203" s="690"/>
      <c r="AB203" s="690"/>
      <c r="AC203" s="690"/>
      <c r="AD203" s="762"/>
      <c r="AE203" s="792"/>
      <c r="AF203" s="760"/>
      <c r="AG203" s="690"/>
      <c r="AH203" s="690"/>
      <c r="AI203" s="690"/>
      <c r="AJ203" s="690"/>
      <c r="AK203" s="690"/>
      <c r="AL203" s="690"/>
      <c r="AM203" s="844"/>
      <c r="AN203" s="760"/>
      <c r="AO203" s="760"/>
      <c r="AP203" s="760"/>
      <c r="AQ203"/>
    </row>
    <row r="204" spans="1:45" ht="15" customHeight="1" x14ac:dyDescent="0.25">
      <c r="A204" s="11" t="s">
        <v>1136</v>
      </c>
      <c r="B204" s="860" t="s">
        <v>1136</v>
      </c>
      <c r="C204" s="52" t="s">
        <v>318</v>
      </c>
      <c r="D204" s="51" t="s">
        <v>350</v>
      </c>
      <c r="E204" s="52"/>
      <c r="F204" s="772" t="s">
        <v>720</v>
      </c>
      <c r="G204" s="787" t="s">
        <v>632</v>
      </c>
      <c r="H204" s="554"/>
      <c r="I204" s="787"/>
      <c r="J204" s="885"/>
      <c r="K204" s="886"/>
      <c r="L204" s="719" t="s">
        <v>721</v>
      </c>
      <c r="M204" s="701" t="s">
        <v>155</v>
      </c>
      <c r="N204" s="701"/>
      <c r="O204" s="701" t="s">
        <v>155</v>
      </c>
      <c r="P204" s="701"/>
      <c r="Q204" s="701"/>
      <c r="R204" s="701"/>
      <c r="S204" s="701"/>
      <c r="T204" s="701"/>
      <c r="U204" s="701" t="s">
        <v>155</v>
      </c>
      <c r="V204" s="914" t="s">
        <v>1332</v>
      </c>
      <c r="W204" s="701" t="s">
        <v>1556</v>
      </c>
      <c r="X204" s="701" t="s">
        <v>1332</v>
      </c>
      <c r="Y204" s="701"/>
      <c r="Z204" s="701" t="s">
        <v>1277</v>
      </c>
      <c r="AA204" s="701" t="s">
        <v>1588</v>
      </c>
      <c r="AB204" s="701"/>
      <c r="AC204" s="771" t="s">
        <v>1448</v>
      </c>
      <c r="AD204" s="772" t="s">
        <v>159</v>
      </c>
      <c r="AE204" s="784" t="s">
        <v>1589</v>
      </c>
      <c r="AF204" s="784" t="s">
        <v>1263</v>
      </c>
      <c r="AG204" s="784" t="s">
        <v>1590</v>
      </c>
      <c r="AH204" s="784" t="s">
        <v>1591</v>
      </c>
      <c r="AI204" s="784" t="s">
        <v>1591</v>
      </c>
      <c r="AJ204" s="784"/>
      <c r="AK204" s="784" t="s">
        <v>1592</v>
      </c>
      <c r="AL204" s="870" t="s">
        <v>155</v>
      </c>
      <c r="AM204" s="876" t="s">
        <v>1463</v>
      </c>
      <c r="AN204" s="758" t="s">
        <v>155</v>
      </c>
      <c r="AO204" s="758" t="s">
        <v>155</v>
      </c>
      <c r="AP204" s="758"/>
      <c r="AQ204"/>
    </row>
    <row r="205" spans="1:45" x14ac:dyDescent="0.25">
      <c r="A205" s="11" t="s">
        <v>1136</v>
      </c>
      <c r="B205" s="861" t="s">
        <v>1593</v>
      </c>
      <c r="C205" s="586" t="s">
        <v>318</v>
      </c>
      <c r="D205" s="585" t="s">
        <v>364</v>
      </c>
      <c r="E205" s="587"/>
      <c r="F205" s="775"/>
      <c r="G205" s="789"/>
      <c r="H205" s="555"/>
      <c r="I205" s="789"/>
      <c r="J205" s="882"/>
      <c r="K205" s="883"/>
      <c r="L205" s="740"/>
      <c r="M205" s="702"/>
      <c r="N205" s="702"/>
      <c r="O205" s="702"/>
      <c r="P205" s="702"/>
      <c r="Q205" s="702"/>
      <c r="R205" s="702"/>
      <c r="S205" s="702"/>
      <c r="T205" s="702"/>
      <c r="U205" s="702"/>
      <c r="V205" s="702"/>
      <c r="W205" s="702"/>
      <c r="X205" s="702"/>
      <c r="Y205" s="702"/>
      <c r="Z205" s="702"/>
      <c r="AA205" s="702"/>
      <c r="AB205" s="702"/>
      <c r="AC205" s="771"/>
      <c r="AD205" s="775"/>
      <c r="AE205" s="786"/>
      <c r="AF205" s="786"/>
      <c r="AG205" s="786"/>
      <c r="AH205" s="786"/>
      <c r="AI205" s="786"/>
      <c r="AJ205" s="786"/>
      <c r="AK205" s="786"/>
      <c r="AL205" s="872"/>
      <c r="AM205" s="876"/>
      <c r="AN205" s="760"/>
      <c r="AO205" s="760"/>
      <c r="AP205" s="760"/>
      <c r="AQ205"/>
    </row>
    <row r="206" spans="1:45" ht="15" customHeight="1" x14ac:dyDescent="0.25">
      <c r="A206" s="11" t="s">
        <v>1137</v>
      </c>
      <c r="B206" s="852" t="s">
        <v>1137</v>
      </c>
      <c r="C206" s="40" t="s">
        <v>318</v>
      </c>
      <c r="D206" s="39" t="s">
        <v>350</v>
      </c>
      <c r="E206" s="40"/>
      <c r="F206" s="768" t="s">
        <v>725</v>
      </c>
      <c r="G206" s="793" t="s">
        <v>632</v>
      </c>
      <c r="H206" s="129"/>
      <c r="I206" s="855"/>
      <c r="J206" s="856"/>
      <c r="K206" s="857"/>
      <c r="L206" s="721" t="s">
        <v>726</v>
      </c>
      <c r="M206" s="688" t="s">
        <v>155</v>
      </c>
      <c r="N206" s="688"/>
      <c r="O206" s="688"/>
      <c r="P206" s="688"/>
      <c r="Q206" s="688"/>
      <c r="R206" s="688"/>
      <c r="S206" s="688"/>
      <c r="T206" s="688" t="s">
        <v>155</v>
      </c>
      <c r="U206" s="688" t="s">
        <v>155</v>
      </c>
      <c r="V206" s="913" t="s">
        <v>1332</v>
      </c>
      <c r="W206" s="688" t="s">
        <v>1556</v>
      </c>
      <c r="X206" s="688" t="s">
        <v>1266</v>
      </c>
      <c r="Y206" s="688"/>
      <c r="Z206" s="688" t="s">
        <v>1277</v>
      </c>
      <c r="AA206" s="688" t="s">
        <v>1588</v>
      </c>
      <c r="AB206" s="688"/>
      <c r="AC206" s="771" t="s">
        <v>1288</v>
      </c>
      <c r="AD206" s="768" t="s">
        <v>159</v>
      </c>
      <c r="AE206" s="790" t="s">
        <v>1589</v>
      </c>
      <c r="AF206" s="790" t="s">
        <v>1263</v>
      </c>
      <c r="AG206" s="790" t="s">
        <v>1594</v>
      </c>
      <c r="AH206" s="790" t="s">
        <v>1595</v>
      </c>
      <c r="AI206" s="790" t="s">
        <v>1595</v>
      </c>
      <c r="AJ206" s="688" t="s">
        <v>1288</v>
      </c>
      <c r="AK206" s="790" t="s">
        <v>1592</v>
      </c>
      <c r="AL206" s="870" t="s">
        <v>155</v>
      </c>
      <c r="AM206" s="844" t="s">
        <v>1463</v>
      </c>
      <c r="AN206" s="758" t="s">
        <v>155</v>
      </c>
      <c r="AO206" s="758" t="s">
        <v>155</v>
      </c>
      <c r="AP206" s="758"/>
      <c r="AQ206"/>
    </row>
    <row r="207" spans="1:45" x14ac:dyDescent="0.25">
      <c r="A207" s="11" t="s">
        <v>1137</v>
      </c>
      <c r="B207" s="853" t="s">
        <v>1596</v>
      </c>
      <c r="C207" s="45" t="s">
        <v>318</v>
      </c>
      <c r="D207" s="59" t="s">
        <v>727</v>
      </c>
      <c r="E207" s="60"/>
      <c r="F207" s="762"/>
      <c r="G207" s="794"/>
      <c r="H207" s="130"/>
      <c r="I207" s="848"/>
      <c r="J207" s="849"/>
      <c r="K207" s="850"/>
      <c r="L207" s="734"/>
      <c r="M207" s="690"/>
      <c r="N207" s="690"/>
      <c r="O207" s="690"/>
      <c r="P207" s="690"/>
      <c r="Q207" s="690"/>
      <c r="R207" s="690"/>
      <c r="S207" s="690"/>
      <c r="T207" s="690"/>
      <c r="U207" s="690"/>
      <c r="V207" s="690"/>
      <c r="W207" s="690"/>
      <c r="X207" s="690"/>
      <c r="Y207" s="690"/>
      <c r="Z207" s="690"/>
      <c r="AA207" s="690"/>
      <c r="AB207" s="690"/>
      <c r="AC207" s="771"/>
      <c r="AD207" s="762"/>
      <c r="AE207" s="792"/>
      <c r="AF207" s="792"/>
      <c r="AG207" s="792"/>
      <c r="AH207" s="792"/>
      <c r="AI207" s="792"/>
      <c r="AJ207" s="690"/>
      <c r="AK207" s="792"/>
      <c r="AL207" s="872"/>
      <c r="AM207" s="844"/>
      <c r="AN207" s="760"/>
      <c r="AO207" s="760"/>
      <c r="AP207" s="760"/>
      <c r="AQ207"/>
    </row>
    <row r="208" spans="1:45" ht="30" x14ac:dyDescent="0.25">
      <c r="A208" s="11" t="s">
        <v>1139</v>
      </c>
      <c r="B208" s="553" t="s">
        <v>1139</v>
      </c>
      <c r="C208" s="52" t="s">
        <v>318</v>
      </c>
      <c r="D208" s="78" t="s">
        <v>546</v>
      </c>
      <c r="E208" s="79"/>
      <c r="F208" s="522" t="s">
        <v>728</v>
      </c>
      <c r="G208" s="542" t="s">
        <v>632</v>
      </c>
      <c r="H208" s="131"/>
      <c r="I208" s="838"/>
      <c r="J208" s="839"/>
      <c r="K208" s="840"/>
      <c r="L208" s="508" t="s">
        <v>729</v>
      </c>
      <c r="M208" s="489" t="s">
        <v>155</v>
      </c>
      <c r="N208" s="489"/>
      <c r="O208" s="489"/>
      <c r="P208" s="489"/>
      <c r="Q208" s="489"/>
      <c r="R208" s="489"/>
      <c r="S208" s="489"/>
      <c r="T208" s="489" t="s">
        <v>155</v>
      </c>
      <c r="U208" s="489"/>
      <c r="V208" s="489" t="s">
        <v>1332</v>
      </c>
      <c r="W208" s="489" t="s">
        <v>1265</v>
      </c>
      <c r="X208" s="489" t="s">
        <v>1266</v>
      </c>
      <c r="Y208" s="489"/>
      <c r="Z208" s="489" t="s">
        <v>1277</v>
      </c>
      <c r="AA208" s="489" t="s">
        <v>1277</v>
      </c>
      <c r="AB208" s="489" t="s">
        <v>1277</v>
      </c>
      <c r="AC208" s="521"/>
      <c r="AD208" s="558" t="s">
        <v>159</v>
      </c>
      <c r="AE208" s="68"/>
      <c r="AF208" s="489" t="s">
        <v>1264</v>
      </c>
      <c r="AG208" s="542" t="s">
        <v>1597</v>
      </c>
      <c r="AH208" s="542" t="s">
        <v>1597</v>
      </c>
      <c r="AI208" s="542" t="s">
        <v>1597</v>
      </c>
      <c r="AJ208" s="542"/>
      <c r="AK208" s="542" t="s">
        <v>1298</v>
      </c>
      <c r="AL208" s="489"/>
      <c r="AM208" s="558" t="s">
        <v>1463</v>
      </c>
      <c r="AN208" s="66"/>
      <c r="AO208" s="66" t="s">
        <v>155</v>
      </c>
      <c r="AP208" s="66"/>
      <c r="AQ208"/>
    </row>
    <row r="209" spans="1:45" ht="63.75" x14ac:dyDescent="0.25">
      <c r="A209" s="11" t="s">
        <v>1140</v>
      </c>
      <c r="B209" s="548" t="s">
        <v>1140</v>
      </c>
      <c r="C209" s="40" t="s">
        <v>318</v>
      </c>
      <c r="D209" s="108" t="s">
        <v>546</v>
      </c>
      <c r="E209" s="107"/>
      <c r="F209" s="518" t="s">
        <v>732</v>
      </c>
      <c r="G209" s="568" t="s">
        <v>632</v>
      </c>
      <c r="H209" s="117"/>
      <c r="I209" s="841"/>
      <c r="J209" s="842"/>
      <c r="K209" s="843"/>
      <c r="L209" s="519" t="s">
        <v>733</v>
      </c>
      <c r="M209" s="477"/>
      <c r="N209" s="477"/>
      <c r="O209" s="477"/>
      <c r="P209" s="477"/>
      <c r="Q209" s="477"/>
      <c r="R209" s="477"/>
      <c r="S209" s="477"/>
      <c r="T209" s="477"/>
      <c r="U209" s="477"/>
      <c r="V209" s="477">
        <v>0</v>
      </c>
      <c r="W209" s="477">
        <v>0</v>
      </c>
      <c r="X209" s="477">
        <v>0</v>
      </c>
      <c r="Y209" s="477"/>
      <c r="Z209" s="477"/>
      <c r="AA209" s="477"/>
      <c r="AB209" s="543"/>
      <c r="AC209" s="543"/>
      <c r="AD209" s="544" t="s">
        <v>159</v>
      </c>
      <c r="AE209" s="544"/>
      <c r="AF209" s="543" t="s">
        <v>1264</v>
      </c>
      <c r="AG209" s="543" t="s">
        <v>1598</v>
      </c>
      <c r="AH209" s="543" t="s">
        <v>1598</v>
      </c>
      <c r="AI209" s="543" t="s">
        <v>1598</v>
      </c>
      <c r="AJ209" s="543"/>
      <c r="AK209" s="543" t="s">
        <v>1523</v>
      </c>
      <c r="AL209" s="477"/>
      <c r="AM209" s="544" t="s">
        <v>1463</v>
      </c>
      <c r="AN209" s="66"/>
      <c r="AO209" s="66" t="s">
        <v>155</v>
      </c>
      <c r="AP209" s="66"/>
      <c r="AQ209"/>
    </row>
    <row r="210" spans="1:45" ht="25.5" customHeight="1" x14ac:dyDescent="0.25">
      <c r="A210" s="11" t="s">
        <v>1143</v>
      </c>
      <c r="B210" s="553" t="s">
        <v>1143</v>
      </c>
      <c r="C210" s="115" t="s">
        <v>318</v>
      </c>
      <c r="D210" s="78" t="s">
        <v>546</v>
      </c>
      <c r="E210" s="79"/>
      <c r="F210" s="528" t="s">
        <v>736</v>
      </c>
      <c r="G210" s="112"/>
      <c r="H210" s="113"/>
      <c r="I210" s="838"/>
      <c r="J210" s="839"/>
      <c r="K210" s="840"/>
      <c r="L210" s="508" t="s">
        <v>737</v>
      </c>
      <c r="M210" s="489"/>
      <c r="N210" s="489"/>
      <c r="O210" s="489"/>
      <c r="P210" s="489"/>
      <c r="Q210" s="489"/>
      <c r="R210" s="489"/>
      <c r="S210" s="489"/>
      <c r="T210" s="489"/>
      <c r="U210" s="489"/>
      <c r="V210" s="489">
        <v>0</v>
      </c>
      <c r="W210" s="489">
        <v>0</v>
      </c>
      <c r="X210" s="489">
        <v>0</v>
      </c>
      <c r="Y210" s="489"/>
      <c r="Z210" s="489"/>
      <c r="AA210" s="489"/>
      <c r="AB210" s="542"/>
      <c r="AC210" s="542"/>
      <c r="AD210" s="558" t="s">
        <v>159</v>
      </c>
      <c r="AE210" s="558"/>
      <c r="AF210" s="542" t="s">
        <v>1264</v>
      </c>
      <c r="AG210" s="542" t="s">
        <v>1599</v>
      </c>
      <c r="AH210" s="542" t="s">
        <v>1599</v>
      </c>
      <c r="AI210" s="542" t="s">
        <v>1599</v>
      </c>
      <c r="AJ210" s="542"/>
      <c r="AK210" s="542" t="s">
        <v>1600</v>
      </c>
      <c r="AL210" s="489"/>
      <c r="AM210" s="558" t="s">
        <v>1463</v>
      </c>
      <c r="AN210" s="66"/>
      <c r="AO210" s="66" t="s">
        <v>155</v>
      </c>
      <c r="AP210" s="66"/>
      <c r="AQ210"/>
    </row>
    <row r="211" spans="1:45" ht="51" x14ac:dyDescent="0.25">
      <c r="A211" s="11" t="s">
        <v>1144</v>
      </c>
      <c r="B211" s="563" t="s">
        <v>1144</v>
      </c>
      <c r="C211" s="116" t="s">
        <v>318</v>
      </c>
      <c r="D211" s="108" t="s">
        <v>350</v>
      </c>
      <c r="E211" s="107"/>
      <c r="F211" s="532" t="s">
        <v>739</v>
      </c>
      <c r="G211" s="109"/>
      <c r="H211" s="110"/>
      <c r="I211" s="841"/>
      <c r="J211" s="842"/>
      <c r="K211" s="843"/>
      <c r="L211" s="519" t="s">
        <v>740</v>
      </c>
      <c r="M211" s="477"/>
      <c r="N211" s="477"/>
      <c r="O211" s="477" t="s">
        <v>155</v>
      </c>
      <c r="P211" s="477"/>
      <c r="Q211" s="477"/>
      <c r="R211" s="477"/>
      <c r="S211" s="477"/>
      <c r="T211" s="477"/>
      <c r="U211" s="477"/>
      <c r="V211" s="477" t="s">
        <v>1326</v>
      </c>
      <c r="W211" s="477" t="s">
        <v>1326</v>
      </c>
      <c r="X211" s="477" t="s">
        <v>1326</v>
      </c>
      <c r="Y211" s="477"/>
      <c r="Z211" s="477"/>
      <c r="AA211" s="477"/>
      <c r="AB211" s="543"/>
      <c r="AC211" s="521" t="s">
        <v>1448</v>
      </c>
      <c r="AD211" s="544" t="s">
        <v>159</v>
      </c>
      <c r="AE211" s="544" t="s">
        <v>1601</v>
      </c>
      <c r="AF211" s="543" t="s">
        <v>1264</v>
      </c>
      <c r="AG211" s="543"/>
      <c r="AH211" s="543"/>
      <c r="AI211" s="543"/>
      <c r="AJ211" s="543"/>
      <c r="AK211" s="543" t="s">
        <v>131</v>
      </c>
      <c r="AL211" s="477"/>
      <c r="AM211" s="544" t="s">
        <v>1463</v>
      </c>
      <c r="AN211" s="66"/>
      <c r="AO211" s="66" t="s">
        <v>155</v>
      </c>
      <c r="AP211" s="66"/>
      <c r="AQ211"/>
    </row>
    <row r="212" spans="1:45" ht="120" x14ac:dyDescent="0.25">
      <c r="A212" s="11" t="s">
        <v>1145</v>
      </c>
      <c r="B212" s="132" t="s">
        <v>1145</v>
      </c>
      <c r="C212" s="133" t="s">
        <v>318</v>
      </c>
      <c r="D212" s="134" t="s">
        <v>350</v>
      </c>
      <c r="E212" s="135"/>
      <c r="F212" s="560" t="s">
        <v>744</v>
      </c>
      <c r="G212" s="136"/>
      <c r="H212" s="137"/>
      <c r="I212" s="910"/>
      <c r="J212" s="911"/>
      <c r="K212" s="912"/>
      <c r="L212" s="497" t="s">
        <v>745</v>
      </c>
      <c r="M212" s="138" t="s">
        <v>155</v>
      </c>
      <c r="N212" s="138"/>
      <c r="O212" s="138" t="s">
        <v>155</v>
      </c>
      <c r="P212" s="138"/>
      <c r="Q212" s="138"/>
      <c r="R212" s="138"/>
      <c r="S212" s="138"/>
      <c r="T212" s="138"/>
      <c r="U212" s="66"/>
      <c r="V212" s="138" t="s">
        <v>1332</v>
      </c>
      <c r="W212" s="138" t="s">
        <v>1331</v>
      </c>
      <c r="X212" s="138" t="s">
        <v>1332</v>
      </c>
      <c r="Y212" s="138"/>
      <c r="Z212" s="138" t="s">
        <v>1277</v>
      </c>
      <c r="AA212" s="138" t="s">
        <v>1277</v>
      </c>
      <c r="AB212" s="138" t="s">
        <v>1277</v>
      </c>
      <c r="AC212" s="139"/>
      <c r="AD212" s="140" t="s">
        <v>159</v>
      </c>
      <c r="AE212" s="141" t="s">
        <v>1602</v>
      </c>
      <c r="AF212" s="66" t="s">
        <v>1264</v>
      </c>
      <c r="AG212" s="568" t="s">
        <v>748</v>
      </c>
      <c r="AH212" s="568" t="s">
        <v>748</v>
      </c>
      <c r="AI212" s="568" t="s">
        <v>748</v>
      </c>
      <c r="AJ212" s="568" t="s">
        <v>131</v>
      </c>
      <c r="AK212" s="568" t="s">
        <v>730</v>
      </c>
      <c r="AL212" s="66"/>
      <c r="AM212" s="556" t="s">
        <v>1463</v>
      </c>
      <c r="AN212" s="66"/>
      <c r="AO212" s="66" t="s">
        <v>1407</v>
      </c>
      <c r="AP212" s="66" t="s">
        <v>1603</v>
      </c>
      <c r="AQ212" s="73" t="s">
        <v>1604</v>
      </c>
      <c r="AR212" s="3" t="s">
        <v>1605</v>
      </c>
      <c r="AS212" s="127" t="s">
        <v>1606</v>
      </c>
    </row>
    <row r="213" spans="1:45" ht="48" customHeight="1" x14ac:dyDescent="0.25">
      <c r="A213" s="11" t="s">
        <v>1148</v>
      </c>
      <c r="B213" s="142" t="s">
        <v>1148</v>
      </c>
      <c r="C213" s="143" t="s">
        <v>382</v>
      </c>
      <c r="D213" s="134" t="s">
        <v>546</v>
      </c>
      <c r="E213" s="135"/>
      <c r="F213" s="557" t="s">
        <v>750</v>
      </c>
      <c r="G213" s="128"/>
      <c r="H213" s="144"/>
      <c r="I213" s="910"/>
      <c r="J213" s="911"/>
      <c r="K213" s="912"/>
      <c r="L213" s="505" t="s">
        <v>751</v>
      </c>
      <c r="M213" s="138" t="s">
        <v>155</v>
      </c>
      <c r="N213" s="138"/>
      <c r="O213" s="138"/>
      <c r="P213" s="138"/>
      <c r="Q213" s="138"/>
      <c r="R213" s="138"/>
      <c r="S213" s="138"/>
      <c r="T213" s="138"/>
      <c r="U213" s="66"/>
      <c r="V213" s="138" t="s">
        <v>1332</v>
      </c>
      <c r="W213" s="138" t="s">
        <v>1331</v>
      </c>
      <c r="X213" s="138" t="s">
        <v>1332</v>
      </c>
      <c r="Y213" s="138"/>
      <c r="Z213" s="138" t="s">
        <v>1277</v>
      </c>
      <c r="AA213" s="138" t="s">
        <v>1277</v>
      </c>
      <c r="AB213" s="138" t="s">
        <v>1277</v>
      </c>
      <c r="AC213" s="139"/>
      <c r="AD213" s="140" t="s">
        <v>159</v>
      </c>
      <c r="AE213" s="145" t="s">
        <v>1602</v>
      </c>
      <c r="AF213" s="568" t="s">
        <v>1264</v>
      </c>
      <c r="AG213" s="568" t="s">
        <v>1607</v>
      </c>
      <c r="AH213" s="568" t="s">
        <v>1607</v>
      </c>
      <c r="AI213" s="568" t="s">
        <v>1607</v>
      </c>
      <c r="AJ213" s="568"/>
      <c r="AK213" s="568" t="s">
        <v>730</v>
      </c>
      <c r="AL213" s="66"/>
      <c r="AM213" s="556" t="s">
        <v>1463</v>
      </c>
      <c r="AN213" s="66"/>
      <c r="AO213" s="66" t="s">
        <v>1407</v>
      </c>
      <c r="AP213" s="66" t="s">
        <v>1603</v>
      </c>
      <c r="AQ213" s="73" t="s">
        <v>1608</v>
      </c>
      <c r="AR213" s="3" t="s">
        <v>1605</v>
      </c>
      <c r="AS213" t="s">
        <v>1606</v>
      </c>
    </row>
    <row r="214" spans="1:45" ht="52.5" customHeight="1" x14ac:dyDescent="0.25">
      <c r="A214" s="11" t="s">
        <v>1149</v>
      </c>
      <c r="B214" s="551" t="s">
        <v>1149</v>
      </c>
      <c r="C214" s="52" t="s">
        <v>382</v>
      </c>
      <c r="D214" s="78" t="s">
        <v>546</v>
      </c>
      <c r="E214" s="79"/>
      <c r="F214" s="528" t="s">
        <v>756</v>
      </c>
      <c r="G214" s="112"/>
      <c r="H214" s="113"/>
      <c r="I214" s="838"/>
      <c r="J214" s="839"/>
      <c r="K214" s="840"/>
      <c r="L214" s="508" t="s">
        <v>757</v>
      </c>
      <c r="M214" s="489"/>
      <c r="N214" s="489"/>
      <c r="O214" s="489" t="s">
        <v>155</v>
      </c>
      <c r="P214" s="489"/>
      <c r="Q214" s="489"/>
      <c r="R214" s="489"/>
      <c r="S214" s="489"/>
      <c r="T214" s="489"/>
      <c r="U214" s="489"/>
      <c r="V214" s="489" t="s">
        <v>1326</v>
      </c>
      <c r="W214" s="489" t="s">
        <v>1326</v>
      </c>
      <c r="X214" s="489" t="s">
        <v>1326</v>
      </c>
      <c r="Y214" s="489"/>
      <c r="Z214" s="489"/>
      <c r="AA214" s="489"/>
      <c r="AB214" s="542"/>
      <c r="AC214" s="521" t="s">
        <v>1448</v>
      </c>
      <c r="AD214" s="558" t="s">
        <v>159</v>
      </c>
      <c r="AE214" s="558"/>
      <c r="AF214" s="542" t="s">
        <v>1264</v>
      </c>
      <c r="AG214" s="904" t="s">
        <v>1609</v>
      </c>
      <c r="AH214" s="905"/>
      <c r="AI214" s="906"/>
      <c r="AJ214" s="589" t="s">
        <v>1610</v>
      </c>
      <c r="AK214" s="589" t="s">
        <v>1611</v>
      </c>
      <c r="AL214" s="489"/>
      <c r="AM214" s="558" t="s">
        <v>1463</v>
      </c>
      <c r="AN214" s="66"/>
      <c r="AO214" s="66" t="s">
        <v>155</v>
      </c>
      <c r="AP214" s="66"/>
      <c r="AQ214"/>
    </row>
    <row r="215" spans="1:45" ht="30" x14ac:dyDescent="0.25">
      <c r="A215" s="11" t="s">
        <v>1151</v>
      </c>
      <c r="B215" s="548" t="s">
        <v>1151</v>
      </c>
      <c r="C215" s="40" t="s">
        <v>382</v>
      </c>
      <c r="D215" s="108" t="s">
        <v>546</v>
      </c>
      <c r="E215" s="107"/>
      <c r="F215" s="518" t="s">
        <v>761</v>
      </c>
      <c r="G215" s="109"/>
      <c r="H215" s="110"/>
      <c r="I215" s="841"/>
      <c r="J215" s="842"/>
      <c r="K215" s="843"/>
      <c r="L215" s="519" t="s">
        <v>762</v>
      </c>
      <c r="M215" s="477"/>
      <c r="N215" s="477"/>
      <c r="O215" s="477"/>
      <c r="P215" s="477"/>
      <c r="Q215" s="477"/>
      <c r="R215" s="477"/>
      <c r="S215" s="477"/>
      <c r="T215" s="477"/>
      <c r="U215" s="477"/>
      <c r="V215" s="477">
        <v>0</v>
      </c>
      <c r="W215" s="477">
        <v>0</v>
      </c>
      <c r="X215" s="477">
        <v>0</v>
      </c>
      <c r="Y215" s="477"/>
      <c r="Z215" s="477"/>
      <c r="AA215" s="477"/>
      <c r="AB215" s="543"/>
      <c r="AC215" s="543"/>
      <c r="AD215" s="544" t="s">
        <v>159</v>
      </c>
      <c r="AE215" s="544"/>
      <c r="AF215" s="543" t="s">
        <v>1264</v>
      </c>
      <c r="AG215" s="543" t="s">
        <v>763</v>
      </c>
      <c r="AH215" s="543" t="s">
        <v>763</v>
      </c>
      <c r="AI215" s="543" t="s">
        <v>763</v>
      </c>
      <c r="AJ215" s="543"/>
      <c r="AK215" s="543" t="s">
        <v>1611</v>
      </c>
      <c r="AL215" s="477"/>
      <c r="AM215" s="544" t="s">
        <v>1463</v>
      </c>
      <c r="AN215" s="66"/>
      <c r="AO215" s="66" t="s">
        <v>155</v>
      </c>
      <c r="AP215" s="66"/>
      <c r="AQ215"/>
    </row>
    <row r="216" spans="1:45" ht="51" x14ac:dyDescent="0.25">
      <c r="A216" s="11" t="s">
        <v>28</v>
      </c>
      <c r="B216" s="553" t="s">
        <v>28</v>
      </c>
      <c r="C216" s="52" t="s">
        <v>393</v>
      </c>
      <c r="D216" s="78" t="s">
        <v>415</v>
      </c>
      <c r="E216" s="79"/>
      <c r="F216" s="522" t="s">
        <v>29</v>
      </c>
      <c r="G216" s="112"/>
      <c r="H216" s="113"/>
      <c r="I216" s="907"/>
      <c r="J216" s="908"/>
      <c r="K216" s="909"/>
      <c r="L216" s="508" t="s">
        <v>765</v>
      </c>
      <c r="M216" s="489" t="s">
        <v>155</v>
      </c>
      <c r="N216" s="489"/>
      <c r="O216" s="489" t="s">
        <v>155</v>
      </c>
      <c r="P216" s="489" t="s">
        <v>155</v>
      </c>
      <c r="Q216" s="489" t="s">
        <v>155</v>
      </c>
      <c r="R216" s="489"/>
      <c r="S216" s="489"/>
      <c r="T216" s="489" t="s">
        <v>155</v>
      </c>
      <c r="U216" s="489"/>
      <c r="V216" s="489" t="s">
        <v>1240</v>
      </c>
      <c r="W216" s="489" t="s">
        <v>1265</v>
      </c>
      <c r="X216" s="489" t="s">
        <v>1266</v>
      </c>
      <c r="Y216" s="489"/>
      <c r="Z216" s="489" t="s">
        <v>1303</v>
      </c>
      <c r="AA216" s="489" t="s">
        <v>1277</v>
      </c>
      <c r="AB216" s="489" t="s">
        <v>1277</v>
      </c>
      <c r="AC216" s="41"/>
      <c r="AD216" s="558" t="s">
        <v>159</v>
      </c>
      <c r="AE216" s="68"/>
      <c r="AF216" s="489" t="s">
        <v>1264</v>
      </c>
      <c r="AG216" s="489" t="s">
        <v>1612</v>
      </c>
      <c r="AH216" s="489" t="s">
        <v>1612</v>
      </c>
      <c r="AI216" s="489" t="s">
        <v>1613</v>
      </c>
      <c r="AJ216" s="489"/>
      <c r="AK216" s="489"/>
      <c r="AL216" s="489"/>
      <c r="AM216" s="558" t="s">
        <v>1463</v>
      </c>
      <c r="AN216" s="66"/>
      <c r="AO216" s="66" t="s">
        <v>155</v>
      </c>
      <c r="AP216" s="66"/>
      <c r="AQ216"/>
    </row>
    <row r="217" spans="1:45" ht="15" customHeight="1" x14ac:dyDescent="0.25">
      <c r="A217" s="11" t="s">
        <v>34</v>
      </c>
      <c r="B217" s="852" t="s">
        <v>34</v>
      </c>
      <c r="C217" s="40" t="s">
        <v>393</v>
      </c>
      <c r="D217" s="39" t="s">
        <v>415</v>
      </c>
      <c r="E217" s="40"/>
      <c r="F217" s="768" t="s">
        <v>35</v>
      </c>
      <c r="G217" s="563"/>
      <c r="H217" s="121"/>
      <c r="I217" s="855"/>
      <c r="J217" s="856"/>
      <c r="K217" s="857"/>
      <c r="L217" s="721" t="s">
        <v>771</v>
      </c>
      <c r="M217" s="688" t="s">
        <v>155</v>
      </c>
      <c r="N217" s="688"/>
      <c r="O217" s="688" t="s">
        <v>155</v>
      </c>
      <c r="P217" s="688"/>
      <c r="Q217" s="688"/>
      <c r="R217" s="688"/>
      <c r="S217" s="688"/>
      <c r="T217" s="688"/>
      <c r="U217" s="688"/>
      <c r="V217" s="688" t="s">
        <v>1332</v>
      </c>
      <c r="W217" s="688" t="s">
        <v>1331</v>
      </c>
      <c r="X217" s="688" t="s">
        <v>1332</v>
      </c>
      <c r="Y217" s="688"/>
      <c r="Z217" s="688"/>
      <c r="AA217" s="688"/>
      <c r="AB217" s="688"/>
      <c r="AC217" s="771" t="s">
        <v>1418</v>
      </c>
      <c r="AD217" s="758" t="s">
        <v>159</v>
      </c>
      <c r="AE217" s="790"/>
      <c r="AF217" s="688" t="s">
        <v>1264</v>
      </c>
      <c r="AG217" s="688" t="s">
        <v>1614</v>
      </c>
      <c r="AH217" s="688" t="s">
        <v>1614</v>
      </c>
      <c r="AI217" s="688" t="s">
        <v>1614</v>
      </c>
      <c r="AJ217" s="688" t="s">
        <v>1523</v>
      </c>
      <c r="AK217" s="688" t="s">
        <v>1377</v>
      </c>
      <c r="AL217" s="688"/>
      <c r="AM217" s="844" t="s">
        <v>1463</v>
      </c>
      <c r="AN217" s="758"/>
      <c r="AO217" s="758" t="s">
        <v>155</v>
      </c>
      <c r="AP217" s="758"/>
      <c r="AQ217"/>
    </row>
    <row r="218" spans="1:45" x14ac:dyDescent="0.25">
      <c r="A218" s="11" t="s">
        <v>34</v>
      </c>
      <c r="B218" s="853" t="s">
        <v>1615</v>
      </c>
      <c r="C218" s="45" t="s">
        <v>393</v>
      </c>
      <c r="D218" s="44" t="s">
        <v>404</v>
      </c>
      <c r="E218" s="45"/>
      <c r="F218" s="761"/>
      <c r="G218" s="564"/>
      <c r="H218" s="123"/>
      <c r="I218" s="845"/>
      <c r="J218" s="846"/>
      <c r="K218" s="847"/>
      <c r="L218" s="734"/>
      <c r="M218" s="689"/>
      <c r="N218" s="689"/>
      <c r="O218" s="689"/>
      <c r="P218" s="689"/>
      <c r="Q218" s="689"/>
      <c r="R218" s="689"/>
      <c r="S218" s="689"/>
      <c r="T218" s="689"/>
      <c r="U218" s="689"/>
      <c r="V218" s="689"/>
      <c r="W218" s="689"/>
      <c r="X218" s="689"/>
      <c r="Y218" s="689"/>
      <c r="Z218" s="689"/>
      <c r="AA218" s="689"/>
      <c r="AB218" s="689"/>
      <c r="AC218" s="771"/>
      <c r="AD218" s="759"/>
      <c r="AE218" s="791"/>
      <c r="AF218" s="689"/>
      <c r="AG218" s="689"/>
      <c r="AH218" s="689"/>
      <c r="AI218" s="689"/>
      <c r="AJ218" s="689"/>
      <c r="AK218" s="689"/>
      <c r="AL218" s="689"/>
      <c r="AM218" s="844"/>
      <c r="AN218" s="759"/>
      <c r="AO218" s="759"/>
      <c r="AP218" s="759"/>
      <c r="AQ218"/>
    </row>
    <row r="219" spans="1:45" x14ac:dyDescent="0.25">
      <c r="A219" s="11" t="s">
        <v>34</v>
      </c>
      <c r="B219" s="853" t="s">
        <v>1616</v>
      </c>
      <c r="C219" s="45" t="s">
        <v>393</v>
      </c>
      <c r="D219" s="59" t="s">
        <v>394</v>
      </c>
      <c r="E219" s="60"/>
      <c r="F219" s="762"/>
      <c r="G219" s="565"/>
      <c r="H219" s="125"/>
      <c r="I219" s="848"/>
      <c r="J219" s="849"/>
      <c r="K219" s="850"/>
      <c r="L219" s="734"/>
      <c r="M219" s="690"/>
      <c r="N219" s="690"/>
      <c r="O219" s="690"/>
      <c r="P219" s="690"/>
      <c r="Q219" s="690"/>
      <c r="R219" s="690"/>
      <c r="S219" s="690"/>
      <c r="T219" s="690"/>
      <c r="U219" s="690"/>
      <c r="V219" s="690"/>
      <c r="W219" s="690"/>
      <c r="X219" s="690"/>
      <c r="Y219" s="690"/>
      <c r="Z219" s="690"/>
      <c r="AA219" s="690"/>
      <c r="AB219" s="690"/>
      <c r="AC219" s="771"/>
      <c r="AD219" s="760"/>
      <c r="AE219" s="792"/>
      <c r="AF219" s="690"/>
      <c r="AG219" s="690"/>
      <c r="AH219" s="690"/>
      <c r="AI219" s="690"/>
      <c r="AJ219" s="690"/>
      <c r="AK219" s="690"/>
      <c r="AL219" s="690"/>
      <c r="AM219" s="844"/>
      <c r="AN219" s="760"/>
      <c r="AO219" s="760"/>
      <c r="AP219" s="760"/>
      <c r="AQ219"/>
    </row>
    <row r="220" spans="1:45" ht="63.75" x14ac:dyDescent="0.25">
      <c r="A220" s="11" t="s">
        <v>42</v>
      </c>
      <c r="B220" s="553" t="s">
        <v>42</v>
      </c>
      <c r="C220" s="52" t="s">
        <v>393</v>
      </c>
      <c r="D220" s="78" t="s">
        <v>546</v>
      </c>
      <c r="E220" s="79"/>
      <c r="F220" s="522" t="s">
        <v>43</v>
      </c>
      <c r="G220" s="112"/>
      <c r="H220" s="113"/>
      <c r="I220" s="838"/>
      <c r="J220" s="839"/>
      <c r="K220" s="840"/>
      <c r="L220" s="508" t="s">
        <v>776</v>
      </c>
      <c r="M220" s="489" t="s">
        <v>155</v>
      </c>
      <c r="N220" s="489"/>
      <c r="O220" s="489" t="s">
        <v>155</v>
      </c>
      <c r="P220" s="489" t="s">
        <v>155</v>
      </c>
      <c r="Q220" s="489"/>
      <c r="R220" s="489"/>
      <c r="S220" s="489"/>
      <c r="T220" s="489"/>
      <c r="U220" s="489" t="s">
        <v>155</v>
      </c>
      <c r="V220" s="489" t="s">
        <v>1240</v>
      </c>
      <c r="W220" s="489" t="s">
        <v>1331</v>
      </c>
      <c r="X220" s="489" t="s">
        <v>1332</v>
      </c>
      <c r="Y220" s="489"/>
      <c r="Z220" s="489" t="s">
        <v>1267</v>
      </c>
      <c r="AA220" s="489"/>
      <c r="AB220" s="542" t="s">
        <v>1277</v>
      </c>
      <c r="AC220" s="521" t="s">
        <v>1331</v>
      </c>
      <c r="AD220" s="558" t="s">
        <v>159</v>
      </c>
      <c r="AE220" s="558"/>
      <c r="AF220" s="542" t="s">
        <v>1263</v>
      </c>
      <c r="AG220" s="542" t="s">
        <v>1617</v>
      </c>
      <c r="AH220" s="542" t="s">
        <v>1618</v>
      </c>
      <c r="AI220" s="542" t="s">
        <v>1619</v>
      </c>
      <c r="AJ220" s="542"/>
      <c r="AK220" s="542"/>
      <c r="AL220" s="65" t="s">
        <v>155</v>
      </c>
      <c r="AM220" s="558" t="s">
        <v>1463</v>
      </c>
      <c r="AN220" s="66" t="s">
        <v>155</v>
      </c>
      <c r="AO220" s="66" t="s">
        <v>155</v>
      </c>
      <c r="AP220" s="66"/>
      <c r="AQ220"/>
    </row>
    <row r="221" spans="1:45" ht="30" x14ac:dyDescent="0.25">
      <c r="A221" s="11" t="s">
        <v>44</v>
      </c>
      <c r="B221" s="548" t="s">
        <v>44</v>
      </c>
      <c r="C221" s="40" t="s">
        <v>393</v>
      </c>
      <c r="D221" s="108" t="s">
        <v>394</v>
      </c>
      <c r="E221" s="107"/>
      <c r="F221" s="518" t="s">
        <v>45</v>
      </c>
      <c r="G221" s="111"/>
      <c r="H221" s="114"/>
      <c r="I221" s="841"/>
      <c r="J221" s="842"/>
      <c r="K221" s="843"/>
      <c r="L221" s="499" t="s">
        <v>782</v>
      </c>
      <c r="M221" s="477" t="s">
        <v>155</v>
      </c>
      <c r="N221" s="477"/>
      <c r="O221" s="477" t="s">
        <v>155</v>
      </c>
      <c r="P221" s="477"/>
      <c r="Q221" s="477" t="s">
        <v>155</v>
      </c>
      <c r="R221" s="477"/>
      <c r="S221" s="477" t="s">
        <v>155</v>
      </c>
      <c r="T221" s="477"/>
      <c r="U221" s="477"/>
      <c r="V221" s="477" t="s">
        <v>1311</v>
      </c>
      <c r="W221" s="477" t="s">
        <v>1331</v>
      </c>
      <c r="X221" s="477" t="s">
        <v>1332</v>
      </c>
      <c r="Y221" s="477"/>
      <c r="Z221" s="477" t="s">
        <v>1303</v>
      </c>
      <c r="AA221" s="477" t="s">
        <v>1303</v>
      </c>
      <c r="AB221" s="477" t="s">
        <v>1303</v>
      </c>
      <c r="AC221" s="41"/>
      <c r="AD221" s="544" t="s">
        <v>159</v>
      </c>
      <c r="AE221" s="63"/>
      <c r="AF221" s="477" t="s">
        <v>1264</v>
      </c>
      <c r="AG221" s="477" t="s">
        <v>1620</v>
      </c>
      <c r="AH221" s="477" t="s">
        <v>1620</v>
      </c>
      <c r="AI221" s="477" t="s">
        <v>1621</v>
      </c>
      <c r="AJ221" s="477"/>
      <c r="AK221" s="477"/>
      <c r="AL221" s="477"/>
      <c r="AM221" s="544" t="s">
        <v>1463</v>
      </c>
      <c r="AN221" s="66"/>
      <c r="AO221" s="66" t="s">
        <v>155</v>
      </c>
      <c r="AP221" s="66"/>
      <c r="AQ221"/>
    </row>
    <row r="222" spans="1:45" ht="105" x14ac:dyDescent="0.25">
      <c r="A222" s="11" t="s">
        <v>1154</v>
      </c>
      <c r="B222" s="553" t="s">
        <v>1154</v>
      </c>
      <c r="C222" s="52" t="s">
        <v>393</v>
      </c>
      <c r="D222" s="78" t="s">
        <v>546</v>
      </c>
      <c r="E222" s="79"/>
      <c r="F222" s="522" t="s">
        <v>786</v>
      </c>
      <c r="G222" s="112"/>
      <c r="H222" s="113"/>
      <c r="I222" s="838"/>
      <c r="J222" s="839"/>
      <c r="K222" s="840"/>
      <c r="L222" s="508" t="s">
        <v>787</v>
      </c>
      <c r="M222" s="489"/>
      <c r="N222" s="489" t="s">
        <v>155</v>
      </c>
      <c r="O222" s="489"/>
      <c r="P222" s="489"/>
      <c r="Q222" s="489"/>
      <c r="R222" s="489" t="s">
        <v>155</v>
      </c>
      <c r="S222" s="489"/>
      <c r="T222" s="489"/>
      <c r="U222" s="489"/>
      <c r="V222" s="489" t="s">
        <v>549</v>
      </c>
      <c r="W222" s="489" t="s">
        <v>281</v>
      </c>
      <c r="X222" s="489" t="s">
        <v>281</v>
      </c>
      <c r="Y222" s="489"/>
      <c r="Z222" s="489" t="s">
        <v>1268</v>
      </c>
      <c r="AA222" s="489"/>
      <c r="AB222" s="542"/>
      <c r="AC222" s="41" t="s">
        <v>549</v>
      </c>
      <c r="AD222" s="558" t="s">
        <v>159</v>
      </c>
      <c r="AE222" s="566" t="s">
        <v>1622</v>
      </c>
      <c r="AF222" s="542" t="s">
        <v>1264</v>
      </c>
      <c r="AG222" s="542" t="s">
        <v>1623</v>
      </c>
      <c r="AH222" s="542" t="s">
        <v>1623</v>
      </c>
      <c r="AI222" s="542" t="s">
        <v>1623</v>
      </c>
      <c r="AJ222" s="542" t="s">
        <v>1624</v>
      </c>
      <c r="AK222" s="542" t="s">
        <v>281</v>
      </c>
      <c r="AL222" s="489"/>
      <c r="AM222" s="558" t="s">
        <v>1463</v>
      </c>
      <c r="AN222" s="66"/>
      <c r="AO222" s="66" t="s">
        <v>1407</v>
      </c>
      <c r="AP222" s="66" t="s">
        <v>1625</v>
      </c>
      <c r="AQ222" s="73" t="s">
        <v>1626</v>
      </c>
      <c r="AR222" s="3" t="s">
        <v>1627</v>
      </c>
      <c r="AS222" s="127" t="s">
        <v>1628</v>
      </c>
    </row>
    <row r="223" spans="1:45" ht="45" x14ac:dyDescent="0.25">
      <c r="A223" s="11" t="s">
        <v>1155</v>
      </c>
      <c r="B223" s="548" t="s">
        <v>1155</v>
      </c>
      <c r="C223" s="40" t="s">
        <v>393</v>
      </c>
      <c r="D223" s="108" t="s">
        <v>546</v>
      </c>
      <c r="E223" s="107"/>
      <c r="F223" s="518" t="s">
        <v>791</v>
      </c>
      <c r="G223" s="109"/>
      <c r="H223" s="110"/>
      <c r="I223" s="841"/>
      <c r="J223" s="842"/>
      <c r="K223" s="843"/>
      <c r="L223" s="519" t="s">
        <v>792</v>
      </c>
      <c r="M223" s="477"/>
      <c r="N223" s="477" t="s">
        <v>155</v>
      </c>
      <c r="O223" s="477" t="s">
        <v>155</v>
      </c>
      <c r="P223" s="477"/>
      <c r="Q223" s="477"/>
      <c r="R223" s="477"/>
      <c r="S223" s="477" t="s">
        <v>155</v>
      </c>
      <c r="T223" s="477"/>
      <c r="U223" s="477" t="s">
        <v>155</v>
      </c>
      <c r="V223" s="477" t="s">
        <v>281</v>
      </c>
      <c r="W223" s="477" t="s">
        <v>131</v>
      </c>
      <c r="X223" s="477" t="s">
        <v>1332</v>
      </c>
      <c r="Y223" s="477"/>
      <c r="Z223" s="477" t="s">
        <v>1268</v>
      </c>
      <c r="AA223" s="477"/>
      <c r="AB223" s="543" t="s">
        <v>1277</v>
      </c>
      <c r="AC223" s="521" t="s">
        <v>131</v>
      </c>
      <c r="AD223" s="544" t="s">
        <v>159</v>
      </c>
      <c r="AE223" s="111" t="s">
        <v>1629</v>
      </c>
      <c r="AF223" s="543" t="s">
        <v>1262</v>
      </c>
      <c r="AG223" s="543" t="s">
        <v>1630</v>
      </c>
      <c r="AH223" s="543" t="s">
        <v>1631</v>
      </c>
      <c r="AI223" s="543" t="s">
        <v>794</v>
      </c>
      <c r="AJ223" s="543" t="s">
        <v>131</v>
      </c>
      <c r="AK223" s="543" t="s">
        <v>1298</v>
      </c>
      <c r="AL223" s="65" t="s">
        <v>155</v>
      </c>
      <c r="AM223" s="544" t="s">
        <v>1463</v>
      </c>
      <c r="AN223" s="66" t="s">
        <v>155</v>
      </c>
      <c r="AO223" s="66" t="s">
        <v>1407</v>
      </c>
      <c r="AP223" s="66" t="s">
        <v>1625</v>
      </c>
      <c r="AQ223" s="14" t="s">
        <v>1632</v>
      </c>
      <c r="AR223" s="3" t="s">
        <v>1627</v>
      </c>
      <c r="AS223" t="s">
        <v>1628</v>
      </c>
    </row>
    <row r="224" spans="1:45" ht="51" x14ac:dyDescent="0.25">
      <c r="A224" s="11" t="s">
        <v>36</v>
      </c>
      <c r="B224" s="553" t="s">
        <v>36</v>
      </c>
      <c r="C224" s="52" t="s">
        <v>393</v>
      </c>
      <c r="D224" s="78" t="s">
        <v>546</v>
      </c>
      <c r="E224" s="79"/>
      <c r="F224" s="522" t="s">
        <v>37</v>
      </c>
      <c r="G224" s="566"/>
      <c r="H224" s="106"/>
      <c r="I224" s="838"/>
      <c r="J224" s="839"/>
      <c r="K224" s="840"/>
      <c r="L224" s="498" t="s">
        <v>795</v>
      </c>
      <c r="M224" s="489"/>
      <c r="N224" s="489"/>
      <c r="O224" s="489"/>
      <c r="P224" s="489"/>
      <c r="Q224" s="489"/>
      <c r="R224" s="489"/>
      <c r="S224" s="489" t="s">
        <v>155</v>
      </c>
      <c r="T224" s="489"/>
      <c r="U224" s="489"/>
      <c r="V224" s="489" t="s">
        <v>1326</v>
      </c>
      <c r="W224" s="489" t="s">
        <v>1318</v>
      </c>
      <c r="X224" s="489" t="s">
        <v>131</v>
      </c>
      <c r="Y224" s="489"/>
      <c r="Z224" s="489" t="s">
        <v>1277</v>
      </c>
      <c r="AA224" s="489" t="s">
        <v>1277</v>
      </c>
      <c r="AB224" s="489" t="s">
        <v>1277</v>
      </c>
      <c r="AC224" s="521"/>
      <c r="AD224" s="558" t="s">
        <v>159</v>
      </c>
      <c r="AE224" s="68"/>
      <c r="AF224" s="489" t="s">
        <v>1264</v>
      </c>
      <c r="AG224" s="489" t="s">
        <v>1633</v>
      </c>
      <c r="AH224" s="489" t="s">
        <v>1633</v>
      </c>
      <c r="AI224" s="489" t="s">
        <v>1633</v>
      </c>
      <c r="AJ224" s="489"/>
      <c r="AK224" s="489" t="s">
        <v>1634</v>
      </c>
      <c r="AL224" s="489"/>
      <c r="AM224" s="558" t="s">
        <v>1463</v>
      </c>
      <c r="AN224" s="66"/>
      <c r="AO224" s="66" t="s">
        <v>155</v>
      </c>
      <c r="AP224" s="66"/>
      <c r="AQ224"/>
    </row>
    <row r="225" spans="1:45" ht="38.25" x14ac:dyDescent="0.25">
      <c r="A225" s="11" t="s">
        <v>1158</v>
      </c>
      <c r="B225" s="548" t="s">
        <v>1158</v>
      </c>
      <c r="C225" s="40" t="s">
        <v>393</v>
      </c>
      <c r="D225" s="108" t="s">
        <v>546</v>
      </c>
      <c r="E225" s="107"/>
      <c r="F225" s="518" t="s">
        <v>797</v>
      </c>
      <c r="G225" s="111"/>
      <c r="H225" s="114"/>
      <c r="I225" s="841"/>
      <c r="J225" s="842"/>
      <c r="K225" s="843"/>
      <c r="L225" s="499" t="s">
        <v>798</v>
      </c>
      <c r="M225" s="477"/>
      <c r="N225" s="477"/>
      <c r="O225" s="477"/>
      <c r="P225" s="477"/>
      <c r="Q225" s="477"/>
      <c r="R225" s="477"/>
      <c r="S225" s="477"/>
      <c r="T225" s="477"/>
      <c r="U225" s="477"/>
      <c r="V225" s="477">
        <v>0</v>
      </c>
      <c r="W225" s="477">
        <v>0</v>
      </c>
      <c r="X225" s="477">
        <v>0</v>
      </c>
      <c r="Y225" s="477"/>
      <c r="Z225" s="477"/>
      <c r="AA225" s="477"/>
      <c r="AB225" s="543"/>
      <c r="AC225" s="521"/>
      <c r="AD225" s="544" t="s">
        <v>159</v>
      </c>
      <c r="AE225" s="544" t="s">
        <v>1635</v>
      </c>
      <c r="AF225" s="543" t="s">
        <v>1264</v>
      </c>
      <c r="AG225" s="543" t="s">
        <v>1636</v>
      </c>
      <c r="AH225" s="543" t="s">
        <v>1636</v>
      </c>
      <c r="AI225" s="543" t="s">
        <v>1636</v>
      </c>
      <c r="AJ225" s="543"/>
      <c r="AK225" s="543" t="s">
        <v>1610</v>
      </c>
      <c r="AL225" s="477"/>
      <c r="AM225" s="544" t="s">
        <v>1463</v>
      </c>
      <c r="AN225" s="66"/>
      <c r="AO225" s="146" t="s">
        <v>1407</v>
      </c>
      <c r="AP225" s="146" t="s">
        <v>1637</v>
      </c>
      <c r="AQ225" s="147"/>
      <c r="AR225" s="148" t="s">
        <v>1638</v>
      </c>
      <c r="AS225" s="127" t="s">
        <v>1639</v>
      </c>
    </row>
    <row r="226" spans="1:45" ht="63.75" x14ac:dyDescent="0.25">
      <c r="A226" s="11" t="s">
        <v>1159</v>
      </c>
      <c r="B226" s="553" t="s">
        <v>1159</v>
      </c>
      <c r="C226" s="52" t="s">
        <v>393</v>
      </c>
      <c r="D226" s="78" t="s">
        <v>546</v>
      </c>
      <c r="E226" s="79"/>
      <c r="F226" s="528" t="s">
        <v>801</v>
      </c>
      <c r="G226" s="566"/>
      <c r="H226" s="106"/>
      <c r="I226" s="838"/>
      <c r="J226" s="839"/>
      <c r="K226" s="840"/>
      <c r="L226" s="498" t="s">
        <v>802</v>
      </c>
      <c r="M226" s="489"/>
      <c r="N226" s="489"/>
      <c r="O226" s="489" t="s">
        <v>155</v>
      </c>
      <c r="P226" s="489" t="s">
        <v>155</v>
      </c>
      <c r="Q226" s="489"/>
      <c r="R226" s="489"/>
      <c r="S226" s="489"/>
      <c r="T226" s="489"/>
      <c r="U226" s="489"/>
      <c r="V226" s="489" t="s">
        <v>1240</v>
      </c>
      <c r="W226" s="489" t="s">
        <v>1318</v>
      </c>
      <c r="X226" s="489" t="s">
        <v>1319</v>
      </c>
      <c r="Y226" s="489"/>
      <c r="Z226" s="489" t="s">
        <v>1277</v>
      </c>
      <c r="AA226" s="489" t="s">
        <v>1277</v>
      </c>
      <c r="AB226" s="489" t="s">
        <v>1277</v>
      </c>
      <c r="AC226" s="521"/>
      <c r="AD226" s="558" t="s">
        <v>159</v>
      </c>
      <c r="AE226" s="68"/>
      <c r="AF226" s="489" t="s">
        <v>1264</v>
      </c>
      <c r="AG226" s="489" t="s">
        <v>1640</v>
      </c>
      <c r="AH226" s="489" t="s">
        <v>1640</v>
      </c>
      <c r="AI226" s="489" t="s">
        <v>1640</v>
      </c>
      <c r="AJ226" s="489"/>
      <c r="AK226" s="489" t="s">
        <v>1298</v>
      </c>
      <c r="AL226" s="489"/>
      <c r="AM226" s="558" t="s">
        <v>1463</v>
      </c>
      <c r="AN226" s="66"/>
      <c r="AO226" s="66" t="s">
        <v>155</v>
      </c>
      <c r="AP226" s="66"/>
      <c r="AQ226"/>
    </row>
    <row r="227" spans="1:45" ht="15" customHeight="1" x14ac:dyDescent="0.25">
      <c r="A227" s="11" t="s">
        <v>38</v>
      </c>
      <c r="B227" s="901" t="s">
        <v>38</v>
      </c>
      <c r="C227" s="40" t="s">
        <v>393</v>
      </c>
      <c r="D227" s="39" t="s">
        <v>415</v>
      </c>
      <c r="E227" s="40"/>
      <c r="F227" s="790" t="s">
        <v>39</v>
      </c>
      <c r="G227" s="563"/>
      <c r="H227" s="121"/>
      <c r="I227" s="855"/>
      <c r="J227" s="856"/>
      <c r="K227" s="857"/>
      <c r="L227" s="721" t="s">
        <v>804</v>
      </c>
      <c r="M227" s="688" t="s">
        <v>155</v>
      </c>
      <c r="N227" s="688" t="s">
        <v>155</v>
      </c>
      <c r="O227" s="688" t="s">
        <v>155</v>
      </c>
      <c r="P227" s="688"/>
      <c r="Q227" s="688" t="s">
        <v>155</v>
      </c>
      <c r="R227" s="688"/>
      <c r="S227" s="688" t="s">
        <v>155</v>
      </c>
      <c r="T227" s="688"/>
      <c r="U227" s="688"/>
      <c r="V227" s="688" t="s">
        <v>1311</v>
      </c>
      <c r="W227" s="688" t="s">
        <v>1331</v>
      </c>
      <c r="X227" s="688" t="s">
        <v>1332</v>
      </c>
      <c r="Y227" s="688"/>
      <c r="Z227" s="688" t="s">
        <v>1303</v>
      </c>
      <c r="AA227" s="688" t="s">
        <v>1303</v>
      </c>
      <c r="AB227" s="688" t="s">
        <v>1303</v>
      </c>
      <c r="AC227" s="709"/>
      <c r="AD227" s="758" t="s">
        <v>159</v>
      </c>
      <c r="AE227" s="790"/>
      <c r="AF227" s="688" t="s">
        <v>1263</v>
      </c>
      <c r="AG227" s="688" t="s">
        <v>1641</v>
      </c>
      <c r="AH227" s="688" t="s">
        <v>1641</v>
      </c>
      <c r="AI227" s="688" t="s">
        <v>1642</v>
      </c>
      <c r="AJ227" s="688"/>
      <c r="AK227" s="688" t="s">
        <v>1634</v>
      </c>
      <c r="AL227" s="688"/>
      <c r="AM227" s="844" t="s">
        <v>1463</v>
      </c>
      <c r="AN227" s="758"/>
      <c r="AO227" s="758" t="s">
        <v>155</v>
      </c>
      <c r="AP227" s="758"/>
      <c r="AQ227"/>
    </row>
    <row r="228" spans="1:45" x14ac:dyDescent="0.25">
      <c r="A228" s="11" t="s">
        <v>38</v>
      </c>
      <c r="B228" s="902" t="s">
        <v>1643</v>
      </c>
      <c r="C228" s="45" t="s">
        <v>393</v>
      </c>
      <c r="D228" s="44" t="s">
        <v>419</v>
      </c>
      <c r="E228" s="45"/>
      <c r="F228" s="791"/>
      <c r="G228" s="564"/>
      <c r="H228" s="123"/>
      <c r="I228" s="845"/>
      <c r="J228" s="846"/>
      <c r="K228" s="847"/>
      <c r="L228" s="734"/>
      <c r="M228" s="689"/>
      <c r="N228" s="689"/>
      <c r="O228" s="689"/>
      <c r="P228" s="689"/>
      <c r="Q228" s="689"/>
      <c r="R228" s="689"/>
      <c r="S228" s="689"/>
      <c r="T228" s="689"/>
      <c r="U228" s="689"/>
      <c r="V228" s="689"/>
      <c r="W228" s="689"/>
      <c r="X228" s="689"/>
      <c r="Y228" s="689"/>
      <c r="Z228" s="689"/>
      <c r="AA228" s="689"/>
      <c r="AB228" s="689"/>
      <c r="AC228" s="731"/>
      <c r="AD228" s="759"/>
      <c r="AE228" s="791"/>
      <c r="AF228" s="689"/>
      <c r="AG228" s="689"/>
      <c r="AH228" s="689"/>
      <c r="AI228" s="689"/>
      <c r="AJ228" s="689"/>
      <c r="AK228" s="689"/>
      <c r="AL228" s="689"/>
      <c r="AM228" s="844"/>
      <c r="AN228" s="759"/>
      <c r="AO228" s="759"/>
      <c r="AP228" s="759"/>
      <c r="AQ228"/>
    </row>
    <row r="229" spans="1:45" x14ac:dyDescent="0.25">
      <c r="A229" s="11" t="s">
        <v>38</v>
      </c>
      <c r="B229" s="903" t="s">
        <v>1644</v>
      </c>
      <c r="C229" s="45" t="s">
        <v>393</v>
      </c>
      <c r="D229" s="59" t="s">
        <v>394</v>
      </c>
      <c r="E229" s="60"/>
      <c r="F229" s="792"/>
      <c r="G229" s="565"/>
      <c r="H229" s="125"/>
      <c r="I229" s="848"/>
      <c r="J229" s="849"/>
      <c r="K229" s="850"/>
      <c r="L229" s="722"/>
      <c r="M229" s="690"/>
      <c r="N229" s="690"/>
      <c r="O229" s="690"/>
      <c r="P229" s="690"/>
      <c r="Q229" s="690"/>
      <c r="R229" s="690"/>
      <c r="S229" s="690"/>
      <c r="T229" s="690"/>
      <c r="U229" s="690"/>
      <c r="V229" s="690"/>
      <c r="W229" s="690"/>
      <c r="X229" s="690"/>
      <c r="Y229" s="690"/>
      <c r="Z229" s="690"/>
      <c r="AA229" s="690"/>
      <c r="AB229" s="690"/>
      <c r="AC229" s="710"/>
      <c r="AD229" s="760"/>
      <c r="AE229" s="792"/>
      <c r="AF229" s="690"/>
      <c r="AG229" s="690"/>
      <c r="AH229" s="690"/>
      <c r="AI229" s="690"/>
      <c r="AJ229" s="690"/>
      <c r="AK229" s="690"/>
      <c r="AL229" s="690"/>
      <c r="AM229" s="844"/>
      <c r="AN229" s="760"/>
      <c r="AO229" s="760"/>
      <c r="AP229" s="760"/>
      <c r="AQ229"/>
    </row>
    <row r="230" spans="1:45" x14ac:dyDescent="0.25">
      <c r="A230" s="11" t="s">
        <v>1164</v>
      </c>
      <c r="B230" s="858" t="s">
        <v>1164</v>
      </c>
      <c r="C230" s="52" t="s">
        <v>393</v>
      </c>
      <c r="D230" s="51" t="s">
        <v>415</v>
      </c>
      <c r="E230" s="52"/>
      <c r="F230" s="784" t="s">
        <v>811</v>
      </c>
      <c r="G230" s="787" t="s">
        <v>632</v>
      </c>
      <c r="H230" s="554"/>
      <c r="I230" s="787"/>
      <c r="J230" s="885"/>
      <c r="K230" s="886"/>
      <c r="L230" s="719" t="s">
        <v>812</v>
      </c>
      <c r="M230" s="701"/>
      <c r="N230" s="701"/>
      <c r="O230" s="701" t="s">
        <v>155</v>
      </c>
      <c r="P230" s="701"/>
      <c r="Q230" s="701"/>
      <c r="R230" s="701"/>
      <c r="S230" s="701"/>
      <c r="T230" s="701"/>
      <c r="U230" s="701" t="s">
        <v>155</v>
      </c>
      <c r="V230" s="701" t="s">
        <v>1326</v>
      </c>
      <c r="W230" s="701" t="s">
        <v>1326</v>
      </c>
      <c r="X230" s="701" t="s">
        <v>1326</v>
      </c>
      <c r="Y230" s="701"/>
      <c r="Z230" s="701"/>
      <c r="AA230" s="701"/>
      <c r="AB230" s="701"/>
      <c r="AC230" s="771" t="s">
        <v>1448</v>
      </c>
      <c r="AD230" s="701" t="s">
        <v>159</v>
      </c>
      <c r="AE230" s="784"/>
      <c r="AF230" s="701" t="s">
        <v>1263</v>
      </c>
      <c r="AG230" s="701" t="s">
        <v>1377</v>
      </c>
      <c r="AH230" s="701" t="s">
        <v>1645</v>
      </c>
      <c r="AI230" s="701" t="s">
        <v>814</v>
      </c>
      <c r="AJ230" s="701"/>
      <c r="AK230" s="701" t="s">
        <v>1377</v>
      </c>
      <c r="AL230" s="870" t="s">
        <v>155</v>
      </c>
      <c r="AM230" s="787" t="s">
        <v>1463</v>
      </c>
      <c r="AN230" s="758" t="s">
        <v>155</v>
      </c>
      <c r="AO230" s="758" t="s">
        <v>155</v>
      </c>
      <c r="AP230" s="758"/>
      <c r="AQ230"/>
    </row>
    <row r="231" spans="1:45" x14ac:dyDescent="0.25">
      <c r="A231" s="11" t="s">
        <v>1164</v>
      </c>
      <c r="B231" s="900" t="s">
        <v>1644</v>
      </c>
      <c r="C231" s="586" t="s">
        <v>393</v>
      </c>
      <c r="D231" s="584" t="s">
        <v>419</v>
      </c>
      <c r="E231" s="586"/>
      <c r="F231" s="785"/>
      <c r="G231" s="788"/>
      <c r="H231" s="149"/>
      <c r="I231" s="788"/>
      <c r="J231" s="880"/>
      <c r="K231" s="881"/>
      <c r="L231" s="740"/>
      <c r="M231" s="737"/>
      <c r="N231" s="737"/>
      <c r="O231" s="737"/>
      <c r="P231" s="737"/>
      <c r="Q231" s="737"/>
      <c r="R231" s="737"/>
      <c r="S231" s="737"/>
      <c r="T231" s="737"/>
      <c r="U231" s="737"/>
      <c r="V231" s="737"/>
      <c r="W231" s="737"/>
      <c r="X231" s="737"/>
      <c r="Y231" s="737"/>
      <c r="Z231" s="737"/>
      <c r="AA231" s="737"/>
      <c r="AB231" s="737"/>
      <c r="AC231" s="771"/>
      <c r="AD231" s="737"/>
      <c r="AE231" s="785"/>
      <c r="AF231" s="737"/>
      <c r="AG231" s="737"/>
      <c r="AH231" s="737"/>
      <c r="AI231" s="737"/>
      <c r="AJ231" s="737"/>
      <c r="AK231" s="737"/>
      <c r="AL231" s="871"/>
      <c r="AM231" s="788"/>
      <c r="AN231" s="759"/>
      <c r="AO231" s="759"/>
      <c r="AP231" s="759"/>
      <c r="AQ231"/>
    </row>
    <row r="232" spans="1:45" x14ac:dyDescent="0.25">
      <c r="A232" s="11" t="s">
        <v>1164</v>
      </c>
      <c r="B232" s="859" t="s">
        <v>1646</v>
      </c>
      <c r="C232" s="586" t="s">
        <v>393</v>
      </c>
      <c r="D232" s="585" t="s">
        <v>394</v>
      </c>
      <c r="E232" s="587"/>
      <c r="F232" s="786"/>
      <c r="G232" s="789"/>
      <c r="H232" s="555"/>
      <c r="I232" s="789"/>
      <c r="J232" s="882"/>
      <c r="K232" s="883"/>
      <c r="L232" s="720"/>
      <c r="M232" s="702"/>
      <c r="N232" s="702"/>
      <c r="O232" s="702"/>
      <c r="P232" s="702"/>
      <c r="Q232" s="702"/>
      <c r="R232" s="702"/>
      <c r="S232" s="702"/>
      <c r="T232" s="702"/>
      <c r="U232" s="702"/>
      <c r="V232" s="702"/>
      <c r="W232" s="702"/>
      <c r="X232" s="702"/>
      <c r="Y232" s="702"/>
      <c r="Z232" s="702"/>
      <c r="AA232" s="702"/>
      <c r="AB232" s="702"/>
      <c r="AC232" s="771"/>
      <c r="AD232" s="702"/>
      <c r="AE232" s="786"/>
      <c r="AF232" s="702"/>
      <c r="AG232" s="702"/>
      <c r="AH232" s="702"/>
      <c r="AI232" s="702"/>
      <c r="AJ232" s="702"/>
      <c r="AK232" s="702"/>
      <c r="AL232" s="872"/>
      <c r="AM232" s="789"/>
      <c r="AN232" s="760"/>
      <c r="AO232" s="760"/>
      <c r="AP232" s="760"/>
      <c r="AQ232"/>
    </row>
    <row r="233" spans="1:45" x14ac:dyDescent="0.25">
      <c r="A233" s="11" t="s">
        <v>40</v>
      </c>
      <c r="B233" s="852" t="s">
        <v>40</v>
      </c>
      <c r="C233" s="40" t="s">
        <v>393</v>
      </c>
      <c r="D233" s="39" t="s">
        <v>394</v>
      </c>
      <c r="E233" s="40"/>
      <c r="F233" s="768" t="s">
        <v>41</v>
      </c>
      <c r="G233" s="563"/>
      <c r="H233" s="121"/>
      <c r="I233" s="855"/>
      <c r="J233" s="856"/>
      <c r="K233" s="857"/>
      <c r="L233" s="721" t="s">
        <v>815</v>
      </c>
      <c r="M233" s="688" t="s">
        <v>155</v>
      </c>
      <c r="N233" s="688"/>
      <c r="O233" s="688" t="s">
        <v>155</v>
      </c>
      <c r="P233" s="688"/>
      <c r="Q233" s="688"/>
      <c r="R233" s="688"/>
      <c r="S233" s="688" t="s">
        <v>155</v>
      </c>
      <c r="T233" s="688"/>
      <c r="U233" s="688"/>
      <c r="V233" s="688" t="s">
        <v>1332</v>
      </c>
      <c r="W233" s="688" t="s">
        <v>1331</v>
      </c>
      <c r="X233" s="688" t="s">
        <v>1332</v>
      </c>
      <c r="Y233" s="688"/>
      <c r="Z233" s="688" t="s">
        <v>1277</v>
      </c>
      <c r="AA233" s="688" t="s">
        <v>1277</v>
      </c>
      <c r="AB233" s="688" t="s">
        <v>1277</v>
      </c>
      <c r="AC233" s="771"/>
      <c r="AD233" s="768" t="s">
        <v>159</v>
      </c>
      <c r="AE233" s="790"/>
      <c r="AF233" s="688" t="s">
        <v>1264</v>
      </c>
      <c r="AG233" s="688" t="s">
        <v>1647</v>
      </c>
      <c r="AH233" s="688" t="s">
        <v>1647</v>
      </c>
      <c r="AI233" s="688" t="s">
        <v>1647</v>
      </c>
      <c r="AJ233" s="688"/>
      <c r="AK233" s="688" t="s">
        <v>1298</v>
      </c>
      <c r="AL233" s="688"/>
      <c r="AM233" s="844" t="s">
        <v>1463</v>
      </c>
      <c r="AN233" s="758"/>
      <c r="AO233" s="758" t="s">
        <v>155</v>
      </c>
      <c r="AP233" s="758"/>
      <c r="AQ233"/>
    </row>
    <row r="234" spans="1:45" x14ac:dyDescent="0.25">
      <c r="A234" s="11" t="s">
        <v>40</v>
      </c>
      <c r="B234" s="853" t="s">
        <v>1646</v>
      </c>
      <c r="C234" s="45" t="s">
        <v>393</v>
      </c>
      <c r="D234" s="59" t="s">
        <v>404</v>
      </c>
      <c r="E234" s="60"/>
      <c r="F234" s="762"/>
      <c r="G234" s="565"/>
      <c r="H234" s="125"/>
      <c r="I234" s="848"/>
      <c r="J234" s="849"/>
      <c r="K234" s="850"/>
      <c r="L234" s="734"/>
      <c r="M234" s="690"/>
      <c r="N234" s="690"/>
      <c r="O234" s="690"/>
      <c r="P234" s="690"/>
      <c r="Q234" s="690"/>
      <c r="R234" s="690"/>
      <c r="S234" s="690"/>
      <c r="T234" s="690"/>
      <c r="U234" s="690"/>
      <c r="V234" s="690"/>
      <c r="W234" s="690"/>
      <c r="X234" s="690"/>
      <c r="Y234" s="690"/>
      <c r="Z234" s="690"/>
      <c r="AA234" s="690"/>
      <c r="AB234" s="690"/>
      <c r="AC234" s="771"/>
      <c r="AD234" s="762"/>
      <c r="AE234" s="792"/>
      <c r="AF234" s="690"/>
      <c r="AG234" s="690"/>
      <c r="AH234" s="690"/>
      <c r="AI234" s="690"/>
      <c r="AJ234" s="690"/>
      <c r="AK234" s="690"/>
      <c r="AL234" s="690"/>
      <c r="AM234" s="844"/>
      <c r="AN234" s="760"/>
      <c r="AO234" s="760"/>
      <c r="AP234" s="760"/>
      <c r="AQ234"/>
    </row>
    <row r="235" spans="1:45" x14ac:dyDescent="0.25">
      <c r="A235" s="11" t="s">
        <v>1169</v>
      </c>
      <c r="B235" s="860" t="s">
        <v>1169</v>
      </c>
      <c r="C235" s="52" t="s">
        <v>393</v>
      </c>
      <c r="D235" s="51" t="s">
        <v>394</v>
      </c>
      <c r="E235" s="52"/>
      <c r="F235" s="772" t="s">
        <v>819</v>
      </c>
      <c r="G235" s="96"/>
      <c r="H235" s="97"/>
      <c r="I235" s="787"/>
      <c r="J235" s="885"/>
      <c r="K235" s="886"/>
      <c r="L235" s="747" t="s">
        <v>820</v>
      </c>
      <c r="M235" s="701" t="s">
        <v>155</v>
      </c>
      <c r="N235" s="701"/>
      <c r="O235" s="701"/>
      <c r="P235" s="701"/>
      <c r="Q235" s="701"/>
      <c r="R235" s="701"/>
      <c r="S235" s="701"/>
      <c r="T235" s="701"/>
      <c r="U235" s="701"/>
      <c r="V235" s="701" t="s">
        <v>1332</v>
      </c>
      <c r="W235" s="701" t="s">
        <v>1331</v>
      </c>
      <c r="X235" s="701" t="s">
        <v>1332</v>
      </c>
      <c r="Y235" s="701"/>
      <c r="Z235" s="701" t="s">
        <v>1277</v>
      </c>
      <c r="AA235" s="701" t="s">
        <v>1277</v>
      </c>
      <c r="AB235" s="701" t="s">
        <v>1277</v>
      </c>
      <c r="AC235" s="709"/>
      <c r="AD235" s="772" t="s">
        <v>159</v>
      </c>
      <c r="AE235" s="784"/>
      <c r="AF235" s="701" t="s">
        <v>1264</v>
      </c>
      <c r="AG235" s="701" t="s">
        <v>1648</v>
      </c>
      <c r="AH235" s="701" t="s">
        <v>1648</v>
      </c>
      <c r="AI235" s="701" t="s">
        <v>1648</v>
      </c>
      <c r="AJ235" s="701"/>
      <c r="AK235" s="701" t="s">
        <v>1298</v>
      </c>
      <c r="AL235" s="701"/>
      <c r="AM235" s="876" t="s">
        <v>1463</v>
      </c>
      <c r="AN235" s="758"/>
      <c r="AO235" s="758" t="s">
        <v>155</v>
      </c>
      <c r="AP235" s="758"/>
      <c r="AQ235"/>
    </row>
    <row r="236" spans="1:45" x14ac:dyDescent="0.25">
      <c r="A236" s="11" t="s">
        <v>1169</v>
      </c>
      <c r="B236" s="861" t="s">
        <v>1649</v>
      </c>
      <c r="C236" s="586" t="s">
        <v>393</v>
      </c>
      <c r="D236" s="585" t="s">
        <v>404</v>
      </c>
      <c r="E236" s="587"/>
      <c r="F236" s="775"/>
      <c r="G236" s="100"/>
      <c r="H236" s="101"/>
      <c r="I236" s="789"/>
      <c r="J236" s="882"/>
      <c r="K236" s="883"/>
      <c r="L236" s="774"/>
      <c r="M236" s="702"/>
      <c r="N236" s="702"/>
      <c r="O236" s="702"/>
      <c r="P236" s="702"/>
      <c r="Q236" s="702"/>
      <c r="R236" s="702"/>
      <c r="S236" s="702"/>
      <c r="T236" s="702"/>
      <c r="U236" s="702"/>
      <c r="V236" s="702"/>
      <c r="W236" s="702"/>
      <c r="X236" s="702"/>
      <c r="Y236" s="702"/>
      <c r="Z236" s="702"/>
      <c r="AA236" s="702"/>
      <c r="AB236" s="702"/>
      <c r="AC236" s="710"/>
      <c r="AD236" s="775"/>
      <c r="AE236" s="786"/>
      <c r="AF236" s="702"/>
      <c r="AG236" s="702"/>
      <c r="AH236" s="702"/>
      <c r="AI236" s="702"/>
      <c r="AJ236" s="702"/>
      <c r="AK236" s="702"/>
      <c r="AL236" s="702"/>
      <c r="AM236" s="876"/>
      <c r="AN236" s="760"/>
      <c r="AO236" s="760"/>
      <c r="AP236" s="760"/>
      <c r="AQ236"/>
    </row>
    <row r="237" spans="1:45" ht="30" x14ac:dyDescent="0.25">
      <c r="A237" s="11" t="s">
        <v>1172</v>
      </c>
      <c r="B237" s="548" t="s">
        <v>1172</v>
      </c>
      <c r="C237" s="40" t="s">
        <v>393</v>
      </c>
      <c r="D237" s="108" t="s">
        <v>394</v>
      </c>
      <c r="E237" s="107"/>
      <c r="F237" s="518" t="s">
        <v>823</v>
      </c>
      <c r="G237" s="109"/>
      <c r="H237" s="110"/>
      <c r="I237" s="841"/>
      <c r="J237" s="842"/>
      <c r="K237" s="843"/>
      <c r="L237" s="519" t="s">
        <v>824</v>
      </c>
      <c r="M237" s="477"/>
      <c r="N237" s="477"/>
      <c r="O237" s="477" t="s">
        <v>155</v>
      </c>
      <c r="P237" s="477" t="s">
        <v>155</v>
      </c>
      <c r="Q237" s="477" t="s">
        <v>155</v>
      </c>
      <c r="R237" s="477"/>
      <c r="S237" s="477" t="s">
        <v>155</v>
      </c>
      <c r="T237" s="477"/>
      <c r="U237" s="477"/>
      <c r="V237" s="477" t="s">
        <v>1240</v>
      </c>
      <c r="W237" s="477" t="s">
        <v>1318</v>
      </c>
      <c r="X237" s="477" t="s">
        <v>1319</v>
      </c>
      <c r="Y237" s="477"/>
      <c r="Z237" s="477" t="s">
        <v>1303</v>
      </c>
      <c r="AA237" s="477" t="s">
        <v>1303</v>
      </c>
      <c r="AB237" s="477" t="s">
        <v>1303</v>
      </c>
      <c r="AC237" s="41"/>
      <c r="AD237" s="63" t="s">
        <v>159</v>
      </c>
      <c r="AE237" s="63" t="s">
        <v>1650</v>
      </c>
      <c r="AF237" s="477" t="s">
        <v>1263</v>
      </c>
      <c r="AG237" s="477" t="s">
        <v>1651</v>
      </c>
      <c r="AH237" s="477" t="s">
        <v>1651</v>
      </c>
      <c r="AI237" s="477" t="s">
        <v>1652</v>
      </c>
      <c r="AJ237" s="477"/>
      <c r="AK237" s="477" t="s">
        <v>1298</v>
      </c>
      <c r="AL237" s="477"/>
      <c r="AM237" s="544" t="s">
        <v>1463</v>
      </c>
      <c r="AN237" s="66"/>
      <c r="AO237" s="66" t="s">
        <v>155</v>
      </c>
      <c r="AP237" s="66" t="s">
        <v>1653</v>
      </c>
      <c r="AQ237"/>
    </row>
    <row r="238" spans="1:45" ht="30" x14ac:dyDescent="0.25">
      <c r="A238" s="11" t="s">
        <v>1175</v>
      </c>
      <c r="B238" s="553" t="s">
        <v>1175</v>
      </c>
      <c r="C238" s="52" t="s">
        <v>393</v>
      </c>
      <c r="D238" s="78" t="s">
        <v>404</v>
      </c>
      <c r="E238" s="79"/>
      <c r="F238" s="522" t="s">
        <v>1654</v>
      </c>
      <c r="G238" s="112"/>
      <c r="H238" s="113"/>
      <c r="I238" s="838"/>
      <c r="J238" s="839"/>
      <c r="K238" s="840"/>
      <c r="L238" s="508" t="s">
        <v>827</v>
      </c>
      <c r="M238" s="489"/>
      <c r="N238" s="489"/>
      <c r="O238" s="489" t="s">
        <v>155</v>
      </c>
      <c r="P238" s="489" t="s">
        <v>155</v>
      </c>
      <c r="Q238" s="489"/>
      <c r="R238" s="489"/>
      <c r="S238" s="489" t="s">
        <v>155</v>
      </c>
      <c r="T238" s="489" t="s">
        <v>155</v>
      </c>
      <c r="U238" s="489"/>
      <c r="V238" s="489" t="s">
        <v>1240</v>
      </c>
      <c r="W238" s="489" t="s">
        <v>1265</v>
      </c>
      <c r="X238" s="489" t="s">
        <v>1266</v>
      </c>
      <c r="Y238" s="489"/>
      <c r="Z238" s="489"/>
      <c r="AA238" s="489"/>
      <c r="AB238" s="542"/>
      <c r="AC238" s="521" t="s">
        <v>1655</v>
      </c>
      <c r="AD238" s="558" t="s">
        <v>159</v>
      </c>
      <c r="AE238" s="558"/>
      <c r="AF238" s="542" t="s">
        <v>1264</v>
      </c>
      <c r="AG238" s="542" t="s">
        <v>1656</v>
      </c>
      <c r="AH238" s="542" t="s">
        <v>1656</v>
      </c>
      <c r="AI238" s="542" t="s">
        <v>1656</v>
      </c>
      <c r="AJ238" s="542" t="s">
        <v>1288</v>
      </c>
      <c r="AK238" s="542" t="s">
        <v>1478</v>
      </c>
      <c r="AL238" s="489"/>
      <c r="AM238" s="558" t="s">
        <v>1463</v>
      </c>
      <c r="AN238" s="66"/>
      <c r="AO238" s="66" t="s">
        <v>155</v>
      </c>
      <c r="AP238" s="66"/>
      <c r="AQ238"/>
    </row>
    <row r="239" spans="1:45" ht="15" customHeight="1" x14ac:dyDescent="0.25">
      <c r="A239" s="11" t="s">
        <v>30</v>
      </c>
      <c r="B239" s="852" t="s">
        <v>30</v>
      </c>
      <c r="C239" s="40" t="s">
        <v>393</v>
      </c>
      <c r="D239" s="39" t="s">
        <v>415</v>
      </c>
      <c r="E239" s="40"/>
      <c r="F239" s="768" t="s">
        <v>31</v>
      </c>
      <c r="G239" s="563"/>
      <c r="H239" s="121"/>
      <c r="I239" s="855"/>
      <c r="J239" s="856"/>
      <c r="K239" s="857"/>
      <c r="L239" s="721" t="s">
        <v>829</v>
      </c>
      <c r="M239" s="688" t="s">
        <v>155</v>
      </c>
      <c r="N239" s="688"/>
      <c r="O239" s="688" t="s">
        <v>155</v>
      </c>
      <c r="P239" s="688"/>
      <c r="Q239" s="688" t="s">
        <v>155</v>
      </c>
      <c r="R239" s="688"/>
      <c r="S239" s="688"/>
      <c r="T239" s="688" t="s">
        <v>155</v>
      </c>
      <c r="U239" s="688"/>
      <c r="V239" s="688" t="s">
        <v>1311</v>
      </c>
      <c r="W239" s="688" t="s">
        <v>1265</v>
      </c>
      <c r="X239" s="688" t="s">
        <v>1266</v>
      </c>
      <c r="Y239" s="688"/>
      <c r="Z239" s="688" t="s">
        <v>1303</v>
      </c>
      <c r="AA239" s="688" t="s">
        <v>1303</v>
      </c>
      <c r="AB239" s="688" t="s">
        <v>1303</v>
      </c>
      <c r="AC239" s="771"/>
      <c r="AD239" s="768" t="s">
        <v>159</v>
      </c>
      <c r="AE239" s="790" t="s">
        <v>1657</v>
      </c>
      <c r="AF239" s="688" t="s">
        <v>1263</v>
      </c>
      <c r="AG239" s="688" t="s">
        <v>1658</v>
      </c>
      <c r="AH239" s="688" t="s">
        <v>1658</v>
      </c>
      <c r="AI239" s="688" t="s">
        <v>1659</v>
      </c>
      <c r="AJ239" s="688" t="s">
        <v>1377</v>
      </c>
      <c r="AK239" s="688" t="s">
        <v>1298</v>
      </c>
      <c r="AL239" s="688"/>
      <c r="AM239" s="844" t="s">
        <v>1463</v>
      </c>
      <c r="AN239" s="758"/>
      <c r="AO239" s="758" t="s">
        <v>155</v>
      </c>
      <c r="AP239" s="758" t="s">
        <v>1660</v>
      </c>
      <c r="AQ239"/>
    </row>
    <row r="240" spans="1:45" x14ac:dyDescent="0.25">
      <c r="A240" s="11" t="s">
        <v>30</v>
      </c>
      <c r="B240" s="853" t="s">
        <v>1661</v>
      </c>
      <c r="C240" s="45" t="s">
        <v>393</v>
      </c>
      <c r="D240" s="59" t="s">
        <v>419</v>
      </c>
      <c r="E240" s="60"/>
      <c r="F240" s="762"/>
      <c r="G240" s="565"/>
      <c r="H240" s="125"/>
      <c r="I240" s="848"/>
      <c r="J240" s="849"/>
      <c r="K240" s="850"/>
      <c r="L240" s="734"/>
      <c r="M240" s="690"/>
      <c r="N240" s="690"/>
      <c r="O240" s="690"/>
      <c r="P240" s="690"/>
      <c r="Q240" s="690"/>
      <c r="R240" s="690"/>
      <c r="S240" s="690"/>
      <c r="T240" s="690"/>
      <c r="U240" s="690"/>
      <c r="V240" s="690"/>
      <c r="W240" s="690"/>
      <c r="X240" s="690"/>
      <c r="Y240" s="690"/>
      <c r="Z240" s="690"/>
      <c r="AA240" s="690"/>
      <c r="AB240" s="690"/>
      <c r="AC240" s="771"/>
      <c r="AD240" s="762"/>
      <c r="AE240" s="792"/>
      <c r="AF240" s="690"/>
      <c r="AG240" s="690"/>
      <c r="AH240" s="690"/>
      <c r="AI240" s="690"/>
      <c r="AJ240" s="690"/>
      <c r="AK240" s="690"/>
      <c r="AL240" s="690"/>
      <c r="AM240" s="844"/>
      <c r="AN240" s="760"/>
      <c r="AO240" s="760"/>
      <c r="AP240" s="760"/>
      <c r="AQ240"/>
    </row>
    <row r="241" spans="1:45" ht="15" customHeight="1" x14ac:dyDescent="0.25">
      <c r="A241" s="11" t="s">
        <v>32</v>
      </c>
      <c r="B241" s="860" t="s">
        <v>32</v>
      </c>
      <c r="C241" s="52" t="s">
        <v>393</v>
      </c>
      <c r="D241" s="51" t="s">
        <v>415</v>
      </c>
      <c r="E241" s="52"/>
      <c r="F241" s="772" t="s">
        <v>33</v>
      </c>
      <c r="G241" s="551"/>
      <c r="H241" s="150"/>
      <c r="I241" s="787"/>
      <c r="J241" s="885"/>
      <c r="K241" s="886"/>
      <c r="L241" s="719" t="s">
        <v>836</v>
      </c>
      <c r="M241" s="701" t="s">
        <v>155</v>
      </c>
      <c r="N241" s="701"/>
      <c r="O241" s="701" t="s">
        <v>155</v>
      </c>
      <c r="P241" s="701"/>
      <c r="Q241" s="701"/>
      <c r="R241" s="701"/>
      <c r="S241" s="701"/>
      <c r="T241" s="701"/>
      <c r="U241" s="701"/>
      <c r="V241" s="701" t="s">
        <v>1332</v>
      </c>
      <c r="W241" s="701" t="s">
        <v>1331</v>
      </c>
      <c r="X241" s="701" t="s">
        <v>1332</v>
      </c>
      <c r="Y241" s="701"/>
      <c r="Z241" s="701" t="s">
        <v>1277</v>
      </c>
      <c r="AA241" s="701" t="s">
        <v>1277</v>
      </c>
      <c r="AB241" s="701" t="s">
        <v>1277</v>
      </c>
      <c r="AC241" s="771"/>
      <c r="AD241" s="772" t="s">
        <v>159</v>
      </c>
      <c r="AE241" s="784" t="s">
        <v>1662</v>
      </c>
      <c r="AF241" s="701" t="s">
        <v>1264</v>
      </c>
      <c r="AG241" s="701" t="s">
        <v>1663</v>
      </c>
      <c r="AH241" s="701" t="s">
        <v>1663</v>
      </c>
      <c r="AI241" s="701" t="s">
        <v>1663</v>
      </c>
      <c r="AJ241" s="701" t="s">
        <v>1377</v>
      </c>
      <c r="AK241" s="701" t="s">
        <v>1298</v>
      </c>
      <c r="AL241" s="701"/>
      <c r="AM241" s="876" t="s">
        <v>1463</v>
      </c>
      <c r="AN241" s="758"/>
      <c r="AO241" s="758" t="s">
        <v>155</v>
      </c>
      <c r="AP241" s="758" t="s">
        <v>1664</v>
      </c>
      <c r="AQ241"/>
    </row>
    <row r="242" spans="1:45" x14ac:dyDescent="0.25">
      <c r="A242" s="11" t="s">
        <v>32</v>
      </c>
      <c r="B242" s="861" t="s">
        <v>1665</v>
      </c>
      <c r="C242" s="586" t="s">
        <v>393</v>
      </c>
      <c r="D242" s="585" t="s">
        <v>419</v>
      </c>
      <c r="E242" s="587"/>
      <c r="F242" s="775"/>
      <c r="G242" s="552"/>
      <c r="H242" s="151"/>
      <c r="I242" s="789"/>
      <c r="J242" s="882"/>
      <c r="K242" s="883"/>
      <c r="L242" s="740"/>
      <c r="M242" s="702"/>
      <c r="N242" s="702"/>
      <c r="O242" s="702"/>
      <c r="P242" s="702"/>
      <c r="Q242" s="702"/>
      <c r="R242" s="702"/>
      <c r="S242" s="702"/>
      <c r="T242" s="702"/>
      <c r="U242" s="702"/>
      <c r="V242" s="702"/>
      <c r="W242" s="702"/>
      <c r="X242" s="702"/>
      <c r="Y242" s="702"/>
      <c r="Z242" s="702"/>
      <c r="AA242" s="702"/>
      <c r="AB242" s="702"/>
      <c r="AC242" s="771"/>
      <c r="AD242" s="775"/>
      <c r="AE242" s="786"/>
      <c r="AF242" s="702"/>
      <c r="AG242" s="702"/>
      <c r="AH242" s="702"/>
      <c r="AI242" s="702"/>
      <c r="AJ242" s="702"/>
      <c r="AK242" s="702"/>
      <c r="AL242" s="702"/>
      <c r="AM242" s="876"/>
      <c r="AN242" s="760"/>
      <c r="AO242" s="760"/>
      <c r="AP242" s="760"/>
      <c r="AQ242"/>
    </row>
    <row r="243" spans="1:45" ht="30" x14ac:dyDescent="0.25">
      <c r="A243" s="11" t="s">
        <v>1179</v>
      </c>
      <c r="B243" s="548" t="s">
        <v>1179</v>
      </c>
      <c r="C243" s="40" t="s">
        <v>393</v>
      </c>
      <c r="D243" s="108" t="s">
        <v>419</v>
      </c>
      <c r="E243" s="107"/>
      <c r="F243" s="518" t="s">
        <v>840</v>
      </c>
      <c r="G243" s="111"/>
      <c r="H243" s="114"/>
      <c r="I243" s="841"/>
      <c r="J243" s="842"/>
      <c r="K243" s="843"/>
      <c r="L243" s="499" t="s">
        <v>841</v>
      </c>
      <c r="M243" s="477" t="s">
        <v>155</v>
      </c>
      <c r="N243" s="477"/>
      <c r="O243" s="477" t="s">
        <v>155</v>
      </c>
      <c r="P243" s="477"/>
      <c r="Q243" s="477"/>
      <c r="R243" s="477"/>
      <c r="S243" s="477" t="s">
        <v>155</v>
      </c>
      <c r="T243" s="477" t="s">
        <v>155</v>
      </c>
      <c r="U243" s="477"/>
      <c r="V243" s="477" t="s">
        <v>1332</v>
      </c>
      <c r="W243" s="477" t="s">
        <v>1331</v>
      </c>
      <c r="X243" s="477" t="s">
        <v>1332</v>
      </c>
      <c r="Y243" s="477"/>
      <c r="Z243" s="477" t="s">
        <v>1277</v>
      </c>
      <c r="AA243" s="477" t="s">
        <v>1277</v>
      </c>
      <c r="AB243" s="543" t="s">
        <v>1277</v>
      </c>
      <c r="AC243" s="41"/>
      <c r="AD243" s="544" t="s">
        <v>159</v>
      </c>
      <c r="AE243" s="544"/>
      <c r="AF243" s="543" t="s">
        <v>1264</v>
      </c>
      <c r="AG243" s="543" t="s">
        <v>1666</v>
      </c>
      <c r="AH243" s="543" t="s">
        <v>1666</v>
      </c>
      <c r="AI243" s="543" t="s">
        <v>1666</v>
      </c>
      <c r="AJ243" s="543"/>
      <c r="AK243" s="543" t="s">
        <v>1298</v>
      </c>
      <c r="AL243" s="477"/>
      <c r="AM243" s="544" t="s">
        <v>1463</v>
      </c>
      <c r="AN243" s="66"/>
      <c r="AO243" s="66" t="s">
        <v>155</v>
      </c>
      <c r="AP243" s="66"/>
      <c r="AQ243"/>
    </row>
    <row r="244" spans="1:45" ht="76.5" x14ac:dyDescent="0.25">
      <c r="A244" s="11" t="s">
        <v>1181</v>
      </c>
      <c r="B244" s="553" t="s">
        <v>1181</v>
      </c>
      <c r="C244" s="52" t="s">
        <v>393</v>
      </c>
      <c r="D244" s="78" t="s">
        <v>432</v>
      </c>
      <c r="E244" s="79"/>
      <c r="F244" s="522" t="s">
        <v>846</v>
      </c>
      <c r="G244" s="112"/>
      <c r="H244" s="113"/>
      <c r="I244" s="838"/>
      <c r="J244" s="839"/>
      <c r="K244" s="840"/>
      <c r="L244" s="508" t="s">
        <v>847</v>
      </c>
      <c r="M244" s="489"/>
      <c r="N244" s="489"/>
      <c r="O244" s="489" t="s">
        <v>155</v>
      </c>
      <c r="P244" s="489" t="s">
        <v>155</v>
      </c>
      <c r="Q244" s="489"/>
      <c r="R244" s="489"/>
      <c r="S244" s="489" t="s">
        <v>155</v>
      </c>
      <c r="T244" s="489"/>
      <c r="U244" s="489"/>
      <c r="V244" s="489"/>
      <c r="W244" s="489"/>
      <c r="X244" s="489"/>
      <c r="Y244" s="489"/>
      <c r="Z244" s="489"/>
      <c r="AA244" s="489"/>
      <c r="AB244" s="542"/>
      <c r="AC244" s="547" t="s">
        <v>1240</v>
      </c>
      <c r="AD244" s="558" t="s">
        <v>159</v>
      </c>
      <c r="AE244" s="566" t="s">
        <v>1667</v>
      </c>
      <c r="AF244" s="542" t="s">
        <v>1264</v>
      </c>
      <c r="AG244" s="542" t="s">
        <v>1668</v>
      </c>
      <c r="AH244" s="542" t="s">
        <v>1668</v>
      </c>
      <c r="AI244" s="542" t="s">
        <v>1668</v>
      </c>
      <c r="AJ244" s="542" t="s">
        <v>131</v>
      </c>
      <c r="AK244" s="542" t="s">
        <v>1478</v>
      </c>
      <c r="AL244" s="489"/>
      <c r="AM244" s="558" t="s">
        <v>1463</v>
      </c>
      <c r="AN244" s="66"/>
      <c r="AO244" s="66" t="s">
        <v>155</v>
      </c>
      <c r="AP244" s="66"/>
      <c r="AQ244"/>
    </row>
    <row r="245" spans="1:45" ht="51" x14ac:dyDescent="0.25">
      <c r="A245" s="11" t="s">
        <v>1183</v>
      </c>
      <c r="B245" s="548" t="s">
        <v>1183</v>
      </c>
      <c r="C245" s="40" t="s">
        <v>286</v>
      </c>
      <c r="D245" s="108" t="s">
        <v>286</v>
      </c>
      <c r="E245" s="107"/>
      <c r="F245" s="518" t="s">
        <v>852</v>
      </c>
      <c r="G245" s="109"/>
      <c r="H245" s="110"/>
      <c r="I245" s="841"/>
      <c r="J245" s="842"/>
      <c r="K245" s="843"/>
      <c r="L245" s="519" t="s">
        <v>853</v>
      </c>
      <c r="M245" s="477" t="s">
        <v>155</v>
      </c>
      <c r="N245" s="477"/>
      <c r="O245" s="477" t="s">
        <v>155</v>
      </c>
      <c r="P245" s="477" t="s">
        <v>155</v>
      </c>
      <c r="Q245" s="477"/>
      <c r="R245" s="477"/>
      <c r="S245" s="477"/>
      <c r="T245" s="477" t="s">
        <v>155</v>
      </c>
      <c r="U245" s="477"/>
      <c r="V245" s="477" t="s">
        <v>1240</v>
      </c>
      <c r="W245" s="477" t="s">
        <v>1265</v>
      </c>
      <c r="X245" s="477" t="s">
        <v>1266</v>
      </c>
      <c r="Y245" s="477"/>
      <c r="Z245" s="477"/>
      <c r="AA245" s="477"/>
      <c r="AB245" s="543" t="s">
        <v>1360</v>
      </c>
      <c r="AC245" s="547" t="s">
        <v>1240</v>
      </c>
      <c r="AD245" s="544" t="s">
        <v>159</v>
      </c>
      <c r="AE245" s="111" t="s">
        <v>1669</v>
      </c>
      <c r="AF245" s="543" t="s">
        <v>1263</v>
      </c>
      <c r="AG245" s="543" t="s">
        <v>1670</v>
      </c>
      <c r="AH245" s="543" t="s">
        <v>1671</v>
      </c>
      <c r="AI245" s="543" t="s">
        <v>1670</v>
      </c>
      <c r="AJ245" s="543" t="s">
        <v>1288</v>
      </c>
      <c r="AK245" s="543" t="s">
        <v>730</v>
      </c>
      <c r="AL245" s="477"/>
      <c r="AM245" s="544" t="s">
        <v>1463</v>
      </c>
      <c r="AN245" s="66"/>
      <c r="AO245" s="66" t="s">
        <v>155</v>
      </c>
      <c r="AP245" s="66"/>
      <c r="AQ245"/>
    </row>
    <row r="246" spans="1:45" ht="15" customHeight="1" x14ac:dyDescent="0.25">
      <c r="A246" s="11" t="s">
        <v>1186</v>
      </c>
      <c r="B246" s="860" t="s">
        <v>1186</v>
      </c>
      <c r="C246" s="52" t="s">
        <v>149</v>
      </c>
      <c r="D246" s="51" t="s">
        <v>858</v>
      </c>
      <c r="E246" s="52"/>
      <c r="F246" s="772" t="s">
        <v>857</v>
      </c>
      <c r="G246" s="96"/>
      <c r="H246" s="97"/>
      <c r="I246" s="787"/>
      <c r="J246" s="885"/>
      <c r="K246" s="886"/>
      <c r="L246" s="747" t="s">
        <v>859</v>
      </c>
      <c r="M246" s="701"/>
      <c r="N246" s="701"/>
      <c r="O246" s="701" t="s">
        <v>155</v>
      </c>
      <c r="P246" s="701" t="s">
        <v>155</v>
      </c>
      <c r="Q246" s="701"/>
      <c r="R246" s="701"/>
      <c r="S246" s="701" t="s">
        <v>155</v>
      </c>
      <c r="T246" s="701"/>
      <c r="U246" s="701"/>
      <c r="V246" s="701" t="s">
        <v>1240</v>
      </c>
      <c r="W246" s="701" t="s">
        <v>1318</v>
      </c>
      <c r="X246" s="701" t="s">
        <v>1319</v>
      </c>
      <c r="Y246" s="701"/>
      <c r="Z246" s="485"/>
      <c r="AA246" s="485"/>
      <c r="AB246" s="529"/>
      <c r="AC246" s="771"/>
      <c r="AD246" s="701" t="s">
        <v>159</v>
      </c>
      <c r="AE246" s="784" t="s">
        <v>1672</v>
      </c>
      <c r="AF246" s="701" t="s">
        <v>1264</v>
      </c>
      <c r="AG246" s="701" t="s">
        <v>1673</v>
      </c>
      <c r="AH246" s="701" t="s">
        <v>1673</v>
      </c>
      <c r="AI246" s="701" t="s">
        <v>1673</v>
      </c>
      <c r="AJ246" s="701" t="s">
        <v>131</v>
      </c>
      <c r="AK246" s="701" t="s">
        <v>1610</v>
      </c>
      <c r="AL246" s="701"/>
      <c r="AM246" s="787" t="s">
        <v>1463</v>
      </c>
      <c r="AN246" s="758"/>
      <c r="AO246" s="758" t="s">
        <v>155</v>
      </c>
      <c r="AP246" s="758"/>
      <c r="AQ246"/>
    </row>
    <row r="247" spans="1:45" x14ac:dyDescent="0.25">
      <c r="A247" s="11" t="s">
        <v>1186</v>
      </c>
      <c r="B247" s="861" t="s">
        <v>1674</v>
      </c>
      <c r="C247" s="586" t="s">
        <v>277</v>
      </c>
      <c r="D247" s="585" t="s">
        <v>858</v>
      </c>
      <c r="E247" s="587"/>
      <c r="F247" s="775"/>
      <c r="G247" s="100"/>
      <c r="H247" s="101"/>
      <c r="I247" s="789"/>
      <c r="J247" s="882"/>
      <c r="K247" s="883"/>
      <c r="L247" s="774"/>
      <c r="M247" s="702"/>
      <c r="N247" s="702"/>
      <c r="O247" s="702"/>
      <c r="P247" s="702"/>
      <c r="Q247" s="702"/>
      <c r="R247" s="702"/>
      <c r="S247" s="702"/>
      <c r="T247" s="702"/>
      <c r="U247" s="702"/>
      <c r="V247" s="702"/>
      <c r="W247" s="702"/>
      <c r="X247" s="702"/>
      <c r="Y247" s="702"/>
      <c r="Z247" s="486"/>
      <c r="AA247" s="486"/>
      <c r="AB247" s="531"/>
      <c r="AC247" s="771"/>
      <c r="AD247" s="702"/>
      <c r="AE247" s="786"/>
      <c r="AF247" s="702"/>
      <c r="AG247" s="702"/>
      <c r="AH247" s="702"/>
      <c r="AI247" s="702"/>
      <c r="AJ247" s="702"/>
      <c r="AK247" s="702"/>
      <c r="AL247" s="702"/>
      <c r="AM247" s="789"/>
      <c r="AN247" s="760"/>
      <c r="AO247" s="760"/>
      <c r="AP247" s="760"/>
      <c r="AQ247"/>
    </row>
    <row r="248" spans="1:45" ht="51" x14ac:dyDescent="0.25">
      <c r="A248" s="11" t="s">
        <v>46</v>
      </c>
      <c r="B248" s="548" t="s">
        <v>46</v>
      </c>
      <c r="C248" s="40" t="s">
        <v>474</v>
      </c>
      <c r="D248" s="108" t="s">
        <v>546</v>
      </c>
      <c r="E248" s="107"/>
      <c r="F248" s="518" t="s">
        <v>47</v>
      </c>
      <c r="G248" s="109"/>
      <c r="H248" s="110"/>
      <c r="I248" s="841"/>
      <c r="J248" s="842"/>
      <c r="K248" s="843"/>
      <c r="L248" s="519" t="s">
        <v>863</v>
      </c>
      <c r="M248" s="477" t="s">
        <v>155</v>
      </c>
      <c r="N248" s="477"/>
      <c r="O248" s="477" t="s">
        <v>155</v>
      </c>
      <c r="P248" s="477"/>
      <c r="Q248" s="477"/>
      <c r="R248" s="477"/>
      <c r="S248" s="477" t="s">
        <v>155</v>
      </c>
      <c r="T248" s="477"/>
      <c r="U248" s="477"/>
      <c r="V248" s="477" t="s">
        <v>1332</v>
      </c>
      <c r="W248" s="477" t="s">
        <v>1331</v>
      </c>
      <c r="X248" s="477" t="s">
        <v>1332</v>
      </c>
      <c r="Y248" s="477"/>
      <c r="Z248" s="477"/>
      <c r="AA248" s="477"/>
      <c r="AB248" s="543"/>
      <c r="AC248" s="521" t="s">
        <v>1401</v>
      </c>
      <c r="AD248" s="544" t="s">
        <v>159</v>
      </c>
      <c r="AE248" s="544"/>
      <c r="AF248" s="543" t="s">
        <v>1264</v>
      </c>
      <c r="AG248" s="543" t="s">
        <v>1675</v>
      </c>
      <c r="AH248" s="543" t="s">
        <v>1675</v>
      </c>
      <c r="AI248" s="543" t="s">
        <v>1675</v>
      </c>
      <c r="AJ248" s="543" t="s">
        <v>1676</v>
      </c>
      <c r="AK248" s="543" t="s">
        <v>1377</v>
      </c>
      <c r="AL248" s="477"/>
      <c r="AM248" s="544" t="s">
        <v>1463</v>
      </c>
      <c r="AN248" s="66"/>
      <c r="AO248" s="66" t="s">
        <v>155</v>
      </c>
      <c r="AP248" s="66"/>
      <c r="AQ248"/>
    </row>
    <row r="249" spans="1:45" ht="63.75" x14ac:dyDescent="0.25">
      <c r="A249" s="11" t="s">
        <v>1188</v>
      </c>
      <c r="B249" s="553" t="s">
        <v>1188</v>
      </c>
      <c r="C249" s="52" t="s">
        <v>474</v>
      </c>
      <c r="D249" s="78" t="s">
        <v>546</v>
      </c>
      <c r="E249" s="79"/>
      <c r="F249" s="522" t="s">
        <v>867</v>
      </c>
      <c r="G249" s="112"/>
      <c r="H249" s="113"/>
      <c r="I249" s="838"/>
      <c r="J249" s="839"/>
      <c r="K249" s="840"/>
      <c r="L249" s="508" t="s">
        <v>868</v>
      </c>
      <c r="M249" s="489" t="s">
        <v>155</v>
      </c>
      <c r="N249" s="489"/>
      <c r="O249" s="489" t="s">
        <v>155</v>
      </c>
      <c r="P249" s="489"/>
      <c r="Q249" s="489"/>
      <c r="R249" s="489"/>
      <c r="S249" s="489" t="s">
        <v>155</v>
      </c>
      <c r="T249" s="489"/>
      <c r="U249" s="489"/>
      <c r="V249" s="489" t="s">
        <v>1332</v>
      </c>
      <c r="W249" s="489" t="s">
        <v>1331</v>
      </c>
      <c r="X249" s="489" t="s">
        <v>1332</v>
      </c>
      <c r="Y249" s="489"/>
      <c r="Z249" s="489"/>
      <c r="AA249" s="489"/>
      <c r="AB249" s="542"/>
      <c r="AC249" s="521" t="s">
        <v>1401</v>
      </c>
      <c r="AD249" s="558" t="s">
        <v>159</v>
      </c>
      <c r="AE249" s="566" t="s">
        <v>1677</v>
      </c>
      <c r="AF249" s="542" t="s">
        <v>1264</v>
      </c>
      <c r="AG249" s="542"/>
      <c r="AH249" s="542"/>
      <c r="AI249" s="542"/>
      <c r="AJ249" s="542" t="s">
        <v>1377</v>
      </c>
      <c r="AK249" s="542" t="s">
        <v>131</v>
      </c>
      <c r="AL249" s="489"/>
      <c r="AM249" s="558" t="s">
        <v>1463</v>
      </c>
      <c r="AN249" s="66"/>
      <c r="AO249" s="66" t="s">
        <v>155</v>
      </c>
      <c r="AP249" s="66"/>
      <c r="AQ249"/>
    </row>
    <row r="250" spans="1:45" ht="30" x14ac:dyDescent="0.25">
      <c r="A250" s="11" t="s">
        <v>1191</v>
      </c>
      <c r="B250" s="544" t="s">
        <v>1191</v>
      </c>
      <c r="C250" s="107" t="s">
        <v>474</v>
      </c>
      <c r="D250" s="108" t="s">
        <v>487</v>
      </c>
      <c r="E250" s="107"/>
      <c r="F250" s="63" t="s">
        <v>872</v>
      </c>
      <c r="G250" s="109"/>
      <c r="H250" s="110"/>
      <c r="I250" s="841"/>
      <c r="J250" s="842"/>
      <c r="K250" s="843"/>
      <c r="L250" s="475" t="s">
        <v>873</v>
      </c>
      <c r="M250" s="477" t="s">
        <v>155</v>
      </c>
      <c r="N250" s="477"/>
      <c r="O250" s="477"/>
      <c r="P250" s="477"/>
      <c r="Q250" s="477"/>
      <c r="R250" s="477"/>
      <c r="S250" s="477"/>
      <c r="T250" s="477" t="s">
        <v>155</v>
      </c>
      <c r="U250" s="477"/>
      <c r="V250" s="477" t="s">
        <v>1332</v>
      </c>
      <c r="W250" s="477" t="s">
        <v>1265</v>
      </c>
      <c r="X250" s="477" t="s">
        <v>1266</v>
      </c>
      <c r="Y250" s="477"/>
      <c r="Z250" s="477"/>
      <c r="AA250" s="477"/>
      <c r="AB250" s="543" t="s">
        <v>1360</v>
      </c>
      <c r="AC250" s="521" t="s">
        <v>1288</v>
      </c>
      <c r="AD250" s="544" t="s">
        <v>159</v>
      </c>
      <c r="AE250" s="111" t="s">
        <v>1678</v>
      </c>
      <c r="AF250" s="543" t="s">
        <v>1263</v>
      </c>
      <c r="AG250" s="543" t="s">
        <v>1679</v>
      </c>
      <c r="AH250" s="543" t="s">
        <v>1680</v>
      </c>
      <c r="AI250" s="543" t="s">
        <v>1679</v>
      </c>
      <c r="AJ250" s="543" t="s">
        <v>1288</v>
      </c>
      <c r="AK250" s="543" t="s">
        <v>730</v>
      </c>
      <c r="AL250" s="477"/>
      <c r="AM250" s="544" t="s">
        <v>1463</v>
      </c>
      <c r="AN250" s="66"/>
      <c r="AO250" s="66" t="s">
        <v>155</v>
      </c>
      <c r="AP250" s="66"/>
      <c r="AQ250"/>
    </row>
    <row r="251" spans="1:45" x14ac:dyDescent="0.25">
      <c r="A251" s="11" t="s">
        <v>1193</v>
      </c>
      <c r="B251" s="860" t="s">
        <v>1193</v>
      </c>
      <c r="C251" s="52" t="s">
        <v>149</v>
      </c>
      <c r="D251" s="51" t="s">
        <v>546</v>
      </c>
      <c r="E251" s="52"/>
      <c r="F251" s="772" t="s">
        <v>875</v>
      </c>
      <c r="G251" s="96"/>
      <c r="H251" s="97"/>
      <c r="I251" s="787"/>
      <c r="J251" s="885"/>
      <c r="K251" s="886"/>
      <c r="L251" s="747" t="s">
        <v>876</v>
      </c>
      <c r="M251" s="701" t="s">
        <v>155</v>
      </c>
      <c r="N251" s="701"/>
      <c r="O251" s="701"/>
      <c r="P251" s="701"/>
      <c r="Q251" s="701"/>
      <c r="R251" s="701"/>
      <c r="S251" s="701"/>
      <c r="T251" s="701" t="s">
        <v>155</v>
      </c>
      <c r="U251" s="701"/>
      <c r="V251" s="701" t="s">
        <v>1332</v>
      </c>
      <c r="W251" s="701" t="s">
        <v>1265</v>
      </c>
      <c r="X251" s="701" t="s">
        <v>1266</v>
      </c>
      <c r="Y251" s="701"/>
      <c r="Z251" s="701"/>
      <c r="AA251" s="701"/>
      <c r="AB251" s="701" t="s">
        <v>1360</v>
      </c>
      <c r="AC251" s="771" t="s">
        <v>1288</v>
      </c>
      <c r="AD251" s="772" t="s">
        <v>159</v>
      </c>
      <c r="AE251" s="784" t="s">
        <v>1678</v>
      </c>
      <c r="AF251" s="701" t="s">
        <v>1263</v>
      </c>
      <c r="AG251" s="701" t="s">
        <v>1681</v>
      </c>
      <c r="AH251" s="701" t="s">
        <v>1682</v>
      </c>
      <c r="AI251" s="701" t="s">
        <v>1681</v>
      </c>
      <c r="AJ251" s="701" t="s">
        <v>1288</v>
      </c>
      <c r="AK251" s="701" t="s">
        <v>730</v>
      </c>
      <c r="AL251" s="701"/>
      <c r="AM251" s="876" t="s">
        <v>1463</v>
      </c>
      <c r="AN251" s="758"/>
      <c r="AO251" s="758" t="s">
        <v>155</v>
      </c>
      <c r="AP251" s="758"/>
      <c r="AQ251"/>
    </row>
    <row r="252" spans="1:45" x14ac:dyDescent="0.25">
      <c r="A252" s="11" t="s">
        <v>1193</v>
      </c>
      <c r="B252" s="861" t="s">
        <v>1683</v>
      </c>
      <c r="C252" s="586" t="s">
        <v>286</v>
      </c>
      <c r="D252" s="584" t="s">
        <v>546</v>
      </c>
      <c r="E252" s="586"/>
      <c r="F252" s="773"/>
      <c r="G252" s="98"/>
      <c r="H252" s="99"/>
      <c r="I252" s="788"/>
      <c r="J252" s="880"/>
      <c r="K252" s="881"/>
      <c r="L252" s="774"/>
      <c r="M252" s="737"/>
      <c r="N252" s="737"/>
      <c r="O252" s="737"/>
      <c r="P252" s="737"/>
      <c r="Q252" s="737"/>
      <c r="R252" s="737"/>
      <c r="S252" s="737"/>
      <c r="T252" s="737"/>
      <c r="U252" s="737"/>
      <c r="V252" s="737"/>
      <c r="W252" s="737"/>
      <c r="X252" s="737"/>
      <c r="Y252" s="737"/>
      <c r="Z252" s="737"/>
      <c r="AA252" s="737"/>
      <c r="AB252" s="737"/>
      <c r="AC252" s="771"/>
      <c r="AD252" s="773"/>
      <c r="AE252" s="785"/>
      <c r="AF252" s="737"/>
      <c r="AG252" s="737"/>
      <c r="AH252" s="737"/>
      <c r="AI252" s="737"/>
      <c r="AJ252" s="737"/>
      <c r="AK252" s="737"/>
      <c r="AL252" s="737"/>
      <c r="AM252" s="876"/>
      <c r="AN252" s="759"/>
      <c r="AO252" s="759"/>
      <c r="AP252" s="759"/>
      <c r="AQ252"/>
    </row>
    <row r="253" spans="1:45" x14ac:dyDescent="0.25">
      <c r="A253" s="11" t="s">
        <v>1193</v>
      </c>
      <c r="B253" s="884" t="s">
        <v>1684</v>
      </c>
      <c r="C253" s="587" t="s">
        <v>474</v>
      </c>
      <c r="D253" s="585" t="s">
        <v>487</v>
      </c>
      <c r="E253" s="587"/>
      <c r="F253" s="775"/>
      <c r="G253" s="100"/>
      <c r="H253" s="101"/>
      <c r="I253" s="789"/>
      <c r="J253" s="882"/>
      <c r="K253" s="883"/>
      <c r="L253" s="780"/>
      <c r="M253" s="702"/>
      <c r="N253" s="702"/>
      <c r="O253" s="702"/>
      <c r="P253" s="702"/>
      <c r="Q253" s="702"/>
      <c r="R253" s="702"/>
      <c r="S253" s="702"/>
      <c r="T253" s="702"/>
      <c r="U253" s="702"/>
      <c r="V253" s="702"/>
      <c r="W253" s="702"/>
      <c r="X253" s="702"/>
      <c r="Y253" s="702"/>
      <c r="Z253" s="702"/>
      <c r="AA253" s="702"/>
      <c r="AB253" s="702"/>
      <c r="AC253" s="771"/>
      <c r="AD253" s="775"/>
      <c r="AE253" s="786"/>
      <c r="AF253" s="702"/>
      <c r="AG253" s="702"/>
      <c r="AH253" s="702"/>
      <c r="AI253" s="702"/>
      <c r="AJ253" s="702"/>
      <c r="AK253" s="702"/>
      <c r="AL253" s="702"/>
      <c r="AM253" s="876"/>
      <c r="AN253" s="760"/>
      <c r="AO253" s="760"/>
      <c r="AP253" s="760"/>
      <c r="AQ253"/>
    </row>
    <row r="254" spans="1:45" ht="30" x14ac:dyDescent="0.25">
      <c r="A254" s="11" t="s">
        <v>1195</v>
      </c>
      <c r="B254" s="549" t="s">
        <v>1195</v>
      </c>
      <c r="C254" s="45" t="s">
        <v>474</v>
      </c>
      <c r="D254" s="108" t="s">
        <v>487</v>
      </c>
      <c r="E254" s="107"/>
      <c r="F254" s="512" t="s">
        <v>877</v>
      </c>
      <c r="G254" s="568" t="s">
        <v>632</v>
      </c>
      <c r="H254" s="117"/>
      <c r="I254" s="841"/>
      <c r="J254" s="842"/>
      <c r="K254" s="843"/>
      <c r="L254" s="520" t="s">
        <v>878</v>
      </c>
      <c r="M254" s="477" t="s">
        <v>155</v>
      </c>
      <c r="N254" s="477"/>
      <c r="O254" s="477"/>
      <c r="P254" s="477"/>
      <c r="Q254" s="477"/>
      <c r="R254" s="477"/>
      <c r="S254" s="477"/>
      <c r="T254" s="477" t="s">
        <v>155</v>
      </c>
      <c r="U254" s="477"/>
      <c r="V254" s="477" t="s">
        <v>1332</v>
      </c>
      <c r="W254" s="477" t="s">
        <v>1265</v>
      </c>
      <c r="X254" s="477" t="s">
        <v>1266</v>
      </c>
      <c r="Y254" s="477"/>
      <c r="Z254" s="477"/>
      <c r="AA254" s="477"/>
      <c r="AB254" s="477" t="s">
        <v>1360</v>
      </c>
      <c r="AC254" s="521" t="s">
        <v>1288</v>
      </c>
      <c r="AD254" s="63" t="s">
        <v>159</v>
      </c>
      <c r="AE254" s="63" t="s">
        <v>1678</v>
      </c>
      <c r="AF254" s="477" t="s">
        <v>1264</v>
      </c>
      <c r="AG254" s="477" t="s">
        <v>1685</v>
      </c>
      <c r="AH254" s="477" t="s">
        <v>1685</v>
      </c>
      <c r="AI254" s="477" t="s">
        <v>1685</v>
      </c>
      <c r="AJ254" s="477" t="s">
        <v>1288</v>
      </c>
      <c r="AK254" s="477" t="s">
        <v>730</v>
      </c>
      <c r="AL254" s="477"/>
      <c r="AM254" s="544" t="s">
        <v>1463</v>
      </c>
      <c r="AN254" s="66"/>
      <c r="AO254" s="66" t="s">
        <v>155</v>
      </c>
      <c r="AP254" s="66"/>
      <c r="AQ254"/>
    </row>
    <row r="255" spans="1:45" ht="30" x14ac:dyDescent="0.25">
      <c r="A255" s="11" t="s">
        <v>1196</v>
      </c>
      <c r="B255" s="558" t="s">
        <v>1196</v>
      </c>
      <c r="C255" s="79" t="s">
        <v>286</v>
      </c>
      <c r="D255" s="78" t="s">
        <v>286</v>
      </c>
      <c r="E255" s="79"/>
      <c r="F255" s="68" t="s">
        <v>879</v>
      </c>
      <c r="G255" s="542"/>
      <c r="H255" s="131"/>
      <c r="I255" s="838"/>
      <c r="J255" s="839"/>
      <c r="K255" s="840"/>
      <c r="L255" s="487" t="s">
        <v>880</v>
      </c>
      <c r="M255" s="489" t="s">
        <v>155</v>
      </c>
      <c r="N255" s="489"/>
      <c r="O255" s="489"/>
      <c r="P255" s="489"/>
      <c r="Q255" s="489"/>
      <c r="R255" s="489"/>
      <c r="S255" s="489"/>
      <c r="T255" s="489"/>
      <c r="U255" s="489"/>
      <c r="V255" s="489" t="s">
        <v>1332</v>
      </c>
      <c r="W255" s="489" t="s">
        <v>1331</v>
      </c>
      <c r="X255" s="489" t="s">
        <v>1332</v>
      </c>
      <c r="Y255" s="489"/>
      <c r="Z255" s="489"/>
      <c r="AA255" s="489"/>
      <c r="AB255" s="542" t="s">
        <v>1360</v>
      </c>
      <c r="AC255" s="521" t="s">
        <v>1332</v>
      </c>
      <c r="AD255" s="558" t="s">
        <v>159</v>
      </c>
      <c r="AE255" s="558" t="s">
        <v>1686</v>
      </c>
      <c r="AF255" s="542" t="s">
        <v>1264</v>
      </c>
      <c r="AG255" s="542" t="s">
        <v>881</v>
      </c>
      <c r="AH255" s="542" t="s">
        <v>881</v>
      </c>
      <c r="AI255" s="542" t="s">
        <v>881</v>
      </c>
      <c r="AJ255" s="542"/>
      <c r="AK255" s="542" t="s">
        <v>730</v>
      </c>
      <c r="AL255" s="489"/>
      <c r="AM255" s="558" t="s">
        <v>1463</v>
      </c>
      <c r="AN255" s="66"/>
      <c r="AO255" s="66" t="s">
        <v>155</v>
      </c>
      <c r="AP255" s="66"/>
      <c r="AQ255"/>
    </row>
    <row r="256" spans="1:45" ht="63.75" x14ac:dyDescent="0.25">
      <c r="A256" s="11" t="s">
        <v>1198</v>
      </c>
      <c r="B256" s="548" t="s">
        <v>1198</v>
      </c>
      <c r="C256" s="40" t="s">
        <v>393</v>
      </c>
      <c r="D256" s="108" t="s">
        <v>404</v>
      </c>
      <c r="E256" s="107"/>
      <c r="F256" s="518" t="s">
        <v>882</v>
      </c>
      <c r="G256" s="568" t="s">
        <v>632</v>
      </c>
      <c r="H256" s="117"/>
      <c r="I256" s="841"/>
      <c r="J256" s="842"/>
      <c r="K256" s="843"/>
      <c r="L256" s="499" t="s">
        <v>883</v>
      </c>
      <c r="M256" s="477"/>
      <c r="N256" s="477"/>
      <c r="O256" s="477" t="s">
        <v>155</v>
      </c>
      <c r="P256" s="477" t="s">
        <v>155</v>
      </c>
      <c r="Q256" s="477"/>
      <c r="R256" s="477"/>
      <c r="S256" s="477"/>
      <c r="T256" s="477"/>
      <c r="U256" s="477"/>
      <c r="V256" s="477" t="s">
        <v>1240</v>
      </c>
      <c r="W256" s="477" t="s">
        <v>1318</v>
      </c>
      <c r="X256" s="477" t="s">
        <v>1319</v>
      </c>
      <c r="Y256" s="477"/>
      <c r="Z256" s="477"/>
      <c r="AA256" s="477"/>
      <c r="AB256" s="543"/>
      <c r="AC256" s="547" t="s">
        <v>1240</v>
      </c>
      <c r="AD256" s="544" t="s">
        <v>159</v>
      </c>
      <c r="AE256" s="544"/>
      <c r="AF256" s="543" t="s">
        <v>1264</v>
      </c>
      <c r="AG256" s="543" t="s">
        <v>1687</v>
      </c>
      <c r="AH256" s="543" t="s">
        <v>1687</v>
      </c>
      <c r="AI256" s="543" t="s">
        <v>1687</v>
      </c>
      <c r="AJ256" s="543" t="s">
        <v>1688</v>
      </c>
      <c r="AK256" s="543" t="s">
        <v>1240</v>
      </c>
      <c r="AL256" s="477"/>
      <c r="AM256" s="544" t="s">
        <v>1463</v>
      </c>
      <c r="AN256" s="66"/>
      <c r="AO256" s="66" t="s">
        <v>1407</v>
      </c>
      <c r="AP256" s="66" t="s">
        <v>1689</v>
      </c>
      <c r="AQ256" s="73" t="s">
        <v>1690</v>
      </c>
      <c r="AR256" s="3" t="s">
        <v>1691</v>
      </c>
      <c r="AS256" s="127" t="s">
        <v>1692</v>
      </c>
    </row>
    <row r="257" spans="1:45" ht="90" x14ac:dyDescent="0.25">
      <c r="A257" s="11" t="s">
        <v>1199</v>
      </c>
      <c r="B257" s="558" t="s">
        <v>1199</v>
      </c>
      <c r="C257" s="79" t="s">
        <v>495</v>
      </c>
      <c r="D257" s="78" t="s">
        <v>500</v>
      </c>
      <c r="E257" s="79"/>
      <c r="F257" s="68" t="s">
        <v>887</v>
      </c>
      <c r="G257" s="112"/>
      <c r="H257" s="113"/>
      <c r="I257" s="838"/>
      <c r="J257" s="839"/>
      <c r="K257" s="840"/>
      <c r="L257" s="487" t="s">
        <v>888</v>
      </c>
      <c r="M257" s="489"/>
      <c r="N257" s="489"/>
      <c r="O257" s="489"/>
      <c r="P257" s="489"/>
      <c r="Q257" s="489"/>
      <c r="R257" s="489"/>
      <c r="S257" s="489"/>
      <c r="T257" s="489"/>
      <c r="U257" s="489"/>
      <c r="V257" s="489">
        <v>0</v>
      </c>
      <c r="W257" s="489">
        <v>0</v>
      </c>
      <c r="X257" s="489">
        <v>0</v>
      </c>
      <c r="Y257" s="489"/>
      <c r="Z257" s="489"/>
      <c r="AA257" s="489"/>
      <c r="AB257" s="542"/>
      <c r="AC257" s="542"/>
      <c r="AD257" s="558" t="s">
        <v>399</v>
      </c>
      <c r="AE257" s="566" t="s">
        <v>1693</v>
      </c>
      <c r="AF257" s="542" t="s">
        <v>1264</v>
      </c>
      <c r="AG257" s="542"/>
      <c r="AH257" s="542"/>
      <c r="AI257" s="542"/>
      <c r="AJ257" s="542" t="s">
        <v>1694</v>
      </c>
      <c r="AK257" s="542"/>
      <c r="AL257" s="489"/>
      <c r="AM257" s="558" t="s">
        <v>1463</v>
      </c>
      <c r="AN257" s="66"/>
      <c r="AO257" s="66" t="s">
        <v>155</v>
      </c>
      <c r="AP257" s="66" t="s">
        <v>1695</v>
      </c>
      <c r="AQ257"/>
    </row>
    <row r="258" spans="1:45" ht="63.75" x14ac:dyDescent="0.25">
      <c r="A258" s="11" t="s">
        <v>1200</v>
      </c>
      <c r="B258" s="544" t="s">
        <v>1200</v>
      </c>
      <c r="C258" s="107" t="s">
        <v>495</v>
      </c>
      <c r="D258" s="108" t="s">
        <v>514</v>
      </c>
      <c r="E258" s="107"/>
      <c r="F258" s="63" t="s">
        <v>892</v>
      </c>
      <c r="G258" s="109"/>
      <c r="H258" s="110"/>
      <c r="I258" s="841"/>
      <c r="J258" s="842"/>
      <c r="K258" s="843"/>
      <c r="L258" s="475" t="s">
        <v>893</v>
      </c>
      <c r="M258" s="477"/>
      <c r="N258" s="477"/>
      <c r="O258" s="477" t="s">
        <v>155</v>
      </c>
      <c r="P258" s="477" t="s">
        <v>155</v>
      </c>
      <c r="Q258" s="477"/>
      <c r="R258" s="477"/>
      <c r="S258" s="477" t="s">
        <v>155</v>
      </c>
      <c r="T258" s="477"/>
      <c r="U258" s="477"/>
      <c r="V258" s="477" t="s">
        <v>1240</v>
      </c>
      <c r="W258" s="477" t="s">
        <v>1318</v>
      </c>
      <c r="X258" s="477" t="s">
        <v>1319</v>
      </c>
      <c r="Y258" s="477"/>
      <c r="Z258" s="477"/>
      <c r="AA258" s="477"/>
      <c r="AB258" s="543"/>
      <c r="AC258" s="547" t="s">
        <v>1240</v>
      </c>
      <c r="AD258" s="544" t="s">
        <v>1280</v>
      </c>
      <c r="AE258" s="111" t="s">
        <v>1696</v>
      </c>
      <c r="AF258" s="543" t="s">
        <v>1264</v>
      </c>
      <c r="AG258" s="543" t="s">
        <v>131</v>
      </c>
      <c r="AH258" s="543" t="s">
        <v>131</v>
      </c>
      <c r="AI258" s="543" t="s">
        <v>1697</v>
      </c>
      <c r="AJ258" s="543" t="s">
        <v>1698</v>
      </c>
      <c r="AK258" s="543" t="s">
        <v>131</v>
      </c>
      <c r="AL258" s="477"/>
      <c r="AM258" s="544" t="s">
        <v>1463</v>
      </c>
      <c r="AN258" s="66"/>
      <c r="AO258" s="66" t="s">
        <v>1407</v>
      </c>
      <c r="AP258" s="66"/>
      <c r="AR258" s="3" t="s">
        <v>1699</v>
      </c>
      <c r="AS258" t="s">
        <v>1700</v>
      </c>
    </row>
    <row r="259" spans="1:45" ht="45" x14ac:dyDescent="0.25">
      <c r="A259" s="11" t="s">
        <v>1201</v>
      </c>
      <c r="B259" s="558" t="s">
        <v>1201</v>
      </c>
      <c r="C259" s="79" t="s">
        <v>495</v>
      </c>
      <c r="D259" s="78" t="s">
        <v>546</v>
      </c>
      <c r="E259" s="79"/>
      <c r="F259" s="68" t="s">
        <v>896</v>
      </c>
      <c r="G259" s="112"/>
      <c r="H259" s="113"/>
      <c r="I259" s="838"/>
      <c r="J259" s="839"/>
      <c r="K259" s="840"/>
      <c r="L259" s="487" t="s">
        <v>897</v>
      </c>
      <c r="M259" s="489" t="s">
        <v>155</v>
      </c>
      <c r="N259" s="489"/>
      <c r="O259" s="489"/>
      <c r="P259" s="489"/>
      <c r="Q259" s="489"/>
      <c r="R259" s="489"/>
      <c r="S259" s="489"/>
      <c r="T259" s="489"/>
      <c r="U259" s="489"/>
      <c r="V259" s="489" t="s">
        <v>1332</v>
      </c>
      <c r="W259" s="489" t="s">
        <v>1331</v>
      </c>
      <c r="X259" s="489" t="s">
        <v>1332</v>
      </c>
      <c r="Y259" s="489"/>
      <c r="Z259" s="489" t="s">
        <v>1277</v>
      </c>
      <c r="AA259" s="489" t="s">
        <v>1277</v>
      </c>
      <c r="AB259" s="489" t="s">
        <v>1277</v>
      </c>
      <c r="AC259" s="521"/>
      <c r="AD259" s="558" t="s">
        <v>159</v>
      </c>
      <c r="AE259" s="558"/>
      <c r="AF259" s="542" t="s">
        <v>1264</v>
      </c>
      <c r="AG259" s="542" t="s">
        <v>1701</v>
      </c>
      <c r="AH259" s="542" t="s">
        <v>1701</v>
      </c>
      <c r="AI259" s="542" t="s">
        <v>1701</v>
      </c>
      <c r="AJ259" s="542" t="s">
        <v>1702</v>
      </c>
      <c r="AK259" s="542" t="s">
        <v>412</v>
      </c>
      <c r="AL259" s="489"/>
      <c r="AM259" s="558" t="s">
        <v>1463</v>
      </c>
      <c r="AN259" s="66"/>
      <c r="AO259" s="66" t="s">
        <v>155</v>
      </c>
      <c r="AP259" s="66"/>
      <c r="AQ259"/>
    </row>
    <row r="260" spans="1:45" ht="76.5" x14ac:dyDescent="0.25">
      <c r="A260" s="11" t="s">
        <v>1202</v>
      </c>
      <c r="B260" s="548" t="s">
        <v>1202</v>
      </c>
      <c r="C260" s="40" t="s">
        <v>495</v>
      </c>
      <c r="D260" s="108" t="s">
        <v>546</v>
      </c>
      <c r="E260" s="107"/>
      <c r="F260" s="518" t="s">
        <v>899</v>
      </c>
      <c r="G260" s="568" t="s">
        <v>632</v>
      </c>
      <c r="H260" s="117"/>
      <c r="I260" s="841"/>
      <c r="J260" s="842"/>
      <c r="K260" s="843"/>
      <c r="L260" s="519" t="s">
        <v>900</v>
      </c>
      <c r="M260" s="477" t="s">
        <v>155</v>
      </c>
      <c r="N260" s="477"/>
      <c r="O260" s="477"/>
      <c r="P260" s="477"/>
      <c r="Q260" s="477"/>
      <c r="R260" s="477"/>
      <c r="S260" s="477"/>
      <c r="T260" s="477"/>
      <c r="U260" s="477"/>
      <c r="V260" s="477" t="s">
        <v>1332</v>
      </c>
      <c r="W260" s="477" t="s">
        <v>1332</v>
      </c>
      <c r="X260" s="477" t="s">
        <v>1332</v>
      </c>
      <c r="Y260" s="477"/>
      <c r="Z260" s="477" t="s">
        <v>1277</v>
      </c>
      <c r="AA260" s="477" t="s">
        <v>1277</v>
      </c>
      <c r="AB260" s="477" t="s">
        <v>1277</v>
      </c>
      <c r="AC260" s="41" t="s">
        <v>1332</v>
      </c>
      <c r="AD260" s="544" t="s">
        <v>159</v>
      </c>
      <c r="AE260" s="544"/>
      <c r="AF260" s="543" t="s">
        <v>1264</v>
      </c>
      <c r="AG260" s="543" t="s">
        <v>1703</v>
      </c>
      <c r="AH260" s="543" t="s">
        <v>1703</v>
      </c>
      <c r="AI260" s="543" t="s">
        <v>1703</v>
      </c>
      <c r="AJ260" s="543"/>
      <c r="AK260" s="543" t="s">
        <v>1298</v>
      </c>
      <c r="AL260" s="477"/>
      <c r="AM260" s="544" t="s">
        <v>1463</v>
      </c>
      <c r="AN260" s="66"/>
      <c r="AO260" s="66" t="s">
        <v>155</v>
      </c>
      <c r="AP260" s="66"/>
      <c r="AQ260"/>
    </row>
    <row r="261" spans="1:45" ht="15" customHeight="1" x14ac:dyDescent="0.25">
      <c r="A261" s="11" t="s">
        <v>1204</v>
      </c>
      <c r="B261" s="860" t="s">
        <v>1204</v>
      </c>
      <c r="C261" s="52" t="s">
        <v>149</v>
      </c>
      <c r="D261" s="51" t="s">
        <v>546</v>
      </c>
      <c r="E261" s="52"/>
      <c r="F261" s="772" t="s">
        <v>905</v>
      </c>
      <c r="G261" s="551"/>
      <c r="H261" s="150"/>
      <c r="I261" s="787"/>
      <c r="J261" s="885"/>
      <c r="K261" s="886"/>
      <c r="L261" s="719" t="s">
        <v>906</v>
      </c>
      <c r="M261" s="701"/>
      <c r="N261" s="701"/>
      <c r="O261" s="701"/>
      <c r="P261" s="701"/>
      <c r="Q261" s="701"/>
      <c r="R261" s="701"/>
      <c r="S261" s="701"/>
      <c r="T261" s="701"/>
      <c r="U261" s="701" t="s">
        <v>155</v>
      </c>
      <c r="V261" s="701">
        <v>0</v>
      </c>
      <c r="W261" s="701">
        <v>0</v>
      </c>
      <c r="X261" s="701">
        <v>0</v>
      </c>
      <c r="Y261" s="701"/>
      <c r="Z261" s="701"/>
      <c r="AA261" s="701"/>
      <c r="AB261" s="701"/>
      <c r="AC261" s="701"/>
      <c r="AD261" s="701" t="s">
        <v>399</v>
      </c>
      <c r="AE261" s="784" t="s">
        <v>1704</v>
      </c>
      <c r="AF261" s="701" t="s">
        <v>1264</v>
      </c>
      <c r="AG261" s="701"/>
      <c r="AH261" s="701" t="s">
        <v>1705</v>
      </c>
      <c r="AI261" s="701"/>
      <c r="AJ261" s="701"/>
      <c r="AK261" s="701"/>
      <c r="AL261" s="897" t="s">
        <v>155</v>
      </c>
      <c r="AM261" s="876" t="s">
        <v>1463</v>
      </c>
      <c r="AN261" s="758"/>
      <c r="AO261" s="890" t="s">
        <v>1433</v>
      </c>
      <c r="AP261" s="893" t="s">
        <v>1706</v>
      </c>
      <c r="AQ261" s="152"/>
      <c r="AR261" s="896" t="s">
        <v>1707</v>
      </c>
      <c r="AS261" s="127" t="s">
        <v>1708</v>
      </c>
    </row>
    <row r="262" spans="1:45" ht="15" customHeight="1" x14ac:dyDescent="0.25">
      <c r="A262" s="11" t="s">
        <v>1204</v>
      </c>
      <c r="B262" s="861" t="s">
        <v>1709</v>
      </c>
      <c r="C262" s="586" t="s">
        <v>277</v>
      </c>
      <c r="D262" s="584" t="s">
        <v>546</v>
      </c>
      <c r="E262" s="586"/>
      <c r="F262" s="773"/>
      <c r="G262" s="153"/>
      <c r="H262" s="154"/>
      <c r="I262" s="788"/>
      <c r="J262" s="880"/>
      <c r="K262" s="881"/>
      <c r="L262" s="778"/>
      <c r="M262" s="737"/>
      <c r="N262" s="737"/>
      <c r="O262" s="737"/>
      <c r="P262" s="737"/>
      <c r="Q262" s="737"/>
      <c r="R262" s="737"/>
      <c r="S262" s="737"/>
      <c r="T262" s="737"/>
      <c r="U262" s="737"/>
      <c r="V262" s="737"/>
      <c r="W262" s="737"/>
      <c r="X262" s="737"/>
      <c r="Y262" s="737"/>
      <c r="Z262" s="737"/>
      <c r="AA262" s="737"/>
      <c r="AB262" s="737"/>
      <c r="AC262" s="737"/>
      <c r="AD262" s="737"/>
      <c r="AE262" s="785"/>
      <c r="AF262" s="737"/>
      <c r="AG262" s="737"/>
      <c r="AH262" s="737"/>
      <c r="AI262" s="737"/>
      <c r="AJ262" s="737"/>
      <c r="AK262" s="737"/>
      <c r="AL262" s="898"/>
      <c r="AM262" s="876"/>
      <c r="AN262" s="759"/>
      <c r="AO262" s="891"/>
      <c r="AP262" s="894"/>
      <c r="AQ262" s="147"/>
      <c r="AR262" s="896"/>
    </row>
    <row r="263" spans="1:45" ht="15" customHeight="1" x14ac:dyDescent="0.25">
      <c r="A263" s="11" t="s">
        <v>1204</v>
      </c>
      <c r="B263" s="861" t="s">
        <v>1710</v>
      </c>
      <c r="C263" s="586" t="s">
        <v>286</v>
      </c>
      <c r="D263" s="584" t="s">
        <v>546</v>
      </c>
      <c r="E263" s="586"/>
      <c r="F263" s="773"/>
      <c r="G263" s="153"/>
      <c r="H263" s="154"/>
      <c r="I263" s="788"/>
      <c r="J263" s="880"/>
      <c r="K263" s="881"/>
      <c r="L263" s="778"/>
      <c r="M263" s="737"/>
      <c r="N263" s="737"/>
      <c r="O263" s="737"/>
      <c r="P263" s="737"/>
      <c r="Q263" s="737"/>
      <c r="R263" s="737"/>
      <c r="S263" s="737"/>
      <c r="T263" s="737"/>
      <c r="U263" s="737"/>
      <c r="V263" s="737"/>
      <c r="W263" s="737"/>
      <c r="X263" s="737"/>
      <c r="Y263" s="737"/>
      <c r="Z263" s="737"/>
      <c r="AA263" s="737"/>
      <c r="AB263" s="737"/>
      <c r="AC263" s="737"/>
      <c r="AD263" s="737"/>
      <c r="AE263" s="785"/>
      <c r="AF263" s="737"/>
      <c r="AG263" s="737"/>
      <c r="AH263" s="737"/>
      <c r="AI263" s="737"/>
      <c r="AJ263" s="737"/>
      <c r="AK263" s="737"/>
      <c r="AL263" s="898"/>
      <c r="AM263" s="876"/>
      <c r="AN263" s="759"/>
      <c r="AO263" s="891"/>
      <c r="AP263" s="894"/>
      <c r="AQ263" s="147"/>
      <c r="AR263" s="896"/>
    </row>
    <row r="264" spans="1:45" ht="15" customHeight="1" x14ac:dyDescent="0.25">
      <c r="A264" s="11" t="s">
        <v>1204</v>
      </c>
      <c r="B264" s="861" t="s">
        <v>1711</v>
      </c>
      <c r="C264" s="586" t="s">
        <v>295</v>
      </c>
      <c r="D264" s="584" t="s">
        <v>546</v>
      </c>
      <c r="E264" s="586"/>
      <c r="F264" s="773"/>
      <c r="G264" s="153"/>
      <c r="H264" s="154"/>
      <c r="I264" s="788"/>
      <c r="J264" s="880"/>
      <c r="K264" s="881"/>
      <c r="L264" s="778"/>
      <c r="M264" s="737"/>
      <c r="N264" s="737"/>
      <c r="O264" s="737"/>
      <c r="P264" s="737"/>
      <c r="Q264" s="737"/>
      <c r="R264" s="737"/>
      <c r="S264" s="737"/>
      <c r="T264" s="737"/>
      <c r="U264" s="737"/>
      <c r="V264" s="737"/>
      <c r="W264" s="737"/>
      <c r="X264" s="737"/>
      <c r="Y264" s="737"/>
      <c r="Z264" s="737"/>
      <c r="AA264" s="737"/>
      <c r="AB264" s="737"/>
      <c r="AC264" s="737"/>
      <c r="AD264" s="737"/>
      <c r="AE264" s="785"/>
      <c r="AF264" s="737"/>
      <c r="AG264" s="737"/>
      <c r="AH264" s="737"/>
      <c r="AI264" s="737"/>
      <c r="AJ264" s="737"/>
      <c r="AK264" s="737"/>
      <c r="AL264" s="898"/>
      <c r="AM264" s="876"/>
      <c r="AN264" s="759"/>
      <c r="AO264" s="891"/>
      <c r="AP264" s="894"/>
      <c r="AQ264" s="147"/>
      <c r="AR264" s="896"/>
    </row>
    <row r="265" spans="1:45" ht="15" customHeight="1" x14ac:dyDescent="0.25">
      <c r="A265" s="11" t="s">
        <v>1204</v>
      </c>
      <c r="B265" s="861" t="s">
        <v>1712</v>
      </c>
      <c r="C265" s="586" t="s">
        <v>318</v>
      </c>
      <c r="D265" s="584" t="s">
        <v>546</v>
      </c>
      <c r="E265" s="586"/>
      <c r="F265" s="773"/>
      <c r="G265" s="153"/>
      <c r="H265" s="154"/>
      <c r="I265" s="788"/>
      <c r="J265" s="880"/>
      <c r="K265" s="881"/>
      <c r="L265" s="778"/>
      <c r="M265" s="737"/>
      <c r="N265" s="737"/>
      <c r="O265" s="737"/>
      <c r="P265" s="737"/>
      <c r="Q265" s="737"/>
      <c r="R265" s="737"/>
      <c r="S265" s="737"/>
      <c r="T265" s="737"/>
      <c r="U265" s="737"/>
      <c r="V265" s="737"/>
      <c r="W265" s="737"/>
      <c r="X265" s="737"/>
      <c r="Y265" s="737"/>
      <c r="Z265" s="737"/>
      <c r="AA265" s="737"/>
      <c r="AB265" s="737"/>
      <c r="AC265" s="737"/>
      <c r="AD265" s="737"/>
      <c r="AE265" s="785"/>
      <c r="AF265" s="737"/>
      <c r="AG265" s="737"/>
      <c r="AH265" s="737"/>
      <c r="AI265" s="737"/>
      <c r="AJ265" s="737"/>
      <c r="AK265" s="737"/>
      <c r="AL265" s="898"/>
      <c r="AM265" s="876"/>
      <c r="AN265" s="759"/>
      <c r="AO265" s="891"/>
      <c r="AP265" s="894"/>
      <c r="AQ265" s="147"/>
      <c r="AR265" s="896"/>
    </row>
    <row r="266" spans="1:45" ht="15" customHeight="1" x14ac:dyDescent="0.25">
      <c r="A266" s="11" t="s">
        <v>1204</v>
      </c>
      <c r="B266" s="884" t="s">
        <v>1713</v>
      </c>
      <c r="C266" s="587" t="s">
        <v>382</v>
      </c>
      <c r="D266" s="585" t="s">
        <v>546</v>
      </c>
      <c r="E266" s="587"/>
      <c r="F266" s="775"/>
      <c r="G266" s="155"/>
      <c r="H266" s="156"/>
      <c r="I266" s="789"/>
      <c r="J266" s="882"/>
      <c r="K266" s="883"/>
      <c r="L266" s="779"/>
      <c r="M266" s="702"/>
      <c r="N266" s="702"/>
      <c r="O266" s="702"/>
      <c r="P266" s="702"/>
      <c r="Q266" s="702"/>
      <c r="R266" s="702"/>
      <c r="S266" s="702"/>
      <c r="T266" s="702"/>
      <c r="U266" s="702"/>
      <c r="V266" s="702"/>
      <c r="W266" s="702"/>
      <c r="X266" s="702"/>
      <c r="Y266" s="702"/>
      <c r="Z266" s="702"/>
      <c r="AA266" s="702"/>
      <c r="AB266" s="702"/>
      <c r="AC266" s="702"/>
      <c r="AD266" s="702"/>
      <c r="AE266" s="786"/>
      <c r="AF266" s="702"/>
      <c r="AG266" s="702"/>
      <c r="AH266" s="702"/>
      <c r="AI266" s="702"/>
      <c r="AJ266" s="702"/>
      <c r="AK266" s="702"/>
      <c r="AL266" s="899"/>
      <c r="AM266" s="876"/>
      <c r="AN266" s="760"/>
      <c r="AO266" s="892"/>
      <c r="AP266" s="895"/>
      <c r="AQ266" s="147"/>
      <c r="AR266" s="896"/>
    </row>
    <row r="267" spans="1:45" x14ac:dyDescent="0.25">
      <c r="A267" s="11" t="s">
        <v>1206</v>
      </c>
      <c r="B267" s="852" t="s">
        <v>1206</v>
      </c>
      <c r="C267" s="40" t="s">
        <v>149</v>
      </c>
      <c r="D267" s="39" t="s">
        <v>546</v>
      </c>
      <c r="E267" s="40"/>
      <c r="F267" s="768" t="s">
        <v>101</v>
      </c>
      <c r="G267" s="563"/>
      <c r="H267" s="121"/>
      <c r="I267" s="855"/>
      <c r="J267" s="856"/>
      <c r="K267" s="857"/>
      <c r="L267" s="721" t="s">
        <v>909</v>
      </c>
      <c r="M267" s="688" t="s">
        <v>155</v>
      </c>
      <c r="N267" s="688"/>
      <c r="O267" s="688" t="s">
        <v>155</v>
      </c>
      <c r="P267" s="688"/>
      <c r="Q267" s="688"/>
      <c r="R267" s="688"/>
      <c r="S267" s="688"/>
      <c r="T267" s="688" t="s">
        <v>155</v>
      </c>
      <c r="U267" s="688" t="s">
        <v>155</v>
      </c>
      <c r="V267" s="688" t="s">
        <v>1332</v>
      </c>
      <c r="W267" s="688" t="s">
        <v>1265</v>
      </c>
      <c r="X267" s="688" t="s">
        <v>1266</v>
      </c>
      <c r="Y267" s="688"/>
      <c r="Z267" s="688" t="s">
        <v>1277</v>
      </c>
      <c r="AA267" s="688"/>
      <c r="AB267" s="688"/>
      <c r="AC267" s="771" t="s">
        <v>1288</v>
      </c>
      <c r="AD267" s="768" t="s">
        <v>159</v>
      </c>
      <c r="AE267" s="887" t="s">
        <v>1714</v>
      </c>
      <c r="AF267" s="688" t="s">
        <v>1263</v>
      </c>
      <c r="AG267" s="688" t="s">
        <v>1715</v>
      </c>
      <c r="AH267" s="688" t="s">
        <v>1715</v>
      </c>
      <c r="AI267" s="688" t="s">
        <v>1716</v>
      </c>
      <c r="AJ267" s="688"/>
      <c r="AK267" s="688"/>
      <c r="AL267" s="870" t="s">
        <v>155</v>
      </c>
      <c r="AM267" s="844" t="s">
        <v>1717</v>
      </c>
      <c r="AN267" s="758" t="s">
        <v>155</v>
      </c>
      <c r="AO267" s="758" t="s">
        <v>155</v>
      </c>
      <c r="AP267" s="758"/>
      <c r="AQ267"/>
    </row>
    <row r="268" spans="1:45" x14ac:dyDescent="0.25">
      <c r="A268" s="11" t="s">
        <v>1206</v>
      </c>
      <c r="B268" s="853" t="s">
        <v>1710</v>
      </c>
      <c r="C268" s="45" t="s">
        <v>277</v>
      </c>
      <c r="D268" s="44" t="s">
        <v>546</v>
      </c>
      <c r="E268" s="45"/>
      <c r="F268" s="761"/>
      <c r="G268" s="564"/>
      <c r="H268" s="123"/>
      <c r="I268" s="845"/>
      <c r="J268" s="846"/>
      <c r="K268" s="847"/>
      <c r="L268" s="734"/>
      <c r="M268" s="689"/>
      <c r="N268" s="689"/>
      <c r="O268" s="689"/>
      <c r="P268" s="689"/>
      <c r="Q268" s="689"/>
      <c r="R268" s="689"/>
      <c r="S268" s="689"/>
      <c r="T268" s="689"/>
      <c r="U268" s="689"/>
      <c r="V268" s="689"/>
      <c r="W268" s="689"/>
      <c r="X268" s="689"/>
      <c r="Y268" s="689"/>
      <c r="Z268" s="689"/>
      <c r="AA268" s="689"/>
      <c r="AB268" s="689"/>
      <c r="AC268" s="771"/>
      <c r="AD268" s="761"/>
      <c r="AE268" s="888"/>
      <c r="AF268" s="689"/>
      <c r="AG268" s="689"/>
      <c r="AH268" s="689"/>
      <c r="AI268" s="689"/>
      <c r="AJ268" s="689"/>
      <c r="AK268" s="689"/>
      <c r="AL268" s="871"/>
      <c r="AM268" s="844"/>
      <c r="AN268" s="759"/>
      <c r="AO268" s="759"/>
      <c r="AP268" s="759"/>
      <c r="AQ268"/>
    </row>
    <row r="269" spans="1:45" x14ac:dyDescent="0.25">
      <c r="A269" s="11" t="s">
        <v>1206</v>
      </c>
      <c r="B269" s="853" t="s">
        <v>1711</v>
      </c>
      <c r="C269" s="45" t="s">
        <v>286</v>
      </c>
      <c r="D269" s="44" t="s">
        <v>546</v>
      </c>
      <c r="E269" s="45"/>
      <c r="F269" s="761"/>
      <c r="G269" s="564"/>
      <c r="H269" s="123"/>
      <c r="I269" s="845"/>
      <c r="J269" s="846"/>
      <c r="K269" s="847"/>
      <c r="L269" s="734"/>
      <c r="M269" s="689"/>
      <c r="N269" s="689"/>
      <c r="O269" s="689"/>
      <c r="P269" s="689"/>
      <c r="Q269" s="689"/>
      <c r="R269" s="689"/>
      <c r="S269" s="689"/>
      <c r="T269" s="689"/>
      <c r="U269" s="689"/>
      <c r="V269" s="689"/>
      <c r="W269" s="689"/>
      <c r="X269" s="689"/>
      <c r="Y269" s="689"/>
      <c r="Z269" s="689"/>
      <c r="AA269" s="689"/>
      <c r="AB269" s="689"/>
      <c r="AC269" s="771"/>
      <c r="AD269" s="761"/>
      <c r="AE269" s="888"/>
      <c r="AF269" s="689"/>
      <c r="AG269" s="689"/>
      <c r="AH269" s="689"/>
      <c r="AI269" s="689"/>
      <c r="AJ269" s="689"/>
      <c r="AK269" s="689"/>
      <c r="AL269" s="871"/>
      <c r="AM269" s="844"/>
      <c r="AN269" s="759"/>
      <c r="AO269" s="759"/>
      <c r="AP269" s="759"/>
      <c r="AQ269"/>
    </row>
    <row r="270" spans="1:45" x14ac:dyDescent="0.25">
      <c r="A270" s="11" t="s">
        <v>1206</v>
      </c>
      <c r="B270" s="853" t="s">
        <v>1712</v>
      </c>
      <c r="C270" s="45" t="s">
        <v>295</v>
      </c>
      <c r="D270" s="44" t="s">
        <v>546</v>
      </c>
      <c r="E270" s="45"/>
      <c r="F270" s="761"/>
      <c r="G270" s="564"/>
      <c r="H270" s="123"/>
      <c r="I270" s="845"/>
      <c r="J270" s="846"/>
      <c r="K270" s="847"/>
      <c r="L270" s="734"/>
      <c r="M270" s="689"/>
      <c r="N270" s="689"/>
      <c r="O270" s="689"/>
      <c r="P270" s="689"/>
      <c r="Q270" s="689"/>
      <c r="R270" s="689"/>
      <c r="S270" s="689"/>
      <c r="T270" s="689"/>
      <c r="U270" s="689"/>
      <c r="V270" s="689"/>
      <c r="W270" s="689"/>
      <c r="X270" s="689"/>
      <c r="Y270" s="689"/>
      <c r="Z270" s="689"/>
      <c r="AA270" s="689"/>
      <c r="AB270" s="689"/>
      <c r="AC270" s="771"/>
      <c r="AD270" s="761"/>
      <c r="AE270" s="888"/>
      <c r="AF270" s="689"/>
      <c r="AG270" s="689"/>
      <c r="AH270" s="689"/>
      <c r="AI270" s="689"/>
      <c r="AJ270" s="689"/>
      <c r="AK270" s="689"/>
      <c r="AL270" s="871"/>
      <c r="AM270" s="844"/>
      <c r="AN270" s="759"/>
      <c r="AO270" s="759"/>
      <c r="AP270" s="759"/>
      <c r="AQ270"/>
    </row>
    <row r="271" spans="1:45" x14ac:dyDescent="0.25">
      <c r="A271" s="11" t="s">
        <v>1206</v>
      </c>
      <c r="B271" s="853" t="s">
        <v>1713</v>
      </c>
      <c r="C271" s="45" t="s">
        <v>318</v>
      </c>
      <c r="D271" s="44" t="s">
        <v>546</v>
      </c>
      <c r="E271" s="45"/>
      <c r="F271" s="761"/>
      <c r="G271" s="564"/>
      <c r="H271" s="123"/>
      <c r="I271" s="845"/>
      <c r="J271" s="846"/>
      <c r="K271" s="847"/>
      <c r="L271" s="734"/>
      <c r="M271" s="689"/>
      <c r="N271" s="689"/>
      <c r="O271" s="689"/>
      <c r="P271" s="689"/>
      <c r="Q271" s="689"/>
      <c r="R271" s="689"/>
      <c r="S271" s="689"/>
      <c r="T271" s="689"/>
      <c r="U271" s="689"/>
      <c r="V271" s="689"/>
      <c r="W271" s="689"/>
      <c r="X271" s="689"/>
      <c r="Y271" s="689"/>
      <c r="Z271" s="689"/>
      <c r="AA271" s="689"/>
      <c r="AB271" s="689"/>
      <c r="AC271" s="771"/>
      <c r="AD271" s="761"/>
      <c r="AE271" s="888"/>
      <c r="AF271" s="689"/>
      <c r="AG271" s="689"/>
      <c r="AH271" s="689"/>
      <c r="AI271" s="689"/>
      <c r="AJ271" s="689"/>
      <c r="AK271" s="689"/>
      <c r="AL271" s="871"/>
      <c r="AM271" s="844"/>
      <c r="AN271" s="759"/>
      <c r="AO271" s="759"/>
      <c r="AP271" s="759"/>
      <c r="AQ271"/>
    </row>
    <row r="272" spans="1:45" x14ac:dyDescent="0.25">
      <c r="A272" s="11" t="s">
        <v>1206</v>
      </c>
      <c r="B272" s="853" t="s">
        <v>1718</v>
      </c>
      <c r="C272" s="45" t="s">
        <v>382</v>
      </c>
      <c r="D272" s="44" t="s">
        <v>546</v>
      </c>
      <c r="E272" s="45"/>
      <c r="F272" s="761"/>
      <c r="G272" s="564"/>
      <c r="H272" s="123"/>
      <c r="I272" s="845"/>
      <c r="J272" s="846"/>
      <c r="K272" s="847"/>
      <c r="L272" s="734"/>
      <c r="M272" s="689"/>
      <c r="N272" s="689"/>
      <c r="O272" s="689"/>
      <c r="P272" s="689"/>
      <c r="Q272" s="689"/>
      <c r="R272" s="689"/>
      <c r="S272" s="689"/>
      <c r="T272" s="689"/>
      <c r="U272" s="689"/>
      <c r="V272" s="689"/>
      <c r="W272" s="689"/>
      <c r="X272" s="689"/>
      <c r="Y272" s="689"/>
      <c r="Z272" s="689"/>
      <c r="AA272" s="689"/>
      <c r="AB272" s="689"/>
      <c r="AC272" s="771"/>
      <c r="AD272" s="761"/>
      <c r="AE272" s="888"/>
      <c r="AF272" s="689"/>
      <c r="AG272" s="689"/>
      <c r="AH272" s="689"/>
      <c r="AI272" s="689"/>
      <c r="AJ272" s="689"/>
      <c r="AK272" s="689"/>
      <c r="AL272" s="871"/>
      <c r="AM272" s="844"/>
      <c r="AN272" s="759"/>
      <c r="AO272" s="759"/>
      <c r="AP272" s="759"/>
      <c r="AQ272"/>
    </row>
    <row r="273" spans="1:45" x14ac:dyDescent="0.25">
      <c r="A273" s="11" t="s">
        <v>1206</v>
      </c>
      <c r="B273" s="853" t="s">
        <v>1719</v>
      </c>
      <c r="C273" s="45" t="s">
        <v>393</v>
      </c>
      <c r="D273" s="44" t="s">
        <v>546</v>
      </c>
      <c r="E273" s="45"/>
      <c r="F273" s="761"/>
      <c r="G273" s="564"/>
      <c r="H273" s="123"/>
      <c r="I273" s="845"/>
      <c r="J273" s="846"/>
      <c r="K273" s="847"/>
      <c r="L273" s="734"/>
      <c r="M273" s="689"/>
      <c r="N273" s="689"/>
      <c r="O273" s="689"/>
      <c r="P273" s="689"/>
      <c r="Q273" s="689"/>
      <c r="R273" s="689"/>
      <c r="S273" s="689"/>
      <c r="T273" s="689"/>
      <c r="U273" s="689"/>
      <c r="V273" s="689"/>
      <c r="W273" s="689"/>
      <c r="X273" s="689"/>
      <c r="Y273" s="689"/>
      <c r="Z273" s="689"/>
      <c r="AA273" s="689"/>
      <c r="AB273" s="689"/>
      <c r="AC273" s="771"/>
      <c r="AD273" s="761"/>
      <c r="AE273" s="888"/>
      <c r="AF273" s="689"/>
      <c r="AG273" s="689"/>
      <c r="AH273" s="689"/>
      <c r="AI273" s="689"/>
      <c r="AJ273" s="689"/>
      <c r="AK273" s="689"/>
      <c r="AL273" s="871"/>
      <c r="AM273" s="844"/>
      <c r="AN273" s="759"/>
      <c r="AO273" s="759"/>
      <c r="AP273" s="759"/>
      <c r="AQ273"/>
    </row>
    <row r="274" spans="1:45" x14ac:dyDescent="0.25">
      <c r="A274" s="11" t="s">
        <v>1206</v>
      </c>
      <c r="B274" s="853" t="s">
        <v>1720</v>
      </c>
      <c r="C274" s="45" t="s">
        <v>474</v>
      </c>
      <c r="D274" s="59" t="s">
        <v>546</v>
      </c>
      <c r="E274" s="60"/>
      <c r="F274" s="762"/>
      <c r="G274" s="565"/>
      <c r="H274" s="125"/>
      <c r="I274" s="848"/>
      <c r="J274" s="849"/>
      <c r="K274" s="850"/>
      <c r="L274" s="734"/>
      <c r="M274" s="690"/>
      <c r="N274" s="690"/>
      <c r="O274" s="690"/>
      <c r="P274" s="690"/>
      <c r="Q274" s="690"/>
      <c r="R274" s="690"/>
      <c r="S274" s="690"/>
      <c r="T274" s="690"/>
      <c r="U274" s="690"/>
      <c r="V274" s="690"/>
      <c r="W274" s="690"/>
      <c r="X274" s="690"/>
      <c r="Y274" s="690"/>
      <c r="Z274" s="690"/>
      <c r="AA274" s="690"/>
      <c r="AB274" s="690"/>
      <c r="AC274" s="771"/>
      <c r="AD274" s="762"/>
      <c r="AE274" s="889"/>
      <c r="AF274" s="690"/>
      <c r="AG274" s="690"/>
      <c r="AH274" s="690"/>
      <c r="AI274" s="690"/>
      <c r="AJ274" s="690"/>
      <c r="AK274" s="690"/>
      <c r="AL274" s="872"/>
      <c r="AM274" s="844"/>
      <c r="AN274" s="760"/>
      <c r="AO274" s="760"/>
      <c r="AP274" s="760"/>
      <c r="AQ274"/>
    </row>
    <row r="275" spans="1:45" ht="75" x14ac:dyDescent="0.25">
      <c r="A275" s="11" t="s">
        <v>1207</v>
      </c>
      <c r="B275" s="860" t="s">
        <v>1207</v>
      </c>
      <c r="C275" s="52" t="s">
        <v>149</v>
      </c>
      <c r="D275" s="51" t="s">
        <v>546</v>
      </c>
      <c r="E275" s="52"/>
      <c r="F275" s="772" t="s">
        <v>99</v>
      </c>
      <c r="G275" s="551"/>
      <c r="H275" s="150"/>
      <c r="I275" s="787"/>
      <c r="J275" s="885"/>
      <c r="K275" s="886"/>
      <c r="L275" s="719" t="s">
        <v>917</v>
      </c>
      <c r="M275" s="701" t="s">
        <v>155</v>
      </c>
      <c r="N275" s="701"/>
      <c r="O275" s="701" t="s">
        <v>155</v>
      </c>
      <c r="P275" s="701"/>
      <c r="Q275" s="701"/>
      <c r="R275" s="701"/>
      <c r="S275" s="701"/>
      <c r="T275" s="701"/>
      <c r="U275" s="701"/>
      <c r="V275" s="701" t="s">
        <v>1332</v>
      </c>
      <c r="W275" s="701" t="s">
        <v>1331</v>
      </c>
      <c r="X275" s="701" t="s">
        <v>1332</v>
      </c>
      <c r="Y275" s="701"/>
      <c r="Z275" s="701" t="s">
        <v>1277</v>
      </c>
      <c r="AA275" s="701" t="s">
        <v>1277</v>
      </c>
      <c r="AB275" s="701" t="s">
        <v>1277</v>
      </c>
      <c r="AC275" s="771"/>
      <c r="AD275" s="772" t="s">
        <v>1280</v>
      </c>
      <c r="AE275" s="784" t="s">
        <v>1721</v>
      </c>
      <c r="AF275" s="701" t="s">
        <v>1264</v>
      </c>
      <c r="AG275" s="701" t="s">
        <v>1722</v>
      </c>
      <c r="AH275" s="701"/>
      <c r="AI275" s="701"/>
      <c r="AJ275" s="701" t="s">
        <v>1723</v>
      </c>
      <c r="AK275" s="701"/>
      <c r="AL275" s="701"/>
      <c r="AM275" s="876" t="s">
        <v>1463</v>
      </c>
      <c r="AN275" s="758"/>
      <c r="AO275" s="758" t="s">
        <v>1407</v>
      </c>
      <c r="AP275" s="877" t="s">
        <v>1724</v>
      </c>
      <c r="AQ275" s="73" t="s">
        <v>1725</v>
      </c>
      <c r="AR275" s="148" t="s">
        <v>1726</v>
      </c>
      <c r="AS275" s="127" t="s">
        <v>1727</v>
      </c>
    </row>
    <row r="276" spans="1:45" ht="15" customHeight="1" x14ac:dyDescent="0.25">
      <c r="A276" s="11" t="s">
        <v>1207</v>
      </c>
      <c r="B276" s="861" t="s">
        <v>1711</v>
      </c>
      <c r="C276" s="586" t="s">
        <v>277</v>
      </c>
      <c r="D276" s="584" t="s">
        <v>546</v>
      </c>
      <c r="E276" s="586"/>
      <c r="F276" s="773"/>
      <c r="G276" s="562"/>
      <c r="H276" s="157"/>
      <c r="I276" s="788"/>
      <c r="J276" s="880"/>
      <c r="K276" s="881"/>
      <c r="L276" s="740"/>
      <c r="M276" s="737"/>
      <c r="N276" s="737"/>
      <c r="O276" s="737"/>
      <c r="P276" s="737"/>
      <c r="Q276" s="737"/>
      <c r="R276" s="737"/>
      <c r="S276" s="737"/>
      <c r="T276" s="737"/>
      <c r="U276" s="737"/>
      <c r="V276" s="737"/>
      <c r="W276" s="737"/>
      <c r="X276" s="737"/>
      <c r="Y276" s="737"/>
      <c r="Z276" s="737"/>
      <c r="AA276" s="737"/>
      <c r="AB276" s="737"/>
      <c r="AC276" s="771"/>
      <c r="AD276" s="773"/>
      <c r="AE276" s="785"/>
      <c r="AF276" s="737"/>
      <c r="AG276" s="737"/>
      <c r="AH276" s="737"/>
      <c r="AI276" s="737"/>
      <c r="AJ276" s="737"/>
      <c r="AK276" s="737"/>
      <c r="AL276" s="737"/>
      <c r="AM276" s="876"/>
      <c r="AN276" s="759"/>
      <c r="AO276" s="759"/>
      <c r="AP276" s="878"/>
      <c r="AQ276"/>
    </row>
    <row r="277" spans="1:45" ht="15" customHeight="1" x14ac:dyDescent="0.25">
      <c r="A277" s="11" t="s">
        <v>1207</v>
      </c>
      <c r="B277" s="861" t="s">
        <v>1712</v>
      </c>
      <c r="C277" s="586" t="s">
        <v>286</v>
      </c>
      <c r="D277" s="584" t="s">
        <v>546</v>
      </c>
      <c r="E277" s="586"/>
      <c r="F277" s="773"/>
      <c r="G277" s="562"/>
      <c r="H277" s="157"/>
      <c r="I277" s="788"/>
      <c r="J277" s="880"/>
      <c r="K277" s="881"/>
      <c r="L277" s="740"/>
      <c r="M277" s="737"/>
      <c r="N277" s="737"/>
      <c r="O277" s="737"/>
      <c r="P277" s="737"/>
      <c r="Q277" s="737"/>
      <c r="R277" s="737"/>
      <c r="S277" s="737"/>
      <c r="T277" s="737"/>
      <c r="U277" s="737"/>
      <c r="V277" s="737"/>
      <c r="W277" s="737"/>
      <c r="X277" s="737"/>
      <c r="Y277" s="737"/>
      <c r="Z277" s="737"/>
      <c r="AA277" s="737"/>
      <c r="AB277" s="737"/>
      <c r="AC277" s="771"/>
      <c r="AD277" s="773"/>
      <c r="AE277" s="785"/>
      <c r="AF277" s="737"/>
      <c r="AG277" s="737"/>
      <c r="AH277" s="737"/>
      <c r="AI277" s="737"/>
      <c r="AJ277" s="737"/>
      <c r="AK277" s="737"/>
      <c r="AL277" s="737"/>
      <c r="AM277" s="876"/>
      <c r="AN277" s="759"/>
      <c r="AO277" s="759"/>
      <c r="AP277" s="878"/>
      <c r="AQ277"/>
    </row>
    <row r="278" spans="1:45" ht="15" customHeight="1" x14ac:dyDescent="0.25">
      <c r="A278" s="11" t="s">
        <v>1207</v>
      </c>
      <c r="B278" s="861" t="s">
        <v>1713</v>
      </c>
      <c r="C278" s="586" t="s">
        <v>295</v>
      </c>
      <c r="D278" s="584" t="s">
        <v>546</v>
      </c>
      <c r="E278" s="586"/>
      <c r="F278" s="773"/>
      <c r="G278" s="562"/>
      <c r="H278" s="157"/>
      <c r="I278" s="788"/>
      <c r="J278" s="880"/>
      <c r="K278" s="881"/>
      <c r="L278" s="740"/>
      <c r="M278" s="737"/>
      <c r="N278" s="737"/>
      <c r="O278" s="737"/>
      <c r="P278" s="737"/>
      <c r="Q278" s="737"/>
      <c r="R278" s="737"/>
      <c r="S278" s="737"/>
      <c r="T278" s="737"/>
      <c r="U278" s="737"/>
      <c r="V278" s="737"/>
      <c r="W278" s="737"/>
      <c r="X278" s="737"/>
      <c r="Y278" s="737"/>
      <c r="Z278" s="737"/>
      <c r="AA278" s="737"/>
      <c r="AB278" s="737"/>
      <c r="AC278" s="771"/>
      <c r="AD278" s="773"/>
      <c r="AE278" s="785"/>
      <c r="AF278" s="737"/>
      <c r="AG278" s="737"/>
      <c r="AH278" s="737"/>
      <c r="AI278" s="737"/>
      <c r="AJ278" s="737"/>
      <c r="AK278" s="737"/>
      <c r="AL278" s="737"/>
      <c r="AM278" s="876"/>
      <c r="AN278" s="759"/>
      <c r="AO278" s="759"/>
      <c r="AP278" s="878"/>
      <c r="AQ278"/>
    </row>
    <row r="279" spans="1:45" ht="15" customHeight="1" x14ac:dyDescent="0.25">
      <c r="A279" s="11" t="s">
        <v>1207</v>
      </c>
      <c r="B279" s="861" t="s">
        <v>1718</v>
      </c>
      <c r="C279" s="586" t="s">
        <v>318</v>
      </c>
      <c r="D279" s="584" t="s">
        <v>546</v>
      </c>
      <c r="E279" s="586"/>
      <c r="F279" s="773"/>
      <c r="G279" s="562"/>
      <c r="H279" s="157"/>
      <c r="I279" s="788"/>
      <c r="J279" s="880"/>
      <c r="K279" s="881"/>
      <c r="L279" s="740"/>
      <c r="M279" s="737"/>
      <c r="N279" s="737"/>
      <c r="O279" s="737"/>
      <c r="P279" s="737"/>
      <c r="Q279" s="737"/>
      <c r="R279" s="737"/>
      <c r="S279" s="737"/>
      <c r="T279" s="737"/>
      <c r="U279" s="737"/>
      <c r="V279" s="737"/>
      <c r="W279" s="737"/>
      <c r="X279" s="737"/>
      <c r="Y279" s="737"/>
      <c r="Z279" s="737"/>
      <c r="AA279" s="737"/>
      <c r="AB279" s="737"/>
      <c r="AC279" s="771"/>
      <c r="AD279" s="773"/>
      <c r="AE279" s="785"/>
      <c r="AF279" s="737"/>
      <c r="AG279" s="737"/>
      <c r="AH279" s="737"/>
      <c r="AI279" s="737"/>
      <c r="AJ279" s="737"/>
      <c r="AK279" s="737"/>
      <c r="AL279" s="737"/>
      <c r="AM279" s="876"/>
      <c r="AN279" s="759"/>
      <c r="AO279" s="759"/>
      <c r="AP279" s="878"/>
      <c r="AQ279"/>
    </row>
    <row r="280" spans="1:45" ht="15" customHeight="1" x14ac:dyDescent="0.25">
      <c r="A280" s="11" t="s">
        <v>1207</v>
      </c>
      <c r="B280" s="861" t="s">
        <v>1719</v>
      </c>
      <c r="C280" s="586" t="s">
        <v>382</v>
      </c>
      <c r="D280" s="584" t="s">
        <v>546</v>
      </c>
      <c r="E280" s="586"/>
      <c r="F280" s="773"/>
      <c r="G280" s="562"/>
      <c r="H280" s="157"/>
      <c r="I280" s="788"/>
      <c r="J280" s="880"/>
      <c r="K280" s="881"/>
      <c r="L280" s="740"/>
      <c r="M280" s="737"/>
      <c r="N280" s="737"/>
      <c r="O280" s="737"/>
      <c r="P280" s="737"/>
      <c r="Q280" s="737"/>
      <c r="R280" s="737"/>
      <c r="S280" s="737"/>
      <c r="T280" s="737"/>
      <c r="U280" s="737"/>
      <c r="V280" s="737"/>
      <c r="W280" s="737"/>
      <c r="X280" s="737"/>
      <c r="Y280" s="737"/>
      <c r="Z280" s="737"/>
      <c r="AA280" s="737"/>
      <c r="AB280" s="737"/>
      <c r="AC280" s="771"/>
      <c r="AD280" s="773"/>
      <c r="AE280" s="785"/>
      <c r="AF280" s="737"/>
      <c r="AG280" s="702"/>
      <c r="AH280" s="702"/>
      <c r="AI280" s="702"/>
      <c r="AJ280" s="737"/>
      <c r="AK280" s="737"/>
      <c r="AL280" s="737"/>
      <c r="AM280" s="876"/>
      <c r="AN280" s="759"/>
      <c r="AO280" s="759"/>
      <c r="AP280" s="878"/>
      <c r="AQ280"/>
    </row>
    <row r="281" spans="1:45" ht="30" customHeight="1" x14ac:dyDescent="0.25">
      <c r="A281" s="11" t="s">
        <v>1207</v>
      </c>
      <c r="B281" s="884" t="s">
        <v>1720</v>
      </c>
      <c r="C281" s="587" t="s">
        <v>393</v>
      </c>
      <c r="D281" s="585" t="s">
        <v>546</v>
      </c>
      <c r="E281" s="587"/>
      <c r="F281" s="775"/>
      <c r="G281" s="552"/>
      <c r="H281" s="151"/>
      <c r="I281" s="789"/>
      <c r="J281" s="882"/>
      <c r="K281" s="883"/>
      <c r="L281" s="720"/>
      <c r="M281" s="702"/>
      <c r="N281" s="702"/>
      <c r="O281" s="702"/>
      <c r="P281" s="702"/>
      <c r="Q281" s="702"/>
      <c r="R281" s="702"/>
      <c r="S281" s="702"/>
      <c r="T281" s="702"/>
      <c r="U281" s="702"/>
      <c r="V281" s="702"/>
      <c r="W281" s="702"/>
      <c r="X281" s="702"/>
      <c r="Y281" s="702"/>
      <c r="Z281" s="702"/>
      <c r="AA281" s="702"/>
      <c r="AB281" s="702"/>
      <c r="AC281" s="771"/>
      <c r="AD281" s="775"/>
      <c r="AE281" s="786"/>
      <c r="AF281" s="702"/>
      <c r="AG281" s="485" t="s">
        <v>1728</v>
      </c>
      <c r="AH281" s="485" t="s">
        <v>1728</v>
      </c>
      <c r="AI281" s="485" t="s">
        <v>1728</v>
      </c>
      <c r="AJ281" s="702"/>
      <c r="AK281" s="702"/>
      <c r="AL281" s="702"/>
      <c r="AM281" s="876"/>
      <c r="AN281" s="760"/>
      <c r="AO281" s="760"/>
      <c r="AP281" s="879"/>
      <c r="AQ281"/>
    </row>
    <row r="282" spans="1:45" ht="30" customHeight="1" x14ac:dyDescent="0.25">
      <c r="A282" s="11" t="s">
        <v>1209</v>
      </c>
      <c r="B282" s="853" t="s">
        <v>1209</v>
      </c>
      <c r="C282" s="45" t="s">
        <v>149</v>
      </c>
      <c r="D282" s="39" t="s">
        <v>546</v>
      </c>
      <c r="E282" s="40"/>
      <c r="F282" s="768" t="s">
        <v>100</v>
      </c>
      <c r="G282" s="563"/>
      <c r="H282" s="121"/>
      <c r="I282" s="855"/>
      <c r="J282" s="856"/>
      <c r="K282" s="857"/>
      <c r="L282" s="734" t="s">
        <v>923</v>
      </c>
      <c r="M282" s="688" t="s">
        <v>155</v>
      </c>
      <c r="N282" s="688"/>
      <c r="O282" s="688" t="s">
        <v>155</v>
      </c>
      <c r="P282" s="688"/>
      <c r="Q282" s="688"/>
      <c r="R282" s="688"/>
      <c r="S282" s="688"/>
      <c r="T282" s="688" t="s">
        <v>155</v>
      </c>
      <c r="U282" s="688" t="s">
        <v>155</v>
      </c>
      <c r="V282" s="688" t="s">
        <v>1332</v>
      </c>
      <c r="W282" s="688" t="s">
        <v>1265</v>
      </c>
      <c r="X282" s="688" t="s">
        <v>1266</v>
      </c>
      <c r="Y282" s="688"/>
      <c r="Z282" s="688" t="s">
        <v>1277</v>
      </c>
      <c r="AA282" s="688"/>
      <c r="AB282" s="758"/>
      <c r="AC282" s="771" t="s">
        <v>1288</v>
      </c>
      <c r="AD282" s="873" t="s">
        <v>1280</v>
      </c>
      <c r="AE282" s="790" t="s">
        <v>1721</v>
      </c>
      <c r="AF282" s="758" t="s">
        <v>1262</v>
      </c>
      <c r="AG282" s="688" t="s">
        <v>1715</v>
      </c>
      <c r="AH282" s="688" t="s">
        <v>1729</v>
      </c>
      <c r="AI282" s="688" t="s">
        <v>1730</v>
      </c>
      <c r="AJ282" s="758" t="s">
        <v>1723</v>
      </c>
      <c r="AK282" s="758"/>
      <c r="AL282" s="870" t="s">
        <v>155</v>
      </c>
      <c r="AM282" s="869" t="s">
        <v>1463</v>
      </c>
      <c r="AN282" s="758" t="s">
        <v>155</v>
      </c>
      <c r="AO282" s="758" t="s">
        <v>1407</v>
      </c>
      <c r="AP282" s="758" t="s">
        <v>1724</v>
      </c>
      <c r="AQ282" s="73" t="s">
        <v>1725</v>
      </c>
      <c r="AR282" s="3" t="s">
        <v>1731</v>
      </c>
      <c r="AS282" t="s">
        <v>1727</v>
      </c>
    </row>
    <row r="283" spans="1:45" x14ac:dyDescent="0.25">
      <c r="A283" s="11" t="s">
        <v>1209</v>
      </c>
      <c r="B283" s="853" t="s">
        <v>1712</v>
      </c>
      <c r="C283" s="45" t="s">
        <v>277</v>
      </c>
      <c r="D283" s="44" t="s">
        <v>546</v>
      </c>
      <c r="E283" s="45"/>
      <c r="F283" s="761"/>
      <c r="G283" s="158"/>
      <c r="H283" s="159"/>
      <c r="I283" s="845"/>
      <c r="J283" s="846"/>
      <c r="K283" s="847"/>
      <c r="L283" s="765"/>
      <c r="M283" s="689"/>
      <c r="N283" s="689"/>
      <c r="O283" s="689"/>
      <c r="P283" s="689"/>
      <c r="Q283" s="689"/>
      <c r="R283" s="689"/>
      <c r="S283" s="689"/>
      <c r="T283" s="689"/>
      <c r="U283" s="689"/>
      <c r="V283" s="689"/>
      <c r="W283" s="689"/>
      <c r="X283" s="689"/>
      <c r="Y283" s="689"/>
      <c r="Z283" s="689"/>
      <c r="AA283" s="689"/>
      <c r="AB283" s="759"/>
      <c r="AC283" s="771"/>
      <c r="AD283" s="874"/>
      <c r="AE283" s="791"/>
      <c r="AF283" s="759"/>
      <c r="AG283" s="689"/>
      <c r="AH283" s="689"/>
      <c r="AI283" s="689"/>
      <c r="AJ283" s="759"/>
      <c r="AK283" s="759"/>
      <c r="AL283" s="871"/>
      <c r="AM283" s="869"/>
      <c r="AN283" s="759"/>
      <c r="AO283" s="759"/>
      <c r="AP283" s="759"/>
      <c r="AQ283"/>
    </row>
    <row r="284" spans="1:45" x14ac:dyDescent="0.25">
      <c r="A284" s="11" t="s">
        <v>1209</v>
      </c>
      <c r="B284" s="853" t="s">
        <v>1713</v>
      </c>
      <c r="C284" s="45" t="s">
        <v>286</v>
      </c>
      <c r="D284" s="44" t="s">
        <v>546</v>
      </c>
      <c r="E284" s="45"/>
      <c r="F284" s="761"/>
      <c r="G284" s="158"/>
      <c r="H284" s="159"/>
      <c r="I284" s="845"/>
      <c r="J284" s="846"/>
      <c r="K284" s="847"/>
      <c r="L284" s="765"/>
      <c r="M284" s="689"/>
      <c r="N284" s="689"/>
      <c r="O284" s="689"/>
      <c r="P284" s="689"/>
      <c r="Q284" s="689"/>
      <c r="R284" s="689"/>
      <c r="S284" s="689"/>
      <c r="T284" s="689"/>
      <c r="U284" s="689"/>
      <c r="V284" s="689"/>
      <c r="W284" s="689"/>
      <c r="X284" s="689"/>
      <c r="Y284" s="689"/>
      <c r="Z284" s="689"/>
      <c r="AA284" s="689"/>
      <c r="AB284" s="759"/>
      <c r="AC284" s="771"/>
      <c r="AD284" s="874"/>
      <c r="AE284" s="791"/>
      <c r="AF284" s="759"/>
      <c r="AG284" s="689"/>
      <c r="AH284" s="689"/>
      <c r="AI284" s="689"/>
      <c r="AJ284" s="759"/>
      <c r="AK284" s="759"/>
      <c r="AL284" s="871"/>
      <c r="AM284" s="869"/>
      <c r="AN284" s="759"/>
      <c r="AO284" s="759"/>
      <c r="AP284" s="759"/>
      <c r="AQ284"/>
    </row>
    <row r="285" spans="1:45" x14ac:dyDescent="0.25">
      <c r="A285" s="11" t="s">
        <v>1209</v>
      </c>
      <c r="B285" s="853" t="s">
        <v>1718</v>
      </c>
      <c r="C285" s="45" t="s">
        <v>295</v>
      </c>
      <c r="D285" s="44" t="s">
        <v>546</v>
      </c>
      <c r="E285" s="45"/>
      <c r="F285" s="761"/>
      <c r="G285" s="158"/>
      <c r="H285" s="159"/>
      <c r="I285" s="845"/>
      <c r="J285" s="846"/>
      <c r="K285" s="847"/>
      <c r="L285" s="765"/>
      <c r="M285" s="689"/>
      <c r="N285" s="689"/>
      <c r="O285" s="689"/>
      <c r="P285" s="689"/>
      <c r="Q285" s="689"/>
      <c r="R285" s="689"/>
      <c r="S285" s="689"/>
      <c r="T285" s="689"/>
      <c r="U285" s="689"/>
      <c r="V285" s="689"/>
      <c r="W285" s="689"/>
      <c r="X285" s="689"/>
      <c r="Y285" s="689"/>
      <c r="Z285" s="689"/>
      <c r="AA285" s="689"/>
      <c r="AB285" s="759"/>
      <c r="AC285" s="771"/>
      <c r="AD285" s="874"/>
      <c r="AE285" s="791"/>
      <c r="AF285" s="759"/>
      <c r="AG285" s="689"/>
      <c r="AH285" s="689"/>
      <c r="AI285" s="689"/>
      <c r="AJ285" s="759"/>
      <c r="AK285" s="759"/>
      <c r="AL285" s="871"/>
      <c r="AM285" s="869"/>
      <c r="AN285" s="759"/>
      <c r="AO285" s="759"/>
      <c r="AP285" s="759"/>
      <c r="AQ285"/>
    </row>
    <row r="286" spans="1:45" x14ac:dyDescent="0.25">
      <c r="A286" s="11" t="s">
        <v>1209</v>
      </c>
      <c r="B286" s="853" t="s">
        <v>1719</v>
      </c>
      <c r="C286" s="45" t="s">
        <v>318</v>
      </c>
      <c r="D286" s="44" t="s">
        <v>546</v>
      </c>
      <c r="E286" s="45"/>
      <c r="F286" s="761"/>
      <c r="G286" s="158"/>
      <c r="H286" s="159"/>
      <c r="I286" s="845"/>
      <c r="J286" s="846"/>
      <c r="K286" s="847"/>
      <c r="L286" s="765"/>
      <c r="M286" s="689"/>
      <c r="N286" s="689"/>
      <c r="O286" s="689"/>
      <c r="P286" s="689"/>
      <c r="Q286" s="689"/>
      <c r="R286" s="689"/>
      <c r="S286" s="689"/>
      <c r="T286" s="689"/>
      <c r="U286" s="689"/>
      <c r="V286" s="689"/>
      <c r="W286" s="689"/>
      <c r="X286" s="689"/>
      <c r="Y286" s="689"/>
      <c r="Z286" s="689"/>
      <c r="AA286" s="689"/>
      <c r="AB286" s="759"/>
      <c r="AC286" s="771"/>
      <c r="AD286" s="874"/>
      <c r="AE286" s="791"/>
      <c r="AF286" s="759"/>
      <c r="AG286" s="689"/>
      <c r="AH286" s="689"/>
      <c r="AI286" s="689"/>
      <c r="AJ286" s="759"/>
      <c r="AK286" s="759"/>
      <c r="AL286" s="871"/>
      <c r="AM286" s="869"/>
      <c r="AN286" s="759"/>
      <c r="AO286" s="759"/>
      <c r="AP286" s="759"/>
      <c r="AQ286"/>
    </row>
    <row r="287" spans="1:45" x14ac:dyDescent="0.25">
      <c r="A287" s="11" t="s">
        <v>1209</v>
      </c>
      <c r="B287" s="853" t="s">
        <v>1720</v>
      </c>
      <c r="C287" s="45" t="s">
        <v>382</v>
      </c>
      <c r="D287" s="44" t="s">
        <v>546</v>
      </c>
      <c r="E287" s="45"/>
      <c r="F287" s="761"/>
      <c r="G287" s="158"/>
      <c r="H287" s="159"/>
      <c r="I287" s="845"/>
      <c r="J287" s="846"/>
      <c r="K287" s="847"/>
      <c r="L287" s="765"/>
      <c r="M287" s="689"/>
      <c r="N287" s="689"/>
      <c r="O287" s="689"/>
      <c r="P287" s="689"/>
      <c r="Q287" s="689"/>
      <c r="R287" s="689"/>
      <c r="S287" s="689"/>
      <c r="T287" s="689"/>
      <c r="U287" s="689"/>
      <c r="V287" s="689"/>
      <c r="W287" s="689"/>
      <c r="X287" s="689"/>
      <c r="Y287" s="689"/>
      <c r="Z287" s="689"/>
      <c r="AA287" s="689"/>
      <c r="AB287" s="759"/>
      <c r="AC287" s="771"/>
      <c r="AD287" s="874"/>
      <c r="AE287" s="791"/>
      <c r="AF287" s="759"/>
      <c r="AG287" s="690"/>
      <c r="AH287" s="689"/>
      <c r="AI287" s="689"/>
      <c r="AJ287" s="759"/>
      <c r="AK287" s="759"/>
      <c r="AL287" s="871"/>
      <c r="AM287" s="869"/>
      <c r="AN287" s="759"/>
      <c r="AO287" s="759"/>
      <c r="AP287" s="759"/>
      <c r="AQ287"/>
    </row>
    <row r="288" spans="1:45" ht="30" x14ac:dyDescent="0.25">
      <c r="A288" s="11" t="s">
        <v>1209</v>
      </c>
      <c r="B288" s="854" t="s">
        <v>1732</v>
      </c>
      <c r="C288" s="60" t="s">
        <v>393</v>
      </c>
      <c r="D288" s="59" t="s">
        <v>546</v>
      </c>
      <c r="E288" s="60"/>
      <c r="F288" s="762"/>
      <c r="G288" s="160"/>
      <c r="H288" s="161"/>
      <c r="I288" s="848"/>
      <c r="J288" s="849"/>
      <c r="K288" s="850"/>
      <c r="L288" s="766"/>
      <c r="M288" s="690"/>
      <c r="N288" s="690"/>
      <c r="O288" s="690"/>
      <c r="P288" s="690"/>
      <c r="Q288" s="690"/>
      <c r="R288" s="690"/>
      <c r="S288" s="690"/>
      <c r="T288" s="690"/>
      <c r="U288" s="690"/>
      <c r="V288" s="690"/>
      <c r="W288" s="690"/>
      <c r="X288" s="690"/>
      <c r="Y288" s="690"/>
      <c r="Z288" s="690"/>
      <c r="AA288" s="690"/>
      <c r="AB288" s="760"/>
      <c r="AC288" s="771"/>
      <c r="AD288" s="875"/>
      <c r="AE288" s="792"/>
      <c r="AF288" s="760"/>
      <c r="AG288" s="479" t="s">
        <v>1733</v>
      </c>
      <c r="AH288" s="690"/>
      <c r="AI288" s="690"/>
      <c r="AJ288" s="760"/>
      <c r="AK288" s="760"/>
      <c r="AL288" s="872"/>
      <c r="AM288" s="869"/>
      <c r="AN288" s="760"/>
      <c r="AO288" s="760"/>
      <c r="AP288" s="760"/>
      <c r="AQ288"/>
    </row>
    <row r="289" spans="1:45" ht="44.25" customHeight="1" x14ac:dyDescent="0.25">
      <c r="A289" s="11" t="s">
        <v>1210</v>
      </c>
      <c r="B289" s="558" t="s">
        <v>1210</v>
      </c>
      <c r="C289" s="79" t="s">
        <v>318</v>
      </c>
      <c r="D289" s="78" t="s">
        <v>546</v>
      </c>
      <c r="E289" s="79"/>
      <c r="F289" s="74" t="s">
        <v>929</v>
      </c>
      <c r="G289" s="112"/>
      <c r="H289" s="113"/>
      <c r="I289" s="838"/>
      <c r="J289" s="839"/>
      <c r="K289" s="840"/>
      <c r="L289" s="487" t="s">
        <v>930</v>
      </c>
      <c r="M289" s="489" t="s">
        <v>155</v>
      </c>
      <c r="N289" s="489"/>
      <c r="O289" s="489"/>
      <c r="P289" s="489"/>
      <c r="Q289" s="489"/>
      <c r="R289" s="489"/>
      <c r="S289" s="489"/>
      <c r="T289" s="489"/>
      <c r="U289" s="489" t="s">
        <v>155</v>
      </c>
      <c r="V289" s="489" t="s">
        <v>1332</v>
      </c>
      <c r="W289" s="489" t="s">
        <v>1331</v>
      </c>
      <c r="X289" s="489" t="s">
        <v>1332</v>
      </c>
      <c r="Y289" s="489"/>
      <c r="Z289" s="489"/>
      <c r="AA289" s="489"/>
      <c r="AB289" s="542"/>
      <c r="AC289" s="569" t="s">
        <v>1332</v>
      </c>
      <c r="AD289" s="558" t="s">
        <v>159</v>
      </c>
      <c r="AE289" s="566" t="s">
        <v>1734</v>
      </c>
      <c r="AF289" s="542" t="s">
        <v>1264</v>
      </c>
      <c r="AG289" s="566" t="s">
        <v>1594</v>
      </c>
      <c r="AH289" s="566" t="s">
        <v>1595</v>
      </c>
      <c r="AI289" s="566" t="s">
        <v>1595</v>
      </c>
      <c r="AJ289" s="542" t="s">
        <v>934</v>
      </c>
      <c r="AK289" s="542"/>
      <c r="AL289" s="65" t="s">
        <v>155</v>
      </c>
      <c r="AM289" s="558" t="s">
        <v>1463</v>
      </c>
      <c r="AN289" s="66" t="s">
        <v>155</v>
      </c>
      <c r="AO289" s="66" t="s">
        <v>155</v>
      </c>
      <c r="AP289" s="510"/>
      <c r="AQ289"/>
    </row>
    <row r="290" spans="1:45" ht="69.75" customHeight="1" x14ac:dyDescent="0.25">
      <c r="A290" s="11" t="s">
        <v>1211</v>
      </c>
      <c r="B290" s="544" t="s">
        <v>1211</v>
      </c>
      <c r="C290" s="107" t="s">
        <v>393</v>
      </c>
      <c r="D290" s="108" t="s">
        <v>546</v>
      </c>
      <c r="E290" s="107"/>
      <c r="F290" s="594" t="s">
        <v>935</v>
      </c>
      <c r="G290" s="109"/>
      <c r="H290" s="110"/>
      <c r="I290" s="841"/>
      <c r="J290" s="842"/>
      <c r="K290" s="843"/>
      <c r="L290" s="475" t="s">
        <v>936</v>
      </c>
      <c r="M290" s="477" t="s">
        <v>155</v>
      </c>
      <c r="N290" s="477"/>
      <c r="O290" s="477"/>
      <c r="P290" s="477"/>
      <c r="Q290" s="477"/>
      <c r="R290" s="477"/>
      <c r="S290" s="477"/>
      <c r="T290" s="477"/>
      <c r="U290" s="477" t="s">
        <v>155</v>
      </c>
      <c r="V290" s="477" t="s">
        <v>1332</v>
      </c>
      <c r="W290" s="477" t="s">
        <v>1331</v>
      </c>
      <c r="X290" s="477" t="s">
        <v>1332</v>
      </c>
      <c r="Y290" s="477"/>
      <c r="Z290" s="477" t="s">
        <v>1277</v>
      </c>
      <c r="AA290" s="477"/>
      <c r="AB290" s="477"/>
      <c r="AC290" s="521"/>
      <c r="AD290" s="63" t="s">
        <v>159</v>
      </c>
      <c r="AE290" s="594" t="s">
        <v>1735</v>
      </c>
      <c r="AF290" s="477" t="s">
        <v>1264</v>
      </c>
      <c r="AG290" s="477" t="s">
        <v>1736</v>
      </c>
      <c r="AH290" s="477" t="s">
        <v>1736</v>
      </c>
      <c r="AI290" s="477"/>
      <c r="AJ290" s="477" t="s">
        <v>934</v>
      </c>
      <c r="AK290" s="477"/>
      <c r="AL290" s="65" t="s">
        <v>155</v>
      </c>
      <c r="AM290" s="544" t="s">
        <v>1463</v>
      </c>
      <c r="AN290" s="66" t="s">
        <v>155</v>
      </c>
      <c r="AO290" s="66" t="s">
        <v>1407</v>
      </c>
      <c r="AP290" s="66" t="s">
        <v>1737</v>
      </c>
      <c r="AQ290" s="73" t="s">
        <v>1738</v>
      </c>
      <c r="AR290" s="148" t="s">
        <v>1739</v>
      </c>
      <c r="AS290" s="127" t="s">
        <v>1740</v>
      </c>
    </row>
    <row r="291" spans="1:45" ht="65.25" customHeight="1" x14ac:dyDescent="0.25">
      <c r="A291" s="11" t="s">
        <v>1212</v>
      </c>
      <c r="B291" s="558" t="s">
        <v>1212</v>
      </c>
      <c r="C291" s="79" t="s">
        <v>393</v>
      </c>
      <c r="D291" s="78" t="s">
        <v>546</v>
      </c>
      <c r="E291" s="79"/>
      <c r="F291" s="74" t="s">
        <v>939</v>
      </c>
      <c r="G291" s="112"/>
      <c r="H291" s="113"/>
      <c r="I291" s="838"/>
      <c r="J291" s="839"/>
      <c r="K291" s="840"/>
      <c r="L291" s="487" t="s">
        <v>940</v>
      </c>
      <c r="M291" s="489" t="s">
        <v>155</v>
      </c>
      <c r="N291" s="489"/>
      <c r="O291" s="489"/>
      <c r="P291" s="489"/>
      <c r="Q291" s="489"/>
      <c r="R291" s="489"/>
      <c r="S291" s="489"/>
      <c r="T291" s="489"/>
      <c r="U291" s="489" t="s">
        <v>155</v>
      </c>
      <c r="V291" s="489" t="s">
        <v>1332</v>
      </c>
      <c r="W291" s="489" t="s">
        <v>1331</v>
      </c>
      <c r="X291" s="489" t="s">
        <v>1332</v>
      </c>
      <c r="Y291" s="489"/>
      <c r="Z291" s="489" t="s">
        <v>1277</v>
      </c>
      <c r="AA291" s="489"/>
      <c r="AB291" s="542"/>
      <c r="AC291" s="521"/>
      <c r="AD291" s="558" t="s">
        <v>159</v>
      </c>
      <c r="AE291" s="566" t="s">
        <v>1741</v>
      </c>
      <c r="AF291" s="542" t="s">
        <v>1264</v>
      </c>
      <c r="AG291" s="542" t="s">
        <v>1742</v>
      </c>
      <c r="AH291" s="542" t="s">
        <v>1742</v>
      </c>
      <c r="AI291" s="542"/>
      <c r="AJ291" s="542" t="s">
        <v>934</v>
      </c>
      <c r="AK291" s="542"/>
      <c r="AL291" s="65" t="s">
        <v>155</v>
      </c>
      <c r="AM291" s="558" t="s">
        <v>1463</v>
      </c>
      <c r="AN291" s="66" t="s">
        <v>155</v>
      </c>
      <c r="AO291" s="66" t="s">
        <v>1407</v>
      </c>
      <c r="AP291" s="66" t="s">
        <v>1737</v>
      </c>
      <c r="AQ291" s="73" t="s">
        <v>1738</v>
      </c>
      <c r="AR291" s="148" t="s">
        <v>1739</v>
      </c>
      <c r="AS291" s="127" t="s">
        <v>1740</v>
      </c>
    </row>
    <row r="292" spans="1:45" ht="93.75" customHeight="1" x14ac:dyDescent="0.25">
      <c r="A292" s="11" t="s">
        <v>1213</v>
      </c>
      <c r="B292" s="544" t="s">
        <v>1213</v>
      </c>
      <c r="C292" s="107" t="s">
        <v>393</v>
      </c>
      <c r="D292" s="108" t="s">
        <v>546</v>
      </c>
      <c r="E292" s="107"/>
      <c r="F292" s="594" t="s">
        <v>943</v>
      </c>
      <c r="G292" s="109"/>
      <c r="H292" s="110"/>
      <c r="I292" s="841"/>
      <c r="J292" s="842"/>
      <c r="K292" s="843"/>
      <c r="L292" s="475" t="s">
        <v>944</v>
      </c>
      <c r="M292" s="477" t="s">
        <v>155</v>
      </c>
      <c r="N292" s="477"/>
      <c r="O292" s="477"/>
      <c r="P292" s="477"/>
      <c r="Q292" s="477"/>
      <c r="R292" s="477"/>
      <c r="S292" s="477"/>
      <c r="T292" s="477"/>
      <c r="U292" s="477" t="s">
        <v>155</v>
      </c>
      <c r="V292" s="477" t="s">
        <v>1332</v>
      </c>
      <c r="W292" s="477" t="s">
        <v>1331</v>
      </c>
      <c r="X292" s="477" t="s">
        <v>1332</v>
      </c>
      <c r="Y292" s="477"/>
      <c r="Z292" s="477" t="s">
        <v>1360</v>
      </c>
      <c r="AA292" s="477" t="s">
        <v>1360</v>
      </c>
      <c r="AB292" s="477" t="s">
        <v>1360</v>
      </c>
      <c r="AC292" s="521"/>
      <c r="AD292" s="63" t="s">
        <v>159</v>
      </c>
      <c r="AE292" s="141" t="s">
        <v>1743</v>
      </c>
      <c r="AF292" s="477" t="s">
        <v>1264</v>
      </c>
      <c r="AG292" s="477" t="s">
        <v>1744</v>
      </c>
      <c r="AH292" s="477"/>
      <c r="AJ292" s="477" t="s">
        <v>934</v>
      </c>
      <c r="AK292" s="477" t="s">
        <v>730</v>
      </c>
      <c r="AL292" s="65" t="s">
        <v>155</v>
      </c>
      <c r="AM292" s="544" t="s">
        <v>1463</v>
      </c>
      <c r="AN292" s="66" t="s">
        <v>155</v>
      </c>
      <c r="AO292" s="66" t="s">
        <v>1464</v>
      </c>
      <c r="AP292" s="66" t="s">
        <v>1745</v>
      </c>
      <c r="AQ292"/>
      <c r="AS292" s="127" t="s">
        <v>1746</v>
      </c>
    </row>
    <row r="293" spans="1:45" ht="46.5" customHeight="1" x14ac:dyDescent="0.25">
      <c r="A293" s="11" t="s">
        <v>1214</v>
      </c>
      <c r="B293" s="558" t="s">
        <v>1214</v>
      </c>
      <c r="C293" s="79" t="s">
        <v>393</v>
      </c>
      <c r="D293" s="78" t="s">
        <v>546</v>
      </c>
      <c r="E293" s="79"/>
      <c r="F293" s="74" t="s">
        <v>947</v>
      </c>
      <c r="G293" s="566"/>
      <c r="H293" s="106"/>
      <c r="I293" s="838"/>
      <c r="J293" s="839"/>
      <c r="K293" s="840"/>
      <c r="L293" s="506" t="s">
        <v>948</v>
      </c>
      <c r="M293" s="489" t="s">
        <v>155</v>
      </c>
      <c r="N293" s="489"/>
      <c r="O293" s="489"/>
      <c r="P293" s="489"/>
      <c r="Q293" s="489"/>
      <c r="R293" s="489"/>
      <c r="S293" s="489"/>
      <c r="T293" s="489"/>
      <c r="U293" s="489" t="s">
        <v>155</v>
      </c>
      <c r="V293" s="489" t="s">
        <v>1332</v>
      </c>
      <c r="W293" s="489" t="s">
        <v>1331</v>
      </c>
      <c r="X293" s="489" t="s">
        <v>1332</v>
      </c>
      <c r="Y293" s="489"/>
      <c r="Z293" s="489" t="s">
        <v>1360</v>
      </c>
      <c r="AA293" s="489" t="s">
        <v>1360</v>
      </c>
      <c r="AB293" s="542" t="s">
        <v>1360</v>
      </c>
      <c r="AC293" s="521"/>
      <c r="AD293" s="558" t="s">
        <v>159</v>
      </c>
      <c r="AE293" s="566" t="s">
        <v>1747</v>
      </c>
      <c r="AF293" s="542" t="s">
        <v>1264</v>
      </c>
      <c r="AG293" s="542" t="s">
        <v>1748</v>
      </c>
      <c r="AH293" s="542"/>
      <c r="AI293" s="542"/>
      <c r="AJ293" s="542" t="s">
        <v>934</v>
      </c>
      <c r="AK293" s="477" t="s">
        <v>730</v>
      </c>
      <c r="AL293" s="65" t="s">
        <v>155</v>
      </c>
      <c r="AM293" s="558" t="s">
        <v>1463</v>
      </c>
      <c r="AN293" s="66" t="s">
        <v>155</v>
      </c>
      <c r="AO293" s="66" t="s">
        <v>1464</v>
      </c>
      <c r="AP293" s="66" t="s">
        <v>1745</v>
      </c>
      <c r="AQ293"/>
      <c r="AS293" s="127" t="s">
        <v>1746</v>
      </c>
    </row>
    <row r="294" spans="1:45" ht="39" customHeight="1" x14ac:dyDescent="0.25">
      <c r="A294" s="11" t="s">
        <v>1215</v>
      </c>
      <c r="B294" s="544" t="s">
        <v>1215</v>
      </c>
      <c r="C294" s="162" t="s">
        <v>495</v>
      </c>
      <c r="D294" s="163" t="s">
        <v>546</v>
      </c>
      <c r="E294" s="162"/>
      <c r="F294" s="164" t="s">
        <v>952</v>
      </c>
      <c r="G294" s="165"/>
      <c r="H294" s="166"/>
      <c r="I294" s="866"/>
      <c r="J294" s="867"/>
      <c r="K294" s="868"/>
      <c r="L294" s="167" t="s">
        <v>953</v>
      </c>
      <c r="M294" s="76"/>
      <c r="N294" s="76"/>
      <c r="O294" s="76" t="s">
        <v>155</v>
      </c>
      <c r="P294" s="76"/>
      <c r="Q294" s="76"/>
      <c r="R294" s="76"/>
      <c r="S294" s="76"/>
      <c r="T294" s="76"/>
      <c r="U294" s="76"/>
      <c r="V294" s="76" t="s">
        <v>1326</v>
      </c>
      <c r="W294" s="76" t="s">
        <v>1326</v>
      </c>
      <c r="X294" s="76" t="s">
        <v>1326</v>
      </c>
      <c r="Y294" s="76"/>
      <c r="Z294" s="595"/>
      <c r="AA294" s="595"/>
      <c r="AB294" s="168"/>
      <c r="AC294" s="521" t="s">
        <v>1448</v>
      </c>
      <c r="AD294" s="169" t="s">
        <v>159</v>
      </c>
      <c r="AE294" s="169"/>
      <c r="AF294" s="168" t="s">
        <v>1264</v>
      </c>
      <c r="AG294" s="168" t="s">
        <v>1749</v>
      </c>
      <c r="AH294" s="168" t="s">
        <v>1749</v>
      </c>
      <c r="AI294" s="168" t="s">
        <v>1749</v>
      </c>
      <c r="AJ294" s="168"/>
      <c r="AK294" s="168" t="s">
        <v>1478</v>
      </c>
      <c r="AL294" s="76"/>
      <c r="AM294" s="169" t="s">
        <v>1463</v>
      </c>
      <c r="AN294" s="521"/>
      <c r="AO294" s="521" t="s">
        <v>155</v>
      </c>
      <c r="AP294" s="521"/>
      <c r="AQ294"/>
    </row>
    <row r="295" spans="1:45" x14ac:dyDescent="0.25">
      <c r="A295" s="11" t="s">
        <v>1217</v>
      </c>
      <c r="B295" s="860" t="s">
        <v>1217</v>
      </c>
      <c r="C295" s="52" t="s">
        <v>438</v>
      </c>
      <c r="D295" s="51" t="s">
        <v>958</v>
      </c>
      <c r="E295" s="52"/>
      <c r="F295" s="772" t="s">
        <v>957</v>
      </c>
      <c r="G295" s="96"/>
      <c r="H295" s="97"/>
      <c r="I295" s="795"/>
      <c r="J295" s="862"/>
      <c r="K295" s="863"/>
      <c r="L295" s="747" t="s">
        <v>440</v>
      </c>
      <c r="M295" s="701"/>
      <c r="N295" s="701"/>
      <c r="O295" s="701" t="s">
        <v>155</v>
      </c>
      <c r="P295" s="701"/>
      <c r="Q295" s="701"/>
      <c r="R295" s="701"/>
      <c r="S295" s="701" t="s">
        <v>155</v>
      </c>
      <c r="T295" s="701" t="s">
        <v>155</v>
      </c>
      <c r="U295" s="701"/>
      <c r="V295" s="701" t="s">
        <v>1326</v>
      </c>
      <c r="W295" s="701" t="s">
        <v>1265</v>
      </c>
      <c r="X295" s="701" t="s">
        <v>1266</v>
      </c>
      <c r="Y295" s="701"/>
      <c r="Z295" s="701"/>
      <c r="AA295" s="701"/>
      <c r="AB295" s="701"/>
      <c r="AC295" s="771" t="s">
        <v>1288</v>
      </c>
      <c r="AD295" s="701" t="s">
        <v>159</v>
      </c>
      <c r="AE295" s="701"/>
      <c r="AF295" s="701" t="s">
        <v>1264</v>
      </c>
      <c r="AG295" s="701"/>
      <c r="AH295" s="701"/>
      <c r="AI295" s="701"/>
      <c r="AJ295" s="701" t="s">
        <v>1750</v>
      </c>
      <c r="AK295" s="701" t="s">
        <v>131</v>
      </c>
      <c r="AL295" s="701"/>
      <c r="AM295" s="858" t="s">
        <v>1463</v>
      </c>
      <c r="AN295" s="758"/>
      <c r="AO295" s="758" t="s">
        <v>155</v>
      </c>
      <c r="AP295" s="758"/>
      <c r="AQ295"/>
    </row>
    <row r="296" spans="1:45" x14ac:dyDescent="0.25">
      <c r="A296" s="11" t="s">
        <v>1217</v>
      </c>
      <c r="B296" s="861" t="s">
        <v>1751</v>
      </c>
      <c r="C296" s="586" t="s">
        <v>295</v>
      </c>
      <c r="D296" s="585" t="s">
        <v>546</v>
      </c>
      <c r="E296" s="587"/>
      <c r="F296" s="775"/>
      <c r="G296" s="100"/>
      <c r="H296" s="101"/>
      <c r="I296" s="797"/>
      <c r="J296" s="864"/>
      <c r="K296" s="865"/>
      <c r="L296" s="774"/>
      <c r="M296" s="702"/>
      <c r="N296" s="702"/>
      <c r="O296" s="702"/>
      <c r="P296" s="702"/>
      <c r="Q296" s="702"/>
      <c r="R296" s="702"/>
      <c r="S296" s="702"/>
      <c r="T296" s="702"/>
      <c r="U296" s="702"/>
      <c r="V296" s="702"/>
      <c r="W296" s="702"/>
      <c r="X296" s="702"/>
      <c r="Y296" s="702"/>
      <c r="Z296" s="702"/>
      <c r="AA296" s="702"/>
      <c r="AB296" s="702"/>
      <c r="AC296" s="771"/>
      <c r="AD296" s="702"/>
      <c r="AE296" s="702"/>
      <c r="AF296" s="702"/>
      <c r="AG296" s="702"/>
      <c r="AH296" s="702"/>
      <c r="AI296" s="702"/>
      <c r="AJ296" s="702"/>
      <c r="AK296" s="702"/>
      <c r="AL296" s="702"/>
      <c r="AM296" s="859"/>
      <c r="AN296" s="760"/>
      <c r="AO296" s="760"/>
      <c r="AP296" s="760"/>
      <c r="AQ296"/>
    </row>
    <row r="297" spans="1:45" ht="51" x14ac:dyDescent="0.25">
      <c r="A297" s="11" t="s">
        <v>1218</v>
      </c>
      <c r="B297" s="563" t="s">
        <v>1218</v>
      </c>
      <c r="C297" s="116" t="s">
        <v>495</v>
      </c>
      <c r="D297" s="108" t="s">
        <v>495</v>
      </c>
      <c r="E297" s="107"/>
      <c r="F297" s="532" t="s">
        <v>70</v>
      </c>
      <c r="G297" s="111"/>
      <c r="H297" s="114"/>
      <c r="I297" s="841"/>
      <c r="J297" s="842"/>
      <c r="K297" s="843"/>
      <c r="L297" s="499" t="s">
        <v>959</v>
      </c>
      <c r="M297" s="477" t="s">
        <v>155</v>
      </c>
      <c r="N297" s="477"/>
      <c r="O297" s="477"/>
      <c r="P297" s="477"/>
      <c r="Q297" s="477"/>
      <c r="R297" s="477"/>
      <c r="S297" s="477"/>
      <c r="T297" s="477"/>
      <c r="U297" s="477"/>
      <c r="V297" s="477" t="s">
        <v>1332</v>
      </c>
      <c r="W297" s="477" t="s">
        <v>1331</v>
      </c>
      <c r="X297" s="477" t="s">
        <v>1332</v>
      </c>
      <c r="Y297" s="477"/>
      <c r="Z297" s="477" t="s">
        <v>1277</v>
      </c>
      <c r="AA297" s="477" t="s">
        <v>1277</v>
      </c>
      <c r="AB297" s="477" t="s">
        <v>1277</v>
      </c>
      <c r="AC297" s="521"/>
      <c r="AD297" s="544" t="s">
        <v>159</v>
      </c>
      <c r="AE297" s="111"/>
      <c r="AF297" s="543" t="s">
        <v>1264</v>
      </c>
      <c r="AG297" s="111" t="s">
        <v>1752</v>
      </c>
      <c r="AH297" s="111" t="s">
        <v>1752</v>
      </c>
      <c r="AI297" s="111" t="s">
        <v>1752</v>
      </c>
      <c r="AJ297" s="543"/>
      <c r="AK297" s="543"/>
      <c r="AL297" s="477"/>
      <c r="AM297" s="544" t="s">
        <v>1463</v>
      </c>
      <c r="AN297" s="66"/>
      <c r="AO297" s="66" t="s">
        <v>155</v>
      </c>
      <c r="AP297" s="66"/>
      <c r="AQ297"/>
    </row>
    <row r="298" spans="1:45" ht="79.5" customHeight="1" x14ac:dyDescent="0.25">
      <c r="A298" s="11" t="s">
        <v>1220</v>
      </c>
      <c r="B298" s="551" t="s">
        <v>1220</v>
      </c>
      <c r="C298" s="115" t="s">
        <v>495</v>
      </c>
      <c r="D298" s="78" t="s">
        <v>495</v>
      </c>
      <c r="E298" s="79"/>
      <c r="F298" s="528" t="s">
        <v>116</v>
      </c>
      <c r="G298" s="542" t="s">
        <v>632</v>
      </c>
      <c r="H298" s="106"/>
      <c r="I298" s="838"/>
      <c r="J298" s="839"/>
      <c r="K298" s="840"/>
      <c r="L298" s="498" t="s">
        <v>963</v>
      </c>
      <c r="M298" s="489" t="s">
        <v>155</v>
      </c>
      <c r="N298" s="489"/>
      <c r="O298" s="489" t="s">
        <v>155</v>
      </c>
      <c r="P298" s="489"/>
      <c r="Q298" s="489"/>
      <c r="R298" s="489"/>
      <c r="S298" s="489"/>
      <c r="T298" s="489"/>
      <c r="U298" s="489"/>
      <c r="V298" s="489" t="s">
        <v>1332</v>
      </c>
      <c r="W298" s="489" t="s">
        <v>1331</v>
      </c>
      <c r="X298" s="489" t="s">
        <v>1332</v>
      </c>
      <c r="Y298" s="489"/>
      <c r="Z298" s="489" t="s">
        <v>1267</v>
      </c>
      <c r="AA298" s="489"/>
      <c r="AB298" s="542" t="s">
        <v>1277</v>
      </c>
      <c r="AC298" s="521"/>
      <c r="AD298" s="558" t="s">
        <v>159</v>
      </c>
      <c r="AE298" s="566" t="s">
        <v>1753</v>
      </c>
      <c r="AF298" s="542" t="s">
        <v>1262</v>
      </c>
      <c r="AG298" s="542" t="s">
        <v>1754</v>
      </c>
      <c r="AH298" s="542" t="s">
        <v>1755</v>
      </c>
      <c r="AI298" s="542" t="s">
        <v>1756</v>
      </c>
      <c r="AJ298" s="542"/>
      <c r="AK298" s="542"/>
      <c r="AL298" s="489"/>
      <c r="AM298" s="558" t="s">
        <v>1463</v>
      </c>
      <c r="AN298" s="66"/>
      <c r="AO298" s="66" t="s">
        <v>1407</v>
      </c>
      <c r="AP298" s="66" t="s">
        <v>1689</v>
      </c>
      <c r="AQ298" s="73" t="s">
        <v>1757</v>
      </c>
      <c r="AR298" s="3" t="s">
        <v>1758</v>
      </c>
    </row>
    <row r="299" spans="1:45" ht="14.45" customHeight="1" x14ac:dyDescent="0.25">
      <c r="A299" s="11" t="s">
        <v>65</v>
      </c>
      <c r="B299" s="852" t="s">
        <v>65</v>
      </c>
      <c r="C299" s="40" t="s">
        <v>495</v>
      </c>
      <c r="D299" s="39" t="s">
        <v>495</v>
      </c>
      <c r="E299" s="40"/>
      <c r="F299" s="768" t="s">
        <v>64</v>
      </c>
      <c r="G299" s="90"/>
      <c r="H299" s="91"/>
      <c r="I299" s="855"/>
      <c r="J299" s="856"/>
      <c r="K299" s="857"/>
      <c r="L299" s="769" t="s">
        <v>967</v>
      </c>
      <c r="M299" s="688" t="s">
        <v>155</v>
      </c>
      <c r="N299" s="688"/>
      <c r="O299" s="688"/>
      <c r="P299" s="688" t="s">
        <v>155</v>
      </c>
      <c r="Q299" s="688"/>
      <c r="R299" s="688"/>
      <c r="S299" s="688"/>
      <c r="T299" s="688"/>
      <c r="U299" s="688"/>
      <c r="V299" s="688" t="s">
        <v>1240</v>
      </c>
      <c r="W299" s="688" t="s">
        <v>1331</v>
      </c>
      <c r="X299" s="688" t="s">
        <v>1332</v>
      </c>
      <c r="Y299" s="688"/>
      <c r="Z299" s="688"/>
      <c r="AA299" s="688"/>
      <c r="AB299" s="688"/>
      <c r="AC299" s="851" t="s">
        <v>1240</v>
      </c>
      <c r="AD299" s="768" t="s">
        <v>159</v>
      </c>
      <c r="AE299" s="790"/>
      <c r="AF299" s="688" t="s">
        <v>1264</v>
      </c>
      <c r="AG299" s="688" t="s">
        <v>1759</v>
      </c>
      <c r="AH299" s="688" t="s">
        <v>1759</v>
      </c>
      <c r="AI299" s="688" t="s">
        <v>1759</v>
      </c>
      <c r="AJ299" s="688"/>
      <c r="AK299" s="688" t="s">
        <v>1377</v>
      </c>
      <c r="AL299" s="688"/>
      <c r="AM299" s="844" t="s">
        <v>1463</v>
      </c>
      <c r="AN299" s="758"/>
      <c r="AO299" s="758" t="s">
        <v>155</v>
      </c>
      <c r="AP299" s="758"/>
      <c r="AQ299"/>
    </row>
    <row r="300" spans="1:45" x14ac:dyDescent="0.25">
      <c r="A300" s="11" t="s">
        <v>65</v>
      </c>
      <c r="B300" s="853" t="s">
        <v>1760</v>
      </c>
      <c r="C300" s="45" t="s">
        <v>149</v>
      </c>
      <c r="D300" s="44" t="s">
        <v>546</v>
      </c>
      <c r="E300" s="45"/>
      <c r="F300" s="761"/>
      <c r="G300" s="92"/>
      <c r="H300" s="93"/>
      <c r="I300" s="845"/>
      <c r="J300" s="846"/>
      <c r="K300" s="847"/>
      <c r="L300" s="770"/>
      <c r="M300" s="689"/>
      <c r="N300" s="689"/>
      <c r="O300" s="689"/>
      <c r="P300" s="689"/>
      <c r="Q300" s="689"/>
      <c r="R300" s="689"/>
      <c r="S300" s="689"/>
      <c r="T300" s="689"/>
      <c r="U300" s="689"/>
      <c r="V300" s="689"/>
      <c r="W300" s="689"/>
      <c r="X300" s="689"/>
      <c r="Y300" s="689"/>
      <c r="Z300" s="689"/>
      <c r="AA300" s="689"/>
      <c r="AB300" s="689"/>
      <c r="AC300" s="851"/>
      <c r="AD300" s="761"/>
      <c r="AE300" s="791"/>
      <c r="AF300" s="689"/>
      <c r="AG300" s="689"/>
      <c r="AH300" s="689"/>
      <c r="AI300" s="689"/>
      <c r="AJ300" s="689"/>
      <c r="AK300" s="689"/>
      <c r="AL300" s="689"/>
      <c r="AM300" s="844"/>
      <c r="AN300" s="759"/>
      <c r="AO300" s="759"/>
      <c r="AP300" s="759"/>
      <c r="AQ300"/>
    </row>
    <row r="301" spans="1:45" x14ac:dyDescent="0.25">
      <c r="A301" s="11" t="s">
        <v>65</v>
      </c>
      <c r="B301" s="854" t="s">
        <v>1761</v>
      </c>
      <c r="C301" s="60" t="s">
        <v>968</v>
      </c>
      <c r="D301" s="59" t="s">
        <v>546</v>
      </c>
      <c r="E301" s="60"/>
      <c r="F301" s="762"/>
      <c r="G301" s="94"/>
      <c r="H301" s="95"/>
      <c r="I301" s="848"/>
      <c r="J301" s="849"/>
      <c r="K301" s="850"/>
      <c r="L301" s="751"/>
      <c r="M301" s="690"/>
      <c r="N301" s="690"/>
      <c r="O301" s="690"/>
      <c r="P301" s="690"/>
      <c r="Q301" s="690"/>
      <c r="R301" s="690"/>
      <c r="S301" s="690"/>
      <c r="T301" s="690"/>
      <c r="U301" s="690"/>
      <c r="V301" s="690"/>
      <c r="W301" s="690"/>
      <c r="X301" s="690"/>
      <c r="Y301" s="690"/>
      <c r="Z301" s="690"/>
      <c r="AA301" s="690"/>
      <c r="AB301" s="690"/>
      <c r="AC301" s="851"/>
      <c r="AD301" s="762"/>
      <c r="AE301" s="792"/>
      <c r="AF301" s="690"/>
      <c r="AG301" s="690"/>
      <c r="AH301" s="690"/>
      <c r="AI301" s="690"/>
      <c r="AJ301" s="690"/>
      <c r="AK301" s="690"/>
      <c r="AL301" s="690"/>
      <c r="AM301" s="844"/>
      <c r="AN301" s="760"/>
      <c r="AO301" s="760"/>
      <c r="AP301" s="760"/>
      <c r="AQ301"/>
    </row>
    <row r="302" spans="1:45" ht="109.5" customHeight="1" x14ac:dyDescent="0.25">
      <c r="A302" s="11" t="s">
        <v>1762</v>
      </c>
      <c r="B302" s="551" t="s">
        <v>1762</v>
      </c>
      <c r="C302" s="115" t="s">
        <v>495</v>
      </c>
      <c r="D302" s="78" t="s">
        <v>495</v>
      </c>
      <c r="E302" s="79"/>
      <c r="F302" s="539" t="s">
        <v>1763</v>
      </c>
      <c r="G302" s="566"/>
      <c r="H302" s="106"/>
      <c r="I302" s="838"/>
      <c r="J302" s="839"/>
      <c r="K302" s="840"/>
      <c r="L302" s="498" t="s">
        <v>970</v>
      </c>
      <c r="M302" s="489"/>
      <c r="N302" s="489"/>
      <c r="O302" s="489"/>
      <c r="P302" s="489"/>
      <c r="Q302" s="489"/>
      <c r="R302" s="489"/>
      <c r="S302" s="489" t="s">
        <v>155</v>
      </c>
      <c r="T302" s="489"/>
      <c r="U302" s="489"/>
      <c r="V302" s="489" t="s">
        <v>1326</v>
      </c>
      <c r="W302" s="489" t="s">
        <v>1318</v>
      </c>
      <c r="X302" s="489" t="s">
        <v>131</v>
      </c>
      <c r="Y302" s="489"/>
      <c r="Z302" s="489"/>
      <c r="AA302" s="489"/>
      <c r="AB302" s="542"/>
      <c r="AC302" s="521" t="s">
        <v>131</v>
      </c>
      <c r="AD302" s="558" t="s">
        <v>159</v>
      </c>
      <c r="AE302" s="566" t="s">
        <v>1764</v>
      </c>
      <c r="AF302" s="542" t="s">
        <v>1264</v>
      </c>
      <c r="AG302" s="542" t="s">
        <v>1765</v>
      </c>
      <c r="AH302" s="542" t="s">
        <v>1765</v>
      </c>
      <c r="AI302" s="542" t="s">
        <v>1765</v>
      </c>
      <c r="AJ302" s="542" t="s">
        <v>1766</v>
      </c>
      <c r="AK302" s="542" t="s">
        <v>1298</v>
      </c>
      <c r="AL302" s="489"/>
      <c r="AM302" s="558" t="s">
        <v>1463</v>
      </c>
      <c r="AN302" s="66"/>
      <c r="AO302" s="66" t="s">
        <v>1407</v>
      </c>
      <c r="AP302" s="66" t="s">
        <v>1767</v>
      </c>
      <c r="AQ302" s="561" t="s">
        <v>1768</v>
      </c>
      <c r="AR302" s="3" t="s">
        <v>1769</v>
      </c>
    </row>
    <row r="303" spans="1:45" ht="60" x14ac:dyDescent="0.25">
      <c r="A303" s="11" t="s">
        <v>1770</v>
      </c>
      <c r="B303" s="563" t="s">
        <v>1770</v>
      </c>
      <c r="C303" s="116" t="s">
        <v>495</v>
      </c>
      <c r="D303" s="108" t="s">
        <v>495</v>
      </c>
      <c r="E303" s="107"/>
      <c r="F303" s="539" t="s">
        <v>1771</v>
      </c>
      <c r="G303" s="111"/>
      <c r="H303" s="114"/>
      <c r="I303" s="841"/>
      <c r="J303" s="842"/>
      <c r="K303" s="843"/>
      <c r="L303" s="499" t="s">
        <v>972</v>
      </c>
      <c r="M303" s="477"/>
      <c r="N303" s="477"/>
      <c r="O303" s="477"/>
      <c r="P303" s="477"/>
      <c r="Q303" s="477"/>
      <c r="R303" s="477"/>
      <c r="S303" s="477" t="s">
        <v>155</v>
      </c>
      <c r="T303" s="477"/>
      <c r="U303" s="477"/>
      <c r="V303" s="477" t="s">
        <v>1326</v>
      </c>
      <c r="W303" s="477" t="s">
        <v>1318</v>
      </c>
      <c r="X303" s="477" t="s">
        <v>131</v>
      </c>
      <c r="Y303" s="477"/>
      <c r="Z303" s="477"/>
      <c r="AA303" s="477"/>
      <c r="AB303" s="543"/>
      <c r="AC303" s="521" t="s">
        <v>131</v>
      </c>
      <c r="AD303" s="544" t="s">
        <v>159</v>
      </c>
      <c r="AE303" s="141" t="s">
        <v>1772</v>
      </c>
      <c r="AF303" s="543" t="s">
        <v>1264</v>
      </c>
      <c r="AG303" s="543" t="s">
        <v>1773</v>
      </c>
      <c r="AH303" s="543" t="s">
        <v>1773</v>
      </c>
      <c r="AI303" s="543" t="s">
        <v>1773</v>
      </c>
      <c r="AJ303" s="543" t="s">
        <v>131</v>
      </c>
      <c r="AK303" s="543" t="s">
        <v>1298</v>
      </c>
      <c r="AL303" s="477"/>
      <c r="AM303" s="544" t="s">
        <v>1463</v>
      </c>
      <c r="AN303" s="66"/>
      <c r="AO303" s="66" t="s">
        <v>1407</v>
      </c>
      <c r="AP303" s="66" t="s">
        <v>1774</v>
      </c>
      <c r="AQ303" s="561" t="s">
        <v>1775</v>
      </c>
      <c r="AR303" s="3" t="s">
        <v>1769</v>
      </c>
    </row>
    <row r="304" spans="1:45" ht="105" x14ac:dyDescent="0.25">
      <c r="A304" s="11" t="s">
        <v>1776</v>
      </c>
      <c r="B304" s="551" t="s">
        <v>1776</v>
      </c>
      <c r="C304" s="115" t="s">
        <v>546</v>
      </c>
      <c r="D304" s="78" t="s">
        <v>546</v>
      </c>
      <c r="E304" s="79"/>
      <c r="F304" s="528" t="s">
        <v>973</v>
      </c>
      <c r="G304" s="566"/>
      <c r="H304" s="106"/>
      <c r="I304" s="838"/>
      <c r="J304" s="839"/>
      <c r="K304" s="840"/>
      <c r="L304" s="498" t="s">
        <v>1777</v>
      </c>
      <c r="M304" s="489"/>
      <c r="N304" s="489"/>
      <c r="O304" s="489"/>
      <c r="P304" s="489"/>
      <c r="Q304" s="489"/>
      <c r="R304" s="489"/>
      <c r="S304" s="489" t="s">
        <v>155</v>
      </c>
      <c r="T304" s="489"/>
      <c r="U304" s="489"/>
      <c r="V304" s="489" t="s">
        <v>1326</v>
      </c>
      <c r="W304" s="489" t="s">
        <v>1318</v>
      </c>
      <c r="X304" s="489" t="s">
        <v>131</v>
      </c>
      <c r="Y304" s="489"/>
      <c r="Z304" s="489"/>
      <c r="AA304" s="489"/>
      <c r="AB304" s="542"/>
      <c r="AC304" s="521" t="s">
        <v>131</v>
      </c>
      <c r="AD304" s="558" t="s">
        <v>1285</v>
      </c>
      <c r="AE304" s="566" t="s">
        <v>1778</v>
      </c>
      <c r="AF304" s="542" t="s">
        <v>1264</v>
      </c>
      <c r="AG304" s="542"/>
      <c r="AH304" s="542" t="s">
        <v>1779</v>
      </c>
      <c r="AI304" s="542"/>
      <c r="AJ304" s="542"/>
      <c r="AK304" s="542" t="s">
        <v>1780</v>
      </c>
      <c r="AL304" s="489"/>
      <c r="AM304" s="558" t="s">
        <v>1463</v>
      </c>
      <c r="AN304" s="66"/>
      <c r="AO304" s="66" t="s">
        <v>155</v>
      </c>
      <c r="AP304" s="66" t="s">
        <v>1781</v>
      </c>
      <c r="AQ304"/>
    </row>
    <row r="305" spans="1:44" s="17" customFormat="1" ht="30" x14ac:dyDescent="0.25">
      <c r="A305" s="170" t="s">
        <v>1782</v>
      </c>
      <c r="B305" s="171" t="s">
        <v>1782</v>
      </c>
      <c r="C305" s="172" t="s">
        <v>968</v>
      </c>
      <c r="D305" s="173" t="s">
        <v>546</v>
      </c>
      <c r="E305" s="174"/>
      <c r="F305" s="175" t="s">
        <v>975</v>
      </c>
      <c r="G305" s="176"/>
      <c r="H305" s="177"/>
      <c r="I305" s="835"/>
      <c r="J305" s="836"/>
      <c r="K305" s="837"/>
      <c r="L305" s="178" t="s">
        <v>1783</v>
      </c>
      <c r="M305" s="138"/>
      <c r="N305" s="138"/>
      <c r="O305" s="138"/>
      <c r="P305" s="138"/>
      <c r="Q305" s="138"/>
      <c r="R305" s="138"/>
      <c r="S305" s="138"/>
      <c r="T305" s="138"/>
      <c r="U305" s="138"/>
      <c r="V305" s="138" t="s">
        <v>1332</v>
      </c>
      <c r="W305" s="138" t="s">
        <v>1331</v>
      </c>
      <c r="X305" s="138" t="s">
        <v>1332</v>
      </c>
      <c r="Y305" s="138" t="s">
        <v>155</v>
      </c>
      <c r="Z305" s="138"/>
      <c r="AA305" s="138"/>
      <c r="AB305" s="541"/>
      <c r="AC305" s="179" t="s">
        <v>1332</v>
      </c>
      <c r="AD305" s="180" t="s">
        <v>1285</v>
      </c>
      <c r="AE305" s="176" t="s">
        <v>1784</v>
      </c>
      <c r="AF305" s="541"/>
      <c r="AG305" s="541"/>
      <c r="AH305" s="541"/>
      <c r="AI305" s="541"/>
      <c r="AJ305" s="541"/>
      <c r="AK305" s="541"/>
      <c r="AL305" s="138"/>
      <c r="AM305" s="180" t="s">
        <v>1463</v>
      </c>
      <c r="AN305" s="66"/>
      <c r="AO305" s="66" t="s">
        <v>155</v>
      </c>
      <c r="AP305" s="66" t="s">
        <v>1785</v>
      </c>
      <c r="AR305" s="181" t="s">
        <v>1535</v>
      </c>
    </row>
    <row r="306" spans="1:44" s="17" customFormat="1" ht="30" x14ac:dyDescent="0.25">
      <c r="A306" s="170" t="s">
        <v>1786</v>
      </c>
      <c r="B306" s="171" t="s">
        <v>1786</v>
      </c>
      <c r="C306" s="172" t="s">
        <v>149</v>
      </c>
      <c r="D306" s="173" t="s">
        <v>546</v>
      </c>
      <c r="E306" s="174"/>
      <c r="F306" s="175" t="s">
        <v>977</v>
      </c>
      <c r="G306" s="176"/>
      <c r="H306" s="177"/>
      <c r="I306" s="835"/>
      <c r="J306" s="836"/>
      <c r="K306" s="837"/>
      <c r="L306" s="178" t="s">
        <v>1783</v>
      </c>
      <c r="M306" s="138"/>
      <c r="N306" s="138"/>
      <c r="O306" s="138"/>
      <c r="P306" s="138"/>
      <c r="Q306" s="138"/>
      <c r="R306" s="138"/>
      <c r="S306" s="138"/>
      <c r="T306" s="138"/>
      <c r="U306" s="138"/>
      <c r="V306" s="138" t="s">
        <v>1332</v>
      </c>
      <c r="W306" s="138" t="s">
        <v>1331</v>
      </c>
      <c r="X306" s="138" t="s">
        <v>1332</v>
      </c>
      <c r="Y306" s="138" t="s">
        <v>155</v>
      </c>
      <c r="Z306" s="138"/>
      <c r="AA306" s="138"/>
      <c r="AB306" s="541"/>
      <c r="AC306" s="179" t="s">
        <v>1332</v>
      </c>
      <c r="AD306" s="180" t="s">
        <v>1285</v>
      </c>
      <c r="AE306" s="176" t="s">
        <v>1784</v>
      </c>
      <c r="AF306" s="541"/>
      <c r="AG306" s="541"/>
      <c r="AH306" s="541"/>
      <c r="AI306" s="541"/>
      <c r="AJ306" s="541"/>
      <c r="AK306" s="541"/>
      <c r="AL306" s="138"/>
      <c r="AM306" s="180" t="s">
        <v>1463</v>
      </c>
      <c r="AN306" s="66"/>
      <c r="AO306" s="66" t="s">
        <v>155</v>
      </c>
      <c r="AP306" s="66" t="s">
        <v>1785</v>
      </c>
      <c r="AR306" s="181" t="s">
        <v>1535</v>
      </c>
    </row>
    <row r="307" spans="1:44" s="17" customFormat="1" ht="30" x14ac:dyDescent="0.25">
      <c r="A307" s="170" t="s">
        <v>1787</v>
      </c>
      <c r="B307" s="171" t="s">
        <v>1787</v>
      </c>
      <c r="C307" s="172" t="s">
        <v>295</v>
      </c>
      <c r="D307" s="173" t="s">
        <v>295</v>
      </c>
      <c r="E307" s="174"/>
      <c r="F307" s="175" t="s">
        <v>978</v>
      </c>
      <c r="G307" s="176"/>
      <c r="H307" s="177"/>
      <c r="I307" s="835"/>
      <c r="J307" s="836"/>
      <c r="K307" s="837"/>
      <c r="L307" s="178" t="s">
        <v>1783</v>
      </c>
      <c r="M307" s="138"/>
      <c r="N307" s="138"/>
      <c r="O307" s="138"/>
      <c r="P307" s="138"/>
      <c r="Q307" s="138"/>
      <c r="R307" s="138"/>
      <c r="S307" s="138"/>
      <c r="T307" s="138"/>
      <c r="U307" s="138"/>
      <c r="V307" s="138" t="s">
        <v>1332</v>
      </c>
      <c r="W307" s="138" t="s">
        <v>1331</v>
      </c>
      <c r="X307" s="138" t="s">
        <v>1332</v>
      </c>
      <c r="Y307" s="138"/>
      <c r="Z307" s="138"/>
      <c r="AA307" s="138"/>
      <c r="AB307" s="541"/>
      <c r="AC307" s="179" t="s">
        <v>1332</v>
      </c>
      <c r="AD307" s="180" t="s">
        <v>1285</v>
      </c>
      <c r="AE307" s="176" t="s">
        <v>1784</v>
      </c>
      <c r="AF307" s="541"/>
      <c r="AG307" s="541"/>
      <c r="AH307" s="541"/>
      <c r="AI307" s="541"/>
      <c r="AJ307" s="541"/>
      <c r="AK307" s="541"/>
      <c r="AL307" s="138"/>
      <c r="AM307" s="180" t="s">
        <v>1463</v>
      </c>
      <c r="AN307" s="66"/>
      <c r="AO307" s="66" t="s">
        <v>155</v>
      </c>
      <c r="AP307" s="66" t="s">
        <v>1785</v>
      </c>
      <c r="AR307" s="181" t="s">
        <v>1535</v>
      </c>
    </row>
    <row r="308" spans="1:44" s="17" customFormat="1" ht="30" x14ac:dyDescent="0.25">
      <c r="A308" s="170" t="s">
        <v>1788</v>
      </c>
      <c r="B308" s="171" t="s">
        <v>1788</v>
      </c>
      <c r="C308" s="172" t="s">
        <v>149</v>
      </c>
      <c r="D308" s="173" t="s">
        <v>546</v>
      </c>
      <c r="E308" s="174"/>
      <c r="F308" s="175" t="s">
        <v>979</v>
      </c>
      <c r="G308" s="176"/>
      <c r="H308" s="177"/>
      <c r="I308" s="835"/>
      <c r="J308" s="836"/>
      <c r="K308" s="837"/>
      <c r="L308" s="178" t="s">
        <v>1783</v>
      </c>
      <c r="M308" s="138"/>
      <c r="N308" s="138"/>
      <c r="O308" s="138"/>
      <c r="P308" s="138"/>
      <c r="Q308" s="138"/>
      <c r="R308" s="138"/>
      <c r="S308" s="138"/>
      <c r="T308" s="138"/>
      <c r="U308" s="138"/>
      <c r="V308" s="138" t="s">
        <v>1332</v>
      </c>
      <c r="W308" s="138" t="s">
        <v>1331</v>
      </c>
      <c r="X308" s="138" t="s">
        <v>1332</v>
      </c>
      <c r="Y308" s="138"/>
      <c r="Z308" s="138"/>
      <c r="AA308" s="138"/>
      <c r="AB308" s="541"/>
      <c r="AC308" s="179" t="s">
        <v>1332</v>
      </c>
      <c r="AD308" s="180" t="s">
        <v>1285</v>
      </c>
      <c r="AE308" s="176" t="s">
        <v>1784</v>
      </c>
      <c r="AF308" s="541"/>
      <c r="AG308" s="541"/>
      <c r="AH308" s="541"/>
      <c r="AI308" s="541"/>
      <c r="AJ308" s="541"/>
      <c r="AK308" s="541"/>
      <c r="AL308" s="138"/>
      <c r="AM308" s="180" t="s">
        <v>1463</v>
      </c>
      <c r="AN308" s="66"/>
      <c r="AO308" s="66" t="s">
        <v>155</v>
      </c>
      <c r="AP308" s="66" t="s">
        <v>1785</v>
      </c>
      <c r="AR308" s="181" t="s">
        <v>1535</v>
      </c>
    </row>
    <row r="309" spans="1:44" s="17" customFormat="1" ht="30" x14ac:dyDescent="0.25">
      <c r="A309" s="170" t="s">
        <v>1789</v>
      </c>
      <c r="B309" s="171" t="s">
        <v>1789</v>
      </c>
      <c r="C309" s="172" t="s">
        <v>149</v>
      </c>
      <c r="D309" s="173" t="s">
        <v>546</v>
      </c>
      <c r="E309" s="174"/>
      <c r="F309" s="175" t="s">
        <v>980</v>
      </c>
      <c r="G309" s="176"/>
      <c r="H309" s="177"/>
      <c r="I309" s="835"/>
      <c r="J309" s="836"/>
      <c r="K309" s="837"/>
      <c r="L309" s="178" t="s">
        <v>1783</v>
      </c>
      <c r="M309" s="138"/>
      <c r="N309" s="138"/>
      <c r="O309" s="138"/>
      <c r="P309" s="138"/>
      <c r="Q309" s="138"/>
      <c r="R309" s="138"/>
      <c r="S309" s="138"/>
      <c r="T309" s="138"/>
      <c r="U309" s="138"/>
      <c r="V309" s="138" t="s">
        <v>1332</v>
      </c>
      <c r="W309" s="138" t="s">
        <v>1331</v>
      </c>
      <c r="X309" s="138" t="s">
        <v>1332</v>
      </c>
      <c r="Y309" s="138"/>
      <c r="Z309" s="138"/>
      <c r="AA309" s="138"/>
      <c r="AB309" s="541"/>
      <c r="AC309" s="179" t="s">
        <v>1332</v>
      </c>
      <c r="AD309" s="180" t="s">
        <v>1285</v>
      </c>
      <c r="AE309" s="176" t="s">
        <v>1784</v>
      </c>
      <c r="AF309" s="541"/>
      <c r="AG309" s="541"/>
      <c r="AH309" s="541"/>
      <c r="AI309" s="541"/>
      <c r="AJ309" s="541"/>
      <c r="AK309" s="541"/>
      <c r="AL309" s="138"/>
      <c r="AM309" s="180" t="s">
        <v>1463</v>
      </c>
      <c r="AN309" s="66"/>
      <c r="AO309" s="66" t="s">
        <v>155</v>
      </c>
      <c r="AP309" s="66" t="s">
        <v>1785</v>
      </c>
      <c r="AR309" s="181" t="s">
        <v>1535</v>
      </c>
    </row>
    <row r="310" spans="1:44" s="17" customFormat="1" ht="30" x14ac:dyDescent="0.25">
      <c r="A310" s="170" t="s">
        <v>1790</v>
      </c>
      <c r="B310" s="171" t="s">
        <v>1790</v>
      </c>
      <c r="C310" s="172" t="s">
        <v>286</v>
      </c>
      <c r="D310" s="173" t="s">
        <v>286</v>
      </c>
      <c r="E310" s="174"/>
      <c r="F310" s="175" t="s">
        <v>981</v>
      </c>
      <c r="G310" s="176"/>
      <c r="H310" s="177"/>
      <c r="I310" s="835"/>
      <c r="J310" s="836"/>
      <c r="K310" s="837"/>
      <c r="L310" s="178" t="s">
        <v>1783</v>
      </c>
      <c r="M310" s="138"/>
      <c r="N310" s="138"/>
      <c r="O310" s="138"/>
      <c r="P310" s="138"/>
      <c r="Q310" s="138"/>
      <c r="R310" s="138"/>
      <c r="S310" s="138"/>
      <c r="T310" s="138"/>
      <c r="U310" s="138"/>
      <c r="V310" s="138" t="s">
        <v>1332</v>
      </c>
      <c r="W310" s="138" t="s">
        <v>1331</v>
      </c>
      <c r="X310" s="138" t="s">
        <v>1332</v>
      </c>
      <c r="Y310" s="138"/>
      <c r="Z310" s="138"/>
      <c r="AA310" s="138"/>
      <c r="AB310" s="541"/>
      <c r="AC310" s="179" t="s">
        <v>1332</v>
      </c>
      <c r="AD310" s="180" t="s">
        <v>1285</v>
      </c>
      <c r="AE310" s="176" t="s">
        <v>1784</v>
      </c>
      <c r="AF310" s="541"/>
      <c r="AG310" s="541"/>
      <c r="AH310" s="541"/>
      <c r="AI310" s="541"/>
      <c r="AJ310" s="541"/>
      <c r="AK310" s="541"/>
      <c r="AL310" s="138"/>
      <c r="AM310" s="180" t="s">
        <v>1463</v>
      </c>
      <c r="AN310" s="66"/>
      <c r="AO310" s="66" t="s">
        <v>155</v>
      </c>
      <c r="AP310" s="66" t="s">
        <v>1785</v>
      </c>
      <c r="AR310" s="181" t="s">
        <v>1535</v>
      </c>
    </row>
    <row r="311" spans="1:44" s="17" customFormat="1" ht="30" x14ac:dyDescent="0.25">
      <c r="A311" s="170" t="s">
        <v>1791</v>
      </c>
      <c r="B311" s="171" t="s">
        <v>1791</v>
      </c>
      <c r="C311" s="172" t="s">
        <v>149</v>
      </c>
      <c r="D311" s="173" t="s">
        <v>546</v>
      </c>
      <c r="E311" s="174"/>
      <c r="F311" s="175" t="s">
        <v>1792</v>
      </c>
      <c r="G311" s="176"/>
      <c r="H311" s="177"/>
      <c r="I311" s="835"/>
      <c r="J311" s="836"/>
      <c r="K311" s="837"/>
      <c r="L311" s="178" t="s">
        <v>1793</v>
      </c>
      <c r="M311" s="138"/>
      <c r="N311" s="138"/>
      <c r="O311" s="138"/>
      <c r="P311" s="138"/>
      <c r="Q311" s="138"/>
      <c r="R311" s="138"/>
      <c r="S311" s="138"/>
      <c r="T311" s="138"/>
      <c r="U311" s="138"/>
      <c r="V311" s="138" t="s">
        <v>1332</v>
      </c>
      <c r="W311" s="138" t="s">
        <v>1331</v>
      </c>
      <c r="X311" s="138" t="s">
        <v>1332</v>
      </c>
      <c r="Y311" s="138"/>
      <c r="Z311" s="138"/>
      <c r="AA311" s="138"/>
      <c r="AB311" s="541"/>
      <c r="AC311" s="179" t="s">
        <v>1332</v>
      </c>
      <c r="AD311" s="180" t="s">
        <v>1285</v>
      </c>
      <c r="AE311" s="176" t="s">
        <v>1784</v>
      </c>
      <c r="AF311" s="541"/>
      <c r="AG311" s="541"/>
      <c r="AH311" s="541"/>
      <c r="AI311" s="541"/>
      <c r="AJ311" s="541"/>
      <c r="AK311" s="541"/>
      <c r="AL311" s="138"/>
      <c r="AM311" s="180" t="s">
        <v>1463</v>
      </c>
      <c r="AN311" s="66"/>
      <c r="AO311" s="66" t="s">
        <v>155</v>
      </c>
      <c r="AP311" s="66" t="s">
        <v>1785</v>
      </c>
      <c r="AR311" s="181" t="s">
        <v>1535</v>
      </c>
    </row>
    <row r="312" spans="1:44" ht="30" x14ac:dyDescent="0.25">
      <c r="A312" s="11" t="s">
        <v>1794</v>
      </c>
      <c r="B312" s="551" t="s">
        <v>1794</v>
      </c>
      <c r="C312" s="115" t="s">
        <v>393</v>
      </c>
      <c r="D312" s="78" t="s">
        <v>404</v>
      </c>
      <c r="E312" s="79"/>
      <c r="F312" s="528" t="s">
        <v>983</v>
      </c>
      <c r="G312" s="566"/>
      <c r="H312" s="106"/>
      <c r="I312" s="838"/>
      <c r="J312" s="839"/>
      <c r="K312" s="840"/>
      <c r="L312" s="498" t="s">
        <v>1795</v>
      </c>
      <c r="M312" s="489" t="s">
        <v>155</v>
      </c>
      <c r="N312" s="489"/>
      <c r="O312" s="489"/>
      <c r="P312" s="489" t="s">
        <v>155</v>
      </c>
      <c r="Q312" s="489"/>
      <c r="R312" s="489"/>
      <c r="S312" s="489"/>
      <c r="T312" s="489"/>
      <c r="U312" s="489"/>
      <c r="V312" s="489" t="s">
        <v>1240</v>
      </c>
      <c r="W312" s="489" t="s">
        <v>1331</v>
      </c>
      <c r="X312" s="489" t="s">
        <v>1332</v>
      </c>
      <c r="Y312" s="489"/>
      <c r="Z312" s="489" t="s">
        <v>1277</v>
      </c>
      <c r="AA312" s="489" t="s">
        <v>1277</v>
      </c>
      <c r="AB312" s="489" t="s">
        <v>1277</v>
      </c>
      <c r="AC312" s="41"/>
      <c r="AD312" s="68" t="s">
        <v>159</v>
      </c>
      <c r="AE312" s="68"/>
      <c r="AF312" s="489" t="s">
        <v>1264</v>
      </c>
      <c r="AG312" s="489" t="s">
        <v>1796</v>
      </c>
      <c r="AH312" s="489" t="s">
        <v>1796</v>
      </c>
      <c r="AI312" s="489" t="s">
        <v>1796</v>
      </c>
      <c r="AJ312" s="489" t="s">
        <v>1240</v>
      </c>
      <c r="AK312" s="489" t="s">
        <v>1298</v>
      </c>
      <c r="AL312" s="489"/>
      <c r="AM312" s="558" t="s">
        <v>1797</v>
      </c>
      <c r="AN312" s="66"/>
      <c r="AO312" s="66" t="s">
        <v>155</v>
      </c>
      <c r="AP312" s="66"/>
      <c r="AQ312"/>
    </row>
    <row r="313" spans="1:44" s="17" customFormat="1" ht="30" x14ac:dyDescent="0.25">
      <c r="A313" s="170" t="s">
        <v>1798</v>
      </c>
      <c r="B313" s="171" t="s">
        <v>1798</v>
      </c>
      <c r="C313" s="172" t="s">
        <v>295</v>
      </c>
      <c r="D313" s="173" t="s">
        <v>23</v>
      </c>
      <c r="E313" s="174"/>
      <c r="F313" s="175" t="s">
        <v>1799</v>
      </c>
      <c r="G313" s="176"/>
      <c r="H313" s="177"/>
      <c r="I313" s="835"/>
      <c r="J313" s="836"/>
      <c r="K313" s="837"/>
      <c r="L313" s="178" t="s">
        <v>1800</v>
      </c>
      <c r="M313" s="138"/>
      <c r="N313" s="138"/>
      <c r="O313" s="138"/>
      <c r="P313" s="138"/>
      <c r="Q313" s="138"/>
      <c r="R313" s="138"/>
      <c r="S313" s="138"/>
      <c r="T313" s="138"/>
      <c r="U313" s="138"/>
      <c r="V313" s="138" t="s">
        <v>1332</v>
      </c>
      <c r="W313" s="138" t="s">
        <v>1331</v>
      </c>
      <c r="X313" s="138" t="s">
        <v>1332</v>
      </c>
      <c r="Y313" s="138"/>
      <c r="Z313" s="138"/>
      <c r="AA313" s="138"/>
      <c r="AB313" s="541"/>
      <c r="AC313" s="179" t="s">
        <v>1332</v>
      </c>
      <c r="AD313" s="180" t="s">
        <v>1285</v>
      </c>
      <c r="AE313" s="176" t="s">
        <v>1784</v>
      </c>
      <c r="AF313" s="541"/>
      <c r="AG313" s="541"/>
      <c r="AH313" s="541"/>
      <c r="AI313" s="541"/>
      <c r="AJ313" s="541"/>
      <c r="AK313" s="541"/>
      <c r="AL313" s="138"/>
      <c r="AM313" s="180" t="s">
        <v>1463</v>
      </c>
      <c r="AN313" s="66"/>
      <c r="AO313" s="66" t="s">
        <v>155</v>
      </c>
      <c r="AP313" s="66" t="s">
        <v>1785</v>
      </c>
      <c r="AR313" s="181" t="s">
        <v>1535</v>
      </c>
    </row>
    <row r="314" spans="1:44" s="17" customFormat="1" ht="30" x14ac:dyDescent="0.25">
      <c r="A314" s="170" t="s">
        <v>1801</v>
      </c>
      <c r="B314" s="171" t="s">
        <v>1801</v>
      </c>
      <c r="C314" s="172" t="s">
        <v>286</v>
      </c>
      <c r="D314" s="173" t="s">
        <v>286</v>
      </c>
      <c r="E314" s="174"/>
      <c r="F314" s="175" t="s">
        <v>985</v>
      </c>
      <c r="G314" s="176"/>
      <c r="H314" s="177"/>
      <c r="I314" s="835"/>
      <c r="J314" s="836"/>
      <c r="K314" s="837"/>
      <c r="L314" s="178" t="s">
        <v>1802</v>
      </c>
      <c r="M314" s="138"/>
      <c r="N314" s="138"/>
      <c r="O314" s="138"/>
      <c r="P314" s="138" t="s">
        <v>155</v>
      </c>
      <c r="Q314" s="138"/>
      <c r="R314" s="138"/>
      <c r="S314" s="138"/>
      <c r="T314" s="138"/>
      <c r="U314" s="138"/>
      <c r="V314" s="138" t="s">
        <v>1240</v>
      </c>
      <c r="W314" s="138" t="s">
        <v>1331</v>
      </c>
      <c r="X314" s="138" t="s">
        <v>1332</v>
      </c>
      <c r="Y314" s="138"/>
      <c r="Z314" s="138"/>
      <c r="AA314" s="138"/>
      <c r="AB314" s="541"/>
      <c r="AC314" s="179" t="s">
        <v>1240</v>
      </c>
      <c r="AD314" s="180" t="s">
        <v>1285</v>
      </c>
      <c r="AE314" s="176" t="s">
        <v>1784</v>
      </c>
      <c r="AF314" s="541"/>
      <c r="AG314" s="541"/>
      <c r="AH314" s="541"/>
      <c r="AI314" s="541"/>
      <c r="AJ314" s="541"/>
      <c r="AK314" s="541"/>
      <c r="AL314" s="138"/>
      <c r="AM314" s="180" t="s">
        <v>1463</v>
      </c>
      <c r="AN314" s="66"/>
      <c r="AO314" s="66" t="s">
        <v>155</v>
      </c>
      <c r="AP314" s="66" t="s">
        <v>1785</v>
      </c>
      <c r="AR314" s="181" t="s">
        <v>1535</v>
      </c>
    </row>
    <row r="315" spans="1:44" s="17" customFormat="1" ht="30" x14ac:dyDescent="0.25">
      <c r="A315" s="170" t="s">
        <v>1803</v>
      </c>
      <c r="B315" s="176" t="s">
        <v>1803</v>
      </c>
      <c r="C315" s="182" t="s">
        <v>295</v>
      </c>
      <c r="D315" s="173" t="s">
        <v>23</v>
      </c>
      <c r="E315" s="174"/>
      <c r="F315" s="183" t="s">
        <v>1804</v>
      </c>
      <c r="G315" s="176"/>
      <c r="H315" s="177"/>
      <c r="I315" s="835"/>
      <c r="J315" s="836"/>
      <c r="K315" s="837"/>
      <c r="L315" s="184" t="s">
        <v>1805</v>
      </c>
      <c r="M315" s="138"/>
      <c r="N315" s="138"/>
      <c r="O315" s="138"/>
      <c r="P315" s="138"/>
      <c r="Q315" s="138"/>
      <c r="R315" s="138"/>
      <c r="S315" s="138"/>
      <c r="T315" s="138"/>
      <c r="U315" s="138"/>
      <c r="V315" s="138" t="s">
        <v>1332</v>
      </c>
      <c r="W315" s="138" t="s">
        <v>1331</v>
      </c>
      <c r="X315" s="138" t="s">
        <v>1332</v>
      </c>
      <c r="Y315" s="138"/>
      <c r="Z315" s="138"/>
      <c r="AA315" s="138"/>
      <c r="AB315" s="541"/>
      <c r="AC315" s="179" t="s">
        <v>1332</v>
      </c>
      <c r="AD315" s="180" t="s">
        <v>1285</v>
      </c>
      <c r="AE315" s="176" t="s">
        <v>1784</v>
      </c>
      <c r="AF315" s="541"/>
      <c r="AG315" s="541"/>
      <c r="AH315" s="541"/>
      <c r="AI315" s="541"/>
      <c r="AJ315" s="541"/>
      <c r="AK315" s="541"/>
      <c r="AL315" s="138"/>
      <c r="AM315" s="180" t="s">
        <v>1463</v>
      </c>
      <c r="AN315" s="66"/>
      <c r="AO315" s="66" t="s">
        <v>155</v>
      </c>
      <c r="AP315" s="66" t="s">
        <v>1785</v>
      </c>
      <c r="AR315" s="181" t="s">
        <v>1535</v>
      </c>
    </row>
    <row r="316" spans="1:44" s="13" customFormat="1" ht="30" x14ac:dyDescent="0.25">
      <c r="A316" s="185" t="str">
        <f>B316</f>
        <v>CM112</v>
      </c>
      <c r="B316" s="186" t="s">
        <v>1806</v>
      </c>
      <c r="C316" s="187" t="s">
        <v>393</v>
      </c>
      <c r="D316" s="188" t="s">
        <v>394</v>
      </c>
      <c r="E316" s="189"/>
      <c r="F316" s="539" t="s">
        <v>1180</v>
      </c>
      <c r="G316" s="190"/>
      <c r="H316" s="191"/>
      <c r="I316" s="832"/>
      <c r="J316" s="833"/>
      <c r="K316" s="834"/>
      <c r="L316" s="192" t="s">
        <v>1795</v>
      </c>
      <c r="M316" s="581" t="s">
        <v>155</v>
      </c>
      <c r="N316" s="581"/>
      <c r="O316" s="581"/>
      <c r="P316" s="581"/>
      <c r="Q316" s="581"/>
      <c r="R316" s="581"/>
      <c r="S316" s="581"/>
      <c r="T316" s="581"/>
      <c r="U316" s="581"/>
      <c r="V316" s="581" t="s">
        <v>1332</v>
      </c>
      <c r="W316" s="581" t="s">
        <v>1331</v>
      </c>
      <c r="X316" s="581" t="s">
        <v>1332</v>
      </c>
      <c r="Y316" s="581"/>
      <c r="Z316" s="581" t="s">
        <v>1277</v>
      </c>
      <c r="AA316" s="581" t="s">
        <v>1277</v>
      </c>
      <c r="AB316" s="581" t="s">
        <v>1277</v>
      </c>
      <c r="AC316" s="71"/>
      <c r="AD316" s="193" t="s">
        <v>159</v>
      </c>
      <c r="AE316" s="193"/>
      <c r="AF316" s="581" t="s">
        <v>1264</v>
      </c>
      <c r="AG316" s="581" t="s">
        <v>1807</v>
      </c>
      <c r="AH316" s="581" t="s">
        <v>1807</v>
      </c>
      <c r="AI316" s="581" t="s">
        <v>1807</v>
      </c>
      <c r="AJ316" s="581"/>
      <c r="AK316" s="581" t="s">
        <v>1298</v>
      </c>
      <c r="AL316" s="581"/>
      <c r="AM316" s="536" t="s">
        <v>1797</v>
      </c>
      <c r="AN316" s="66"/>
      <c r="AO316" s="66" t="s">
        <v>155</v>
      </c>
      <c r="AP316" s="66"/>
      <c r="AR316" s="194"/>
    </row>
    <row r="317" spans="1:44" s="13" customFormat="1" x14ac:dyDescent="0.25">
      <c r="A317" s="185" t="str">
        <f>B317</f>
        <v>CM113</v>
      </c>
      <c r="B317" s="186" t="s">
        <v>1808</v>
      </c>
      <c r="C317" s="187" t="s">
        <v>393</v>
      </c>
      <c r="D317" s="195" t="s">
        <v>394</v>
      </c>
      <c r="E317" s="196"/>
      <c r="F317" s="820" t="s">
        <v>1176</v>
      </c>
      <c r="G317" s="822"/>
      <c r="H317" s="824"/>
      <c r="I317" s="822"/>
      <c r="J317" s="826"/>
      <c r="K317" s="827"/>
      <c r="L317" s="830" t="s">
        <v>1795</v>
      </c>
      <c r="M317" s="814" t="s">
        <v>155</v>
      </c>
      <c r="N317" s="814"/>
      <c r="O317" s="814"/>
      <c r="P317" s="814"/>
      <c r="Q317" s="814"/>
      <c r="R317" s="814"/>
      <c r="S317" s="814"/>
      <c r="T317" s="814"/>
      <c r="U317" s="814"/>
      <c r="V317" s="814" t="s">
        <v>1332</v>
      </c>
      <c r="W317" s="814" t="s">
        <v>1332</v>
      </c>
      <c r="X317" s="814" t="s">
        <v>1332</v>
      </c>
      <c r="Y317" s="814"/>
      <c r="Z317" s="814" t="s">
        <v>1277</v>
      </c>
      <c r="AA317" s="814" t="s">
        <v>1277</v>
      </c>
      <c r="AB317" s="814" t="s">
        <v>1277</v>
      </c>
      <c r="AC317" s="816"/>
      <c r="AD317" s="818" t="s">
        <v>159</v>
      </c>
      <c r="AE317" s="814"/>
      <c r="AF317" s="814" t="s">
        <v>1264</v>
      </c>
      <c r="AG317" s="814" t="s">
        <v>1809</v>
      </c>
      <c r="AH317" s="814" t="s">
        <v>1809</v>
      </c>
      <c r="AI317" s="814" t="s">
        <v>1809</v>
      </c>
      <c r="AJ317" s="814"/>
      <c r="AK317" s="814" t="s">
        <v>1298</v>
      </c>
      <c r="AL317" s="814"/>
      <c r="AM317" s="813" t="s">
        <v>1797</v>
      </c>
      <c r="AN317" s="758"/>
      <c r="AO317" s="758" t="s">
        <v>155</v>
      </c>
      <c r="AP317" s="758"/>
      <c r="AR317" s="194"/>
    </row>
    <row r="318" spans="1:44" s="13" customFormat="1" x14ac:dyDescent="0.25">
      <c r="A318" s="185" t="str">
        <f>B318</f>
        <v>CM113</v>
      </c>
      <c r="B318" s="197" t="s">
        <v>1808</v>
      </c>
      <c r="C318" s="198" t="s">
        <v>393</v>
      </c>
      <c r="D318" s="199" t="s">
        <v>404</v>
      </c>
      <c r="E318" s="200"/>
      <c r="F318" s="821"/>
      <c r="G318" s="823"/>
      <c r="H318" s="825"/>
      <c r="I318" s="823"/>
      <c r="J318" s="828"/>
      <c r="K318" s="829"/>
      <c r="L318" s="831"/>
      <c r="M318" s="815"/>
      <c r="N318" s="815"/>
      <c r="O318" s="815"/>
      <c r="P318" s="815"/>
      <c r="Q318" s="815"/>
      <c r="R318" s="815"/>
      <c r="S318" s="815"/>
      <c r="T318" s="815"/>
      <c r="U318" s="815"/>
      <c r="V318" s="815"/>
      <c r="W318" s="815"/>
      <c r="X318" s="815"/>
      <c r="Y318" s="815"/>
      <c r="Z318" s="815"/>
      <c r="AA318" s="815"/>
      <c r="AB318" s="815"/>
      <c r="AC318" s="817"/>
      <c r="AD318" s="819"/>
      <c r="AE318" s="815"/>
      <c r="AF318" s="815"/>
      <c r="AG318" s="815"/>
      <c r="AH318" s="815"/>
      <c r="AI318" s="815"/>
      <c r="AJ318" s="815"/>
      <c r="AK318" s="815"/>
      <c r="AL318" s="815"/>
      <c r="AM318" s="813"/>
      <c r="AN318" s="760"/>
      <c r="AO318" s="760"/>
      <c r="AP318" s="760"/>
      <c r="AR318" s="194"/>
    </row>
    <row r="319" spans="1:44" s="13" customFormat="1" ht="30" x14ac:dyDescent="0.25">
      <c r="A319" s="185" t="s">
        <v>1810</v>
      </c>
      <c r="B319" s="186" t="s">
        <v>1810</v>
      </c>
      <c r="C319" s="187" t="s">
        <v>393</v>
      </c>
      <c r="D319" s="188" t="s">
        <v>415</v>
      </c>
      <c r="E319" s="189"/>
      <c r="F319" s="539" t="s">
        <v>1182</v>
      </c>
      <c r="G319" s="190"/>
      <c r="H319" s="191"/>
      <c r="I319" s="832"/>
      <c r="J319" s="833"/>
      <c r="K319" s="834"/>
      <c r="L319" s="540" t="s">
        <v>1795</v>
      </c>
      <c r="M319" s="581" t="s">
        <v>155</v>
      </c>
      <c r="N319" s="581"/>
      <c r="O319" s="581"/>
      <c r="P319" s="581"/>
      <c r="Q319" s="581"/>
      <c r="R319" s="581"/>
      <c r="S319" s="581"/>
      <c r="T319" s="581"/>
      <c r="U319" s="581"/>
      <c r="V319" s="581" t="s">
        <v>1332</v>
      </c>
      <c r="W319" s="581" t="s">
        <v>1331</v>
      </c>
      <c r="X319" s="581" t="s">
        <v>1332</v>
      </c>
      <c r="Y319" s="581"/>
      <c r="Z319" s="581" t="s">
        <v>1277</v>
      </c>
      <c r="AA319" s="581" t="s">
        <v>1277</v>
      </c>
      <c r="AB319" s="581" t="s">
        <v>1277</v>
      </c>
      <c r="AC319" s="71"/>
      <c r="AD319" s="193" t="s">
        <v>159</v>
      </c>
      <c r="AE319" s="193"/>
      <c r="AF319" s="581" t="s">
        <v>1264</v>
      </c>
      <c r="AG319" s="581" t="s">
        <v>1811</v>
      </c>
      <c r="AH319" s="581" t="s">
        <v>1811</v>
      </c>
      <c r="AI319" s="581" t="s">
        <v>1811</v>
      </c>
      <c r="AJ319" s="581"/>
      <c r="AK319" s="581" t="s">
        <v>1298</v>
      </c>
      <c r="AL319" s="581"/>
      <c r="AM319" s="536" t="s">
        <v>1797</v>
      </c>
      <c r="AN319" s="66"/>
      <c r="AO319" s="66" t="s">
        <v>155</v>
      </c>
      <c r="AP319" s="66"/>
      <c r="AR319" s="194"/>
    </row>
    <row r="320" spans="1:44" s="13" customFormat="1" x14ac:dyDescent="0.25">
      <c r="A320" s="185" t="s">
        <v>1812</v>
      </c>
      <c r="B320" s="186" t="s">
        <v>1812</v>
      </c>
      <c r="C320" s="201" t="s">
        <v>393</v>
      </c>
      <c r="D320" s="195" t="s">
        <v>394</v>
      </c>
      <c r="E320" s="196"/>
      <c r="F320" s="820" t="s">
        <v>1160</v>
      </c>
      <c r="G320" s="822"/>
      <c r="H320" s="824"/>
      <c r="I320" s="822"/>
      <c r="J320" s="826"/>
      <c r="K320" s="827"/>
      <c r="L320" s="830" t="s">
        <v>1795</v>
      </c>
      <c r="M320" s="814" t="s">
        <v>155</v>
      </c>
      <c r="N320" s="814"/>
      <c r="O320" s="814"/>
      <c r="P320" s="814"/>
      <c r="Q320" s="814"/>
      <c r="R320" s="814"/>
      <c r="S320" s="814"/>
      <c r="T320" s="814"/>
      <c r="U320" s="814"/>
      <c r="V320" s="814" t="s">
        <v>1332</v>
      </c>
      <c r="W320" s="814" t="s">
        <v>1332</v>
      </c>
      <c r="X320" s="814" t="s">
        <v>1332</v>
      </c>
      <c r="Y320" s="814"/>
      <c r="Z320" s="814" t="s">
        <v>1277</v>
      </c>
      <c r="AA320" s="814" t="s">
        <v>1277</v>
      </c>
      <c r="AB320" s="814" t="s">
        <v>1277</v>
      </c>
      <c r="AC320" s="816"/>
      <c r="AD320" s="818" t="s">
        <v>159</v>
      </c>
      <c r="AE320" s="814"/>
      <c r="AF320" s="814" t="s">
        <v>1264</v>
      </c>
      <c r="AG320" s="814" t="s">
        <v>1813</v>
      </c>
      <c r="AH320" s="814" t="s">
        <v>1813</v>
      </c>
      <c r="AI320" s="814" t="s">
        <v>1813</v>
      </c>
      <c r="AJ320" s="814"/>
      <c r="AK320" s="814" t="s">
        <v>1298</v>
      </c>
      <c r="AL320" s="814"/>
      <c r="AM320" s="813" t="s">
        <v>1797</v>
      </c>
      <c r="AN320" s="758"/>
      <c r="AO320" s="758" t="s">
        <v>155</v>
      </c>
      <c r="AP320" s="758"/>
      <c r="AR320" s="194"/>
    </row>
    <row r="321" spans="1:44" s="13" customFormat="1" x14ac:dyDescent="0.25">
      <c r="A321" s="185" t="s">
        <v>1812</v>
      </c>
      <c r="B321" s="197" t="s">
        <v>1812</v>
      </c>
      <c r="C321" s="202" t="s">
        <v>393</v>
      </c>
      <c r="D321" s="199" t="s">
        <v>404</v>
      </c>
      <c r="E321" s="200"/>
      <c r="F321" s="821"/>
      <c r="G321" s="823"/>
      <c r="H321" s="825"/>
      <c r="I321" s="823"/>
      <c r="J321" s="828"/>
      <c r="K321" s="829"/>
      <c r="L321" s="831"/>
      <c r="M321" s="815"/>
      <c r="N321" s="815"/>
      <c r="O321" s="815"/>
      <c r="P321" s="815"/>
      <c r="Q321" s="815"/>
      <c r="R321" s="815"/>
      <c r="S321" s="815"/>
      <c r="T321" s="815"/>
      <c r="U321" s="815"/>
      <c r="V321" s="815"/>
      <c r="W321" s="815"/>
      <c r="X321" s="815"/>
      <c r="Y321" s="815"/>
      <c r="Z321" s="815"/>
      <c r="AA321" s="815"/>
      <c r="AB321" s="815"/>
      <c r="AC321" s="817"/>
      <c r="AD321" s="819"/>
      <c r="AE321" s="815"/>
      <c r="AF321" s="815"/>
      <c r="AG321" s="815"/>
      <c r="AH321" s="815"/>
      <c r="AI321" s="815"/>
      <c r="AJ321" s="815"/>
      <c r="AK321" s="815"/>
      <c r="AL321" s="815"/>
      <c r="AM321" s="813"/>
      <c r="AN321" s="760"/>
      <c r="AO321" s="760"/>
      <c r="AP321" s="760"/>
      <c r="AR321" s="194"/>
    </row>
    <row r="322" spans="1:44" s="13" customFormat="1" x14ac:dyDescent="0.25">
      <c r="A322" s="185" t="s">
        <v>1814</v>
      </c>
      <c r="B322" s="186" t="s">
        <v>1814</v>
      </c>
      <c r="C322" s="201" t="s">
        <v>393</v>
      </c>
      <c r="D322" s="195" t="s">
        <v>394</v>
      </c>
      <c r="E322" s="196"/>
      <c r="F322" s="820" t="s">
        <v>1162</v>
      </c>
      <c r="G322" s="822"/>
      <c r="H322" s="827"/>
      <c r="I322" s="822"/>
      <c r="J322" s="826"/>
      <c r="K322" s="827"/>
      <c r="L322" s="830" t="s">
        <v>1795</v>
      </c>
      <c r="M322" s="814" t="s">
        <v>155</v>
      </c>
      <c r="N322" s="814"/>
      <c r="O322" s="814"/>
      <c r="P322" s="814"/>
      <c r="Q322" s="814"/>
      <c r="R322" s="814"/>
      <c r="S322" s="814"/>
      <c r="T322" s="814"/>
      <c r="U322" s="814"/>
      <c r="V322" s="814" t="s">
        <v>1332</v>
      </c>
      <c r="W322" s="814" t="s">
        <v>1332</v>
      </c>
      <c r="X322" s="814" t="s">
        <v>1332</v>
      </c>
      <c r="Y322" s="814"/>
      <c r="Z322" s="814" t="s">
        <v>1277</v>
      </c>
      <c r="AA322" s="814" t="s">
        <v>1277</v>
      </c>
      <c r="AB322" s="814" t="s">
        <v>1277</v>
      </c>
      <c r="AC322" s="816"/>
      <c r="AD322" s="818" t="s">
        <v>159</v>
      </c>
      <c r="AE322" s="814"/>
      <c r="AF322" s="814" t="s">
        <v>1264</v>
      </c>
      <c r="AG322" s="814" t="s">
        <v>1815</v>
      </c>
      <c r="AH322" s="814" t="s">
        <v>1815</v>
      </c>
      <c r="AI322" s="814" t="s">
        <v>1815</v>
      </c>
      <c r="AJ322" s="814"/>
      <c r="AK322" s="814" t="s">
        <v>1298</v>
      </c>
      <c r="AL322" s="814"/>
      <c r="AM322" s="813" t="s">
        <v>1797</v>
      </c>
      <c r="AN322" s="758"/>
      <c r="AO322" s="758" t="s">
        <v>155</v>
      </c>
      <c r="AP322" s="758"/>
      <c r="AR322" s="194"/>
    </row>
    <row r="323" spans="1:44" s="13" customFormat="1" x14ac:dyDescent="0.25">
      <c r="A323" s="185" t="s">
        <v>1814</v>
      </c>
      <c r="B323" s="203" t="s">
        <v>1814</v>
      </c>
      <c r="C323" s="202" t="s">
        <v>393</v>
      </c>
      <c r="D323" s="199" t="s">
        <v>404</v>
      </c>
      <c r="E323" s="200"/>
      <c r="F323" s="821"/>
      <c r="G323" s="823"/>
      <c r="H323" s="829"/>
      <c r="I323" s="823"/>
      <c r="J323" s="828"/>
      <c r="K323" s="829"/>
      <c r="L323" s="831"/>
      <c r="M323" s="815"/>
      <c r="N323" s="815"/>
      <c r="O323" s="815"/>
      <c r="P323" s="815"/>
      <c r="Q323" s="815"/>
      <c r="R323" s="815"/>
      <c r="S323" s="815"/>
      <c r="T323" s="815"/>
      <c r="U323" s="815"/>
      <c r="V323" s="815"/>
      <c r="W323" s="815"/>
      <c r="X323" s="815"/>
      <c r="Y323" s="815"/>
      <c r="Z323" s="815"/>
      <c r="AA323" s="815"/>
      <c r="AB323" s="815"/>
      <c r="AC323" s="817"/>
      <c r="AD323" s="819"/>
      <c r="AE323" s="815"/>
      <c r="AF323" s="815"/>
      <c r="AG323" s="815"/>
      <c r="AH323" s="815"/>
      <c r="AI323" s="815"/>
      <c r="AJ323" s="815"/>
      <c r="AK323" s="815"/>
      <c r="AL323" s="815"/>
      <c r="AM323" s="813"/>
      <c r="AN323" s="760"/>
      <c r="AO323" s="760"/>
      <c r="AP323" s="760"/>
      <c r="AR323" s="194"/>
    </row>
    <row r="324" spans="1:44" s="13" customFormat="1" ht="30" x14ac:dyDescent="0.25">
      <c r="A324" s="185" t="s">
        <v>1816</v>
      </c>
      <c r="B324" s="186" t="s">
        <v>1816</v>
      </c>
      <c r="C324" s="201" t="s">
        <v>393</v>
      </c>
      <c r="D324" s="195" t="s">
        <v>394</v>
      </c>
      <c r="E324" s="196"/>
      <c r="F324" s="820" t="s">
        <v>1165</v>
      </c>
      <c r="G324" s="822"/>
      <c r="H324" s="824"/>
      <c r="I324" s="822"/>
      <c r="J324" s="826"/>
      <c r="K324" s="827"/>
      <c r="L324" s="830" t="s">
        <v>1795</v>
      </c>
      <c r="M324" s="814" t="s">
        <v>155</v>
      </c>
      <c r="N324" s="814"/>
      <c r="O324" s="814"/>
      <c r="P324" s="814"/>
      <c r="Q324" s="814"/>
      <c r="R324" s="814"/>
      <c r="S324" s="814"/>
      <c r="T324" s="814"/>
      <c r="U324" s="814"/>
      <c r="V324" s="814" t="s">
        <v>1332</v>
      </c>
      <c r="W324" s="814" t="s">
        <v>1332</v>
      </c>
      <c r="X324" s="814" t="s">
        <v>1332</v>
      </c>
      <c r="Y324" s="814"/>
      <c r="Z324" s="814" t="s">
        <v>1277</v>
      </c>
      <c r="AA324" s="814" t="s">
        <v>1277</v>
      </c>
      <c r="AB324" s="814" t="s">
        <v>1277</v>
      </c>
      <c r="AC324" s="816"/>
      <c r="AD324" s="818" t="s">
        <v>159</v>
      </c>
      <c r="AE324" s="814"/>
      <c r="AF324" s="814" t="s">
        <v>1264</v>
      </c>
      <c r="AG324" s="537" t="s">
        <v>1817</v>
      </c>
      <c r="AH324" s="537" t="s">
        <v>1817</v>
      </c>
      <c r="AI324" s="537" t="s">
        <v>1817</v>
      </c>
      <c r="AJ324" s="814"/>
      <c r="AK324" s="814" t="s">
        <v>1298</v>
      </c>
      <c r="AL324" s="814"/>
      <c r="AM324" s="813" t="s">
        <v>1797</v>
      </c>
      <c r="AN324" s="758"/>
      <c r="AO324" s="758" t="s">
        <v>155</v>
      </c>
      <c r="AP324" s="758"/>
      <c r="AR324" s="194"/>
    </row>
    <row r="325" spans="1:44" s="13" customFormat="1" ht="30" x14ac:dyDescent="0.25">
      <c r="A325" s="185" t="s">
        <v>1816</v>
      </c>
      <c r="B325" s="197" t="s">
        <v>1816</v>
      </c>
      <c r="C325" s="202" t="s">
        <v>393</v>
      </c>
      <c r="D325" s="199" t="s">
        <v>404</v>
      </c>
      <c r="E325" s="200"/>
      <c r="F325" s="821"/>
      <c r="G325" s="823"/>
      <c r="H325" s="825"/>
      <c r="I325" s="823"/>
      <c r="J325" s="828"/>
      <c r="K325" s="829"/>
      <c r="L325" s="831"/>
      <c r="M325" s="815"/>
      <c r="N325" s="815"/>
      <c r="O325" s="815"/>
      <c r="P325" s="815"/>
      <c r="Q325" s="815"/>
      <c r="R325" s="815"/>
      <c r="S325" s="815"/>
      <c r="T325" s="815"/>
      <c r="U325" s="815"/>
      <c r="V325" s="815"/>
      <c r="W325" s="815"/>
      <c r="X325" s="815"/>
      <c r="Y325" s="815"/>
      <c r="Z325" s="815"/>
      <c r="AA325" s="815"/>
      <c r="AB325" s="815"/>
      <c r="AC325" s="817"/>
      <c r="AD325" s="819"/>
      <c r="AE325" s="815"/>
      <c r="AF325" s="815"/>
      <c r="AG325" s="538" t="s">
        <v>1818</v>
      </c>
      <c r="AH325" s="538" t="s">
        <v>1818</v>
      </c>
      <c r="AI325" s="538" t="s">
        <v>1818</v>
      </c>
      <c r="AJ325" s="815"/>
      <c r="AK325" s="815"/>
      <c r="AL325" s="815"/>
      <c r="AM325" s="813"/>
      <c r="AN325" s="760"/>
      <c r="AO325" s="760"/>
      <c r="AP325" s="760"/>
      <c r="AR325" s="194"/>
    </row>
    <row r="326" spans="1:44" s="13" customFormat="1" x14ac:dyDescent="0.25">
      <c r="A326" s="185" t="s">
        <v>1819</v>
      </c>
      <c r="B326" s="186" t="s">
        <v>1819</v>
      </c>
      <c r="C326" s="201" t="s">
        <v>393</v>
      </c>
      <c r="D326" s="195" t="s">
        <v>394</v>
      </c>
      <c r="E326" s="196"/>
      <c r="F326" s="820" t="s">
        <v>1167</v>
      </c>
      <c r="G326" s="822"/>
      <c r="H326" s="827"/>
      <c r="I326" s="822"/>
      <c r="J326" s="826"/>
      <c r="K326" s="827"/>
      <c r="L326" s="830" t="s">
        <v>1795</v>
      </c>
      <c r="M326" s="814" t="s">
        <v>155</v>
      </c>
      <c r="N326" s="814"/>
      <c r="O326" s="814"/>
      <c r="P326" s="814"/>
      <c r="Q326" s="814"/>
      <c r="R326" s="814"/>
      <c r="S326" s="814"/>
      <c r="T326" s="814"/>
      <c r="U326" s="814"/>
      <c r="V326" s="814" t="s">
        <v>1332</v>
      </c>
      <c r="W326" s="814" t="s">
        <v>1332</v>
      </c>
      <c r="X326" s="814" t="s">
        <v>1332</v>
      </c>
      <c r="Y326" s="814"/>
      <c r="Z326" s="814" t="s">
        <v>1277</v>
      </c>
      <c r="AA326" s="814" t="s">
        <v>1277</v>
      </c>
      <c r="AB326" s="814" t="s">
        <v>1277</v>
      </c>
      <c r="AC326" s="816"/>
      <c r="AD326" s="818" t="s">
        <v>159</v>
      </c>
      <c r="AE326" s="814"/>
      <c r="AF326" s="814" t="s">
        <v>1264</v>
      </c>
      <c r="AG326" s="814" t="s">
        <v>1820</v>
      </c>
      <c r="AH326" s="814" t="s">
        <v>1820</v>
      </c>
      <c r="AI326" s="814" t="s">
        <v>1820</v>
      </c>
      <c r="AJ326" s="814"/>
      <c r="AK326" s="814" t="s">
        <v>1298</v>
      </c>
      <c r="AL326" s="814"/>
      <c r="AM326" s="813" t="s">
        <v>1797</v>
      </c>
      <c r="AN326" s="758"/>
      <c r="AO326" s="758" t="s">
        <v>155</v>
      </c>
      <c r="AP326" s="758"/>
      <c r="AR326" s="194"/>
    </row>
    <row r="327" spans="1:44" s="13" customFormat="1" x14ac:dyDescent="0.25">
      <c r="A327" s="185" t="s">
        <v>1819</v>
      </c>
      <c r="B327" s="203" t="s">
        <v>1819</v>
      </c>
      <c r="C327" s="202" t="s">
        <v>393</v>
      </c>
      <c r="D327" s="199" t="s">
        <v>404</v>
      </c>
      <c r="E327" s="200"/>
      <c r="F327" s="821"/>
      <c r="G327" s="823"/>
      <c r="H327" s="829"/>
      <c r="I327" s="823"/>
      <c r="J327" s="828"/>
      <c r="K327" s="829"/>
      <c r="L327" s="831"/>
      <c r="M327" s="815"/>
      <c r="N327" s="815"/>
      <c r="O327" s="815"/>
      <c r="P327" s="815"/>
      <c r="Q327" s="815"/>
      <c r="R327" s="815"/>
      <c r="S327" s="815"/>
      <c r="T327" s="815"/>
      <c r="U327" s="815"/>
      <c r="V327" s="815"/>
      <c r="W327" s="815"/>
      <c r="X327" s="815"/>
      <c r="Y327" s="815"/>
      <c r="Z327" s="815"/>
      <c r="AA327" s="815"/>
      <c r="AB327" s="815"/>
      <c r="AC327" s="817"/>
      <c r="AD327" s="819"/>
      <c r="AE327" s="815"/>
      <c r="AF327" s="815"/>
      <c r="AG327" s="815"/>
      <c r="AH327" s="815"/>
      <c r="AI327" s="815"/>
      <c r="AJ327" s="815"/>
      <c r="AK327" s="815"/>
      <c r="AL327" s="815"/>
      <c r="AM327" s="813"/>
      <c r="AN327" s="760"/>
      <c r="AO327" s="760"/>
      <c r="AP327" s="760"/>
      <c r="AR327" s="194"/>
    </row>
    <row r="328" spans="1:44" s="13" customFormat="1" x14ac:dyDescent="0.25">
      <c r="A328" s="185" t="s">
        <v>1821</v>
      </c>
      <c r="B328" s="186" t="s">
        <v>1821</v>
      </c>
      <c r="C328" s="201" t="s">
        <v>393</v>
      </c>
      <c r="D328" s="195" t="s">
        <v>394</v>
      </c>
      <c r="E328" s="196"/>
      <c r="F328" s="820" t="s">
        <v>1170</v>
      </c>
      <c r="G328" s="822"/>
      <c r="H328" s="824"/>
      <c r="I328" s="822"/>
      <c r="J328" s="826"/>
      <c r="K328" s="827"/>
      <c r="L328" s="830" t="s">
        <v>1795</v>
      </c>
      <c r="M328" s="814" t="s">
        <v>155</v>
      </c>
      <c r="N328" s="814"/>
      <c r="O328" s="814"/>
      <c r="P328" s="814"/>
      <c r="Q328" s="814"/>
      <c r="R328" s="814"/>
      <c r="S328" s="814"/>
      <c r="T328" s="814"/>
      <c r="U328" s="814"/>
      <c r="V328" s="814" t="s">
        <v>1332</v>
      </c>
      <c r="W328" s="814" t="s">
        <v>1332</v>
      </c>
      <c r="X328" s="814" t="s">
        <v>1332</v>
      </c>
      <c r="Y328" s="814"/>
      <c r="Z328" s="814" t="s">
        <v>1277</v>
      </c>
      <c r="AA328" s="814" t="s">
        <v>1277</v>
      </c>
      <c r="AB328" s="814" t="s">
        <v>1277</v>
      </c>
      <c r="AC328" s="816"/>
      <c r="AD328" s="818" t="s">
        <v>159</v>
      </c>
      <c r="AE328" s="814"/>
      <c r="AF328" s="814" t="s">
        <v>1264</v>
      </c>
      <c r="AG328" s="814" t="s">
        <v>1822</v>
      </c>
      <c r="AH328" s="814" t="s">
        <v>1822</v>
      </c>
      <c r="AI328" s="814" t="s">
        <v>1822</v>
      </c>
      <c r="AJ328" s="814"/>
      <c r="AK328" s="814" t="s">
        <v>1298</v>
      </c>
      <c r="AL328" s="814"/>
      <c r="AM328" s="813" t="s">
        <v>1797</v>
      </c>
      <c r="AN328" s="758"/>
      <c r="AO328" s="758" t="s">
        <v>155</v>
      </c>
      <c r="AP328" s="758"/>
      <c r="AR328" s="194"/>
    </row>
    <row r="329" spans="1:44" s="13" customFormat="1" x14ac:dyDescent="0.25">
      <c r="A329" s="185" t="s">
        <v>1821</v>
      </c>
      <c r="B329" s="197" t="s">
        <v>1821</v>
      </c>
      <c r="C329" s="204" t="s">
        <v>393</v>
      </c>
      <c r="D329" s="199" t="s">
        <v>404</v>
      </c>
      <c r="E329" s="200"/>
      <c r="F329" s="821"/>
      <c r="G329" s="823"/>
      <c r="H329" s="825"/>
      <c r="I329" s="823"/>
      <c r="J329" s="828"/>
      <c r="K329" s="829"/>
      <c r="L329" s="831"/>
      <c r="M329" s="815"/>
      <c r="N329" s="815"/>
      <c r="O329" s="815"/>
      <c r="P329" s="815"/>
      <c r="Q329" s="815"/>
      <c r="R329" s="815"/>
      <c r="S329" s="815"/>
      <c r="T329" s="815"/>
      <c r="U329" s="815"/>
      <c r="V329" s="815"/>
      <c r="W329" s="815"/>
      <c r="X329" s="815"/>
      <c r="Y329" s="815"/>
      <c r="Z329" s="815"/>
      <c r="AA329" s="815"/>
      <c r="AB329" s="815"/>
      <c r="AC329" s="817"/>
      <c r="AD329" s="819"/>
      <c r="AE329" s="815"/>
      <c r="AF329" s="815"/>
      <c r="AG329" s="815"/>
      <c r="AH329" s="815"/>
      <c r="AI329" s="815"/>
      <c r="AJ329" s="815"/>
      <c r="AK329" s="815"/>
      <c r="AL329" s="815"/>
      <c r="AM329" s="813"/>
      <c r="AN329" s="760"/>
      <c r="AO329" s="760"/>
      <c r="AP329" s="760"/>
      <c r="AR329" s="194"/>
    </row>
    <row r="330" spans="1:44" x14ac:dyDescent="0.25">
      <c r="C330" s="205" t="s">
        <v>965</v>
      </c>
      <c r="D330" s="205" t="s">
        <v>965</v>
      </c>
      <c r="E330" s="205" t="s">
        <v>965</v>
      </c>
      <c r="F330" s="205" t="s">
        <v>965</v>
      </c>
      <c r="G330" s="205" t="s">
        <v>965</v>
      </c>
      <c r="H330" s="205" t="s">
        <v>965</v>
      </c>
      <c r="I330" s="205" t="s">
        <v>965</v>
      </c>
      <c r="J330" s="545" t="s">
        <v>965</v>
      </c>
      <c r="K330" s="545" t="s">
        <v>965</v>
      </c>
      <c r="L330" s="205" t="s">
        <v>965</v>
      </c>
      <c r="M330" s="205" t="s">
        <v>965</v>
      </c>
      <c r="N330" s="205" t="s">
        <v>965</v>
      </c>
      <c r="O330" s="205" t="s">
        <v>965</v>
      </c>
      <c r="P330" s="205" t="s">
        <v>965</v>
      </c>
      <c r="Q330" s="205" t="s">
        <v>965</v>
      </c>
      <c r="R330" s="205" t="s">
        <v>965</v>
      </c>
      <c r="S330" s="205" t="s">
        <v>965</v>
      </c>
      <c r="T330" s="205" t="s">
        <v>965</v>
      </c>
      <c r="U330" s="205" t="s">
        <v>965</v>
      </c>
      <c r="V330" s="205" t="s">
        <v>965</v>
      </c>
      <c r="W330" s="205" t="s">
        <v>965</v>
      </c>
      <c r="X330" s="205" t="s">
        <v>965</v>
      </c>
      <c r="Y330" s="205" t="s">
        <v>965</v>
      </c>
      <c r="Z330" s="205" t="s">
        <v>965</v>
      </c>
      <c r="AA330" s="205" t="s">
        <v>965</v>
      </c>
      <c r="AB330" s="205" t="s">
        <v>965</v>
      </c>
      <c r="AC330" s="205" t="s">
        <v>965</v>
      </c>
      <c r="AD330" s="588"/>
      <c r="AE330" s="588"/>
      <c r="AF330" s="205"/>
      <c r="AG330" s="205" t="s">
        <v>965</v>
      </c>
      <c r="AH330" s="205" t="s">
        <v>965</v>
      </c>
      <c r="AI330" s="205" t="s">
        <v>965</v>
      </c>
      <c r="AJ330" s="205" t="s">
        <v>965</v>
      </c>
      <c r="AK330" s="205" t="s">
        <v>965</v>
      </c>
      <c r="AL330" s="205"/>
      <c r="AM330" s="205"/>
      <c r="AN330" s="206"/>
      <c r="AO330" s="206"/>
      <c r="AP330" s="206"/>
      <c r="AQ330"/>
    </row>
  </sheetData>
  <autoFilter ref="A4:BT330" xr:uid="{BCCB725E-BEEF-4104-9FFB-2C1F1F57BD26}"/>
  <mergeCells count="2164">
    <mergeCell ref="AG2:AK2"/>
    <mergeCell ref="AU2:AV2"/>
    <mergeCell ref="AW2:AZ2"/>
    <mergeCell ref="V3:X3"/>
    <mergeCell ref="Z3:AB3"/>
    <mergeCell ref="AG3:AI3"/>
    <mergeCell ref="AU3:AU4"/>
    <mergeCell ref="AV3:AV4"/>
    <mergeCell ref="AW3:AW4"/>
    <mergeCell ref="AX3:AZ3"/>
    <mergeCell ref="AL5:AL8"/>
    <mergeCell ref="AN5:AN8"/>
    <mergeCell ref="AO5:AO8"/>
    <mergeCell ref="AP5:AP8"/>
    <mergeCell ref="L9:L15"/>
    <mergeCell ref="M9:M15"/>
    <mergeCell ref="N9:N15"/>
    <mergeCell ref="O9:O15"/>
    <mergeCell ref="P9:P15"/>
    <mergeCell ref="Q9:Q15"/>
    <mergeCell ref="X5:X8"/>
    <mergeCell ref="Y5:Y8"/>
    <mergeCell ref="AD5:AD8"/>
    <mergeCell ref="AE5:AE8"/>
    <mergeCell ref="AF5:AF8"/>
    <mergeCell ref="AK5:AK8"/>
    <mergeCell ref="R5:R8"/>
    <mergeCell ref="S5:S8"/>
    <mergeCell ref="T5:T8"/>
    <mergeCell ref="U5:U8"/>
    <mergeCell ref="V5:V8"/>
    <mergeCell ref="W5:W8"/>
    <mergeCell ref="AN9:AN15"/>
    <mergeCell ref="AO9:AO15"/>
    <mergeCell ref="AP9:AP15"/>
    <mergeCell ref="L16:L21"/>
    <mergeCell ref="M16:M21"/>
    <mergeCell ref="N16:N21"/>
    <mergeCell ref="O16:O21"/>
    <mergeCell ref="P16:P21"/>
    <mergeCell ref="Q16:Q21"/>
    <mergeCell ref="X9:X15"/>
    <mergeCell ref="Y9:Y15"/>
    <mergeCell ref="AD9:AD15"/>
    <mergeCell ref="AE9:AE15"/>
    <mergeCell ref="AF9:AF15"/>
    <mergeCell ref="AK9:AK15"/>
    <mergeCell ref="R9:R15"/>
    <mergeCell ref="S9:S15"/>
    <mergeCell ref="T9:T15"/>
    <mergeCell ref="U9:U15"/>
    <mergeCell ref="V9:V15"/>
    <mergeCell ref="W9:W15"/>
    <mergeCell ref="AN16:AN21"/>
    <mergeCell ref="AO16:AO21"/>
    <mergeCell ref="AP16:AP21"/>
    <mergeCell ref="X16:X21"/>
    <mergeCell ref="Y16:Y21"/>
    <mergeCell ref="AD16:AD21"/>
    <mergeCell ref="AE16:AE21"/>
    <mergeCell ref="AF16:AF21"/>
    <mergeCell ref="AL16:AL21"/>
    <mergeCell ref="R16:R21"/>
    <mergeCell ref="S16:S21"/>
    <mergeCell ref="T16:T21"/>
    <mergeCell ref="U16:U21"/>
    <mergeCell ref="V16:V21"/>
    <mergeCell ref="W16:W21"/>
    <mergeCell ref="L5:L8"/>
    <mergeCell ref="M5:M8"/>
    <mergeCell ref="N5:N8"/>
    <mergeCell ref="O5:O8"/>
    <mergeCell ref="P5:P8"/>
    <mergeCell ref="Q5:Q8"/>
    <mergeCell ref="AL9:AL15"/>
    <mergeCell ref="X25:X27"/>
    <mergeCell ref="Y25:Y27"/>
    <mergeCell ref="AO22:AO24"/>
    <mergeCell ref="AP22:AP24"/>
    <mergeCell ref="L25:L27"/>
    <mergeCell ref="M25:M27"/>
    <mergeCell ref="N25:N27"/>
    <mergeCell ref="O25:O27"/>
    <mergeCell ref="P25:P27"/>
    <mergeCell ref="Q25:Q27"/>
    <mergeCell ref="R25:R27"/>
    <mergeCell ref="S25:S27"/>
    <mergeCell ref="Y22:Y24"/>
    <mergeCell ref="AD22:AD24"/>
    <mergeCell ref="AE22:AE24"/>
    <mergeCell ref="AF22:AF24"/>
    <mergeCell ref="AL22:AL24"/>
    <mergeCell ref="AN22:AN24"/>
    <mergeCell ref="S22:S24"/>
    <mergeCell ref="T22:T24"/>
    <mergeCell ref="U22:U24"/>
    <mergeCell ref="V22:V24"/>
    <mergeCell ref="W22:W24"/>
    <mergeCell ref="X22:X24"/>
    <mergeCell ref="L22:L24"/>
    <mergeCell ref="M22:M24"/>
    <mergeCell ref="N22:N24"/>
    <mergeCell ref="O22:O24"/>
    <mergeCell ref="P22:P24"/>
    <mergeCell ref="Q22:Q24"/>
    <mergeCell ref="R22:R24"/>
    <mergeCell ref="AE28:AE30"/>
    <mergeCell ref="AF28:AF30"/>
    <mergeCell ref="AL28:AL30"/>
    <mergeCell ref="AN28:AN30"/>
    <mergeCell ref="AO28:AO30"/>
    <mergeCell ref="AP28:AP30"/>
    <mergeCell ref="U28:U30"/>
    <mergeCell ref="V28:V30"/>
    <mergeCell ref="W28:W30"/>
    <mergeCell ref="X28:X30"/>
    <mergeCell ref="Y28:Y30"/>
    <mergeCell ref="AD28:AD30"/>
    <mergeCell ref="AP25:AP27"/>
    <mergeCell ref="L28:L30"/>
    <mergeCell ref="M28:M30"/>
    <mergeCell ref="N28:N30"/>
    <mergeCell ref="O28:O30"/>
    <mergeCell ref="P28:P30"/>
    <mergeCell ref="Q28:Q30"/>
    <mergeCell ref="R28:R30"/>
    <mergeCell ref="S28:S30"/>
    <mergeCell ref="T28:T30"/>
    <mergeCell ref="AD25:AD27"/>
    <mergeCell ref="AE25:AE27"/>
    <mergeCell ref="AF25:AF27"/>
    <mergeCell ref="AL25:AL27"/>
    <mergeCell ref="AN25:AN27"/>
    <mergeCell ref="AO25:AO27"/>
    <mergeCell ref="T25:T27"/>
    <mergeCell ref="U25:U27"/>
    <mergeCell ref="V25:V27"/>
    <mergeCell ref="W25:W27"/>
    <mergeCell ref="AN31:AN35"/>
    <mergeCell ref="AO31:AO35"/>
    <mergeCell ref="AP31:AP35"/>
    <mergeCell ref="L36:L40"/>
    <mergeCell ref="M36:M40"/>
    <mergeCell ref="N36:N40"/>
    <mergeCell ref="O36:O40"/>
    <mergeCell ref="P36:P40"/>
    <mergeCell ref="Q36:Q40"/>
    <mergeCell ref="R36:R40"/>
    <mergeCell ref="X31:X35"/>
    <mergeCell ref="Y31:Y35"/>
    <mergeCell ref="AD31:AD35"/>
    <mergeCell ref="AE31:AE35"/>
    <mergeCell ref="AF31:AF35"/>
    <mergeCell ref="AL31:AL35"/>
    <mergeCell ref="R31:R35"/>
    <mergeCell ref="S31:S35"/>
    <mergeCell ref="T31:T35"/>
    <mergeCell ref="U31:U35"/>
    <mergeCell ref="V31:V35"/>
    <mergeCell ref="W31:W35"/>
    <mergeCell ref="L31:L35"/>
    <mergeCell ref="M31:M35"/>
    <mergeCell ref="N31:N35"/>
    <mergeCell ref="O31:O35"/>
    <mergeCell ref="P31:P35"/>
    <mergeCell ref="Q31:Q35"/>
    <mergeCell ref="X43:X44"/>
    <mergeCell ref="Y43:Y44"/>
    <mergeCell ref="AO36:AO40"/>
    <mergeCell ref="AP36:AP40"/>
    <mergeCell ref="L43:L44"/>
    <mergeCell ref="M43:M44"/>
    <mergeCell ref="N43:N44"/>
    <mergeCell ref="O43:O44"/>
    <mergeCell ref="P43:P44"/>
    <mergeCell ref="Q43:Q44"/>
    <mergeCell ref="R43:R44"/>
    <mergeCell ref="S43:S44"/>
    <mergeCell ref="Y36:Y40"/>
    <mergeCell ref="AD36:AD40"/>
    <mergeCell ref="AE36:AE40"/>
    <mergeCell ref="AF36:AF40"/>
    <mergeCell ref="AL36:AL40"/>
    <mergeCell ref="AN36:AN40"/>
    <mergeCell ref="S36:S40"/>
    <mergeCell ref="T36:T40"/>
    <mergeCell ref="U36:U40"/>
    <mergeCell ref="V36:V40"/>
    <mergeCell ref="W36:W40"/>
    <mergeCell ref="X36:X40"/>
    <mergeCell ref="AE45:AE49"/>
    <mergeCell ref="AF45:AF49"/>
    <mergeCell ref="AL45:AL49"/>
    <mergeCell ref="AN45:AN49"/>
    <mergeCell ref="AO45:AO49"/>
    <mergeCell ref="AP45:AP49"/>
    <mergeCell ref="U45:U49"/>
    <mergeCell ref="V45:V49"/>
    <mergeCell ref="W45:W49"/>
    <mergeCell ref="X45:X49"/>
    <mergeCell ref="Y45:Y49"/>
    <mergeCell ref="AD45:AD49"/>
    <mergeCell ref="AP43:AP44"/>
    <mergeCell ref="L45:L49"/>
    <mergeCell ref="M45:M49"/>
    <mergeCell ref="N45:N49"/>
    <mergeCell ref="O45:O49"/>
    <mergeCell ref="P45:P49"/>
    <mergeCell ref="Q45:Q49"/>
    <mergeCell ref="R45:R49"/>
    <mergeCell ref="S45:S49"/>
    <mergeCell ref="T45:T49"/>
    <mergeCell ref="AD43:AD44"/>
    <mergeCell ref="AE43:AE44"/>
    <mergeCell ref="AF43:AF44"/>
    <mergeCell ref="AL43:AL44"/>
    <mergeCell ref="AN43:AN44"/>
    <mergeCell ref="AO43:AO44"/>
    <mergeCell ref="T43:T44"/>
    <mergeCell ref="U43:U44"/>
    <mergeCell ref="V43:V44"/>
    <mergeCell ref="W43:W44"/>
    <mergeCell ref="L56:L60"/>
    <mergeCell ref="M56:M60"/>
    <mergeCell ref="N56:N60"/>
    <mergeCell ref="O56:O60"/>
    <mergeCell ref="P56:P60"/>
    <mergeCell ref="R50:R55"/>
    <mergeCell ref="S50:S55"/>
    <mergeCell ref="T50:T55"/>
    <mergeCell ref="U50:U55"/>
    <mergeCell ref="V50:V55"/>
    <mergeCell ref="W50:W55"/>
    <mergeCell ref="L50:L55"/>
    <mergeCell ref="M50:M55"/>
    <mergeCell ref="N50:N55"/>
    <mergeCell ref="O50:O55"/>
    <mergeCell ref="P50:P55"/>
    <mergeCell ref="Q50:Q55"/>
    <mergeCell ref="W56:W60"/>
    <mergeCell ref="X56:X60"/>
    <mergeCell ref="Y56:Y60"/>
    <mergeCell ref="AD56:AD60"/>
    <mergeCell ref="AE56:AE60"/>
    <mergeCell ref="AL56:AL60"/>
    <mergeCell ref="Q56:Q60"/>
    <mergeCell ref="R56:R60"/>
    <mergeCell ref="S56:S60"/>
    <mergeCell ref="T56:T60"/>
    <mergeCell ref="U56:U60"/>
    <mergeCell ref="V56:V60"/>
    <mergeCell ref="X50:X55"/>
    <mergeCell ref="Y50:Y55"/>
    <mergeCell ref="AD50:AD55"/>
    <mergeCell ref="AE50:AE55"/>
    <mergeCell ref="AL50:AL55"/>
    <mergeCell ref="L66:L71"/>
    <mergeCell ref="M66:M71"/>
    <mergeCell ref="N66:N71"/>
    <mergeCell ref="O66:O71"/>
    <mergeCell ref="P66:P71"/>
    <mergeCell ref="R61:R65"/>
    <mergeCell ref="S61:S65"/>
    <mergeCell ref="T61:T65"/>
    <mergeCell ref="U61:U65"/>
    <mergeCell ref="V61:V65"/>
    <mergeCell ref="W61:W65"/>
    <mergeCell ref="L61:L65"/>
    <mergeCell ref="M61:M65"/>
    <mergeCell ref="N61:N65"/>
    <mergeCell ref="O61:O65"/>
    <mergeCell ref="P61:P65"/>
    <mergeCell ref="Q61:Q65"/>
    <mergeCell ref="W66:W71"/>
    <mergeCell ref="X66:X71"/>
    <mergeCell ref="Y66:Y71"/>
    <mergeCell ref="AD66:AD71"/>
    <mergeCell ref="AE66:AE71"/>
    <mergeCell ref="AL66:AL71"/>
    <mergeCell ref="Q66:Q71"/>
    <mergeCell ref="R66:R71"/>
    <mergeCell ref="S66:S71"/>
    <mergeCell ref="T66:T71"/>
    <mergeCell ref="U66:U71"/>
    <mergeCell ref="V66:V71"/>
    <mergeCell ref="X61:X65"/>
    <mergeCell ref="Y61:Y65"/>
    <mergeCell ref="AD61:AD65"/>
    <mergeCell ref="AE61:AE65"/>
    <mergeCell ref="AL61:AL65"/>
    <mergeCell ref="L78:L82"/>
    <mergeCell ref="M78:M82"/>
    <mergeCell ref="N78:N82"/>
    <mergeCell ref="O78:O82"/>
    <mergeCell ref="P78:P82"/>
    <mergeCell ref="R72:R77"/>
    <mergeCell ref="S72:S77"/>
    <mergeCell ref="T72:T77"/>
    <mergeCell ref="U72:U77"/>
    <mergeCell ref="V72:V77"/>
    <mergeCell ref="W72:W77"/>
    <mergeCell ref="L72:L77"/>
    <mergeCell ref="M72:M77"/>
    <mergeCell ref="N72:N77"/>
    <mergeCell ref="O72:O77"/>
    <mergeCell ref="P72:P77"/>
    <mergeCell ref="Q72:Q77"/>
    <mergeCell ref="W78:W82"/>
    <mergeCell ref="X78:X82"/>
    <mergeCell ref="Y78:Y82"/>
    <mergeCell ref="AD78:AD82"/>
    <mergeCell ref="AE78:AE82"/>
    <mergeCell ref="AL78:AL82"/>
    <mergeCell ref="Q78:Q82"/>
    <mergeCell ref="R78:R82"/>
    <mergeCell ref="S78:S82"/>
    <mergeCell ref="T78:T82"/>
    <mergeCell ref="U78:U82"/>
    <mergeCell ref="V78:V82"/>
    <mergeCell ref="X72:X77"/>
    <mergeCell ref="Y72:Y77"/>
    <mergeCell ref="AD72:AD77"/>
    <mergeCell ref="AE72:AE77"/>
    <mergeCell ref="AL72:AL77"/>
    <mergeCell ref="L88:L89"/>
    <mergeCell ref="M88:M89"/>
    <mergeCell ref="N88:N89"/>
    <mergeCell ref="O88:O89"/>
    <mergeCell ref="P88:P89"/>
    <mergeCell ref="R83:R87"/>
    <mergeCell ref="S83:S87"/>
    <mergeCell ref="T83:T87"/>
    <mergeCell ref="U83:U87"/>
    <mergeCell ref="V83:V87"/>
    <mergeCell ref="W83:W87"/>
    <mergeCell ref="L83:L87"/>
    <mergeCell ref="M83:M87"/>
    <mergeCell ref="N83:N87"/>
    <mergeCell ref="O83:O87"/>
    <mergeCell ref="P83:P87"/>
    <mergeCell ref="Q83:Q87"/>
    <mergeCell ref="W88:W89"/>
    <mergeCell ref="X88:X89"/>
    <mergeCell ref="Y88:Y89"/>
    <mergeCell ref="AD88:AD89"/>
    <mergeCell ref="AE88:AE89"/>
    <mergeCell ref="AL88:AL89"/>
    <mergeCell ref="Q88:Q89"/>
    <mergeCell ref="R88:R89"/>
    <mergeCell ref="S88:S89"/>
    <mergeCell ref="T88:T89"/>
    <mergeCell ref="U88:U89"/>
    <mergeCell ref="V88:V89"/>
    <mergeCell ref="X83:X87"/>
    <mergeCell ref="Y83:Y87"/>
    <mergeCell ref="AD83:AD87"/>
    <mergeCell ref="AE83:AE87"/>
    <mergeCell ref="AL83:AL87"/>
    <mergeCell ref="Y90:Y91"/>
    <mergeCell ref="AD90:AD91"/>
    <mergeCell ref="AE90:AE91"/>
    <mergeCell ref="AL90:AL91"/>
    <mergeCell ref="L94:L95"/>
    <mergeCell ref="N94:N95"/>
    <mergeCell ref="O94:O95"/>
    <mergeCell ref="P94:P95"/>
    <mergeCell ref="Q94:Q95"/>
    <mergeCell ref="R94:R95"/>
    <mergeCell ref="S90:S91"/>
    <mergeCell ref="T90:T91"/>
    <mergeCell ref="U90:U91"/>
    <mergeCell ref="V90:V91"/>
    <mergeCell ref="W90:W91"/>
    <mergeCell ref="X90:X91"/>
    <mergeCell ref="L90:L91"/>
    <mergeCell ref="N90:N91"/>
    <mergeCell ref="O90:O91"/>
    <mergeCell ref="P90:P91"/>
    <mergeCell ref="Q90:Q91"/>
    <mergeCell ref="R90:R91"/>
    <mergeCell ref="Y96:Y97"/>
    <mergeCell ref="AD96:AD97"/>
    <mergeCell ref="AL96:AL97"/>
    <mergeCell ref="L98:L99"/>
    <mergeCell ref="M98:M99"/>
    <mergeCell ref="N98:N99"/>
    <mergeCell ref="O98:O99"/>
    <mergeCell ref="P98:P99"/>
    <mergeCell ref="Q98:Q99"/>
    <mergeCell ref="R98:R99"/>
    <mergeCell ref="S96:S97"/>
    <mergeCell ref="T96:T97"/>
    <mergeCell ref="U96:U97"/>
    <mergeCell ref="V96:V97"/>
    <mergeCell ref="W96:W97"/>
    <mergeCell ref="X96:X97"/>
    <mergeCell ref="Y94:Y95"/>
    <mergeCell ref="AD94:AD95"/>
    <mergeCell ref="AJ94:AJ95"/>
    <mergeCell ref="AL94:AL95"/>
    <mergeCell ref="L96:L97"/>
    <mergeCell ref="N96:N97"/>
    <mergeCell ref="O96:O97"/>
    <mergeCell ref="P96:P97"/>
    <mergeCell ref="Q96:Q97"/>
    <mergeCell ref="R96:R97"/>
    <mergeCell ref="S94:S95"/>
    <mergeCell ref="T94:T95"/>
    <mergeCell ref="U94:U95"/>
    <mergeCell ref="V94:V95"/>
    <mergeCell ref="W94:W95"/>
    <mergeCell ref="X94:X95"/>
    <mergeCell ref="Y100:Y101"/>
    <mergeCell ref="AD100:AD101"/>
    <mergeCell ref="AL100:AL101"/>
    <mergeCell ref="L102:L103"/>
    <mergeCell ref="M102:M103"/>
    <mergeCell ref="N102:N103"/>
    <mergeCell ref="O102:O103"/>
    <mergeCell ref="P102:P103"/>
    <mergeCell ref="Q102:Q103"/>
    <mergeCell ref="R102:R103"/>
    <mergeCell ref="S100:S101"/>
    <mergeCell ref="T100:T101"/>
    <mergeCell ref="U100:U101"/>
    <mergeCell ref="V100:V101"/>
    <mergeCell ref="W100:W101"/>
    <mergeCell ref="X100:X101"/>
    <mergeCell ref="Y98:Y99"/>
    <mergeCell ref="AD98:AD99"/>
    <mergeCell ref="AL98:AL99"/>
    <mergeCell ref="L100:L101"/>
    <mergeCell ref="M100:M101"/>
    <mergeCell ref="N100:N101"/>
    <mergeCell ref="O100:O101"/>
    <mergeCell ref="P100:P101"/>
    <mergeCell ref="Q100:Q101"/>
    <mergeCell ref="R100:R101"/>
    <mergeCell ref="S98:S99"/>
    <mergeCell ref="T98:T99"/>
    <mergeCell ref="U98:U99"/>
    <mergeCell ref="V98:V99"/>
    <mergeCell ref="W98:W99"/>
    <mergeCell ref="X98:X99"/>
    <mergeCell ref="Y104:Y105"/>
    <mergeCell ref="AD104:AD105"/>
    <mergeCell ref="AL104:AL105"/>
    <mergeCell ref="L106:L107"/>
    <mergeCell ref="M106:M107"/>
    <mergeCell ref="N106:N107"/>
    <mergeCell ref="O106:O107"/>
    <mergeCell ref="P106:P107"/>
    <mergeCell ref="Q106:Q107"/>
    <mergeCell ref="R106:R107"/>
    <mergeCell ref="S104:S105"/>
    <mergeCell ref="T104:T105"/>
    <mergeCell ref="U104:U105"/>
    <mergeCell ref="V104:V105"/>
    <mergeCell ref="W104:W105"/>
    <mergeCell ref="X104:X105"/>
    <mergeCell ref="Y102:Y103"/>
    <mergeCell ref="AD102:AD103"/>
    <mergeCell ref="AL102:AL103"/>
    <mergeCell ref="L104:L105"/>
    <mergeCell ref="M104:M105"/>
    <mergeCell ref="N104:N105"/>
    <mergeCell ref="O104:O105"/>
    <mergeCell ref="P104:P105"/>
    <mergeCell ref="Q104:Q105"/>
    <mergeCell ref="R104:R105"/>
    <mergeCell ref="S102:S103"/>
    <mergeCell ref="T102:T103"/>
    <mergeCell ref="U102:U103"/>
    <mergeCell ref="V102:V103"/>
    <mergeCell ref="W102:W103"/>
    <mergeCell ref="X102:X103"/>
    <mergeCell ref="Y108:Y109"/>
    <mergeCell ref="AD108:AD109"/>
    <mergeCell ref="AL108:AL109"/>
    <mergeCell ref="L110:L111"/>
    <mergeCell ref="M110:M111"/>
    <mergeCell ref="N110:N111"/>
    <mergeCell ref="O110:O111"/>
    <mergeCell ref="P110:P111"/>
    <mergeCell ref="Q110:Q111"/>
    <mergeCell ref="R110:R111"/>
    <mergeCell ref="S108:S109"/>
    <mergeCell ref="T108:T109"/>
    <mergeCell ref="U108:U109"/>
    <mergeCell ref="V108:V109"/>
    <mergeCell ref="W108:W109"/>
    <mergeCell ref="X108:X109"/>
    <mergeCell ref="Y106:Y107"/>
    <mergeCell ref="AD106:AD107"/>
    <mergeCell ref="AL106:AL107"/>
    <mergeCell ref="L108:L109"/>
    <mergeCell ref="M108:M109"/>
    <mergeCell ref="N108:N109"/>
    <mergeCell ref="O108:O109"/>
    <mergeCell ref="P108:P109"/>
    <mergeCell ref="Q108:Q109"/>
    <mergeCell ref="R108:R109"/>
    <mergeCell ref="S106:S107"/>
    <mergeCell ref="T106:T107"/>
    <mergeCell ref="U106:U107"/>
    <mergeCell ref="V106:V107"/>
    <mergeCell ref="W106:W107"/>
    <mergeCell ref="X106:X107"/>
    <mergeCell ref="Q112:Q113"/>
    <mergeCell ref="R112:R113"/>
    <mergeCell ref="S112:S113"/>
    <mergeCell ref="T112:T113"/>
    <mergeCell ref="U112:U113"/>
    <mergeCell ref="V112:V113"/>
    <mergeCell ref="Y110:Y111"/>
    <mergeCell ref="AD110:AD111"/>
    <mergeCell ref="AE110:AE111"/>
    <mergeCell ref="AK110:AK111"/>
    <mergeCell ref="AL110:AL111"/>
    <mergeCell ref="L112:L113"/>
    <mergeCell ref="M112:M113"/>
    <mergeCell ref="N112:N113"/>
    <mergeCell ref="O112:O113"/>
    <mergeCell ref="P112:P113"/>
    <mergeCell ref="S110:S111"/>
    <mergeCell ref="T110:T111"/>
    <mergeCell ref="U110:U111"/>
    <mergeCell ref="V110:V111"/>
    <mergeCell ref="W110:W111"/>
    <mergeCell ref="X110:X111"/>
    <mergeCell ref="AE114:AE115"/>
    <mergeCell ref="AK114:AK115"/>
    <mergeCell ref="AL114:AL115"/>
    <mergeCell ref="L116:L117"/>
    <mergeCell ref="M116:M117"/>
    <mergeCell ref="N116:N117"/>
    <mergeCell ref="O116:O117"/>
    <mergeCell ref="P116:P117"/>
    <mergeCell ref="Q116:Q117"/>
    <mergeCell ref="R116:R117"/>
    <mergeCell ref="U114:U115"/>
    <mergeCell ref="V114:V115"/>
    <mergeCell ref="W114:W115"/>
    <mergeCell ref="X114:X115"/>
    <mergeCell ref="Y114:Y115"/>
    <mergeCell ref="AD114:AD115"/>
    <mergeCell ref="AL112:AL113"/>
    <mergeCell ref="L114:L115"/>
    <mergeCell ref="M114:M115"/>
    <mergeCell ref="N114:N115"/>
    <mergeCell ref="O114:O115"/>
    <mergeCell ref="P114:P115"/>
    <mergeCell ref="Q114:Q115"/>
    <mergeCell ref="R114:R115"/>
    <mergeCell ref="S114:S115"/>
    <mergeCell ref="T114:T115"/>
    <mergeCell ref="W112:W113"/>
    <mergeCell ref="X112:X113"/>
    <mergeCell ref="Y112:Y113"/>
    <mergeCell ref="AD112:AD113"/>
    <mergeCell ref="AE112:AE113"/>
    <mergeCell ref="AK112:AK113"/>
    <mergeCell ref="X118:X119"/>
    <mergeCell ref="Y118:Y119"/>
    <mergeCell ref="AD118:AD119"/>
    <mergeCell ref="AE118:AE119"/>
    <mergeCell ref="AL118:AL119"/>
    <mergeCell ref="L120:L121"/>
    <mergeCell ref="M120:M121"/>
    <mergeCell ref="N120:N121"/>
    <mergeCell ref="O120:O121"/>
    <mergeCell ref="P120:P121"/>
    <mergeCell ref="R118:R119"/>
    <mergeCell ref="S118:S119"/>
    <mergeCell ref="T118:T119"/>
    <mergeCell ref="U118:U119"/>
    <mergeCell ref="V118:V119"/>
    <mergeCell ref="W118:W119"/>
    <mergeCell ref="Y116:Y117"/>
    <mergeCell ref="AD116:AD117"/>
    <mergeCell ref="AE116:AE117"/>
    <mergeCell ref="AL116:AL117"/>
    <mergeCell ref="L118:L119"/>
    <mergeCell ref="M118:M119"/>
    <mergeCell ref="N118:N119"/>
    <mergeCell ref="O118:O119"/>
    <mergeCell ref="P118:P119"/>
    <mergeCell ref="Q118:Q119"/>
    <mergeCell ref="S116:S117"/>
    <mergeCell ref="T116:T117"/>
    <mergeCell ref="U116:U117"/>
    <mergeCell ref="V116:V117"/>
    <mergeCell ref="W116:W117"/>
    <mergeCell ref="X116:X117"/>
    <mergeCell ref="L123:L125"/>
    <mergeCell ref="N123:N125"/>
    <mergeCell ref="O123:O125"/>
    <mergeCell ref="P123:P125"/>
    <mergeCell ref="Q123:Q125"/>
    <mergeCell ref="R123:R125"/>
    <mergeCell ref="W120:W121"/>
    <mergeCell ref="X120:X121"/>
    <mergeCell ref="Y120:Y121"/>
    <mergeCell ref="AD120:AD121"/>
    <mergeCell ref="AE120:AE121"/>
    <mergeCell ref="AL120:AL121"/>
    <mergeCell ref="Q120:Q121"/>
    <mergeCell ref="R120:R121"/>
    <mergeCell ref="S120:S121"/>
    <mergeCell ref="T120:T121"/>
    <mergeCell ref="U120:U121"/>
    <mergeCell ref="V120:V121"/>
    <mergeCell ref="Y126:Y127"/>
    <mergeCell ref="AD126:AD127"/>
    <mergeCell ref="AE126:AE127"/>
    <mergeCell ref="AJ126:AJ127"/>
    <mergeCell ref="AL126:AL127"/>
    <mergeCell ref="K128:K130"/>
    <mergeCell ref="L128:L130"/>
    <mergeCell ref="N128:N130"/>
    <mergeCell ref="O128:O130"/>
    <mergeCell ref="P128:P130"/>
    <mergeCell ref="S126:S127"/>
    <mergeCell ref="T126:T127"/>
    <mergeCell ref="U126:U127"/>
    <mergeCell ref="V126:V127"/>
    <mergeCell ref="W126:W127"/>
    <mergeCell ref="X126:X127"/>
    <mergeCell ref="Y123:Y125"/>
    <mergeCell ref="AD123:AD125"/>
    <mergeCell ref="AE123:AE125"/>
    <mergeCell ref="AL123:AL125"/>
    <mergeCell ref="L126:L127"/>
    <mergeCell ref="N126:N127"/>
    <mergeCell ref="O126:O127"/>
    <mergeCell ref="P126:P127"/>
    <mergeCell ref="Q126:Q127"/>
    <mergeCell ref="R126:R127"/>
    <mergeCell ref="S123:S125"/>
    <mergeCell ref="T123:T125"/>
    <mergeCell ref="U123:U125"/>
    <mergeCell ref="V123:V125"/>
    <mergeCell ref="W123:W125"/>
    <mergeCell ref="X123:X125"/>
    <mergeCell ref="AL128:AL130"/>
    <mergeCell ref="AN128:AN130"/>
    <mergeCell ref="AO128:AO130"/>
    <mergeCell ref="AP128:AP130"/>
    <mergeCell ref="L132:L133"/>
    <mergeCell ref="M132:M133"/>
    <mergeCell ref="N132:N133"/>
    <mergeCell ref="O132:O133"/>
    <mergeCell ref="P132:P133"/>
    <mergeCell ref="Q132:Q133"/>
    <mergeCell ref="W128:W130"/>
    <mergeCell ref="X128:X130"/>
    <mergeCell ref="Y128:Y130"/>
    <mergeCell ref="AD128:AD130"/>
    <mergeCell ref="AE128:AE130"/>
    <mergeCell ref="AK128:AK130"/>
    <mergeCell ref="Q128:Q130"/>
    <mergeCell ref="R128:R130"/>
    <mergeCell ref="S128:S130"/>
    <mergeCell ref="T128:T130"/>
    <mergeCell ref="U128:U130"/>
    <mergeCell ref="V128:V130"/>
    <mergeCell ref="G136:H136"/>
    <mergeCell ref="I136:K136"/>
    <mergeCell ref="B137:B139"/>
    <mergeCell ref="F137:F139"/>
    <mergeCell ref="I137:K137"/>
    <mergeCell ref="L137:L139"/>
    <mergeCell ref="I138:K138"/>
    <mergeCell ref="I139:K139"/>
    <mergeCell ref="X132:X133"/>
    <mergeCell ref="Y132:Y133"/>
    <mergeCell ref="AD132:AD133"/>
    <mergeCell ref="AE132:AE133"/>
    <mergeCell ref="AF132:AF133"/>
    <mergeCell ref="AL132:AL133"/>
    <mergeCell ref="R132:R133"/>
    <mergeCell ref="S132:S133"/>
    <mergeCell ref="T132:T133"/>
    <mergeCell ref="U132:U133"/>
    <mergeCell ref="V132:V133"/>
    <mergeCell ref="W132:W133"/>
    <mergeCell ref="AL137:AL139"/>
    <mergeCell ref="AM137:AM139"/>
    <mergeCell ref="AN137:AN139"/>
    <mergeCell ref="AO137:AO139"/>
    <mergeCell ref="AP137:AP139"/>
    <mergeCell ref="AE137:AE139"/>
    <mergeCell ref="AF137:AF139"/>
    <mergeCell ref="AG137:AG139"/>
    <mergeCell ref="AH137:AH139"/>
    <mergeCell ref="AI137:AI139"/>
    <mergeCell ref="AJ137:AJ139"/>
    <mergeCell ref="Y137:Y139"/>
    <mergeCell ref="Z137:Z139"/>
    <mergeCell ref="AA137:AA139"/>
    <mergeCell ref="AB137:AB139"/>
    <mergeCell ref="AC137:AC139"/>
    <mergeCell ref="AD137:AD139"/>
    <mergeCell ref="W140:W142"/>
    <mergeCell ref="X140:X142"/>
    <mergeCell ref="Y140:Y142"/>
    <mergeCell ref="Z140:Z142"/>
    <mergeCell ref="O140:O142"/>
    <mergeCell ref="P140:P142"/>
    <mergeCell ref="Q140:Q142"/>
    <mergeCell ref="R140:R142"/>
    <mergeCell ref="S140:S142"/>
    <mergeCell ref="T140:T142"/>
    <mergeCell ref="B140:B142"/>
    <mergeCell ref="F140:F142"/>
    <mergeCell ref="I140:K140"/>
    <mergeCell ref="L140:L142"/>
    <mergeCell ref="M140:M142"/>
    <mergeCell ref="N140:N142"/>
    <mergeCell ref="AK137:AK139"/>
    <mergeCell ref="S137:S139"/>
    <mergeCell ref="T137:T139"/>
    <mergeCell ref="U137:U139"/>
    <mergeCell ref="V137:V139"/>
    <mergeCell ref="W137:W139"/>
    <mergeCell ref="X137:X139"/>
    <mergeCell ref="M137:M139"/>
    <mergeCell ref="N137:N139"/>
    <mergeCell ref="O137:O139"/>
    <mergeCell ref="P137:P139"/>
    <mergeCell ref="Q137:Q139"/>
    <mergeCell ref="R137:R139"/>
    <mergeCell ref="O143:O145"/>
    <mergeCell ref="P143:P145"/>
    <mergeCell ref="Q143:Q145"/>
    <mergeCell ref="R143:R145"/>
    <mergeCell ref="S143:S145"/>
    <mergeCell ref="T143:T145"/>
    <mergeCell ref="B143:B145"/>
    <mergeCell ref="F143:F145"/>
    <mergeCell ref="I143:K143"/>
    <mergeCell ref="L143:L145"/>
    <mergeCell ref="M143:M145"/>
    <mergeCell ref="N143:N145"/>
    <mergeCell ref="AN140:AN142"/>
    <mergeCell ref="AO140:AO142"/>
    <mergeCell ref="AP140:AP142"/>
    <mergeCell ref="I141:K141"/>
    <mergeCell ref="AD141:AD142"/>
    <mergeCell ref="I142:K142"/>
    <mergeCell ref="AH140:AH142"/>
    <mergeCell ref="AI140:AI142"/>
    <mergeCell ref="AJ140:AJ142"/>
    <mergeCell ref="AK140:AK142"/>
    <mergeCell ref="AL140:AL142"/>
    <mergeCell ref="AM140:AM142"/>
    <mergeCell ref="AA140:AA142"/>
    <mergeCell ref="AB140:AB142"/>
    <mergeCell ref="AC140:AC142"/>
    <mergeCell ref="AE140:AE142"/>
    <mergeCell ref="AF140:AF142"/>
    <mergeCell ref="AG140:AG142"/>
    <mergeCell ref="U140:U142"/>
    <mergeCell ref="V140:V142"/>
    <mergeCell ref="T146:T148"/>
    <mergeCell ref="U146:U148"/>
    <mergeCell ref="B146:B148"/>
    <mergeCell ref="F146:F148"/>
    <mergeCell ref="I146:K146"/>
    <mergeCell ref="L146:L148"/>
    <mergeCell ref="N146:N148"/>
    <mergeCell ref="O146:O148"/>
    <mergeCell ref="AN143:AN145"/>
    <mergeCell ref="AO143:AO145"/>
    <mergeCell ref="AP143:AP145"/>
    <mergeCell ref="I144:K144"/>
    <mergeCell ref="AD144:AD145"/>
    <mergeCell ref="I145:K145"/>
    <mergeCell ref="AH143:AH145"/>
    <mergeCell ref="AI143:AI145"/>
    <mergeCell ref="AJ143:AJ145"/>
    <mergeCell ref="AK143:AK145"/>
    <mergeCell ref="AL143:AL145"/>
    <mergeCell ref="AM143:AM145"/>
    <mergeCell ref="AA143:AA145"/>
    <mergeCell ref="AB143:AB145"/>
    <mergeCell ref="AC143:AC145"/>
    <mergeCell ref="AE143:AE145"/>
    <mergeCell ref="AF143:AF145"/>
    <mergeCell ref="AG143:AG145"/>
    <mergeCell ref="U143:U145"/>
    <mergeCell ref="V143:V145"/>
    <mergeCell ref="W143:W145"/>
    <mergeCell ref="X143:X145"/>
    <mergeCell ref="Y143:Y145"/>
    <mergeCell ref="Z143:Z145"/>
    <mergeCell ref="AN146:AN148"/>
    <mergeCell ref="AO146:AO148"/>
    <mergeCell ref="AP146:AP148"/>
    <mergeCell ref="I147:K147"/>
    <mergeCell ref="I148:K148"/>
    <mergeCell ref="B149:B151"/>
    <mergeCell ref="F149:F151"/>
    <mergeCell ref="I149:K149"/>
    <mergeCell ref="L149:L151"/>
    <mergeCell ref="M149:M151"/>
    <mergeCell ref="AH146:AH148"/>
    <mergeCell ref="AI146:AI148"/>
    <mergeCell ref="AJ146:AJ148"/>
    <mergeCell ref="AK146:AK148"/>
    <mergeCell ref="AL146:AL148"/>
    <mergeCell ref="AM146:AM148"/>
    <mergeCell ref="AB146:AB148"/>
    <mergeCell ref="AC146:AC148"/>
    <mergeCell ref="AD146:AD148"/>
    <mergeCell ref="AE146:AE148"/>
    <mergeCell ref="AF146:AF148"/>
    <mergeCell ref="AG146:AG148"/>
    <mergeCell ref="V146:V148"/>
    <mergeCell ref="W146:W148"/>
    <mergeCell ref="X146:X148"/>
    <mergeCell ref="Y146:Y148"/>
    <mergeCell ref="Z146:Z148"/>
    <mergeCell ref="AA146:AA148"/>
    <mergeCell ref="P146:P148"/>
    <mergeCell ref="Q146:Q148"/>
    <mergeCell ref="R146:R148"/>
    <mergeCell ref="S146:S148"/>
    <mergeCell ref="AP149:AP151"/>
    <mergeCell ref="I150:K150"/>
    <mergeCell ref="AG150:AG151"/>
    <mergeCell ref="AH150:AH151"/>
    <mergeCell ref="AI150:AI151"/>
    <mergeCell ref="I151:K151"/>
    <mergeCell ref="AF149:AF151"/>
    <mergeCell ref="AJ149:AJ151"/>
    <mergeCell ref="AK149:AK151"/>
    <mergeCell ref="AL149:AL151"/>
    <mergeCell ref="AM149:AM151"/>
    <mergeCell ref="AN149:AN151"/>
    <mergeCell ref="Z149:Z151"/>
    <mergeCell ref="AA149:AA151"/>
    <mergeCell ref="AB149:AB151"/>
    <mergeCell ref="AC149:AC151"/>
    <mergeCell ref="AD149:AD151"/>
    <mergeCell ref="AE149:AE151"/>
    <mergeCell ref="T149:T151"/>
    <mergeCell ref="U149:U151"/>
    <mergeCell ref="V149:V151"/>
    <mergeCell ref="W149:W151"/>
    <mergeCell ref="X149:X151"/>
    <mergeCell ref="Y149:Y151"/>
    <mergeCell ref="N149:N151"/>
    <mergeCell ref="O149:O151"/>
    <mergeCell ref="P149:P151"/>
    <mergeCell ref="Q149:Q151"/>
    <mergeCell ref="R149:R151"/>
    <mergeCell ref="S149:S151"/>
    <mergeCell ref="W152:W154"/>
    <mergeCell ref="X152:X154"/>
    <mergeCell ref="Y152:Y154"/>
    <mergeCell ref="Z152:Z154"/>
    <mergeCell ref="O152:O154"/>
    <mergeCell ref="P152:P154"/>
    <mergeCell ref="Q152:Q154"/>
    <mergeCell ref="R152:R154"/>
    <mergeCell ref="S152:S154"/>
    <mergeCell ref="T152:T154"/>
    <mergeCell ref="B152:B154"/>
    <mergeCell ref="F152:F154"/>
    <mergeCell ref="I152:K152"/>
    <mergeCell ref="L152:L154"/>
    <mergeCell ref="M152:M154"/>
    <mergeCell ref="N152:N154"/>
    <mergeCell ref="AO149:AO151"/>
    <mergeCell ref="O155:O156"/>
    <mergeCell ref="P155:P156"/>
    <mergeCell ref="Q155:Q156"/>
    <mergeCell ref="R155:R156"/>
    <mergeCell ref="S155:S156"/>
    <mergeCell ref="T155:T156"/>
    <mergeCell ref="B155:B156"/>
    <mergeCell ref="F155:F156"/>
    <mergeCell ref="I155:K155"/>
    <mergeCell ref="L155:L156"/>
    <mergeCell ref="M155:M156"/>
    <mergeCell ref="N155:N156"/>
    <mergeCell ref="AM152:AM154"/>
    <mergeCell ref="AN152:AN154"/>
    <mergeCell ref="AO152:AO154"/>
    <mergeCell ref="AP152:AP154"/>
    <mergeCell ref="I153:K153"/>
    <mergeCell ref="I154:K154"/>
    <mergeCell ref="AG152:AG154"/>
    <mergeCell ref="AH152:AH154"/>
    <mergeCell ref="AI152:AI154"/>
    <mergeCell ref="AJ152:AJ154"/>
    <mergeCell ref="AK152:AK154"/>
    <mergeCell ref="AL152:AL154"/>
    <mergeCell ref="AA152:AA154"/>
    <mergeCell ref="AB152:AB154"/>
    <mergeCell ref="AC152:AC154"/>
    <mergeCell ref="AD152:AD154"/>
    <mergeCell ref="AE152:AE154"/>
    <mergeCell ref="AF152:AF154"/>
    <mergeCell ref="U152:U154"/>
    <mergeCell ref="V152:V154"/>
    <mergeCell ref="P157:P158"/>
    <mergeCell ref="Q157:Q158"/>
    <mergeCell ref="R157:R158"/>
    <mergeCell ref="S157:S158"/>
    <mergeCell ref="AM155:AM156"/>
    <mergeCell ref="AN155:AN156"/>
    <mergeCell ref="AO155:AO156"/>
    <mergeCell ref="AP155:AP156"/>
    <mergeCell ref="I156:K156"/>
    <mergeCell ref="B157:B158"/>
    <mergeCell ref="F157:F158"/>
    <mergeCell ref="I157:K157"/>
    <mergeCell ref="L157:L158"/>
    <mergeCell ref="M157:M158"/>
    <mergeCell ref="AG155:AG156"/>
    <mergeCell ref="AH155:AH156"/>
    <mergeCell ref="AI155:AI156"/>
    <mergeCell ref="AJ155:AJ156"/>
    <mergeCell ref="AK155:AK156"/>
    <mergeCell ref="AL155:AL156"/>
    <mergeCell ref="AA155:AA156"/>
    <mergeCell ref="AB155:AB156"/>
    <mergeCell ref="AC155:AC156"/>
    <mergeCell ref="AD155:AD156"/>
    <mergeCell ref="AE155:AE156"/>
    <mergeCell ref="AF155:AF156"/>
    <mergeCell ref="U155:U156"/>
    <mergeCell ref="V155:V156"/>
    <mergeCell ref="W155:W156"/>
    <mergeCell ref="X155:X156"/>
    <mergeCell ref="Y155:Y156"/>
    <mergeCell ref="Z155:Z156"/>
    <mergeCell ref="B159:B160"/>
    <mergeCell ref="F159:F160"/>
    <mergeCell ref="G159:G160"/>
    <mergeCell ref="I159:K159"/>
    <mergeCell ref="L159:L160"/>
    <mergeCell ref="M159:M160"/>
    <mergeCell ref="AL157:AL158"/>
    <mergeCell ref="AM157:AM158"/>
    <mergeCell ref="AN157:AN158"/>
    <mergeCell ref="AO157:AO158"/>
    <mergeCell ref="AP157:AP158"/>
    <mergeCell ref="I158:K158"/>
    <mergeCell ref="AF157:AF158"/>
    <mergeCell ref="AG157:AG158"/>
    <mergeCell ref="AH157:AH158"/>
    <mergeCell ref="AI157:AI158"/>
    <mergeCell ref="AJ157:AJ158"/>
    <mergeCell ref="AK157:AK158"/>
    <mergeCell ref="Z157:Z158"/>
    <mergeCell ref="AA157:AA158"/>
    <mergeCell ref="AB157:AB158"/>
    <mergeCell ref="AC157:AC158"/>
    <mergeCell ref="AD157:AD158"/>
    <mergeCell ref="AE157:AE158"/>
    <mergeCell ref="T157:T158"/>
    <mergeCell ref="U157:U158"/>
    <mergeCell ref="V157:V158"/>
    <mergeCell ref="W157:W158"/>
    <mergeCell ref="X157:X158"/>
    <mergeCell ref="Y157:Y158"/>
    <mergeCell ref="N157:N158"/>
    <mergeCell ref="O157:O158"/>
    <mergeCell ref="AL159:AL160"/>
    <mergeCell ref="AM159:AM160"/>
    <mergeCell ref="AN159:AN160"/>
    <mergeCell ref="AO159:AO160"/>
    <mergeCell ref="AP159:AP160"/>
    <mergeCell ref="I160:K160"/>
    <mergeCell ref="AF159:AF160"/>
    <mergeCell ref="AG159:AG160"/>
    <mergeCell ref="AH159:AH160"/>
    <mergeCell ref="AI159:AI160"/>
    <mergeCell ref="AJ159:AJ160"/>
    <mergeCell ref="AK159:AK160"/>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N159:N160"/>
    <mergeCell ref="O159:O160"/>
    <mergeCell ref="P159:P160"/>
    <mergeCell ref="Q159:Q160"/>
    <mergeCell ref="R159:R160"/>
    <mergeCell ref="S159:S160"/>
    <mergeCell ref="V164:V166"/>
    <mergeCell ref="W164:W166"/>
    <mergeCell ref="X164:X166"/>
    <mergeCell ref="Y164:Y166"/>
    <mergeCell ref="N164:N166"/>
    <mergeCell ref="O164:O166"/>
    <mergeCell ref="P164:P166"/>
    <mergeCell ref="Q164:Q166"/>
    <mergeCell ref="R164:R166"/>
    <mergeCell ref="S164:S166"/>
    <mergeCell ref="I161:K161"/>
    <mergeCell ref="I162:K162"/>
    <mergeCell ref="I163:K163"/>
    <mergeCell ref="AG163:AI163"/>
    <mergeCell ref="B164:B166"/>
    <mergeCell ref="F164:F166"/>
    <mergeCell ref="G164:G166"/>
    <mergeCell ref="I164:K164"/>
    <mergeCell ref="L164:L166"/>
    <mergeCell ref="M164:M166"/>
    <mergeCell ref="B178:B180"/>
    <mergeCell ref="D178:D180"/>
    <mergeCell ref="F178:F180"/>
    <mergeCell ref="G178:G180"/>
    <mergeCell ref="I178:K178"/>
    <mergeCell ref="I167:K167"/>
    <mergeCell ref="I168:K168"/>
    <mergeCell ref="I169:K169"/>
    <mergeCell ref="I170:K170"/>
    <mergeCell ref="I171:K171"/>
    <mergeCell ref="I172:K172"/>
    <mergeCell ref="AL164:AL166"/>
    <mergeCell ref="AM164:AM166"/>
    <mergeCell ref="AN164:AN166"/>
    <mergeCell ref="AO164:AO166"/>
    <mergeCell ref="AP164:AP166"/>
    <mergeCell ref="I165:K165"/>
    <mergeCell ref="I166:K166"/>
    <mergeCell ref="AF164:AF166"/>
    <mergeCell ref="AG164:AG166"/>
    <mergeCell ref="AH164:AH166"/>
    <mergeCell ref="AI164:AI166"/>
    <mergeCell ref="AJ164:AJ166"/>
    <mergeCell ref="AK164:AK166"/>
    <mergeCell ref="Z164:Z166"/>
    <mergeCell ref="AA164:AA166"/>
    <mergeCell ref="AB164:AB166"/>
    <mergeCell ref="AC164:AC166"/>
    <mergeCell ref="AD164:AD166"/>
    <mergeCell ref="AE164:AE166"/>
    <mergeCell ref="T164:T166"/>
    <mergeCell ref="U164:U166"/>
    <mergeCell ref="R178:R180"/>
    <mergeCell ref="S178:S180"/>
    <mergeCell ref="T178:T180"/>
    <mergeCell ref="U178:U180"/>
    <mergeCell ref="V178:V180"/>
    <mergeCell ref="W178:W180"/>
    <mergeCell ref="L178:L180"/>
    <mergeCell ref="M178:M180"/>
    <mergeCell ref="N178:N180"/>
    <mergeCell ref="O178:O180"/>
    <mergeCell ref="P178:P180"/>
    <mergeCell ref="Q178:Q180"/>
    <mergeCell ref="I173:K173"/>
    <mergeCell ref="I174:K174"/>
    <mergeCell ref="I175:K175"/>
    <mergeCell ref="I176:K176"/>
    <mergeCell ref="I177:K177"/>
    <mergeCell ref="Q181:Q182"/>
    <mergeCell ref="R181:R182"/>
    <mergeCell ref="S181:S182"/>
    <mergeCell ref="T181:T182"/>
    <mergeCell ref="AP178:AP180"/>
    <mergeCell ref="I179:K179"/>
    <mergeCell ref="I180:K180"/>
    <mergeCell ref="B181:B182"/>
    <mergeCell ref="F181:F182"/>
    <mergeCell ref="G181:G182"/>
    <mergeCell ref="I181:K181"/>
    <mergeCell ref="L181:L182"/>
    <mergeCell ref="M181:M182"/>
    <mergeCell ref="N181:N182"/>
    <mergeCell ref="AJ178:AJ180"/>
    <mergeCell ref="AK178:AK180"/>
    <mergeCell ref="AL178:AL180"/>
    <mergeCell ref="AM178:AM180"/>
    <mergeCell ref="AN178:AN180"/>
    <mergeCell ref="AO178:AO180"/>
    <mergeCell ref="AD178:AD180"/>
    <mergeCell ref="AE178:AE180"/>
    <mergeCell ref="AF178:AF180"/>
    <mergeCell ref="AG178:AG180"/>
    <mergeCell ref="AH178:AH180"/>
    <mergeCell ref="AI178:AI180"/>
    <mergeCell ref="X178:X180"/>
    <mergeCell ref="Y178:Y180"/>
    <mergeCell ref="Z178:Z180"/>
    <mergeCell ref="AA178:AA180"/>
    <mergeCell ref="AB178:AB180"/>
    <mergeCell ref="AC178:AC180"/>
    <mergeCell ref="I184:K184"/>
    <mergeCell ref="B185:B186"/>
    <mergeCell ref="F185:F186"/>
    <mergeCell ref="I185:K185"/>
    <mergeCell ref="L185:L186"/>
    <mergeCell ref="M185:M186"/>
    <mergeCell ref="AM181:AM182"/>
    <mergeCell ref="AN181:AN182"/>
    <mergeCell ref="AO181:AO182"/>
    <mergeCell ref="AP181:AP182"/>
    <mergeCell ref="I182:K182"/>
    <mergeCell ref="I183:K183"/>
    <mergeCell ref="AG181:AG182"/>
    <mergeCell ref="AH181:AH182"/>
    <mergeCell ref="AI181:AI182"/>
    <mergeCell ref="AJ181:AJ182"/>
    <mergeCell ref="AK181:AK182"/>
    <mergeCell ref="AL181:AL182"/>
    <mergeCell ref="AA181:AA182"/>
    <mergeCell ref="AB181:AB182"/>
    <mergeCell ref="AC181:AC182"/>
    <mergeCell ref="AD181:AD182"/>
    <mergeCell ref="AE181:AE182"/>
    <mergeCell ref="AF181:AF182"/>
    <mergeCell ref="U181:U182"/>
    <mergeCell ref="V181:V182"/>
    <mergeCell ref="W181:W182"/>
    <mergeCell ref="X181:X182"/>
    <mergeCell ref="Y181:Y182"/>
    <mergeCell ref="Z181:Z182"/>
    <mergeCell ref="O181:O182"/>
    <mergeCell ref="P181:P182"/>
    <mergeCell ref="AM185:AM186"/>
    <mergeCell ref="AN185:AN186"/>
    <mergeCell ref="AO185:AO186"/>
    <mergeCell ref="AP185:AP186"/>
    <mergeCell ref="I186:K186"/>
    <mergeCell ref="AF185:AF186"/>
    <mergeCell ref="AG185:AG186"/>
    <mergeCell ref="AH185:AH186"/>
    <mergeCell ref="AI185:AI186"/>
    <mergeCell ref="AJ185:AJ186"/>
    <mergeCell ref="AK185:AK186"/>
    <mergeCell ref="Z185:Z186"/>
    <mergeCell ref="AA185:AA186"/>
    <mergeCell ref="AB185:AB186"/>
    <mergeCell ref="AC185:AC186"/>
    <mergeCell ref="AD185:AD186"/>
    <mergeCell ref="AE185:AE186"/>
    <mergeCell ref="T185:T186"/>
    <mergeCell ref="U185:U186"/>
    <mergeCell ref="V185:V186"/>
    <mergeCell ref="W185:W186"/>
    <mergeCell ref="X185:X186"/>
    <mergeCell ref="Y185:Y186"/>
    <mergeCell ref="N185:N186"/>
    <mergeCell ref="O185:O186"/>
    <mergeCell ref="P185:P186"/>
    <mergeCell ref="Q185:Q186"/>
    <mergeCell ref="R185:R186"/>
    <mergeCell ref="S185:S186"/>
    <mergeCell ref="W187:W189"/>
    <mergeCell ref="X187:X189"/>
    <mergeCell ref="Y187:Y189"/>
    <mergeCell ref="Z187:Z189"/>
    <mergeCell ref="O187:O189"/>
    <mergeCell ref="P187:P189"/>
    <mergeCell ref="Q187:Q189"/>
    <mergeCell ref="R187:R189"/>
    <mergeCell ref="S187:S189"/>
    <mergeCell ref="T187:T189"/>
    <mergeCell ref="B187:B189"/>
    <mergeCell ref="F187:F189"/>
    <mergeCell ref="I187:K187"/>
    <mergeCell ref="L187:L189"/>
    <mergeCell ref="M187:M189"/>
    <mergeCell ref="N187:N189"/>
    <mergeCell ref="AL185:AL186"/>
    <mergeCell ref="I196:K196"/>
    <mergeCell ref="I197:K197"/>
    <mergeCell ref="I198:K198"/>
    <mergeCell ref="B199:B201"/>
    <mergeCell ref="F199:F201"/>
    <mergeCell ref="I199:K199"/>
    <mergeCell ref="I190:K190"/>
    <mergeCell ref="I191:K191"/>
    <mergeCell ref="I192:K192"/>
    <mergeCell ref="I193:K193"/>
    <mergeCell ref="I194:K194"/>
    <mergeCell ref="I195:K195"/>
    <mergeCell ref="AM187:AM189"/>
    <mergeCell ref="AN187:AN189"/>
    <mergeCell ref="AO187:AO189"/>
    <mergeCell ref="AP187:AP189"/>
    <mergeCell ref="I188:K188"/>
    <mergeCell ref="I189:K189"/>
    <mergeCell ref="AG187:AG189"/>
    <mergeCell ref="AH187:AH189"/>
    <mergeCell ref="AI187:AI189"/>
    <mergeCell ref="AJ187:AJ189"/>
    <mergeCell ref="AK187:AK189"/>
    <mergeCell ref="AL187:AL189"/>
    <mergeCell ref="AA187:AA189"/>
    <mergeCell ref="AB187:AB189"/>
    <mergeCell ref="AC187:AC189"/>
    <mergeCell ref="AD187:AD189"/>
    <mergeCell ref="AE187:AE189"/>
    <mergeCell ref="AF187:AF189"/>
    <mergeCell ref="U187:U189"/>
    <mergeCell ref="V187:V189"/>
    <mergeCell ref="AI199:AI201"/>
    <mergeCell ref="X199:X201"/>
    <mergeCell ref="Y199:Y201"/>
    <mergeCell ref="Z199:Z201"/>
    <mergeCell ref="AA199:AA201"/>
    <mergeCell ref="AB199:AB201"/>
    <mergeCell ref="AC199:AC201"/>
    <mergeCell ref="R199:R201"/>
    <mergeCell ref="S199:S201"/>
    <mergeCell ref="T199:T201"/>
    <mergeCell ref="U199:U201"/>
    <mergeCell ref="V199:V201"/>
    <mergeCell ref="W199:W201"/>
    <mergeCell ref="L199:L201"/>
    <mergeCell ref="M199:M201"/>
    <mergeCell ref="N199:N201"/>
    <mergeCell ref="O199:O201"/>
    <mergeCell ref="P199:P201"/>
    <mergeCell ref="Q199:Q201"/>
    <mergeCell ref="V202:V203"/>
    <mergeCell ref="W202:W203"/>
    <mergeCell ref="X202:X203"/>
    <mergeCell ref="Y202:Y203"/>
    <mergeCell ref="Z202:Z203"/>
    <mergeCell ref="O202:O203"/>
    <mergeCell ref="P202:P203"/>
    <mergeCell ref="Q202:Q203"/>
    <mergeCell ref="R202:R203"/>
    <mergeCell ref="S202:S203"/>
    <mergeCell ref="T202:T203"/>
    <mergeCell ref="AP199:AP201"/>
    <mergeCell ref="I200:K200"/>
    <mergeCell ref="I201:K201"/>
    <mergeCell ref="B202:B203"/>
    <mergeCell ref="F202:F203"/>
    <mergeCell ref="G202:G203"/>
    <mergeCell ref="I202:K202"/>
    <mergeCell ref="L202:L203"/>
    <mergeCell ref="M202:M203"/>
    <mergeCell ref="N202:N203"/>
    <mergeCell ref="AJ199:AJ201"/>
    <mergeCell ref="AK199:AK201"/>
    <mergeCell ref="AL199:AL201"/>
    <mergeCell ref="AM199:AM201"/>
    <mergeCell ref="AN199:AN201"/>
    <mergeCell ref="AO199:AO201"/>
    <mergeCell ref="AD199:AD201"/>
    <mergeCell ref="AE199:AE201"/>
    <mergeCell ref="AF199:AF201"/>
    <mergeCell ref="AG199:AG201"/>
    <mergeCell ref="AH199:AH201"/>
    <mergeCell ref="V204:V205"/>
    <mergeCell ref="W204:W205"/>
    <mergeCell ref="X204:X205"/>
    <mergeCell ref="M204:M205"/>
    <mergeCell ref="N204:N205"/>
    <mergeCell ref="O204:O205"/>
    <mergeCell ref="P204:P205"/>
    <mergeCell ref="Q204:Q205"/>
    <mergeCell ref="R204:R205"/>
    <mergeCell ref="AM202:AM203"/>
    <mergeCell ref="AN202:AN203"/>
    <mergeCell ref="AO202:AO203"/>
    <mergeCell ref="AP202:AP203"/>
    <mergeCell ref="I203:K203"/>
    <mergeCell ref="B204:B205"/>
    <mergeCell ref="F204:F205"/>
    <mergeCell ref="G204:G205"/>
    <mergeCell ref="I204:K204"/>
    <mergeCell ref="L204:L205"/>
    <mergeCell ref="AG202:AG203"/>
    <mergeCell ref="AH202:AH203"/>
    <mergeCell ref="AI202:AI203"/>
    <mergeCell ref="AJ202:AJ203"/>
    <mergeCell ref="AK202:AK203"/>
    <mergeCell ref="AL202:AL203"/>
    <mergeCell ref="AA202:AA203"/>
    <mergeCell ref="AB202:AB203"/>
    <mergeCell ref="AC202:AC203"/>
    <mergeCell ref="AD202:AD203"/>
    <mergeCell ref="AE202:AE203"/>
    <mergeCell ref="AF202:AF203"/>
    <mergeCell ref="U202:U203"/>
    <mergeCell ref="O206:O207"/>
    <mergeCell ref="P206:P207"/>
    <mergeCell ref="Q206:Q207"/>
    <mergeCell ref="R206:R207"/>
    <mergeCell ref="I205:K205"/>
    <mergeCell ref="B206:B207"/>
    <mergeCell ref="F206:F207"/>
    <mergeCell ref="G206:G207"/>
    <mergeCell ref="I206:K206"/>
    <mergeCell ref="L206:L207"/>
    <mergeCell ref="I207:K207"/>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I208:K208"/>
    <mergeCell ref="I209:K209"/>
    <mergeCell ref="I210:K210"/>
    <mergeCell ref="I211:K211"/>
    <mergeCell ref="I212:K212"/>
    <mergeCell ref="I213:K213"/>
    <mergeCell ref="AK206:AK207"/>
    <mergeCell ref="AL206:AL207"/>
    <mergeCell ref="AM206:AM207"/>
    <mergeCell ref="AN206:AN207"/>
    <mergeCell ref="AO206:AO207"/>
    <mergeCell ref="AP206:AP207"/>
    <mergeCell ref="AE206:AE207"/>
    <mergeCell ref="AF206:AF207"/>
    <mergeCell ref="AG206:AG207"/>
    <mergeCell ref="AH206:AH207"/>
    <mergeCell ref="AI206:AI207"/>
    <mergeCell ref="AJ206:AJ207"/>
    <mergeCell ref="Y206:Y207"/>
    <mergeCell ref="Z206:Z207"/>
    <mergeCell ref="AA206:AA207"/>
    <mergeCell ref="AB206:AB207"/>
    <mergeCell ref="AC206:AC207"/>
    <mergeCell ref="AD206:AD207"/>
    <mergeCell ref="S206:S207"/>
    <mergeCell ref="T206:T207"/>
    <mergeCell ref="U206:U207"/>
    <mergeCell ref="V206:V207"/>
    <mergeCell ref="W206:W207"/>
    <mergeCell ref="X206:X207"/>
    <mergeCell ref="M206:M207"/>
    <mergeCell ref="N206:N207"/>
    <mergeCell ref="W217:W219"/>
    <mergeCell ref="X217:X219"/>
    <mergeCell ref="Y217:Y219"/>
    <mergeCell ref="Z217:Z219"/>
    <mergeCell ref="O217:O219"/>
    <mergeCell ref="P217:P219"/>
    <mergeCell ref="Q217:Q219"/>
    <mergeCell ref="R217:R219"/>
    <mergeCell ref="S217:S219"/>
    <mergeCell ref="T217:T219"/>
    <mergeCell ref="I214:K214"/>
    <mergeCell ref="AG214:AI214"/>
    <mergeCell ref="I215:K215"/>
    <mergeCell ref="I216:K216"/>
    <mergeCell ref="B217:B219"/>
    <mergeCell ref="F217:F219"/>
    <mergeCell ref="I217:K217"/>
    <mergeCell ref="L217:L219"/>
    <mergeCell ref="M217:M219"/>
    <mergeCell ref="N217:N219"/>
    <mergeCell ref="I226:K226"/>
    <mergeCell ref="B227:B229"/>
    <mergeCell ref="F227:F229"/>
    <mergeCell ref="I227:K227"/>
    <mergeCell ref="L227:L229"/>
    <mergeCell ref="M227:M229"/>
    <mergeCell ref="I220:K220"/>
    <mergeCell ref="I221:K221"/>
    <mergeCell ref="I222:K222"/>
    <mergeCell ref="I223:K223"/>
    <mergeCell ref="I224:K224"/>
    <mergeCell ref="I225:K225"/>
    <mergeCell ref="AM217:AM219"/>
    <mergeCell ref="AN217:AN219"/>
    <mergeCell ref="AO217:AO219"/>
    <mergeCell ref="AP217:AP219"/>
    <mergeCell ref="I218:K218"/>
    <mergeCell ref="I219:K219"/>
    <mergeCell ref="AG217:AG219"/>
    <mergeCell ref="AH217:AH219"/>
    <mergeCell ref="AI217:AI219"/>
    <mergeCell ref="AJ217:AJ219"/>
    <mergeCell ref="AK217:AK219"/>
    <mergeCell ref="AL217:AL219"/>
    <mergeCell ref="AA217:AA219"/>
    <mergeCell ref="AB217:AB219"/>
    <mergeCell ref="AC217:AC219"/>
    <mergeCell ref="AD217:AD219"/>
    <mergeCell ref="AE217:AE219"/>
    <mergeCell ref="AF217:AF219"/>
    <mergeCell ref="U217:U219"/>
    <mergeCell ref="V217:V219"/>
    <mergeCell ref="AL227:AL229"/>
    <mergeCell ref="AM227:AM229"/>
    <mergeCell ref="AN227:AN229"/>
    <mergeCell ref="AO227:AO229"/>
    <mergeCell ref="AP227:AP229"/>
    <mergeCell ref="I228:K228"/>
    <mergeCell ref="I229:K229"/>
    <mergeCell ref="AF227:AF229"/>
    <mergeCell ref="AG227:AG229"/>
    <mergeCell ref="AH227:AH229"/>
    <mergeCell ref="AI227:AI229"/>
    <mergeCell ref="AJ227:AJ229"/>
    <mergeCell ref="AK227:AK229"/>
    <mergeCell ref="Z227:Z229"/>
    <mergeCell ref="AA227:AA229"/>
    <mergeCell ref="AB227:AB229"/>
    <mergeCell ref="AC227:AC229"/>
    <mergeCell ref="AD227:AD229"/>
    <mergeCell ref="AE227:AE229"/>
    <mergeCell ref="T227:T229"/>
    <mergeCell ref="U227:U229"/>
    <mergeCell ref="V227:V229"/>
    <mergeCell ref="W227:W229"/>
    <mergeCell ref="X227:X229"/>
    <mergeCell ref="Y227:Y229"/>
    <mergeCell ref="N227:N229"/>
    <mergeCell ref="O227:O229"/>
    <mergeCell ref="P227:P229"/>
    <mergeCell ref="Q227:Q229"/>
    <mergeCell ref="R227:R229"/>
    <mergeCell ref="S227:S229"/>
    <mergeCell ref="AP230:AP232"/>
    <mergeCell ref="I231:K231"/>
    <mergeCell ref="I232:K232"/>
    <mergeCell ref="AF230:AF232"/>
    <mergeCell ref="AG230:AG232"/>
    <mergeCell ref="AH230:AH232"/>
    <mergeCell ref="AI230:AI232"/>
    <mergeCell ref="AJ230:AJ232"/>
    <mergeCell ref="AK230:AK232"/>
    <mergeCell ref="Z230:Z232"/>
    <mergeCell ref="AA230:AA232"/>
    <mergeCell ref="AB230:AB232"/>
    <mergeCell ref="AC230:AC232"/>
    <mergeCell ref="AD230:AD232"/>
    <mergeCell ref="AE230:AE232"/>
    <mergeCell ref="T230:T232"/>
    <mergeCell ref="U230:U232"/>
    <mergeCell ref="V230:V232"/>
    <mergeCell ref="W230:W232"/>
    <mergeCell ref="X230:X232"/>
    <mergeCell ref="Y230:Y232"/>
    <mergeCell ref="N230:N232"/>
    <mergeCell ref="O230:O232"/>
    <mergeCell ref="P230:P232"/>
    <mergeCell ref="Q230:Q232"/>
    <mergeCell ref="R230:R232"/>
    <mergeCell ref="S230:S232"/>
    <mergeCell ref="I230:K230"/>
    <mergeCell ref="L230:L232"/>
    <mergeCell ref="M230:M232"/>
    <mergeCell ref="Z233:Z234"/>
    <mergeCell ref="O233:O234"/>
    <mergeCell ref="P233:P234"/>
    <mergeCell ref="Q233:Q234"/>
    <mergeCell ref="R233:R234"/>
    <mergeCell ref="S233:S234"/>
    <mergeCell ref="T233:T234"/>
    <mergeCell ref="B233:B234"/>
    <mergeCell ref="F233:F234"/>
    <mergeCell ref="I233:K233"/>
    <mergeCell ref="L233:L234"/>
    <mergeCell ref="M233:M234"/>
    <mergeCell ref="N233:N234"/>
    <mergeCell ref="AL230:AL232"/>
    <mergeCell ref="AM230:AM232"/>
    <mergeCell ref="AN230:AN232"/>
    <mergeCell ref="AO230:AO232"/>
    <mergeCell ref="B230:B232"/>
    <mergeCell ref="F230:F232"/>
    <mergeCell ref="G230:G232"/>
    <mergeCell ref="O235:O236"/>
    <mergeCell ref="P235:P236"/>
    <mergeCell ref="Q235:Q236"/>
    <mergeCell ref="R235:R236"/>
    <mergeCell ref="S235:S236"/>
    <mergeCell ref="AM233:AM234"/>
    <mergeCell ref="AN233:AN234"/>
    <mergeCell ref="AO233:AO234"/>
    <mergeCell ref="AP233:AP234"/>
    <mergeCell ref="I234:K234"/>
    <mergeCell ref="B235:B236"/>
    <mergeCell ref="F235:F236"/>
    <mergeCell ref="I235:K235"/>
    <mergeCell ref="L235:L236"/>
    <mergeCell ref="M235:M236"/>
    <mergeCell ref="AG233:AG234"/>
    <mergeCell ref="AH233:AH234"/>
    <mergeCell ref="AI233:AI234"/>
    <mergeCell ref="AJ233:AJ234"/>
    <mergeCell ref="AK233:AK234"/>
    <mergeCell ref="AL233:AL234"/>
    <mergeCell ref="AA233:AA234"/>
    <mergeCell ref="AB233:AB234"/>
    <mergeCell ref="AC233:AC234"/>
    <mergeCell ref="AD233:AD234"/>
    <mergeCell ref="AE233:AE234"/>
    <mergeCell ref="AF233:AF234"/>
    <mergeCell ref="U233:U234"/>
    <mergeCell ref="V233:V234"/>
    <mergeCell ref="W233:W234"/>
    <mergeCell ref="X233:X234"/>
    <mergeCell ref="Y233:Y234"/>
    <mergeCell ref="I237:K237"/>
    <mergeCell ref="I238:K238"/>
    <mergeCell ref="B239:B240"/>
    <mergeCell ref="F239:F240"/>
    <mergeCell ref="I239:K239"/>
    <mergeCell ref="L239:L240"/>
    <mergeCell ref="I240:K240"/>
    <mergeCell ref="AL235:AL236"/>
    <mergeCell ref="AM235:AM236"/>
    <mergeCell ref="AN235:AN236"/>
    <mergeCell ref="AO235:AO236"/>
    <mergeCell ref="AP235:AP236"/>
    <mergeCell ref="I236:K236"/>
    <mergeCell ref="AF235:AF236"/>
    <mergeCell ref="AG235:AG236"/>
    <mergeCell ref="AH235:AH236"/>
    <mergeCell ref="AI235:AI236"/>
    <mergeCell ref="AJ235:AJ236"/>
    <mergeCell ref="AK235:AK236"/>
    <mergeCell ref="Z235:Z236"/>
    <mergeCell ref="AA235:AA236"/>
    <mergeCell ref="AB235:AB236"/>
    <mergeCell ref="AC235:AC236"/>
    <mergeCell ref="AD235:AD236"/>
    <mergeCell ref="AE235:AE236"/>
    <mergeCell ref="T235:T236"/>
    <mergeCell ref="U235:U236"/>
    <mergeCell ref="V235:V236"/>
    <mergeCell ref="W235:W236"/>
    <mergeCell ref="X235:X236"/>
    <mergeCell ref="Y235:Y236"/>
    <mergeCell ref="N235:N236"/>
    <mergeCell ref="AN239:AN240"/>
    <mergeCell ref="AO239:AO240"/>
    <mergeCell ref="AP239:AP240"/>
    <mergeCell ref="AE239:AE240"/>
    <mergeCell ref="AF239:AF240"/>
    <mergeCell ref="AG239:AG240"/>
    <mergeCell ref="AH239:AH240"/>
    <mergeCell ref="AI239:AI240"/>
    <mergeCell ref="AJ239:AJ240"/>
    <mergeCell ref="Y239:Y240"/>
    <mergeCell ref="Z239:Z240"/>
    <mergeCell ref="AA239:AA240"/>
    <mergeCell ref="AB239:AB240"/>
    <mergeCell ref="AC239:AC240"/>
    <mergeCell ref="AD239:AD240"/>
    <mergeCell ref="S239:S240"/>
    <mergeCell ref="T239:T240"/>
    <mergeCell ref="U239:U240"/>
    <mergeCell ref="V239:V240"/>
    <mergeCell ref="W239:W240"/>
    <mergeCell ref="X239:X240"/>
    <mergeCell ref="Y241:Y242"/>
    <mergeCell ref="Z241:Z242"/>
    <mergeCell ref="O241:O242"/>
    <mergeCell ref="P241:P242"/>
    <mergeCell ref="Q241:Q242"/>
    <mergeCell ref="R241:R242"/>
    <mergeCell ref="S241:S242"/>
    <mergeCell ref="T241:T242"/>
    <mergeCell ref="B241:B242"/>
    <mergeCell ref="F241:F242"/>
    <mergeCell ref="I241:K241"/>
    <mergeCell ref="L241:L242"/>
    <mergeCell ref="M241:M242"/>
    <mergeCell ref="N241:N242"/>
    <mergeCell ref="AK239:AK240"/>
    <mergeCell ref="AL239:AL240"/>
    <mergeCell ref="AM239:AM240"/>
    <mergeCell ref="M239:M240"/>
    <mergeCell ref="N239:N240"/>
    <mergeCell ref="O239:O240"/>
    <mergeCell ref="P239:P240"/>
    <mergeCell ref="Q239:Q240"/>
    <mergeCell ref="R239:R240"/>
    <mergeCell ref="O246:O247"/>
    <mergeCell ref="P246:P247"/>
    <mergeCell ref="Q246:Q247"/>
    <mergeCell ref="R246:R247"/>
    <mergeCell ref="I244:K244"/>
    <mergeCell ref="I245:K245"/>
    <mergeCell ref="B246:B247"/>
    <mergeCell ref="F246:F247"/>
    <mergeCell ref="I246:K246"/>
    <mergeCell ref="L246:L247"/>
    <mergeCell ref="AM241:AM242"/>
    <mergeCell ref="AN241:AN242"/>
    <mergeCell ref="AO241:AO242"/>
    <mergeCell ref="AP241:AP242"/>
    <mergeCell ref="I242:K242"/>
    <mergeCell ref="I243:K243"/>
    <mergeCell ref="AG241:AG242"/>
    <mergeCell ref="AH241:AH242"/>
    <mergeCell ref="AI241:AI242"/>
    <mergeCell ref="AJ241:AJ242"/>
    <mergeCell ref="AK241:AK242"/>
    <mergeCell ref="AL241:AL242"/>
    <mergeCell ref="AA241:AA242"/>
    <mergeCell ref="AB241:AB242"/>
    <mergeCell ref="AC241:AC242"/>
    <mergeCell ref="AD241:AD242"/>
    <mergeCell ref="AE241:AE242"/>
    <mergeCell ref="AF241:AF242"/>
    <mergeCell ref="U241:U242"/>
    <mergeCell ref="V241:V242"/>
    <mergeCell ref="W241:W242"/>
    <mergeCell ref="X241:X242"/>
    <mergeCell ref="I250:K250"/>
    <mergeCell ref="B251:B253"/>
    <mergeCell ref="F251:F253"/>
    <mergeCell ref="I251:K251"/>
    <mergeCell ref="L251:L253"/>
    <mergeCell ref="M251:M253"/>
    <mergeCell ref="AN246:AN247"/>
    <mergeCell ref="AO246:AO247"/>
    <mergeCell ref="AP246:AP247"/>
    <mergeCell ref="I247:K247"/>
    <mergeCell ref="I248:K248"/>
    <mergeCell ref="I249:K249"/>
    <mergeCell ref="AH246:AH247"/>
    <mergeCell ref="AI246:AI247"/>
    <mergeCell ref="AJ246:AJ247"/>
    <mergeCell ref="AK246:AK247"/>
    <mergeCell ref="AL246:AL247"/>
    <mergeCell ref="AM246:AM247"/>
    <mergeCell ref="Y246:Y247"/>
    <mergeCell ref="AC246:AC247"/>
    <mergeCell ref="AD246:AD247"/>
    <mergeCell ref="AE246:AE247"/>
    <mergeCell ref="AF246:AF247"/>
    <mergeCell ref="AG246:AG247"/>
    <mergeCell ref="S246:S247"/>
    <mergeCell ref="T246:T247"/>
    <mergeCell ref="U246:U247"/>
    <mergeCell ref="V246:V247"/>
    <mergeCell ref="W246:W247"/>
    <mergeCell ref="X246:X247"/>
    <mergeCell ref="M246:M247"/>
    <mergeCell ref="N246:N247"/>
    <mergeCell ref="AM251:AM253"/>
    <mergeCell ref="AN251:AN253"/>
    <mergeCell ref="AO251:AO253"/>
    <mergeCell ref="AP251:AP253"/>
    <mergeCell ref="I252:K252"/>
    <mergeCell ref="I253:K253"/>
    <mergeCell ref="AF251:AF253"/>
    <mergeCell ref="AG251:AG253"/>
    <mergeCell ref="AH251:AH253"/>
    <mergeCell ref="AI251:AI253"/>
    <mergeCell ref="AJ251:AJ253"/>
    <mergeCell ref="AK251:AK253"/>
    <mergeCell ref="Z251:Z253"/>
    <mergeCell ref="AA251:AA253"/>
    <mergeCell ref="AB251:AB253"/>
    <mergeCell ref="AC251:AC253"/>
    <mergeCell ref="AD251:AD253"/>
    <mergeCell ref="AE251:AE253"/>
    <mergeCell ref="T251:T253"/>
    <mergeCell ref="U251:U253"/>
    <mergeCell ref="V251:V253"/>
    <mergeCell ref="W251:W253"/>
    <mergeCell ref="X251:X253"/>
    <mergeCell ref="Y251:Y253"/>
    <mergeCell ref="N251:N253"/>
    <mergeCell ref="O251:O253"/>
    <mergeCell ref="P251:P253"/>
    <mergeCell ref="Q251:Q253"/>
    <mergeCell ref="R251:R253"/>
    <mergeCell ref="S251:S253"/>
    <mergeCell ref="I260:K260"/>
    <mergeCell ref="B261:B266"/>
    <mergeCell ref="F261:F266"/>
    <mergeCell ref="I261:K261"/>
    <mergeCell ref="L261:L266"/>
    <mergeCell ref="M261:M266"/>
    <mergeCell ref="I262:K262"/>
    <mergeCell ref="I263:K263"/>
    <mergeCell ref="I264:K264"/>
    <mergeCell ref="I265:K265"/>
    <mergeCell ref="I254:K254"/>
    <mergeCell ref="I255:K255"/>
    <mergeCell ref="I256:K256"/>
    <mergeCell ref="I257:K257"/>
    <mergeCell ref="I258:K258"/>
    <mergeCell ref="I259:K259"/>
    <mergeCell ref="AL251:AL253"/>
    <mergeCell ref="AL261:AL266"/>
    <mergeCell ref="AM261:AM266"/>
    <mergeCell ref="AN261:AN266"/>
    <mergeCell ref="AO261:AO266"/>
    <mergeCell ref="AP261:AP266"/>
    <mergeCell ref="AR261:AR266"/>
    <mergeCell ref="AF261:AF266"/>
    <mergeCell ref="AG261:AG266"/>
    <mergeCell ref="AH261:AH266"/>
    <mergeCell ref="AI261:AI266"/>
    <mergeCell ref="AJ261:AJ266"/>
    <mergeCell ref="AK261:AK266"/>
    <mergeCell ref="Z261:Z266"/>
    <mergeCell ref="AA261:AA266"/>
    <mergeCell ref="AB261:AB266"/>
    <mergeCell ref="AC261:AC266"/>
    <mergeCell ref="AD261:AD266"/>
    <mergeCell ref="AE261:AE266"/>
    <mergeCell ref="V267:V274"/>
    <mergeCell ref="W267:W274"/>
    <mergeCell ref="X267:X274"/>
    <mergeCell ref="Y267:Y274"/>
    <mergeCell ref="N267:N274"/>
    <mergeCell ref="O267:O274"/>
    <mergeCell ref="P267:P274"/>
    <mergeCell ref="Q267:Q274"/>
    <mergeCell ref="R267:R274"/>
    <mergeCell ref="S267:S274"/>
    <mergeCell ref="I266:K266"/>
    <mergeCell ref="B267:B274"/>
    <mergeCell ref="F267:F274"/>
    <mergeCell ref="I267:K267"/>
    <mergeCell ref="L267:L274"/>
    <mergeCell ref="M267:M274"/>
    <mergeCell ref="I273:K273"/>
    <mergeCell ref="I274:K274"/>
    <mergeCell ref="T261:T266"/>
    <mergeCell ref="U261:U266"/>
    <mergeCell ref="V261:V266"/>
    <mergeCell ref="W261:W266"/>
    <mergeCell ref="X261:X266"/>
    <mergeCell ref="Y261:Y266"/>
    <mergeCell ref="N261:N266"/>
    <mergeCell ref="O261:O266"/>
    <mergeCell ref="P261:P266"/>
    <mergeCell ref="Q261:Q266"/>
    <mergeCell ref="R261:R266"/>
    <mergeCell ref="S261:S266"/>
    <mergeCell ref="S275:S281"/>
    <mergeCell ref="T275:T281"/>
    <mergeCell ref="B275:B281"/>
    <mergeCell ref="F275:F281"/>
    <mergeCell ref="I275:K275"/>
    <mergeCell ref="L275:L281"/>
    <mergeCell ref="M275:M281"/>
    <mergeCell ref="N275:N281"/>
    <mergeCell ref="AL267:AL274"/>
    <mergeCell ref="AM267:AM274"/>
    <mergeCell ref="AN267:AN274"/>
    <mergeCell ref="AO267:AO274"/>
    <mergeCell ref="AP267:AP274"/>
    <mergeCell ref="I268:K268"/>
    <mergeCell ref="I269:K269"/>
    <mergeCell ref="I270:K270"/>
    <mergeCell ref="I271:K271"/>
    <mergeCell ref="I272:K272"/>
    <mergeCell ref="AF267:AF274"/>
    <mergeCell ref="AG267:AG274"/>
    <mergeCell ref="AH267:AH274"/>
    <mergeCell ref="AI267:AI274"/>
    <mergeCell ref="AJ267:AJ274"/>
    <mergeCell ref="AK267:AK274"/>
    <mergeCell ref="Z267:Z274"/>
    <mergeCell ref="AA267:AA274"/>
    <mergeCell ref="AB267:AB274"/>
    <mergeCell ref="AC267:AC274"/>
    <mergeCell ref="AD267:AD274"/>
    <mergeCell ref="AE267:AE274"/>
    <mergeCell ref="T267:T274"/>
    <mergeCell ref="U267:U274"/>
    <mergeCell ref="AM275:AM281"/>
    <mergeCell ref="AN275:AN281"/>
    <mergeCell ref="AO275:AO281"/>
    <mergeCell ref="AP275:AP281"/>
    <mergeCell ref="I276:K276"/>
    <mergeCell ref="I277:K277"/>
    <mergeCell ref="I278:K278"/>
    <mergeCell ref="I279:K279"/>
    <mergeCell ref="I280:K280"/>
    <mergeCell ref="I281:K281"/>
    <mergeCell ref="AG275:AG280"/>
    <mergeCell ref="AH275:AH280"/>
    <mergeCell ref="AI275:AI280"/>
    <mergeCell ref="AJ275:AJ281"/>
    <mergeCell ref="AK275:AK281"/>
    <mergeCell ref="AL275:AL281"/>
    <mergeCell ref="AA275:AA281"/>
    <mergeCell ref="AB275:AB281"/>
    <mergeCell ref="AC275:AC281"/>
    <mergeCell ref="AD275:AD281"/>
    <mergeCell ref="AE275:AE281"/>
    <mergeCell ref="AF275:AF281"/>
    <mergeCell ref="U275:U281"/>
    <mergeCell ref="V275:V281"/>
    <mergeCell ref="W275:W281"/>
    <mergeCell ref="X275:X281"/>
    <mergeCell ref="Y275:Y281"/>
    <mergeCell ref="Z275:Z281"/>
    <mergeCell ref="O275:O281"/>
    <mergeCell ref="P275:P281"/>
    <mergeCell ref="Q275:Q281"/>
    <mergeCell ref="R275:R281"/>
    <mergeCell ref="AN282:AN288"/>
    <mergeCell ref="AO282:AO288"/>
    <mergeCell ref="AP282:AP288"/>
    <mergeCell ref="I283:K283"/>
    <mergeCell ref="I284:K284"/>
    <mergeCell ref="I285:K285"/>
    <mergeCell ref="I286:K286"/>
    <mergeCell ref="I287:K287"/>
    <mergeCell ref="I288:K288"/>
    <mergeCell ref="AG282:AG287"/>
    <mergeCell ref="AH282:AH288"/>
    <mergeCell ref="AI282:AI288"/>
    <mergeCell ref="AJ282:AJ288"/>
    <mergeCell ref="AK282:AK288"/>
    <mergeCell ref="AL282:AL288"/>
    <mergeCell ref="AA282:AA288"/>
    <mergeCell ref="AB282:AB288"/>
    <mergeCell ref="AC282:AC288"/>
    <mergeCell ref="AD282:AD288"/>
    <mergeCell ref="AE282:AE288"/>
    <mergeCell ref="AF282:AF288"/>
    <mergeCell ref="U282:U288"/>
    <mergeCell ref="V282:V288"/>
    <mergeCell ref="W282:W288"/>
    <mergeCell ref="X282:X288"/>
    <mergeCell ref="Y282:Y288"/>
    <mergeCell ref="Z282:Z288"/>
    <mergeCell ref="O282:O288"/>
    <mergeCell ref="P282:P288"/>
    <mergeCell ref="Q282:Q288"/>
    <mergeCell ref="R282:R288"/>
    <mergeCell ref="S282:S288"/>
    <mergeCell ref="Q295:Q296"/>
    <mergeCell ref="R295:R296"/>
    <mergeCell ref="S295:S296"/>
    <mergeCell ref="T295:T296"/>
    <mergeCell ref="B295:B296"/>
    <mergeCell ref="F295:F296"/>
    <mergeCell ref="I295:K296"/>
    <mergeCell ref="L295:L296"/>
    <mergeCell ref="M295:M296"/>
    <mergeCell ref="N295:N296"/>
    <mergeCell ref="I289:K289"/>
    <mergeCell ref="I290:K290"/>
    <mergeCell ref="I291:K291"/>
    <mergeCell ref="I292:K292"/>
    <mergeCell ref="I293:K293"/>
    <mergeCell ref="I294:K294"/>
    <mergeCell ref="AM282:AM288"/>
    <mergeCell ref="T282:T288"/>
    <mergeCell ref="B282:B288"/>
    <mergeCell ref="F282:F288"/>
    <mergeCell ref="I282:K282"/>
    <mergeCell ref="L282:L288"/>
    <mergeCell ref="M282:M288"/>
    <mergeCell ref="N282:N288"/>
    <mergeCell ref="B299:B301"/>
    <mergeCell ref="F299:F301"/>
    <mergeCell ref="I299:K299"/>
    <mergeCell ref="L299:L301"/>
    <mergeCell ref="M299:M301"/>
    <mergeCell ref="N299:N301"/>
    <mergeCell ref="AM295:AM296"/>
    <mergeCell ref="AN295:AN296"/>
    <mergeCell ref="AO295:AO296"/>
    <mergeCell ref="AP295:AP296"/>
    <mergeCell ref="I297:K297"/>
    <mergeCell ref="I298:K298"/>
    <mergeCell ref="AG295:AG296"/>
    <mergeCell ref="AH295:AH296"/>
    <mergeCell ref="AI295:AI296"/>
    <mergeCell ref="AJ295:AJ296"/>
    <mergeCell ref="AK295:AK296"/>
    <mergeCell ref="AL295:AL296"/>
    <mergeCell ref="AA295:AA296"/>
    <mergeCell ref="AB295:AB296"/>
    <mergeCell ref="AC295:AC296"/>
    <mergeCell ref="AD295:AD296"/>
    <mergeCell ref="AE295:AE296"/>
    <mergeCell ref="AF295:AF296"/>
    <mergeCell ref="U295:U296"/>
    <mergeCell ref="V295:V296"/>
    <mergeCell ref="W295:W296"/>
    <mergeCell ref="X295:X296"/>
    <mergeCell ref="Y295:Y296"/>
    <mergeCell ref="Z295:Z296"/>
    <mergeCell ref="O295:O296"/>
    <mergeCell ref="P295:P296"/>
    <mergeCell ref="AM299:AM301"/>
    <mergeCell ref="AN299:AN301"/>
    <mergeCell ref="AO299:AO301"/>
    <mergeCell ref="AP299:AP301"/>
    <mergeCell ref="I300:K300"/>
    <mergeCell ref="I301:K301"/>
    <mergeCell ref="AG299:AG301"/>
    <mergeCell ref="AH299:AH301"/>
    <mergeCell ref="AI299:AI301"/>
    <mergeCell ref="AJ299:AJ301"/>
    <mergeCell ref="AK299:AK301"/>
    <mergeCell ref="AL299:AL301"/>
    <mergeCell ref="AA299:AA301"/>
    <mergeCell ref="AB299:AB301"/>
    <mergeCell ref="AC299:AC301"/>
    <mergeCell ref="AD299:AD301"/>
    <mergeCell ref="AE299:AE301"/>
    <mergeCell ref="AF299:AF301"/>
    <mergeCell ref="U299:U301"/>
    <mergeCell ref="V299:V301"/>
    <mergeCell ref="W299:W301"/>
    <mergeCell ref="X299:X301"/>
    <mergeCell ref="Y299:Y301"/>
    <mergeCell ref="Z299:Z301"/>
    <mergeCell ref="O299:O301"/>
    <mergeCell ref="P299:P301"/>
    <mergeCell ref="Q299:Q301"/>
    <mergeCell ref="R299:R301"/>
    <mergeCell ref="S299:S301"/>
    <mergeCell ref="T299:T301"/>
    <mergeCell ref="I314:K314"/>
    <mergeCell ref="I315:K315"/>
    <mergeCell ref="I316:K316"/>
    <mergeCell ref="F317:F318"/>
    <mergeCell ref="G317:G318"/>
    <mergeCell ref="H317:H318"/>
    <mergeCell ref="I317:K318"/>
    <mergeCell ref="I308:K308"/>
    <mergeCell ref="I309:K309"/>
    <mergeCell ref="I310:K310"/>
    <mergeCell ref="I311:K311"/>
    <mergeCell ref="I312:K312"/>
    <mergeCell ref="I313:K313"/>
    <mergeCell ref="I302:K302"/>
    <mergeCell ref="I303:K303"/>
    <mergeCell ref="I304:K304"/>
    <mergeCell ref="I305:K305"/>
    <mergeCell ref="I306:K306"/>
    <mergeCell ref="I307:K307"/>
    <mergeCell ref="AF317:AF318"/>
    <mergeCell ref="AG317:AG318"/>
    <mergeCell ref="AH317:AH318"/>
    <mergeCell ref="AI317:AI318"/>
    <mergeCell ref="X317:X318"/>
    <mergeCell ref="Y317:Y318"/>
    <mergeCell ref="Z317:Z318"/>
    <mergeCell ref="AA317:AA318"/>
    <mergeCell ref="AB317:AB318"/>
    <mergeCell ref="AC317:AC318"/>
    <mergeCell ref="R317:R318"/>
    <mergeCell ref="S317:S318"/>
    <mergeCell ref="T317:T318"/>
    <mergeCell ref="U317:U318"/>
    <mergeCell ref="V317:V318"/>
    <mergeCell ref="W317:W318"/>
    <mergeCell ref="L317:L318"/>
    <mergeCell ref="M317:M318"/>
    <mergeCell ref="N317:N318"/>
    <mergeCell ref="O317:O318"/>
    <mergeCell ref="P317:P318"/>
    <mergeCell ref="Q317:Q318"/>
    <mergeCell ref="AF320:AF321"/>
    <mergeCell ref="AG320:AG321"/>
    <mergeCell ref="V320:V321"/>
    <mergeCell ref="W320:W321"/>
    <mergeCell ref="X320:X321"/>
    <mergeCell ref="Y320:Y321"/>
    <mergeCell ref="Z320:Z321"/>
    <mergeCell ref="AA320:AA321"/>
    <mergeCell ref="P320:P321"/>
    <mergeCell ref="Q320:Q321"/>
    <mergeCell ref="R320:R321"/>
    <mergeCell ref="S320:S321"/>
    <mergeCell ref="T320:T321"/>
    <mergeCell ref="U320:U321"/>
    <mergeCell ref="AP317:AP318"/>
    <mergeCell ref="I319:K319"/>
    <mergeCell ref="F320:F321"/>
    <mergeCell ref="G320:G321"/>
    <mergeCell ref="H320:H321"/>
    <mergeCell ref="I320:K321"/>
    <mergeCell ref="L320:L321"/>
    <mergeCell ref="M320:M321"/>
    <mergeCell ref="N320:N321"/>
    <mergeCell ref="O320:O321"/>
    <mergeCell ref="AJ317:AJ318"/>
    <mergeCell ref="AK317:AK318"/>
    <mergeCell ref="AL317:AL318"/>
    <mergeCell ref="AM317:AM318"/>
    <mergeCell ref="AN317:AN318"/>
    <mergeCell ref="AO317:AO318"/>
    <mergeCell ref="AD317:AD318"/>
    <mergeCell ref="AE317:AE318"/>
    <mergeCell ref="U322:U323"/>
    <mergeCell ref="V322:V323"/>
    <mergeCell ref="W322:W323"/>
    <mergeCell ref="X322:X323"/>
    <mergeCell ref="Y322:Y323"/>
    <mergeCell ref="Z322:Z323"/>
    <mergeCell ref="O322:O323"/>
    <mergeCell ref="P322:P323"/>
    <mergeCell ref="Q322:Q323"/>
    <mergeCell ref="R322:R323"/>
    <mergeCell ref="S322:S323"/>
    <mergeCell ref="T322:T323"/>
    <mergeCell ref="AN320:AN321"/>
    <mergeCell ref="AO320:AO321"/>
    <mergeCell ref="AP320:AP321"/>
    <mergeCell ref="F322:F323"/>
    <mergeCell ref="G322:G323"/>
    <mergeCell ref="H322:H323"/>
    <mergeCell ref="I322:K323"/>
    <mergeCell ref="L322:L323"/>
    <mergeCell ref="M322:M323"/>
    <mergeCell ref="N322:N323"/>
    <mergeCell ref="AH320:AH321"/>
    <mergeCell ref="AI320:AI321"/>
    <mergeCell ref="AJ320:AJ321"/>
    <mergeCell ref="AK320:AK321"/>
    <mergeCell ref="AL320:AL321"/>
    <mergeCell ref="AM320:AM321"/>
    <mergeCell ref="AB320:AB321"/>
    <mergeCell ref="AC320:AC321"/>
    <mergeCell ref="AD320:AD321"/>
    <mergeCell ref="AE320:AE321"/>
    <mergeCell ref="V324:V325"/>
    <mergeCell ref="W324:W325"/>
    <mergeCell ref="X324:X325"/>
    <mergeCell ref="Y324:Y325"/>
    <mergeCell ref="N324:N325"/>
    <mergeCell ref="O324:O325"/>
    <mergeCell ref="P324:P325"/>
    <mergeCell ref="Q324:Q325"/>
    <mergeCell ref="R324:R325"/>
    <mergeCell ref="S324:S325"/>
    <mergeCell ref="AM322:AM323"/>
    <mergeCell ref="AN322:AN323"/>
    <mergeCell ref="AO322:AO323"/>
    <mergeCell ref="AP322:AP323"/>
    <mergeCell ref="F324:F325"/>
    <mergeCell ref="G324:G325"/>
    <mergeCell ref="H324:H325"/>
    <mergeCell ref="I324:K325"/>
    <mergeCell ref="L324:L325"/>
    <mergeCell ref="M324:M325"/>
    <mergeCell ref="AG322:AG323"/>
    <mergeCell ref="AH322:AH323"/>
    <mergeCell ref="AI322:AI323"/>
    <mergeCell ref="AJ322:AJ323"/>
    <mergeCell ref="AK322:AK323"/>
    <mergeCell ref="AL322:AL323"/>
    <mergeCell ref="AA322:AA323"/>
    <mergeCell ref="AB322:AB323"/>
    <mergeCell ref="AC322:AC323"/>
    <mergeCell ref="AD322:AD323"/>
    <mergeCell ref="AE322:AE323"/>
    <mergeCell ref="AF322:AF323"/>
    <mergeCell ref="Z326:Z327"/>
    <mergeCell ref="AA326:AA327"/>
    <mergeCell ref="P326:P327"/>
    <mergeCell ref="Q326:Q327"/>
    <mergeCell ref="R326:R327"/>
    <mergeCell ref="S326:S327"/>
    <mergeCell ref="T326:T327"/>
    <mergeCell ref="U326:U327"/>
    <mergeCell ref="AO324:AO325"/>
    <mergeCell ref="AP324:AP325"/>
    <mergeCell ref="F326:F327"/>
    <mergeCell ref="G326:G327"/>
    <mergeCell ref="H326:H327"/>
    <mergeCell ref="I326:K327"/>
    <mergeCell ref="L326:L327"/>
    <mergeCell ref="M326:M327"/>
    <mergeCell ref="N326:N327"/>
    <mergeCell ref="O326:O327"/>
    <mergeCell ref="AF324:AF325"/>
    <mergeCell ref="AJ324:AJ325"/>
    <mergeCell ref="AK324:AK325"/>
    <mergeCell ref="AL324:AL325"/>
    <mergeCell ref="AM324:AM325"/>
    <mergeCell ref="AN324:AN325"/>
    <mergeCell ref="Z324:Z325"/>
    <mergeCell ref="AA324:AA325"/>
    <mergeCell ref="AB324:AB325"/>
    <mergeCell ref="AC324:AC325"/>
    <mergeCell ref="AD324:AD325"/>
    <mergeCell ref="AE324:AE325"/>
    <mergeCell ref="T324:T325"/>
    <mergeCell ref="U324:U325"/>
    <mergeCell ref="O328:O329"/>
    <mergeCell ref="P328:P329"/>
    <mergeCell ref="Q328:Q329"/>
    <mergeCell ref="R328:R329"/>
    <mergeCell ref="S328:S329"/>
    <mergeCell ref="T328:T329"/>
    <mergeCell ref="AN326:AN327"/>
    <mergeCell ref="AO326:AO327"/>
    <mergeCell ref="AP326:AP327"/>
    <mergeCell ref="F328:F329"/>
    <mergeCell ref="G328:G329"/>
    <mergeCell ref="H328:H329"/>
    <mergeCell ref="I328:K329"/>
    <mergeCell ref="L328:L329"/>
    <mergeCell ref="M328:M329"/>
    <mergeCell ref="N328:N329"/>
    <mergeCell ref="AH326:AH327"/>
    <mergeCell ref="AI326:AI327"/>
    <mergeCell ref="AJ326:AJ327"/>
    <mergeCell ref="AK326:AK327"/>
    <mergeCell ref="AL326:AL327"/>
    <mergeCell ref="AM326:AM327"/>
    <mergeCell ref="AB326:AB327"/>
    <mergeCell ref="AC326:AC327"/>
    <mergeCell ref="AD326:AD327"/>
    <mergeCell ref="AE326:AE327"/>
    <mergeCell ref="AF326:AF327"/>
    <mergeCell ref="AG326:AG327"/>
    <mergeCell ref="V326:V327"/>
    <mergeCell ref="W326:W327"/>
    <mergeCell ref="X326:X327"/>
    <mergeCell ref="Y326:Y327"/>
    <mergeCell ref="AM328:AM329"/>
    <mergeCell ref="AN328:AN329"/>
    <mergeCell ref="AO328:AO329"/>
    <mergeCell ref="AP328:AP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W328:W329"/>
    <mergeCell ref="X328:X329"/>
    <mergeCell ref="Y328:Y329"/>
    <mergeCell ref="Z328:Z329"/>
  </mergeCells>
  <dataValidations count="2">
    <dataValidation type="list" errorStyle="warning" allowBlank="1" showInputMessage="1" showErrorMessage="1" sqref="AD202:AD207" xr:uid="{12A60F32-A2C8-4849-B7C0-829ED31FA7C4}">
      <formula1>$AV$5:$AV$8</formula1>
    </dataValidation>
    <dataValidation type="list" errorStyle="warning" allowBlank="1" showInputMessage="1" showErrorMessage="1" sqref="AF204 AF206" xr:uid="{6E4DCA07-10F9-45BB-AF49-2C4944144644}">
      <formula1>$AW$5:$AW$7</formula1>
    </dataValidation>
  </dataValidations>
  <hyperlinks>
    <hyperlink ref="AJ143" r:id="rId1" xr:uid="{C98267A9-9E1D-4ABB-93F7-3AE7C5C88BAA}"/>
  </hyperlinks>
  <pageMargins left="0.7" right="0.7" top="0.75" bottom="0.75" header="0.3" footer="0.3"/>
  <pageSetup orientation="portrait" horizontalDpi="1200" verticalDpi="1200"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2F667-7531-43D6-9687-1C24D98663E1}">
  <dimension ref="A1:AL205"/>
  <sheetViews>
    <sheetView zoomScale="70" zoomScaleNormal="70" workbookViewId="0">
      <pane xSplit="3" ySplit="2" topLeftCell="D143" activePane="bottomRight" state="frozen"/>
      <selection pane="topRight" activeCell="L304" sqref="L304"/>
      <selection pane="bottomLeft" activeCell="L304" sqref="L304"/>
      <selection pane="bottomRight" activeCell="L304" sqref="L304"/>
    </sheetView>
  </sheetViews>
  <sheetFormatPr defaultColWidth="9.140625" defaultRowHeight="15" outlineLevelCol="1" x14ac:dyDescent="0.25"/>
  <cols>
    <col min="1" max="1" width="8.5703125" customWidth="1"/>
    <col min="2" max="2" width="9.42578125" customWidth="1"/>
    <col min="3" max="3" width="56.85546875" customWidth="1"/>
    <col min="4" max="6" width="9.140625" customWidth="1" outlineLevel="1"/>
    <col min="7" max="7" width="98.42578125" customWidth="1" outlineLevel="1"/>
    <col min="8" max="8" width="23.85546875" style="274" customWidth="1" outlineLevel="1"/>
    <col min="9" max="9" width="22.85546875" style="274" customWidth="1" outlineLevel="1"/>
    <col min="10" max="10" width="28.85546875" customWidth="1"/>
    <col min="11" max="11" width="33" style="11" hidden="1" customWidth="1"/>
    <col min="12" max="13" width="24" style="279" hidden="1" customWidth="1"/>
    <col min="14" max="14" width="61.5703125" style="274" hidden="1" customWidth="1"/>
    <col min="15" max="15" width="13.140625" style="7" customWidth="1" outlineLevel="1"/>
    <col min="16" max="16" width="11.42578125" customWidth="1" outlineLevel="1"/>
    <col min="17" max="17" width="17" customWidth="1" outlineLevel="1"/>
    <col min="18" max="18" width="15.5703125" style="279" customWidth="1" outlineLevel="1"/>
    <col min="19" max="19" width="49" style="7" customWidth="1" outlineLevel="1"/>
    <col min="20" max="20" width="19.5703125" style="7" customWidth="1"/>
    <col min="21" max="21" width="22.85546875" style="279" customWidth="1"/>
    <col min="22" max="22" width="19.5703125" style="7" customWidth="1"/>
    <col min="23" max="23" width="27.140625" style="7" customWidth="1"/>
    <col min="24" max="24" width="33" style="279" customWidth="1"/>
    <col min="25" max="25" width="27.42578125" style="3" customWidth="1"/>
    <col min="26" max="26" width="66.140625" style="3" customWidth="1"/>
    <col min="27" max="27" width="15.85546875" customWidth="1" outlineLevel="1"/>
    <col min="28" max="31" width="7.85546875" customWidth="1" outlineLevel="1"/>
    <col min="32" max="32" width="14" customWidth="1" outlineLevel="1"/>
    <col min="33" max="33" width="9.140625" customWidth="1" outlineLevel="1"/>
    <col min="35" max="35" width="16.42578125" customWidth="1"/>
    <col min="36" max="36" width="42.42578125" customWidth="1"/>
    <col min="37" max="37" width="18" customWidth="1"/>
    <col min="38" max="38" width="14.140625" customWidth="1"/>
    <col min="39" max="39" width="32.42578125" customWidth="1"/>
    <col min="40" max="40" width="43.140625" customWidth="1"/>
  </cols>
  <sheetData>
    <row r="1" spans="1:38" s="1" customFormat="1" x14ac:dyDescent="0.25">
      <c r="A1"/>
      <c r="B1"/>
      <c r="C1"/>
      <c r="D1"/>
      <c r="E1"/>
      <c r="F1"/>
      <c r="G1"/>
      <c r="H1" s="274"/>
      <c r="I1" s="274"/>
      <c r="J1"/>
      <c r="K1" s="11"/>
      <c r="L1" s="942" t="s">
        <v>1823</v>
      </c>
      <c r="M1" s="942"/>
      <c r="N1" s="942"/>
      <c r="O1" s="7"/>
      <c r="P1"/>
      <c r="Q1"/>
      <c r="R1" s="279"/>
      <c r="S1" s="7"/>
      <c r="T1" s="943" t="s">
        <v>1824</v>
      </c>
      <c r="U1" s="943"/>
      <c r="V1" s="943"/>
      <c r="W1" s="7"/>
      <c r="X1" s="279"/>
      <c r="Y1" s="3"/>
      <c r="Z1" s="3"/>
      <c r="AA1"/>
      <c r="AB1" s="944" t="s">
        <v>1825</v>
      </c>
      <c r="AC1" s="944"/>
      <c r="AD1" s="944" t="s">
        <v>1826</v>
      </c>
      <c r="AE1" s="944"/>
    </row>
    <row r="2" spans="1:38" s="1" customFormat="1" ht="45" x14ac:dyDescent="0.25">
      <c r="A2" s="207" t="s">
        <v>1827</v>
      </c>
      <c r="B2" s="207" t="s">
        <v>1828</v>
      </c>
      <c r="C2" s="207" t="s">
        <v>1829</v>
      </c>
      <c r="D2" s="207" t="s">
        <v>1830</v>
      </c>
      <c r="E2" s="207" t="s">
        <v>1831</v>
      </c>
      <c r="F2" s="207" t="s">
        <v>1832</v>
      </c>
      <c r="G2" s="207" t="s">
        <v>1833</v>
      </c>
      <c r="H2" s="207" t="s">
        <v>1834</v>
      </c>
      <c r="I2" s="207" t="s">
        <v>1835</v>
      </c>
      <c r="J2" s="207" t="s">
        <v>1836</v>
      </c>
      <c r="K2" s="207" t="s">
        <v>1835</v>
      </c>
      <c r="L2" s="207" t="s">
        <v>1837</v>
      </c>
      <c r="M2" s="207" t="s">
        <v>1838</v>
      </c>
      <c r="N2" s="207" t="s">
        <v>1839</v>
      </c>
      <c r="O2" s="207" t="s">
        <v>1840</v>
      </c>
      <c r="P2" s="207" t="s">
        <v>1841</v>
      </c>
      <c r="Q2" s="207" t="s">
        <v>1842</v>
      </c>
      <c r="R2" s="207" t="s">
        <v>1843</v>
      </c>
      <c r="S2" s="207" t="s">
        <v>1844</v>
      </c>
      <c r="T2" s="207" t="s">
        <v>1837</v>
      </c>
      <c r="U2" s="207" t="s">
        <v>1838</v>
      </c>
      <c r="V2" s="207" t="s">
        <v>1839</v>
      </c>
      <c r="W2" s="207" t="s">
        <v>1845</v>
      </c>
      <c r="X2" s="207" t="s">
        <v>1846</v>
      </c>
      <c r="Y2" s="207" t="s">
        <v>1250</v>
      </c>
      <c r="Z2" s="207" t="s">
        <v>1847</v>
      </c>
      <c r="AA2" s="207" t="s">
        <v>1848</v>
      </c>
      <c r="AB2" s="207" t="s">
        <v>1849</v>
      </c>
      <c r="AC2" s="207" t="s">
        <v>1850</v>
      </c>
      <c r="AD2" s="207" t="s">
        <v>1851</v>
      </c>
      <c r="AE2" s="207" t="s">
        <v>1852</v>
      </c>
      <c r="AF2" s="84" t="s">
        <v>1853</v>
      </c>
      <c r="AG2" s="84" t="s">
        <v>1854</v>
      </c>
      <c r="AI2" s="940" t="s">
        <v>1855</v>
      </c>
      <c r="AJ2" s="941"/>
      <c r="AK2" s="940" t="s">
        <v>1856</v>
      </c>
      <c r="AL2" s="941"/>
    </row>
    <row r="3" spans="1:38" s="1" customFormat="1" ht="45" x14ac:dyDescent="0.25">
      <c r="A3" s="286" t="s">
        <v>1857</v>
      </c>
      <c r="B3" s="286"/>
      <c r="C3" s="286"/>
      <c r="D3" s="286"/>
      <c r="E3" s="286"/>
      <c r="F3" s="286"/>
      <c r="G3" s="287"/>
      <c r="H3" s="288"/>
      <c r="I3" s="288"/>
      <c r="J3" s="286"/>
      <c r="K3" s="289"/>
      <c r="L3" s="290" t="s">
        <v>1924</v>
      </c>
      <c r="M3" s="290" t="s">
        <v>1864</v>
      </c>
      <c r="N3" s="291" t="s">
        <v>990</v>
      </c>
      <c r="O3" s="292"/>
      <c r="P3" s="286"/>
      <c r="Q3" s="286"/>
      <c r="R3" s="293"/>
      <c r="S3" s="292"/>
      <c r="T3" s="292"/>
      <c r="U3" s="293"/>
      <c r="V3" s="292"/>
      <c r="W3" s="292"/>
      <c r="X3" s="293"/>
      <c r="Y3" s="294"/>
      <c r="Z3" s="294"/>
      <c r="AA3" s="286"/>
      <c r="AB3" s="286"/>
      <c r="AC3" s="286"/>
      <c r="AD3" s="286"/>
      <c r="AE3" s="286"/>
      <c r="AI3" s="574" t="s">
        <v>1858</v>
      </c>
      <c r="AJ3" s="574" t="s">
        <v>117</v>
      </c>
      <c r="AK3" s="574" t="s">
        <v>1859</v>
      </c>
      <c r="AL3" s="574" t="s">
        <v>1860</v>
      </c>
    </row>
    <row r="4" spans="1:38" s="1" customFormat="1" ht="24.75" thickBot="1" x14ac:dyDescent="0.3">
      <c r="A4" s="295"/>
      <c r="B4" s="282" t="s">
        <v>1861</v>
      </c>
      <c r="C4" s="282" t="s">
        <v>1862</v>
      </c>
      <c r="D4" s="573"/>
      <c r="E4" s="573"/>
      <c r="F4" s="573" t="s">
        <v>990</v>
      </c>
      <c r="G4" s="945" t="s">
        <v>153</v>
      </c>
      <c r="H4" s="482"/>
      <c r="I4" s="482" t="s">
        <v>990</v>
      </c>
      <c r="J4" s="573" t="s">
        <v>1863</v>
      </c>
      <c r="K4" s="295"/>
      <c r="L4" s="484" t="s">
        <v>1864</v>
      </c>
      <c r="M4" s="484" t="s">
        <v>1864</v>
      </c>
      <c r="N4" s="482"/>
      <c r="O4" s="573" t="s">
        <v>990</v>
      </c>
      <c r="P4" s="482"/>
      <c r="Q4" s="573"/>
      <c r="R4" s="482" t="s">
        <v>990</v>
      </c>
      <c r="S4" s="482" t="str">
        <f>SUBSTITUTE(AF4," - ",CHAR(10))</f>
        <v/>
      </c>
      <c r="T4" s="296"/>
      <c r="U4" s="297"/>
      <c r="V4" s="296"/>
      <c r="W4" s="573" t="s">
        <v>159</v>
      </c>
      <c r="X4" s="84"/>
      <c r="Y4" s="482"/>
      <c r="Z4" s="575"/>
      <c r="AA4" s="573" t="s">
        <v>1865</v>
      </c>
      <c r="AB4" s="573" t="s">
        <v>155</v>
      </c>
      <c r="AC4" s="573" t="s">
        <v>155</v>
      </c>
      <c r="AD4" s="573" t="s">
        <v>155</v>
      </c>
      <c r="AE4" s="280" t="s">
        <v>155</v>
      </c>
      <c r="AF4" s="1" t="s">
        <v>990</v>
      </c>
      <c r="AG4" s="1" t="str">
        <f>IF(ISBLANK(U4),IF(W4="Sufficiently Characterized","",IF(AND(NOT(ISBLANK(T4)),NOT(ISBLANK(V4))),"COST","")),"")</f>
        <v/>
      </c>
      <c r="AI4" s="298" t="s">
        <v>159</v>
      </c>
      <c r="AJ4" s="298" t="s">
        <v>1866</v>
      </c>
      <c r="AK4" s="299">
        <f>COUNTIF(W:W,AI4)</f>
        <v>156</v>
      </c>
      <c r="AL4" s="300">
        <f>AK4/SUM(AK$4,AK$5,AK$6,AK$7)</f>
        <v>0.85245901639344257</v>
      </c>
    </row>
    <row r="5" spans="1:38" s="1" customFormat="1" ht="60.75" thickBot="1" x14ac:dyDescent="0.3">
      <c r="A5" s="282"/>
      <c r="B5" s="282" t="s">
        <v>151</v>
      </c>
      <c r="C5" s="282" t="s">
        <v>1867</v>
      </c>
      <c r="D5" s="283"/>
      <c r="E5" s="283"/>
      <c r="F5" s="283" t="s">
        <v>990</v>
      </c>
      <c r="G5" s="945"/>
      <c r="H5" s="484"/>
      <c r="I5" s="484" t="s">
        <v>990</v>
      </c>
      <c r="J5" s="283" t="s">
        <v>1863</v>
      </c>
      <c r="K5" s="282"/>
      <c r="L5" s="484" t="s">
        <v>1864</v>
      </c>
      <c r="M5" s="484" t="s">
        <v>1864</v>
      </c>
      <c r="N5" s="484"/>
      <c r="O5" s="283" t="s">
        <v>990</v>
      </c>
      <c r="P5" s="484"/>
      <c r="Q5" s="283"/>
      <c r="R5" s="484" t="s">
        <v>990</v>
      </c>
      <c r="S5" s="484" t="str">
        <f t="shared" ref="S5:S68" si="0">SUBSTITUTE(AF5," - ",CHAR(10))</f>
        <v>PAC: 
RMP: DL
XCEL
CA: DL20_CHLR_AC-Cool-CAeTRM-1-1</v>
      </c>
      <c r="T5" s="301"/>
      <c r="U5" s="302" t="s">
        <v>1868</v>
      </c>
      <c r="V5" s="301"/>
      <c r="W5" s="283" t="s">
        <v>159</v>
      </c>
      <c r="X5" s="484"/>
      <c r="Y5" s="484" t="s">
        <v>965</v>
      </c>
      <c r="Z5" s="576"/>
      <c r="AA5" s="283" t="s">
        <v>1865</v>
      </c>
      <c r="AB5" s="283" t="s">
        <v>155</v>
      </c>
      <c r="AC5" s="283" t="s">
        <v>155</v>
      </c>
      <c r="AD5" s="283" t="s">
        <v>155</v>
      </c>
      <c r="AE5" s="303" t="s">
        <v>155</v>
      </c>
      <c r="AF5" s="1" t="s">
        <v>3711</v>
      </c>
      <c r="AG5" s="1" t="str">
        <f t="shared" ref="AG5:AG68" si="1">IF(ISBLANK(U5),IF(W5="Sufficiently Characterized","",IF(AND(NOT(ISBLANK(T5)),NOT(ISBLANK(V5))),"COST","")),"")</f>
        <v/>
      </c>
      <c r="AI5" s="304" t="s">
        <v>399</v>
      </c>
      <c r="AJ5" s="304" t="s">
        <v>1869</v>
      </c>
      <c r="AK5" s="305">
        <f>COUNTIF(W:W,AI5)</f>
        <v>0</v>
      </c>
      <c r="AL5" s="306">
        <f t="shared" ref="AL5:AL7" si="2">AK5/SUM(AK$4,AK$5,AK$6,AK$7)</f>
        <v>0</v>
      </c>
    </row>
    <row r="6" spans="1:38" s="1" customFormat="1" ht="80.25" customHeight="1" thickBot="1" x14ac:dyDescent="0.3">
      <c r="A6" s="282" t="s">
        <v>1870</v>
      </c>
      <c r="B6" s="282" t="s">
        <v>165</v>
      </c>
      <c r="C6" s="282" t="s">
        <v>1871</v>
      </c>
      <c r="D6" s="283" t="s">
        <v>155</v>
      </c>
      <c r="E6" s="283"/>
      <c r="F6" s="283" t="s">
        <v>155</v>
      </c>
      <c r="G6" s="945"/>
      <c r="H6" s="484" t="s">
        <v>1863</v>
      </c>
      <c r="I6" s="484" t="s">
        <v>1872</v>
      </c>
      <c r="J6" s="283" t="s">
        <v>1863</v>
      </c>
      <c r="K6" s="282"/>
      <c r="L6" s="484" t="s">
        <v>1924</v>
      </c>
      <c r="M6" s="484" t="s">
        <v>1945</v>
      </c>
      <c r="N6" s="484" t="s">
        <v>1899</v>
      </c>
      <c r="O6" s="283" t="s">
        <v>1873</v>
      </c>
      <c r="P6" s="484"/>
      <c r="Q6" s="484" t="s">
        <v>1874</v>
      </c>
      <c r="R6" s="484" t="s">
        <v>3678</v>
      </c>
      <c r="S6" s="484" t="str">
        <f t="shared" si="0"/>
        <v xml:space="preserve">PAC: DL20_CHLR_AC-Cool-2021PLN-v3-17
RMP: 
CA: </v>
      </c>
      <c r="T6" s="307" t="s">
        <v>1875</v>
      </c>
      <c r="U6" s="302" t="s">
        <v>1876</v>
      </c>
      <c r="V6" s="283" t="s">
        <v>1877</v>
      </c>
      <c r="W6" s="283" t="s">
        <v>159</v>
      </c>
      <c r="X6" s="484" t="s">
        <v>1878</v>
      </c>
      <c r="Y6" s="484" t="s">
        <v>1879</v>
      </c>
      <c r="Z6" s="308" t="s">
        <v>1880</v>
      </c>
      <c r="AA6" s="283" t="s">
        <v>1865</v>
      </c>
      <c r="AB6" s="283" t="s">
        <v>155</v>
      </c>
      <c r="AC6" s="283" t="s">
        <v>155</v>
      </c>
      <c r="AD6" s="283" t="s">
        <v>155</v>
      </c>
      <c r="AE6" s="303" t="s">
        <v>155</v>
      </c>
      <c r="AF6" s="1" t="s">
        <v>3712</v>
      </c>
      <c r="AG6" s="1" t="str">
        <f t="shared" si="1"/>
        <v/>
      </c>
      <c r="AI6" s="309" t="s">
        <v>1881</v>
      </c>
      <c r="AJ6" s="309" t="s">
        <v>1882</v>
      </c>
      <c r="AK6" s="310">
        <f>COUNTIF(W:W,AI6)</f>
        <v>20</v>
      </c>
      <c r="AL6" s="311">
        <f t="shared" si="2"/>
        <v>0.10928961748633879</v>
      </c>
    </row>
    <row r="7" spans="1:38" s="1" customFormat="1" ht="63.75" customHeight="1" thickBot="1" x14ac:dyDescent="0.3">
      <c r="A7" s="282" t="s">
        <v>1883</v>
      </c>
      <c r="B7" s="282" t="s">
        <v>168</v>
      </c>
      <c r="C7" s="282" t="s">
        <v>1884</v>
      </c>
      <c r="D7" s="283" t="s">
        <v>155</v>
      </c>
      <c r="E7" s="283"/>
      <c r="F7" s="283" t="s">
        <v>155</v>
      </c>
      <c r="G7" s="945"/>
      <c r="H7" s="484" t="s">
        <v>1863</v>
      </c>
      <c r="I7" s="484" t="s">
        <v>1872</v>
      </c>
      <c r="J7" s="283" t="s">
        <v>1885</v>
      </c>
      <c r="K7" s="282"/>
      <c r="L7" s="484" t="s">
        <v>990</v>
      </c>
      <c r="M7" s="484" t="s">
        <v>990</v>
      </c>
      <c r="N7" s="484" t="s">
        <v>990</v>
      </c>
      <c r="O7" s="283" t="s">
        <v>990</v>
      </c>
      <c r="P7" s="484"/>
      <c r="Q7" s="283"/>
      <c r="R7" s="484" t="s">
        <v>990</v>
      </c>
      <c r="S7" s="484" t="str">
        <f t="shared" si="0"/>
        <v xml:space="preserve">PAC: DL20_CHLR_AC-Cool-2021PLN-v3-26
RMP: 
CA: </v>
      </c>
      <c r="T7" s="283" t="s">
        <v>1875</v>
      </c>
      <c r="U7" s="302" t="s">
        <v>1282</v>
      </c>
      <c r="V7" s="302" t="s">
        <v>1886</v>
      </c>
      <c r="W7" s="283" t="s">
        <v>159</v>
      </c>
      <c r="X7" s="484"/>
      <c r="Y7" s="484"/>
      <c r="Z7" s="576" t="s">
        <v>1887</v>
      </c>
      <c r="AA7" s="283"/>
      <c r="AB7" s="283"/>
      <c r="AC7" s="283"/>
      <c r="AD7" s="283"/>
      <c r="AE7" s="312"/>
      <c r="AF7" s="1" t="s">
        <v>3713</v>
      </c>
      <c r="AG7" s="1" t="str">
        <f t="shared" si="1"/>
        <v/>
      </c>
      <c r="AI7" s="313" t="s">
        <v>1888</v>
      </c>
      <c r="AJ7" s="313" t="s">
        <v>1889</v>
      </c>
      <c r="AK7" s="314">
        <f>COUNTIF(W:W,AI7)</f>
        <v>7</v>
      </c>
      <c r="AL7" s="315">
        <f t="shared" si="2"/>
        <v>3.825136612021858E-2</v>
      </c>
    </row>
    <row r="8" spans="1:38" s="1" customFormat="1" ht="63.75" customHeight="1" thickBot="1" x14ac:dyDescent="0.3">
      <c r="A8" s="316" t="s">
        <v>1890</v>
      </c>
      <c r="B8" s="282" t="s">
        <v>170</v>
      </c>
      <c r="C8" s="282" t="s">
        <v>1891</v>
      </c>
      <c r="D8" s="317" t="s">
        <v>155</v>
      </c>
      <c r="E8" s="317"/>
      <c r="F8" s="317" t="s">
        <v>155</v>
      </c>
      <c r="G8" s="945"/>
      <c r="H8" s="483" t="s">
        <v>1863</v>
      </c>
      <c r="I8" s="483" t="s">
        <v>1872</v>
      </c>
      <c r="J8" s="317" t="s">
        <v>1885</v>
      </c>
      <c r="K8" s="316"/>
      <c r="L8" s="483" t="s">
        <v>990</v>
      </c>
      <c r="M8" s="483" t="s">
        <v>990</v>
      </c>
      <c r="N8" s="483" t="s">
        <v>990</v>
      </c>
      <c r="O8" s="317" t="s">
        <v>990</v>
      </c>
      <c r="P8" s="483"/>
      <c r="Q8" s="317"/>
      <c r="R8" s="483" t="s">
        <v>990</v>
      </c>
      <c r="S8" s="483" t="str">
        <f t="shared" si="0"/>
        <v xml:space="preserve">PAC: DL20_CHLR_AC-Cool-2021PLN-v3-27
RMP: 
CA: </v>
      </c>
      <c r="T8" s="317" t="s">
        <v>1875</v>
      </c>
      <c r="U8" s="318" t="s">
        <v>1892</v>
      </c>
      <c r="V8" s="318" t="s">
        <v>1886</v>
      </c>
      <c r="W8" s="317" t="s">
        <v>159</v>
      </c>
      <c r="X8" s="483"/>
      <c r="Y8" s="483"/>
      <c r="Z8" s="577" t="s">
        <v>1887</v>
      </c>
      <c r="AA8" s="317"/>
      <c r="AB8" s="317"/>
      <c r="AC8" s="317"/>
      <c r="AD8" s="317"/>
      <c r="AE8" s="319"/>
      <c r="AF8" s="1" t="s">
        <v>3714</v>
      </c>
      <c r="AG8" s="1" t="str">
        <f t="shared" si="1"/>
        <v/>
      </c>
      <c r="AI8" s="320" t="s">
        <v>1893</v>
      </c>
      <c r="AJ8" s="320" t="s">
        <v>1894</v>
      </c>
      <c r="AK8" s="43">
        <f>COUNTIF(AG:AG,"COST")</f>
        <v>2</v>
      </c>
      <c r="AL8" s="321">
        <f>AK8/AK7</f>
        <v>0.2857142857142857</v>
      </c>
    </row>
    <row r="9" spans="1:38" s="1" customFormat="1" x14ac:dyDescent="0.25">
      <c r="A9" s="322"/>
      <c r="B9" s="322" t="s">
        <v>1861</v>
      </c>
      <c r="C9" s="322" t="s">
        <v>1895</v>
      </c>
      <c r="D9" s="323"/>
      <c r="E9" s="323"/>
      <c r="F9" s="323" t="s">
        <v>990</v>
      </c>
      <c r="G9" s="946" t="s">
        <v>175</v>
      </c>
      <c r="H9" s="324"/>
      <c r="I9" s="324" t="s">
        <v>990</v>
      </c>
      <c r="J9" s="323" t="s">
        <v>1863</v>
      </c>
      <c r="K9" s="322"/>
      <c r="L9" s="324" t="s">
        <v>1864</v>
      </c>
      <c r="M9" s="324" t="s">
        <v>1864</v>
      </c>
      <c r="N9" s="324" t="s">
        <v>990</v>
      </c>
      <c r="O9" s="323" t="s">
        <v>990</v>
      </c>
      <c r="P9" s="324"/>
      <c r="Q9" s="323"/>
      <c r="R9" s="324" t="s">
        <v>990</v>
      </c>
      <c r="S9" s="324" t="str">
        <f t="shared" si="0"/>
        <v/>
      </c>
      <c r="T9" s="296"/>
      <c r="U9" s="297"/>
      <c r="V9" s="296"/>
      <c r="W9" s="323" t="s">
        <v>159</v>
      </c>
      <c r="X9" s="324"/>
      <c r="Y9" s="324"/>
      <c r="Z9" s="578"/>
      <c r="AA9" s="323" t="s">
        <v>1865</v>
      </c>
      <c r="AB9" s="323" t="s">
        <v>155</v>
      </c>
      <c r="AC9" s="323" t="s">
        <v>155</v>
      </c>
      <c r="AD9" s="323" t="s">
        <v>155</v>
      </c>
      <c r="AE9" s="324" t="s">
        <v>155</v>
      </c>
      <c r="AF9" s="1" t="s">
        <v>990</v>
      </c>
      <c r="AG9" s="1" t="str">
        <f t="shared" si="1"/>
        <v/>
      </c>
    </row>
    <row r="10" spans="1:38" s="1" customFormat="1" ht="60" x14ac:dyDescent="0.25">
      <c r="A10" s="325"/>
      <c r="B10" s="325" t="s">
        <v>151</v>
      </c>
      <c r="C10" s="325" t="s">
        <v>1896</v>
      </c>
      <c r="D10" s="326" t="s">
        <v>155</v>
      </c>
      <c r="E10" s="326"/>
      <c r="F10" s="326" t="s">
        <v>990</v>
      </c>
      <c r="G10" s="946"/>
      <c r="H10" s="327"/>
      <c r="I10" s="327" t="s">
        <v>990</v>
      </c>
      <c r="J10" s="326" t="s">
        <v>1863</v>
      </c>
      <c r="K10" s="325"/>
      <c r="L10" s="327" t="s">
        <v>1864</v>
      </c>
      <c r="M10" s="327" t="s">
        <v>1864</v>
      </c>
      <c r="N10" s="327" t="s">
        <v>990</v>
      </c>
      <c r="O10" s="326" t="s">
        <v>990</v>
      </c>
      <c r="P10" s="327"/>
      <c r="Q10" s="326"/>
      <c r="R10" s="327" t="s">
        <v>990</v>
      </c>
      <c r="S10" s="327" t="str">
        <f t="shared" si="0"/>
        <v>PAC: 
RMP: XCEL
CA: DL
CA TRM</v>
      </c>
      <c r="T10" s="301"/>
      <c r="U10" s="328"/>
      <c r="V10" s="301"/>
      <c r="W10" s="326" t="s">
        <v>159</v>
      </c>
      <c r="X10" s="327"/>
      <c r="Y10" s="327"/>
      <c r="Z10" s="579"/>
      <c r="AA10" s="326" t="s">
        <v>1865</v>
      </c>
      <c r="AB10" s="326" t="s">
        <v>155</v>
      </c>
      <c r="AC10" s="326" t="s">
        <v>155</v>
      </c>
      <c r="AD10" s="326" t="s">
        <v>155</v>
      </c>
      <c r="AE10" s="327" t="s">
        <v>155</v>
      </c>
      <c r="AF10" s="1" t="s">
        <v>3715</v>
      </c>
      <c r="AG10" s="1" t="str">
        <f t="shared" si="1"/>
        <v/>
      </c>
      <c r="AI10" s="947" t="s">
        <v>1836</v>
      </c>
      <c r="AJ10" s="948"/>
      <c r="AK10" s="329" t="s">
        <v>1859</v>
      </c>
      <c r="AL10" s="574" t="s">
        <v>1860</v>
      </c>
    </row>
    <row r="11" spans="1:38" s="1" customFormat="1" ht="75.75" thickBot="1" x14ac:dyDescent="0.3">
      <c r="A11" s="325" t="s">
        <v>1897</v>
      </c>
      <c r="B11" s="325" t="s">
        <v>165</v>
      </c>
      <c r="C11" s="325" t="s">
        <v>1898</v>
      </c>
      <c r="D11" s="326" t="s">
        <v>155</v>
      </c>
      <c r="E11" s="326"/>
      <c r="F11" s="326" t="s">
        <v>155</v>
      </c>
      <c r="G11" s="946"/>
      <c r="H11" s="327" t="s">
        <v>1863</v>
      </c>
      <c r="I11" s="327" t="s">
        <v>1872</v>
      </c>
      <c r="J11" s="326" t="s">
        <v>1885</v>
      </c>
      <c r="K11" s="325"/>
      <c r="L11" s="327" t="s">
        <v>990</v>
      </c>
      <c r="M11" s="327" t="s">
        <v>990</v>
      </c>
      <c r="N11" s="327" t="s">
        <v>1899</v>
      </c>
      <c r="O11" s="326" t="s">
        <v>1873</v>
      </c>
      <c r="P11" s="327"/>
      <c r="Q11" s="327" t="s">
        <v>1874</v>
      </c>
      <c r="R11" s="327" t="s">
        <v>3678</v>
      </c>
      <c r="S11" s="327" t="str">
        <f t="shared" si="0"/>
        <v>PAC: 
RMP: XCEL
CA: DL
CA TRM</v>
      </c>
      <c r="T11" s="326" t="s">
        <v>1873</v>
      </c>
      <c r="U11" s="330" t="s">
        <v>1900</v>
      </c>
      <c r="V11" s="302" t="s">
        <v>1886</v>
      </c>
      <c r="W11" s="326" t="s">
        <v>159</v>
      </c>
      <c r="X11" s="327" t="s">
        <v>1901</v>
      </c>
      <c r="Y11" s="327"/>
      <c r="Z11" s="308" t="s">
        <v>1902</v>
      </c>
      <c r="AA11" s="326"/>
      <c r="AB11" s="326"/>
      <c r="AC11" s="326"/>
      <c r="AD11" s="326"/>
      <c r="AE11" s="331"/>
      <c r="AF11" s="1" t="s">
        <v>3715</v>
      </c>
      <c r="AG11" s="1" t="str">
        <f t="shared" si="1"/>
        <v/>
      </c>
      <c r="AI11" s="949" t="s">
        <v>1903</v>
      </c>
      <c r="AJ11" s="949"/>
      <c r="AK11" s="332">
        <f>COUNTIFS($J:$J,AI11)</f>
        <v>162</v>
      </c>
      <c r="AL11" s="333">
        <f>AK11/SUM(AK$4,AK$5,AK$6,AK$7)</f>
        <v>0.88524590163934425</v>
      </c>
    </row>
    <row r="12" spans="1:38" s="1" customFormat="1" ht="75.75" thickBot="1" x14ac:dyDescent="0.3">
      <c r="A12" s="325" t="s">
        <v>1904</v>
      </c>
      <c r="B12" s="325" t="s">
        <v>168</v>
      </c>
      <c r="C12" s="325" t="s">
        <v>1905</v>
      </c>
      <c r="D12" s="326" t="s">
        <v>155</v>
      </c>
      <c r="E12" s="326"/>
      <c r="F12" s="326" t="s">
        <v>990</v>
      </c>
      <c r="G12" s="946"/>
      <c r="H12" s="327"/>
      <c r="I12" s="327" t="s">
        <v>990</v>
      </c>
      <c r="J12" s="326" t="s">
        <v>1863</v>
      </c>
      <c r="K12" s="579" t="s">
        <v>1906</v>
      </c>
      <c r="L12" s="327" t="s">
        <v>1864</v>
      </c>
      <c r="M12" s="327" t="s">
        <v>1864</v>
      </c>
      <c r="N12" s="327" t="s">
        <v>990</v>
      </c>
      <c r="O12" s="327" t="s">
        <v>990</v>
      </c>
      <c r="P12" s="327"/>
      <c r="Q12" s="327"/>
      <c r="R12" s="327" t="s">
        <v>990</v>
      </c>
      <c r="S12" s="327" t="str">
        <f t="shared" si="0"/>
        <v xml:space="preserve">PAC: 
RMP: 
CA: </v>
      </c>
      <c r="T12" s="327" t="s">
        <v>1873</v>
      </c>
      <c r="U12" s="327" t="s">
        <v>1293</v>
      </c>
      <c r="V12" s="327" t="s">
        <v>1877</v>
      </c>
      <c r="W12" s="327" t="s">
        <v>159</v>
      </c>
      <c r="X12" s="327" t="s">
        <v>1875</v>
      </c>
      <c r="Y12" s="327"/>
      <c r="Z12" s="579" t="s">
        <v>1907</v>
      </c>
      <c r="AA12" s="326" t="s">
        <v>1865</v>
      </c>
      <c r="AB12" s="326" t="s">
        <v>155</v>
      </c>
      <c r="AC12" s="326" t="s">
        <v>155</v>
      </c>
      <c r="AD12" s="326" t="s">
        <v>155</v>
      </c>
      <c r="AE12" s="327" t="s">
        <v>155</v>
      </c>
      <c r="AF12" s="1" t="s">
        <v>3716</v>
      </c>
      <c r="AG12" s="1" t="str">
        <f t="shared" si="1"/>
        <v/>
      </c>
      <c r="AI12" s="950" t="s">
        <v>1908</v>
      </c>
      <c r="AJ12" s="950"/>
      <c r="AK12" s="334">
        <f>COUNTIFS($J:$J,AI12)</f>
        <v>39</v>
      </c>
      <c r="AL12" s="335">
        <f>AK12/SUM(AK$4,AK$5,AK$6,AK$7)</f>
        <v>0.21311475409836064</v>
      </c>
    </row>
    <row r="13" spans="1:38" s="1" customFormat="1" ht="75.75" thickBot="1" x14ac:dyDescent="0.3">
      <c r="A13" s="325" t="s">
        <v>1909</v>
      </c>
      <c r="B13" s="325" t="s">
        <v>170</v>
      </c>
      <c r="C13" s="325" t="s">
        <v>1910</v>
      </c>
      <c r="D13" s="326" t="s">
        <v>155</v>
      </c>
      <c r="E13" s="326"/>
      <c r="F13" s="326" t="s">
        <v>990</v>
      </c>
      <c r="G13" s="946"/>
      <c r="H13" s="327"/>
      <c r="I13" s="327" t="s">
        <v>990</v>
      </c>
      <c r="J13" s="326" t="s">
        <v>1885</v>
      </c>
      <c r="K13" s="325"/>
      <c r="L13" s="327" t="s">
        <v>1864</v>
      </c>
      <c r="M13" s="327" t="s">
        <v>1864</v>
      </c>
      <c r="N13" s="327" t="s">
        <v>990</v>
      </c>
      <c r="O13" s="326" t="s">
        <v>990</v>
      </c>
      <c r="P13" s="327"/>
      <c r="Q13" s="326"/>
      <c r="R13" s="327" t="s">
        <v>990</v>
      </c>
      <c r="S13" s="327" t="str">
        <f t="shared" si="0"/>
        <v xml:space="preserve">PAC: 
RMP: 
CA: </v>
      </c>
      <c r="T13" s="326" t="s">
        <v>1873</v>
      </c>
      <c r="U13" s="327" t="s">
        <v>1294</v>
      </c>
      <c r="V13" s="302" t="s">
        <v>1886</v>
      </c>
      <c r="W13" s="326" t="s">
        <v>159</v>
      </c>
      <c r="X13" s="327" t="s">
        <v>1875</v>
      </c>
      <c r="Y13" s="327"/>
      <c r="Z13" s="579" t="s">
        <v>1907</v>
      </c>
      <c r="AA13" s="326"/>
      <c r="AB13" s="326"/>
      <c r="AC13" s="326"/>
      <c r="AD13" s="326"/>
      <c r="AE13" s="331"/>
      <c r="AF13" s="1" t="s">
        <v>3716</v>
      </c>
      <c r="AG13" s="1" t="str">
        <f t="shared" si="1"/>
        <v/>
      </c>
      <c r="AI13" s="949" t="s">
        <v>1911</v>
      </c>
      <c r="AJ13" s="949"/>
      <c r="AK13" s="332">
        <f>COUNTIFS($J:$J,AI13)</f>
        <v>0</v>
      </c>
      <c r="AL13" s="333">
        <f>AK13/SUM(AK$4,AK$5,AK$6,AK$7)</f>
        <v>0</v>
      </c>
    </row>
    <row r="14" spans="1:38" s="1" customFormat="1" ht="75" x14ac:dyDescent="0.25">
      <c r="A14" s="325" t="s">
        <v>1912</v>
      </c>
      <c r="B14" s="325" t="s">
        <v>186</v>
      </c>
      <c r="C14" s="325" t="s">
        <v>1913</v>
      </c>
      <c r="D14" s="326" t="s">
        <v>155</v>
      </c>
      <c r="E14" s="326"/>
      <c r="F14" s="326" t="s">
        <v>155</v>
      </c>
      <c r="G14" s="946"/>
      <c r="H14" s="327" t="s">
        <v>1914</v>
      </c>
      <c r="I14" s="327" t="s">
        <v>990</v>
      </c>
      <c r="J14" s="326" t="s">
        <v>1885</v>
      </c>
      <c r="K14" s="325"/>
      <c r="L14" s="327" t="s">
        <v>990</v>
      </c>
      <c r="M14" s="327" t="s">
        <v>990</v>
      </c>
      <c r="N14" s="327" t="s">
        <v>990</v>
      </c>
      <c r="O14" s="326" t="s">
        <v>990</v>
      </c>
      <c r="P14" s="327"/>
      <c r="Q14" s="326"/>
      <c r="R14" s="327" t="s">
        <v>990</v>
      </c>
      <c r="S14" s="327" t="str">
        <f t="shared" si="0"/>
        <v xml:space="preserve">PAC: 
RMP: XCEL
CA: </v>
      </c>
      <c r="T14" s="326" t="s">
        <v>1873</v>
      </c>
      <c r="U14" s="327" t="s">
        <v>1295</v>
      </c>
      <c r="V14" s="302" t="s">
        <v>1886</v>
      </c>
      <c r="W14" s="326" t="s">
        <v>159</v>
      </c>
      <c r="X14" s="327" t="s">
        <v>1875</v>
      </c>
      <c r="Y14" s="327"/>
      <c r="Z14" s="579" t="s">
        <v>1907</v>
      </c>
      <c r="AA14" s="326"/>
      <c r="AB14" s="326"/>
      <c r="AC14" s="326"/>
      <c r="AD14" s="326"/>
      <c r="AE14" s="331"/>
      <c r="AF14" s="1" t="s">
        <v>3717</v>
      </c>
      <c r="AG14" s="1" t="str">
        <f t="shared" si="1"/>
        <v/>
      </c>
    </row>
    <row r="15" spans="1:38" s="1" customFormat="1" ht="75" x14ac:dyDescent="0.25">
      <c r="A15" s="325" t="s">
        <v>1915</v>
      </c>
      <c r="B15" s="325" t="s">
        <v>188</v>
      </c>
      <c r="C15" s="325" t="s">
        <v>1916</v>
      </c>
      <c r="D15" s="326" t="s">
        <v>155</v>
      </c>
      <c r="E15" s="326"/>
      <c r="F15" s="326" t="s">
        <v>155</v>
      </c>
      <c r="G15" s="946"/>
      <c r="H15" s="327" t="s">
        <v>1914</v>
      </c>
      <c r="I15" s="327" t="s">
        <v>990</v>
      </c>
      <c r="J15" s="326" t="s">
        <v>1885</v>
      </c>
      <c r="K15" s="325"/>
      <c r="L15" s="327" t="s">
        <v>990</v>
      </c>
      <c r="M15" s="327" t="s">
        <v>990</v>
      </c>
      <c r="N15" s="327" t="s">
        <v>990</v>
      </c>
      <c r="O15" s="326" t="s">
        <v>990</v>
      </c>
      <c r="P15" s="327"/>
      <c r="Q15" s="326"/>
      <c r="R15" s="327" t="s">
        <v>990</v>
      </c>
      <c r="S15" s="327" t="str">
        <f t="shared" si="0"/>
        <v xml:space="preserve">PAC: 
RMP: 
CA: </v>
      </c>
      <c r="T15" s="326" t="s">
        <v>1873</v>
      </c>
      <c r="U15" s="327" t="s">
        <v>1296</v>
      </c>
      <c r="V15" s="302" t="s">
        <v>1886</v>
      </c>
      <c r="W15" s="326" t="s">
        <v>159</v>
      </c>
      <c r="X15" s="327" t="s">
        <v>1875</v>
      </c>
      <c r="Y15" s="327"/>
      <c r="Z15" s="579" t="s">
        <v>1907</v>
      </c>
      <c r="AA15" s="326"/>
      <c r="AB15" s="326"/>
      <c r="AC15" s="326"/>
      <c r="AD15" s="326"/>
      <c r="AE15" s="331"/>
      <c r="AF15" s="1" t="s">
        <v>3716</v>
      </c>
      <c r="AG15" s="1" t="str">
        <f t="shared" si="1"/>
        <v/>
      </c>
    </row>
    <row r="16" spans="1:38" s="1" customFormat="1" ht="75" x14ac:dyDescent="0.25">
      <c r="A16" s="336" t="s">
        <v>1917</v>
      </c>
      <c r="B16" s="336" t="s">
        <v>190</v>
      </c>
      <c r="C16" s="336" t="s">
        <v>1918</v>
      </c>
      <c r="D16" s="337" t="s">
        <v>155</v>
      </c>
      <c r="E16" s="337"/>
      <c r="F16" s="337" t="s">
        <v>155</v>
      </c>
      <c r="G16" s="946"/>
      <c r="H16" s="338" t="s">
        <v>1914</v>
      </c>
      <c r="I16" s="338" t="s">
        <v>990</v>
      </c>
      <c r="J16" s="337" t="s">
        <v>1885</v>
      </c>
      <c r="K16" s="336"/>
      <c r="L16" s="338" t="s">
        <v>990</v>
      </c>
      <c r="M16" s="338" t="s">
        <v>990</v>
      </c>
      <c r="N16" s="338" t="s">
        <v>990</v>
      </c>
      <c r="O16" s="337" t="s">
        <v>990</v>
      </c>
      <c r="P16" s="338"/>
      <c r="Q16" s="337"/>
      <c r="R16" s="338" t="s">
        <v>990</v>
      </c>
      <c r="S16" s="338" t="str">
        <f t="shared" si="0"/>
        <v xml:space="preserve">PAC: 
RMP: 
CA: </v>
      </c>
      <c r="T16" s="337" t="s">
        <v>1873</v>
      </c>
      <c r="U16" s="339" t="s">
        <v>1900</v>
      </c>
      <c r="V16" s="318" t="s">
        <v>1886</v>
      </c>
      <c r="W16" s="337" t="s">
        <v>159</v>
      </c>
      <c r="X16" s="338" t="s">
        <v>1875</v>
      </c>
      <c r="Y16" s="338"/>
      <c r="Z16" s="580" t="s">
        <v>1907</v>
      </c>
      <c r="AA16" s="337"/>
      <c r="AB16" s="337"/>
      <c r="AC16" s="337"/>
      <c r="AD16" s="337"/>
      <c r="AE16" s="340"/>
      <c r="AF16" s="1" t="s">
        <v>3716</v>
      </c>
      <c r="AG16" s="1" t="str">
        <f t="shared" si="1"/>
        <v/>
      </c>
    </row>
    <row r="17" spans="1:33" s="1" customFormat="1" x14ac:dyDescent="0.25">
      <c r="A17" s="295"/>
      <c r="B17" s="295" t="s">
        <v>1861</v>
      </c>
      <c r="C17" s="295" t="s">
        <v>1919</v>
      </c>
      <c r="D17" s="573"/>
      <c r="E17" s="573"/>
      <c r="F17" s="573" t="s">
        <v>990</v>
      </c>
      <c r="G17" s="951" t="s">
        <v>194</v>
      </c>
      <c r="H17" s="484"/>
      <c r="I17" s="484" t="s">
        <v>990</v>
      </c>
      <c r="J17" s="283" t="s">
        <v>1863</v>
      </c>
      <c r="K17" s="282"/>
      <c r="L17" s="484" t="s">
        <v>1864</v>
      </c>
      <c r="M17" s="484" t="s">
        <v>1864</v>
      </c>
      <c r="N17" s="484" t="s">
        <v>990</v>
      </c>
      <c r="O17" s="283" t="s">
        <v>990</v>
      </c>
      <c r="P17" s="484"/>
      <c r="Q17" s="283"/>
      <c r="R17" s="484" t="s">
        <v>990</v>
      </c>
      <c r="S17" s="484" t="str">
        <f t="shared" si="0"/>
        <v/>
      </c>
      <c r="T17" s="301"/>
      <c r="U17" s="328"/>
      <c r="V17" s="301"/>
      <c r="W17" s="283" t="s">
        <v>159</v>
      </c>
      <c r="X17" s="484"/>
      <c r="Y17" s="484"/>
      <c r="Z17" s="576"/>
      <c r="AA17" s="283" t="s">
        <v>1865</v>
      </c>
      <c r="AB17" s="283" t="s">
        <v>155</v>
      </c>
      <c r="AC17" s="283" t="s">
        <v>155</v>
      </c>
      <c r="AD17" s="283" t="s">
        <v>155</v>
      </c>
      <c r="AE17" s="484" t="s">
        <v>155</v>
      </c>
      <c r="AF17" s="1" t="s">
        <v>990</v>
      </c>
      <c r="AG17" s="1" t="str">
        <f t="shared" si="1"/>
        <v/>
      </c>
    </row>
    <row r="18" spans="1:33" s="1" customFormat="1" ht="45" x14ac:dyDescent="0.25">
      <c r="A18" s="282"/>
      <c r="B18" s="282" t="s">
        <v>151</v>
      </c>
      <c r="C18" s="282" t="s">
        <v>1920</v>
      </c>
      <c r="D18" s="283"/>
      <c r="E18" s="283"/>
      <c r="F18" s="283" t="s">
        <v>990</v>
      </c>
      <c r="G18" s="952"/>
      <c r="H18" s="484"/>
      <c r="I18" s="484" t="s">
        <v>990</v>
      </c>
      <c r="J18" s="283" t="s">
        <v>1863</v>
      </c>
      <c r="K18" s="282"/>
      <c r="L18" s="484" t="s">
        <v>1864</v>
      </c>
      <c r="M18" s="484" t="s">
        <v>1864</v>
      </c>
      <c r="N18" s="484" t="s">
        <v>990</v>
      </c>
      <c r="O18" s="283" t="s">
        <v>990</v>
      </c>
      <c r="P18" s="484"/>
      <c r="Q18" s="283"/>
      <c r="R18" s="484" t="s">
        <v>990</v>
      </c>
      <c r="S18" s="484" t="str">
        <f t="shared" si="0"/>
        <v>PAC: DL20_RTU-Cool-2021PLN-V2-1
RMP: 
CA: DL-CA eTRM</v>
      </c>
      <c r="T18" s="301"/>
      <c r="U18" s="328" t="s">
        <v>1921</v>
      </c>
      <c r="V18" s="301"/>
      <c r="W18" s="283" t="s">
        <v>159</v>
      </c>
      <c r="X18" s="484"/>
      <c r="Y18" s="484"/>
      <c r="Z18" s="576"/>
      <c r="AA18" s="283" t="s">
        <v>1865</v>
      </c>
      <c r="AB18" s="283" t="s">
        <v>155</v>
      </c>
      <c r="AC18" s="283" t="s">
        <v>155</v>
      </c>
      <c r="AD18" s="283" t="s">
        <v>155</v>
      </c>
      <c r="AE18" s="484" t="s">
        <v>155</v>
      </c>
      <c r="AF18" s="1" t="s">
        <v>3718</v>
      </c>
      <c r="AG18" s="1" t="str">
        <f t="shared" si="1"/>
        <v/>
      </c>
    </row>
    <row r="19" spans="1:33" s="1" customFormat="1" ht="60" x14ac:dyDescent="0.25">
      <c r="A19" s="282" t="s">
        <v>1922</v>
      </c>
      <c r="B19" s="282" t="s">
        <v>165</v>
      </c>
      <c r="C19" s="282" t="s">
        <v>1923</v>
      </c>
      <c r="D19" s="283" t="s">
        <v>155</v>
      </c>
      <c r="E19" s="283"/>
      <c r="F19" s="283" t="s">
        <v>155</v>
      </c>
      <c r="G19" s="952"/>
      <c r="H19" s="484" t="s">
        <v>1863</v>
      </c>
      <c r="I19" s="484" t="s">
        <v>1872</v>
      </c>
      <c r="J19" s="283" t="s">
        <v>1863</v>
      </c>
      <c r="K19" s="282"/>
      <c r="L19" s="484" t="s">
        <v>1924</v>
      </c>
      <c r="M19" s="484" t="s">
        <v>1925</v>
      </c>
      <c r="N19" s="484" t="s">
        <v>1899</v>
      </c>
      <c r="O19" s="283" t="s">
        <v>1926</v>
      </c>
      <c r="P19" s="484"/>
      <c r="Q19" s="484" t="s">
        <v>1927</v>
      </c>
      <c r="R19" s="484" t="s">
        <v>3679</v>
      </c>
      <c r="S19" s="484" t="str">
        <f t="shared" si="0"/>
        <v>PAC: DL20_RTU-Cool-2021PLN-V2-2
RMP: 
CA: DL20_RTU-Cool-CMUATRM-1</v>
      </c>
      <c r="T19" s="283" t="s">
        <v>1926</v>
      </c>
      <c r="U19" s="330" t="s">
        <v>1921</v>
      </c>
      <c r="V19" s="283" t="s">
        <v>1877</v>
      </c>
      <c r="W19" s="283" t="s">
        <v>159</v>
      </c>
      <c r="X19" s="484" t="s">
        <v>1928</v>
      </c>
      <c r="Y19" s="484"/>
      <c r="Z19" s="576" t="s">
        <v>1929</v>
      </c>
      <c r="AA19" s="283" t="s">
        <v>1865</v>
      </c>
      <c r="AB19" s="283" t="s">
        <v>155</v>
      </c>
      <c r="AC19" s="283" t="s">
        <v>155</v>
      </c>
      <c r="AD19" s="283" t="s">
        <v>155</v>
      </c>
      <c r="AE19" s="484" t="s">
        <v>155</v>
      </c>
      <c r="AF19" s="1" t="s">
        <v>3719</v>
      </c>
      <c r="AG19" s="1" t="str">
        <f t="shared" si="1"/>
        <v/>
      </c>
    </row>
    <row r="20" spans="1:33" s="1" customFormat="1" ht="140.25" customHeight="1" x14ac:dyDescent="0.25">
      <c r="A20" s="282" t="s">
        <v>1930</v>
      </c>
      <c r="B20" s="282" t="s">
        <v>168</v>
      </c>
      <c r="C20" s="282" t="s">
        <v>1931</v>
      </c>
      <c r="D20" s="283" t="s">
        <v>155</v>
      </c>
      <c r="E20" s="283"/>
      <c r="F20" s="283" t="s">
        <v>155</v>
      </c>
      <c r="G20" s="952"/>
      <c r="H20" s="484" t="s">
        <v>1863</v>
      </c>
      <c r="I20" s="484" t="s">
        <v>1872</v>
      </c>
      <c r="J20" s="283" t="s">
        <v>1885</v>
      </c>
      <c r="K20" s="282"/>
      <c r="L20" s="484" t="s">
        <v>1924</v>
      </c>
      <c r="M20" s="484" t="s">
        <v>1925</v>
      </c>
      <c r="N20" s="484" t="s">
        <v>1899</v>
      </c>
      <c r="O20" s="283" t="s">
        <v>990</v>
      </c>
      <c r="P20" s="484"/>
      <c r="Q20" s="283"/>
      <c r="R20" s="484" t="s">
        <v>990</v>
      </c>
      <c r="S20" s="484" t="str">
        <f t="shared" si="0"/>
        <v>PAC: DL20_RTU-Cool-2021PLN-V2-3
RMP: 
CA: DL20_RTU-Cool-CMUATRM-2</v>
      </c>
      <c r="T20" s="283" t="s">
        <v>1926</v>
      </c>
      <c r="U20" s="330" t="s">
        <v>1932</v>
      </c>
      <c r="V20" s="302" t="s">
        <v>1886</v>
      </c>
      <c r="W20" s="283" t="s">
        <v>159</v>
      </c>
      <c r="X20" s="484" t="s">
        <v>1928</v>
      </c>
      <c r="Y20" s="484"/>
      <c r="Z20" s="576" t="s">
        <v>1933</v>
      </c>
      <c r="AA20" s="283"/>
      <c r="AB20" s="283"/>
      <c r="AC20" s="283"/>
      <c r="AD20" s="283"/>
      <c r="AE20" s="312"/>
      <c r="AF20" s="1" t="s">
        <v>3720</v>
      </c>
      <c r="AG20" s="1" t="str">
        <f t="shared" si="1"/>
        <v/>
      </c>
    </row>
    <row r="21" spans="1:33" s="1" customFormat="1" ht="60" x14ac:dyDescent="0.25">
      <c r="A21" s="282" t="s">
        <v>1934</v>
      </c>
      <c r="B21" s="282" t="s">
        <v>170</v>
      </c>
      <c r="C21" s="282" t="s">
        <v>1935</v>
      </c>
      <c r="D21" s="283" t="s">
        <v>155</v>
      </c>
      <c r="E21" s="283"/>
      <c r="F21" s="283" t="s">
        <v>990</v>
      </c>
      <c r="G21" s="952"/>
      <c r="H21" s="484"/>
      <c r="I21" s="484" t="s">
        <v>990</v>
      </c>
      <c r="J21" s="283" t="s">
        <v>1885</v>
      </c>
      <c r="K21" s="282"/>
      <c r="L21" s="484" t="s">
        <v>1864</v>
      </c>
      <c r="M21" s="484" t="s">
        <v>1864</v>
      </c>
      <c r="N21" s="484" t="s">
        <v>990</v>
      </c>
      <c r="O21" s="283" t="s">
        <v>1926</v>
      </c>
      <c r="P21" s="484"/>
      <c r="Q21" s="484" t="s">
        <v>1927</v>
      </c>
      <c r="R21" s="484" t="s">
        <v>3679</v>
      </c>
      <c r="S21" s="484" t="str">
        <f t="shared" si="0"/>
        <v>PAC: 
RMP: 
CA: DL-CA eTRM</v>
      </c>
      <c r="T21" s="283" t="s">
        <v>1926</v>
      </c>
      <c r="U21" s="330" t="s">
        <v>1921</v>
      </c>
      <c r="V21" s="302" t="s">
        <v>1886</v>
      </c>
      <c r="W21" s="283" t="s">
        <v>159</v>
      </c>
      <c r="X21" s="484" t="s">
        <v>1928</v>
      </c>
      <c r="Y21" s="484"/>
      <c r="Z21" s="576" t="s">
        <v>1929</v>
      </c>
      <c r="AA21" s="283"/>
      <c r="AB21" s="283"/>
      <c r="AC21" s="283"/>
      <c r="AD21" s="283"/>
      <c r="AE21" s="312"/>
      <c r="AF21" s="1" t="s">
        <v>3721</v>
      </c>
      <c r="AG21" s="1" t="str">
        <f t="shared" si="1"/>
        <v/>
      </c>
    </row>
    <row r="22" spans="1:33" s="1" customFormat="1" ht="60" x14ac:dyDescent="0.25">
      <c r="A22" s="282" t="s">
        <v>1936</v>
      </c>
      <c r="B22" s="282" t="s">
        <v>186</v>
      </c>
      <c r="C22" s="282" t="s">
        <v>1937</v>
      </c>
      <c r="D22" s="283"/>
      <c r="E22" s="283" t="s">
        <v>155</v>
      </c>
      <c r="F22" s="283" t="s">
        <v>990</v>
      </c>
      <c r="G22" s="952"/>
      <c r="H22" s="484"/>
      <c r="I22" s="484" t="s">
        <v>990</v>
      </c>
      <c r="J22" s="283" t="s">
        <v>1863</v>
      </c>
      <c r="K22" s="282"/>
      <c r="L22" s="484" t="s">
        <v>1864</v>
      </c>
      <c r="M22" s="484" t="s">
        <v>1864</v>
      </c>
      <c r="N22" s="484" t="s">
        <v>990</v>
      </c>
      <c r="O22" s="283" t="s">
        <v>990</v>
      </c>
      <c r="P22" s="484"/>
      <c r="Q22" s="283"/>
      <c r="R22" s="484" t="s">
        <v>990</v>
      </c>
      <c r="S22" s="484" t="str">
        <f t="shared" si="0"/>
        <v xml:space="preserve">PAC: 
RMP: 
CA: </v>
      </c>
      <c r="T22" s="283" t="s">
        <v>1926</v>
      </c>
      <c r="U22" s="330" t="s">
        <v>1932</v>
      </c>
      <c r="V22" s="283" t="s">
        <v>1877</v>
      </c>
      <c r="W22" s="283" t="s">
        <v>159</v>
      </c>
      <c r="X22" s="484" t="s">
        <v>1928</v>
      </c>
      <c r="Y22" s="484"/>
      <c r="Z22" s="576" t="s">
        <v>1929</v>
      </c>
      <c r="AA22" s="283" t="s">
        <v>1865</v>
      </c>
      <c r="AB22" s="283" t="s">
        <v>155</v>
      </c>
      <c r="AC22" s="283" t="s">
        <v>155</v>
      </c>
      <c r="AD22" s="283" t="s">
        <v>155</v>
      </c>
      <c r="AE22" s="484" t="s">
        <v>155</v>
      </c>
      <c r="AF22" s="1" t="s">
        <v>3716</v>
      </c>
      <c r="AG22" s="1" t="str">
        <f t="shared" si="1"/>
        <v/>
      </c>
    </row>
    <row r="23" spans="1:33" s="1" customFormat="1" ht="60" x14ac:dyDescent="0.25">
      <c r="A23" s="316" t="s">
        <v>1938</v>
      </c>
      <c r="B23" s="316" t="s">
        <v>188</v>
      </c>
      <c r="C23" s="316" t="s">
        <v>1939</v>
      </c>
      <c r="D23" s="317"/>
      <c r="E23" s="317" t="s">
        <v>155</v>
      </c>
      <c r="F23" s="317" t="s">
        <v>990</v>
      </c>
      <c r="G23" s="953"/>
      <c r="H23" s="483"/>
      <c r="I23" s="483" t="s">
        <v>990</v>
      </c>
      <c r="J23" s="317" t="s">
        <v>1885</v>
      </c>
      <c r="K23" s="316"/>
      <c r="L23" s="483" t="s">
        <v>1864</v>
      </c>
      <c r="M23" s="483" t="s">
        <v>1864</v>
      </c>
      <c r="N23" s="483" t="s">
        <v>990</v>
      </c>
      <c r="O23" s="317" t="s">
        <v>990</v>
      </c>
      <c r="P23" s="483"/>
      <c r="Q23" s="317"/>
      <c r="R23" s="483" t="s">
        <v>990</v>
      </c>
      <c r="S23" s="483" t="str">
        <f t="shared" si="0"/>
        <v xml:space="preserve">PAC: 
RMP: 
CA: </v>
      </c>
      <c r="T23" s="317" t="s">
        <v>1926</v>
      </c>
      <c r="U23" s="339" t="s">
        <v>1921</v>
      </c>
      <c r="V23" s="302" t="s">
        <v>1886</v>
      </c>
      <c r="W23" s="317" t="s">
        <v>159</v>
      </c>
      <c r="X23" s="483" t="s">
        <v>1928</v>
      </c>
      <c r="Y23" s="483"/>
      <c r="Z23" s="576" t="s">
        <v>1929</v>
      </c>
      <c r="AA23" s="317"/>
      <c r="AB23" s="317"/>
      <c r="AC23" s="317"/>
      <c r="AD23" s="317"/>
      <c r="AE23" s="319"/>
      <c r="AF23" s="1" t="s">
        <v>3716</v>
      </c>
      <c r="AG23" s="1" t="str">
        <f t="shared" si="1"/>
        <v/>
      </c>
    </row>
    <row r="24" spans="1:33" s="1" customFormat="1" x14ac:dyDescent="0.25">
      <c r="A24" s="322"/>
      <c r="B24" s="322" t="s">
        <v>1861</v>
      </c>
      <c r="C24" s="322" t="s">
        <v>1940</v>
      </c>
      <c r="D24" s="323"/>
      <c r="E24" s="323"/>
      <c r="F24" s="323" t="s">
        <v>990</v>
      </c>
      <c r="G24" s="954" t="s">
        <v>214</v>
      </c>
      <c r="H24" s="324"/>
      <c r="I24" s="324" t="s">
        <v>990</v>
      </c>
      <c r="J24" s="323" t="s">
        <v>1863</v>
      </c>
      <c r="K24" s="322"/>
      <c r="L24" s="324" t="s">
        <v>1864</v>
      </c>
      <c r="M24" s="324" t="s">
        <v>1864</v>
      </c>
      <c r="N24" s="324" t="s">
        <v>990</v>
      </c>
      <c r="O24" s="323" t="s">
        <v>990</v>
      </c>
      <c r="P24" s="324"/>
      <c r="Q24" s="323"/>
      <c r="R24" s="324" t="s">
        <v>990</v>
      </c>
      <c r="S24" s="324" t="str">
        <f t="shared" si="0"/>
        <v/>
      </c>
      <c r="T24" s="296"/>
      <c r="U24" s="297"/>
      <c r="V24" s="296"/>
      <c r="W24" s="323" t="s">
        <v>159</v>
      </c>
      <c r="X24" s="324"/>
      <c r="Y24" s="324"/>
      <c r="Z24" s="578"/>
      <c r="AA24" s="323" t="s">
        <v>1865</v>
      </c>
      <c r="AB24" s="323" t="s">
        <v>155</v>
      </c>
      <c r="AC24" s="323" t="s">
        <v>155</v>
      </c>
      <c r="AD24" s="323" t="s">
        <v>155</v>
      </c>
      <c r="AE24" s="324" t="s">
        <v>155</v>
      </c>
      <c r="AF24" s="1" t="s">
        <v>990</v>
      </c>
      <c r="AG24" s="1" t="str">
        <f t="shared" si="1"/>
        <v/>
      </c>
    </row>
    <row r="25" spans="1:33" s="1" customFormat="1" ht="60" x14ac:dyDescent="0.25">
      <c r="A25" s="325"/>
      <c r="B25" s="325" t="s">
        <v>151</v>
      </c>
      <c r="C25" s="325" t="s">
        <v>1941</v>
      </c>
      <c r="D25" s="326"/>
      <c r="E25" s="326"/>
      <c r="F25" s="326" t="s">
        <v>990</v>
      </c>
      <c r="G25" s="955"/>
      <c r="H25" s="327"/>
      <c r="I25" s="327" t="s">
        <v>990</v>
      </c>
      <c r="J25" s="326" t="s">
        <v>1863</v>
      </c>
      <c r="K25" s="325"/>
      <c r="L25" s="327" t="s">
        <v>1864</v>
      </c>
      <c r="M25" s="327" t="s">
        <v>1864</v>
      </c>
      <c r="N25" s="327" t="s">
        <v>990</v>
      </c>
      <c r="O25" s="326" t="s">
        <v>990</v>
      </c>
      <c r="P25" s="327"/>
      <c r="Q25" s="326"/>
      <c r="R25" s="327" t="s">
        <v>990</v>
      </c>
      <c r="S25" s="327" t="str">
        <f t="shared" si="0"/>
        <v xml:space="preserve">PAC: DL
2021 plan
RMP: PTAC-Cooling-XCELCO-2017-18-1
CA: </v>
      </c>
      <c r="T25" s="301"/>
      <c r="U25" s="328"/>
      <c r="V25" s="301"/>
      <c r="W25" s="326" t="s">
        <v>159</v>
      </c>
      <c r="X25" s="327"/>
      <c r="Y25" s="327"/>
      <c r="Z25" s="579"/>
      <c r="AA25" s="326" t="s">
        <v>1865</v>
      </c>
      <c r="AB25" s="326" t="s">
        <v>155</v>
      </c>
      <c r="AC25" s="326" t="s">
        <v>155</v>
      </c>
      <c r="AD25" s="326" t="s">
        <v>155</v>
      </c>
      <c r="AE25" s="327" t="s">
        <v>155</v>
      </c>
      <c r="AF25" s="1" t="s">
        <v>3722</v>
      </c>
      <c r="AG25" s="1" t="str">
        <f t="shared" si="1"/>
        <v/>
      </c>
    </row>
    <row r="26" spans="1:33" s="1" customFormat="1" ht="45" x14ac:dyDescent="0.25">
      <c r="A26" s="325" t="s">
        <v>1942</v>
      </c>
      <c r="B26" s="325" t="s">
        <v>165</v>
      </c>
      <c r="C26" s="325" t="s">
        <v>1943</v>
      </c>
      <c r="D26" s="326" t="s">
        <v>155</v>
      </c>
      <c r="E26" s="326"/>
      <c r="F26" s="326" t="s">
        <v>155</v>
      </c>
      <c r="G26" s="955"/>
      <c r="H26" s="327" t="s">
        <v>1863</v>
      </c>
      <c r="I26" s="327" t="s">
        <v>1872</v>
      </c>
      <c r="J26" s="326" t="s">
        <v>1863</v>
      </c>
      <c r="K26" s="325"/>
      <c r="L26" s="327" t="s">
        <v>1944</v>
      </c>
      <c r="M26" s="327" t="s">
        <v>1945</v>
      </c>
      <c r="N26" s="327" t="s">
        <v>1899</v>
      </c>
      <c r="O26" s="326" t="s">
        <v>1946</v>
      </c>
      <c r="P26" s="327"/>
      <c r="Q26" s="327" t="s">
        <v>1947</v>
      </c>
      <c r="R26" s="327" t="s">
        <v>3680</v>
      </c>
      <c r="S26" s="327" t="str">
        <f t="shared" si="0"/>
        <v>PAC: 
RMP: PTAC-Cooling-XCELCO-2017-18-2
CA: DL20_PTAC-Cool-CMUATRM-1</v>
      </c>
      <c r="T26" s="326" t="s">
        <v>1946</v>
      </c>
      <c r="U26" s="327" t="s">
        <v>1946</v>
      </c>
      <c r="V26" s="326" t="s">
        <v>1877</v>
      </c>
      <c r="W26" s="326" t="s">
        <v>159</v>
      </c>
      <c r="X26" s="327" t="s">
        <v>1928</v>
      </c>
      <c r="Y26" s="327"/>
      <c r="Z26" s="579" t="s">
        <v>1887</v>
      </c>
      <c r="AA26" s="326" t="s">
        <v>1865</v>
      </c>
      <c r="AB26" s="326" t="s">
        <v>155</v>
      </c>
      <c r="AC26" s="326" t="s">
        <v>155</v>
      </c>
      <c r="AD26" s="326" t="s">
        <v>155</v>
      </c>
      <c r="AE26" s="327" t="s">
        <v>155</v>
      </c>
      <c r="AF26" s="1" t="s">
        <v>3723</v>
      </c>
      <c r="AG26" s="1" t="str">
        <f t="shared" si="1"/>
        <v/>
      </c>
    </row>
    <row r="27" spans="1:33" s="1" customFormat="1" ht="60" x14ac:dyDescent="0.25">
      <c r="A27" s="336" t="s">
        <v>1948</v>
      </c>
      <c r="B27" s="336" t="s">
        <v>168</v>
      </c>
      <c r="C27" s="336" t="s">
        <v>1949</v>
      </c>
      <c r="D27" s="337" t="s">
        <v>155</v>
      </c>
      <c r="E27" s="337"/>
      <c r="F27" s="337" t="s">
        <v>990</v>
      </c>
      <c r="G27" s="956"/>
      <c r="H27" s="338"/>
      <c r="I27" s="338" t="s">
        <v>990</v>
      </c>
      <c r="J27" s="337" t="s">
        <v>1885</v>
      </c>
      <c r="K27" s="336"/>
      <c r="L27" s="338" t="s">
        <v>1864</v>
      </c>
      <c r="M27" s="338" t="s">
        <v>1864</v>
      </c>
      <c r="N27" s="338" t="s">
        <v>990</v>
      </c>
      <c r="O27" s="337" t="s">
        <v>990</v>
      </c>
      <c r="P27" s="338"/>
      <c r="Q27" s="337"/>
      <c r="R27" s="338" t="s">
        <v>990</v>
      </c>
      <c r="S27" s="338" t="str">
        <f t="shared" si="0"/>
        <v>PAC: DL
2021 plan
RMP: PTAC-Cooling-XCELCO-2017-18-3
CA: DL20_PTAC-Cool-CMUATRM-1</v>
      </c>
      <c r="T27" s="337" t="s">
        <v>1946</v>
      </c>
      <c r="U27" s="339" t="s">
        <v>221</v>
      </c>
      <c r="V27" s="302" t="s">
        <v>1886</v>
      </c>
      <c r="W27" s="337" t="s">
        <v>159</v>
      </c>
      <c r="X27" s="338" t="s">
        <v>1928</v>
      </c>
      <c r="Y27" s="338"/>
      <c r="Z27" s="580" t="s">
        <v>1887</v>
      </c>
      <c r="AA27" s="337"/>
      <c r="AB27" s="337"/>
      <c r="AC27" s="337"/>
      <c r="AD27" s="337"/>
      <c r="AE27" s="340"/>
      <c r="AF27" s="1" t="s">
        <v>3724</v>
      </c>
      <c r="AG27" s="1" t="str">
        <f t="shared" si="1"/>
        <v/>
      </c>
    </row>
    <row r="28" spans="1:33" s="1" customFormat="1" x14ac:dyDescent="0.25">
      <c r="A28" s="295"/>
      <c r="B28" s="295" t="s">
        <v>1861</v>
      </c>
      <c r="C28" s="295" t="s">
        <v>1950</v>
      </c>
      <c r="D28" s="573"/>
      <c r="E28" s="573"/>
      <c r="F28" s="573" t="s">
        <v>990</v>
      </c>
      <c r="G28" s="951" t="s">
        <v>226</v>
      </c>
      <c r="H28" s="482"/>
      <c r="I28" s="482" t="s">
        <v>990</v>
      </c>
      <c r="J28" s="573" t="s">
        <v>1863</v>
      </c>
      <c r="K28" s="295"/>
      <c r="L28" s="482" t="s">
        <v>1864</v>
      </c>
      <c r="M28" s="482" t="s">
        <v>1864</v>
      </c>
      <c r="N28" s="482" t="s">
        <v>990</v>
      </c>
      <c r="O28" s="573" t="s">
        <v>990</v>
      </c>
      <c r="P28" s="482"/>
      <c r="Q28" s="573"/>
      <c r="R28" s="482" t="s">
        <v>990</v>
      </c>
      <c r="S28" s="482" t="str">
        <f t="shared" si="0"/>
        <v/>
      </c>
      <c r="T28" s="296"/>
      <c r="U28" s="297"/>
      <c r="V28" s="296"/>
      <c r="W28" s="573" t="s">
        <v>159</v>
      </c>
      <c r="X28" s="482"/>
      <c r="Y28" s="482"/>
      <c r="Z28" s="575"/>
      <c r="AA28" s="573" t="s">
        <v>1865</v>
      </c>
      <c r="AB28" s="573" t="s">
        <v>155</v>
      </c>
      <c r="AC28" s="573" t="s">
        <v>155</v>
      </c>
      <c r="AD28" s="573" t="s">
        <v>155</v>
      </c>
      <c r="AE28" s="341"/>
      <c r="AF28" s="1" t="s">
        <v>990</v>
      </c>
      <c r="AG28" s="1" t="str">
        <f t="shared" si="1"/>
        <v/>
      </c>
    </row>
    <row r="29" spans="1:33" s="1" customFormat="1" ht="60" x14ac:dyDescent="0.25">
      <c r="A29" s="282"/>
      <c r="B29" s="282" t="s">
        <v>151</v>
      </c>
      <c r="C29" s="576" t="s">
        <v>1951</v>
      </c>
      <c r="D29" s="283"/>
      <c r="E29" s="283"/>
      <c r="F29" s="283" t="s">
        <v>990</v>
      </c>
      <c r="G29" s="952"/>
      <c r="H29" s="484"/>
      <c r="I29" s="484" t="s">
        <v>990</v>
      </c>
      <c r="J29" s="283" t="s">
        <v>1863</v>
      </c>
      <c r="K29" s="282"/>
      <c r="L29" s="484" t="s">
        <v>1864</v>
      </c>
      <c r="M29" s="484" t="s">
        <v>1864</v>
      </c>
      <c r="N29" s="484" t="s">
        <v>990</v>
      </c>
      <c r="O29" s="283" t="s">
        <v>990</v>
      </c>
      <c r="P29" s="484"/>
      <c r="Q29" s="283"/>
      <c r="R29" s="484" t="s">
        <v>990</v>
      </c>
      <c r="S29" s="484" t="str">
        <f t="shared" si="0"/>
        <v>PAC: DL
2021 Plan
RMP: IL TRM
CA: DL20_PTAC-Cool-CMUATRM-3</v>
      </c>
      <c r="T29" s="301"/>
      <c r="U29" s="328"/>
      <c r="V29" s="301"/>
      <c r="W29" s="283" t="s">
        <v>159</v>
      </c>
      <c r="X29" s="484"/>
      <c r="Y29" s="484"/>
      <c r="Z29" s="576"/>
      <c r="AA29" s="283" t="s">
        <v>1865</v>
      </c>
      <c r="AB29" s="283" t="s">
        <v>155</v>
      </c>
      <c r="AC29" s="283" t="s">
        <v>155</v>
      </c>
      <c r="AD29" s="283" t="s">
        <v>155</v>
      </c>
      <c r="AE29" s="342"/>
      <c r="AF29" s="1" t="s">
        <v>3725</v>
      </c>
      <c r="AG29" s="1" t="str">
        <f t="shared" si="1"/>
        <v/>
      </c>
    </row>
    <row r="30" spans="1:33" s="1" customFormat="1" ht="45" x14ac:dyDescent="0.25">
      <c r="A30" s="282" t="s">
        <v>1952</v>
      </c>
      <c r="B30" s="282" t="s">
        <v>165</v>
      </c>
      <c r="C30" s="282" t="s">
        <v>1953</v>
      </c>
      <c r="D30" s="283" t="s">
        <v>155</v>
      </c>
      <c r="E30" s="283"/>
      <c r="F30" s="283" t="s">
        <v>990</v>
      </c>
      <c r="G30" s="952"/>
      <c r="H30" s="484"/>
      <c r="I30" s="484" t="s">
        <v>990</v>
      </c>
      <c r="J30" s="283" t="s">
        <v>1863</v>
      </c>
      <c r="K30" s="282"/>
      <c r="L30" s="484" t="s">
        <v>1864</v>
      </c>
      <c r="M30" s="484" t="s">
        <v>1864</v>
      </c>
      <c r="N30" s="484" t="s">
        <v>990</v>
      </c>
      <c r="O30" s="283" t="s">
        <v>990</v>
      </c>
      <c r="P30" s="484"/>
      <c r="Q30" s="484" t="s">
        <v>1947</v>
      </c>
      <c r="R30" s="484" t="s">
        <v>3680</v>
      </c>
      <c r="S30" s="484" t="str">
        <f t="shared" si="0"/>
        <v>PAC: 
RMP: IL TRM
CA: DL20_PTAC-Cool-CMUATRM-1</v>
      </c>
      <c r="T30" s="283" t="s">
        <v>1946</v>
      </c>
      <c r="U30" s="484" t="s">
        <v>1946</v>
      </c>
      <c r="V30" s="283" t="s">
        <v>1877</v>
      </c>
      <c r="W30" s="283" t="s">
        <v>159</v>
      </c>
      <c r="X30" s="484" t="s">
        <v>1928</v>
      </c>
      <c r="Y30" s="484"/>
      <c r="Z30" s="576" t="s">
        <v>1887</v>
      </c>
      <c r="AA30" s="283" t="s">
        <v>1865</v>
      </c>
      <c r="AB30" s="283" t="s">
        <v>155</v>
      </c>
      <c r="AC30" s="283" t="s">
        <v>155</v>
      </c>
      <c r="AD30" s="283" t="s">
        <v>155</v>
      </c>
      <c r="AE30" s="312"/>
      <c r="AF30" s="1" t="s">
        <v>3726</v>
      </c>
      <c r="AG30" s="1" t="str">
        <f t="shared" si="1"/>
        <v/>
      </c>
    </row>
    <row r="31" spans="1:33" s="1" customFormat="1" ht="60" x14ac:dyDescent="0.25">
      <c r="A31" s="316" t="s">
        <v>1954</v>
      </c>
      <c r="B31" s="316" t="s">
        <v>168</v>
      </c>
      <c r="C31" s="316" t="s">
        <v>1955</v>
      </c>
      <c r="D31" s="317" t="s">
        <v>155</v>
      </c>
      <c r="E31" s="317"/>
      <c r="F31" s="317" t="s">
        <v>990</v>
      </c>
      <c r="G31" s="953"/>
      <c r="H31" s="483"/>
      <c r="I31" s="483" t="s">
        <v>990</v>
      </c>
      <c r="J31" s="317" t="s">
        <v>1885</v>
      </c>
      <c r="K31" s="316"/>
      <c r="L31" s="483" t="s">
        <v>1864</v>
      </c>
      <c r="M31" s="483" t="s">
        <v>1864</v>
      </c>
      <c r="N31" s="483" t="s">
        <v>990</v>
      </c>
      <c r="O31" s="283" t="s">
        <v>990</v>
      </c>
      <c r="P31" s="483"/>
      <c r="Q31" s="483" t="s">
        <v>1947</v>
      </c>
      <c r="R31" s="483" t="s">
        <v>3680</v>
      </c>
      <c r="S31" s="483" t="str">
        <f t="shared" si="0"/>
        <v>PAC: DL
2021 Plan
RMP: 
CA: DL20_PTAC-Cool-CMUATRM-1</v>
      </c>
      <c r="T31" s="317" t="s">
        <v>1946</v>
      </c>
      <c r="U31" s="339" t="s">
        <v>1325</v>
      </c>
      <c r="V31" s="302" t="s">
        <v>1886</v>
      </c>
      <c r="W31" s="317" t="s">
        <v>159</v>
      </c>
      <c r="X31" s="483" t="s">
        <v>1928</v>
      </c>
      <c r="Y31" s="483"/>
      <c r="Z31" s="577" t="s">
        <v>1887</v>
      </c>
      <c r="AA31" s="317"/>
      <c r="AB31" s="317"/>
      <c r="AC31" s="317"/>
      <c r="AD31" s="317"/>
      <c r="AE31" s="319"/>
      <c r="AF31" s="1" t="s">
        <v>3727</v>
      </c>
      <c r="AG31" s="1" t="str">
        <f t="shared" si="1"/>
        <v/>
      </c>
    </row>
    <row r="32" spans="1:33" s="1" customFormat="1" x14ac:dyDescent="0.25">
      <c r="A32" s="322"/>
      <c r="B32" s="322" t="s">
        <v>1861</v>
      </c>
      <c r="C32" s="322" t="s">
        <v>1956</v>
      </c>
      <c r="D32" s="323"/>
      <c r="E32" s="323"/>
      <c r="F32" s="323" t="s">
        <v>990</v>
      </c>
      <c r="G32" s="954" t="s">
        <v>246</v>
      </c>
      <c r="H32" s="324"/>
      <c r="I32" s="324" t="s">
        <v>990</v>
      </c>
      <c r="J32" s="323" t="s">
        <v>1863</v>
      </c>
      <c r="K32" s="322"/>
      <c r="L32" s="324" t="s">
        <v>1864</v>
      </c>
      <c r="M32" s="324" t="s">
        <v>1864</v>
      </c>
      <c r="N32" s="324" t="s">
        <v>990</v>
      </c>
      <c r="O32" s="323" t="s">
        <v>990</v>
      </c>
      <c r="P32" s="324"/>
      <c r="Q32" s="323"/>
      <c r="R32" s="324" t="s">
        <v>990</v>
      </c>
      <c r="S32" s="324" t="str">
        <f t="shared" si="0"/>
        <v/>
      </c>
      <c r="T32" s="296"/>
      <c r="U32" s="297"/>
      <c r="V32" s="296"/>
      <c r="W32" s="323" t="s">
        <v>159</v>
      </c>
      <c r="X32" s="324"/>
      <c r="Y32" s="324"/>
      <c r="Z32" s="578"/>
      <c r="AA32" s="323" t="s">
        <v>1865</v>
      </c>
      <c r="AB32" s="323" t="s">
        <v>155</v>
      </c>
      <c r="AC32" s="323" t="s">
        <v>155</v>
      </c>
      <c r="AD32" s="323" t="s">
        <v>155</v>
      </c>
      <c r="AE32" s="343"/>
      <c r="AF32" s="1" t="s">
        <v>990</v>
      </c>
      <c r="AG32" s="1" t="str">
        <f t="shared" si="1"/>
        <v/>
      </c>
    </row>
    <row r="33" spans="1:33" s="1" customFormat="1" ht="30" x14ac:dyDescent="0.25">
      <c r="A33" s="325"/>
      <c r="B33" s="325" t="s">
        <v>151</v>
      </c>
      <c r="C33" s="325" t="s">
        <v>1957</v>
      </c>
      <c r="D33" s="326"/>
      <c r="E33" s="326"/>
      <c r="F33" s="326" t="s">
        <v>990</v>
      </c>
      <c r="G33" s="955"/>
      <c r="H33" s="327"/>
      <c r="I33" s="327" t="s">
        <v>990</v>
      </c>
      <c r="J33" s="326" t="s">
        <v>1863</v>
      </c>
      <c r="K33" s="325"/>
      <c r="L33" s="327" t="s">
        <v>1864</v>
      </c>
      <c r="M33" s="327" t="s">
        <v>1864</v>
      </c>
      <c r="N33" s="327" t="s">
        <v>990</v>
      </c>
      <c r="O33" s="326" t="s">
        <v>990</v>
      </c>
      <c r="P33" s="327"/>
      <c r="Q33" s="326"/>
      <c r="R33" s="327" t="s">
        <v>990</v>
      </c>
      <c r="S33" s="327" t="str">
        <f t="shared" si="0"/>
        <v/>
      </c>
      <c r="T33" s="330" t="s">
        <v>1958</v>
      </c>
      <c r="U33" s="330" t="s">
        <v>1958</v>
      </c>
      <c r="V33" s="301"/>
      <c r="W33" s="326" t="s">
        <v>159</v>
      </c>
      <c r="X33" s="327"/>
      <c r="Y33" s="327"/>
      <c r="Z33" s="579"/>
      <c r="AA33" s="326" t="s">
        <v>1865</v>
      </c>
      <c r="AB33" s="326" t="s">
        <v>155</v>
      </c>
      <c r="AC33" s="326" t="s">
        <v>155</v>
      </c>
      <c r="AD33" s="326" t="s">
        <v>155</v>
      </c>
      <c r="AE33" s="344"/>
      <c r="AF33" s="1" t="s">
        <v>990</v>
      </c>
      <c r="AG33" s="1" t="str">
        <f t="shared" si="1"/>
        <v/>
      </c>
    </row>
    <row r="34" spans="1:33" s="1" customFormat="1" ht="105" x14ac:dyDescent="0.25">
      <c r="A34" s="325" t="s">
        <v>1959</v>
      </c>
      <c r="B34" s="325" t="s">
        <v>165</v>
      </c>
      <c r="C34" s="579" t="s">
        <v>1960</v>
      </c>
      <c r="D34" s="326" t="s">
        <v>155</v>
      </c>
      <c r="E34" s="326"/>
      <c r="F34" s="326" t="s">
        <v>155</v>
      </c>
      <c r="G34" s="955"/>
      <c r="H34" s="327" t="s">
        <v>1863</v>
      </c>
      <c r="I34" s="327" t="s">
        <v>1872</v>
      </c>
      <c r="J34" s="326" t="s">
        <v>1863</v>
      </c>
      <c r="K34" s="325"/>
      <c r="L34" s="327" t="s">
        <v>1924</v>
      </c>
      <c r="M34" s="327" t="s">
        <v>1925</v>
      </c>
      <c r="N34" s="327" t="s">
        <v>1899</v>
      </c>
      <c r="O34" s="326" t="s">
        <v>990</v>
      </c>
      <c r="P34" s="327"/>
      <c r="Q34" s="327" t="s">
        <v>1961</v>
      </c>
      <c r="R34" s="327" t="s">
        <v>3681</v>
      </c>
      <c r="S34" s="327" t="str">
        <f t="shared" si="0"/>
        <v>PAC: DL20_ASHP-ClHt-2021PLN-V4-2
RMP: 
CA: DL20_ASHP-Cool-CMUATRM-2</v>
      </c>
      <c r="T34" s="330" t="s">
        <v>1962</v>
      </c>
      <c r="U34" s="330" t="s">
        <v>1962</v>
      </c>
      <c r="V34" s="326" t="s">
        <v>1877</v>
      </c>
      <c r="W34" s="326" t="s">
        <v>159</v>
      </c>
      <c r="X34" s="327" t="s">
        <v>1928</v>
      </c>
      <c r="Y34" s="327"/>
      <c r="Z34" s="579" t="s">
        <v>1963</v>
      </c>
      <c r="AA34" s="326" t="s">
        <v>1865</v>
      </c>
      <c r="AB34" s="326" t="s">
        <v>155</v>
      </c>
      <c r="AC34" s="326" t="s">
        <v>155</v>
      </c>
      <c r="AD34" s="326" t="s">
        <v>155</v>
      </c>
      <c r="AE34" s="331"/>
      <c r="AF34" s="1" t="s">
        <v>3728</v>
      </c>
      <c r="AG34" s="1" t="str">
        <f t="shared" si="1"/>
        <v/>
      </c>
    </row>
    <row r="35" spans="1:33" s="1" customFormat="1" ht="105" x14ac:dyDescent="0.25">
      <c r="A35" s="325" t="s">
        <v>1964</v>
      </c>
      <c r="B35" s="325" t="s">
        <v>168</v>
      </c>
      <c r="C35" s="579" t="s">
        <v>1965</v>
      </c>
      <c r="D35" s="326" t="s">
        <v>155</v>
      </c>
      <c r="E35" s="326"/>
      <c r="F35" s="326" t="s">
        <v>990</v>
      </c>
      <c r="G35" s="955"/>
      <c r="H35" s="327" t="s">
        <v>1863</v>
      </c>
      <c r="I35" s="327" t="s">
        <v>1872</v>
      </c>
      <c r="J35" s="326" t="s">
        <v>1885</v>
      </c>
      <c r="K35" s="325"/>
      <c r="L35" s="327" t="s">
        <v>990</v>
      </c>
      <c r="M35" s="327" t="s">
        <v>990</v>
      </c>
      <c r="N35" s="327" t="s">
        <v>990</v>
      </c>
      <c r="O35" s="326" t="s">
        <v>990</v>
      </c>
      <c r="P35" s="327"/>
      <c r="Q35" s="327" t="s">
        <v>1961</v>
      </c>
      <c r="R35" s="327" t="s">
        <v>3681</v>
      </c>
      <c r="S35" s="327" t="str">
        <f t="shared" si="0"/>
        <v xml:space="preserve">PAC: 
RMP: 
CA: </v>
      </c>
      <c r="T35" s="330" t="s">
        <v>1966</v>
      </c>
      <c r="U35" s="330" t="s">
        <v>1966</v>
      </c>
      <c r="V35" s="302" t="s">
        <v>1886</v>
      </c>
      <c r="W35" s="326" t="s">
        <v>159</v>
      </c>
      <c r="X35" s="327" t="s">
        <v>1928</v>
      </c>
      <c r="Y35" s="327"/>
      <c r="Z35" s="579" t="s">
        <v>1963</v>
      </c>
      <c r="AA35" s="326"/>
      <c r="AB35" s="326"/>
      <c r="AC35" s="326"/>
      <c r="AD35" s="326"/>
      <c r="AE35" s="331"/>
      <c r="AF35" s="1" t="s">
        <v>3716</v>
      </c>
      <c r="AG35" s="1" t="str">
        <f t="shared" si="1"/>
        <v/>
      </c>
    </row>
    <row r="36" spans="1:33" s="1" customFormat="1" ht="105" x14ac:dyDescent="0.25">
      <c r="A36" s="325" t="s">
        <v>1967</v>
      </c>
      <c r="B36" s="325" t="s">
        <v>170</v>
      </c>
      <c r="C36" s="579" t="s">
        <v>1968</v>
      </c>
      <c r="D36" s="326" t="s">
        <v>155</v>
      </c>
      <c r="E36" s="326"/>
      <c r="F36" s="326" t="s">
        <v>155</v>
      </c>
      <c r="G36" s="955"/>
      <c r="H36" s="327" t="s">
        <v>1863</v>
      </c>
      <c r="I36" s="327" t="s">
        <v>1872</v>
      </c>
      <c r="J36" s="326" t="s">
        <v>1863</v>
      </c>
      <c r="K36" s="325"/>
      <c r="L36" s="327" t="s">
        <v>1945</v>
      </c>
      <c r="M36" s="327" t="s">
        <v>1945</v>
      </c>
      <c r="N36" s="327" t="s">
        <v>1899</v>
      </c>
      <c r="O36" s="326" t="s">
        <v>990</v>
      </c>
      <c r="P36" s="327"/>
      <c r="Q36" s="327" t="s">
        <v>1961</v>
      </c>
      <c r="R36" s="327" t="s">
        <v>3681</v>
      </c>
      <c r="S36" s="327" t="str">
        <f t="shared" si="0"/>
        <v xml:space="preserve">PAC: 
RMP: 
CA: </v>
      </c>
      <c r="T36" s="330" t="s">
        <v>1969</v>
      </c>
      <c r="U36" s="330" t="s">
        <v>1969</v>
      </c>
      <c r="V36" s="326" t="s">
        <v>1877</v>
      </c>
      <c r="W36" s="326" t="s">
        <v>159</v>
      </c>
      <c r="X36" s="327" t="s">
        <v>1928</v>
      </c>
      <c r="Y36" s="327"/>
      <c r="Z36" s="579" t="s">
        <v>1963</v>
      </c>
      <c r="AA36" s="326" t="s">
        <v>1865</v>
      </c>
      <c r="AB36" s="326" t="s">
        <v>155</v>
      </c>
      <c r="AC36" s="326" t="s">
        <v>155</v>
      </c>
      <c r="AD36" s="326" t="s">
        <v>155</v>
      </c>
      <c r="AE36" s="344"/>
      <c r="AF36" s="1" t="s">
        <v>3716</v>
      </c>
      <c r="AG36" s="1" t="str">
        <f t="shared" si="1"/>
        <v/>
      </c>
    </row>
    <row r="37" spans="1:33" s="1" customFormat="1" ht="105" x14ac:dyDescent="0.25">
      <c r="A37" s="336" t="s">
        <v>1970</v>
      </c>
      <c r="B37" s="336" t="s">
        <v>186</v>
      </c>
      <c r="C37" s="580" t="s">
        <v>1971</v>
      </c>
      <c r="D37" s="337"/>
      <c r="E37" s="337" t="s">
        <v>155</v>
      </c>
      <c r="F37" s="337" t="s">
        <v>155</v>
      </c>
      <c r="G37" s="956"/>
      <c r="H37" s="338" t="s">
        <v>1863</v>
      </c>
      <c r="I37" s="338" t="s">
        <v>1872</v>
      </c>
      <c r="J37" s="337" t="s">
        <v>1885</v>
      </c>
      <c r="K37" s="336"/>
      <c r="L37" s="338" t="s">
        <v>990</v>
      </c>
      <c r="M37" s="338" t="s">
        <v>990</v>
      </c>
      <c r="N37" s="338" t="s">
        <v>990</v>
      </c>
      <c r="O37" s="337" t="s">
        <v>990</v>
      </c>
      <c r="P37" s="338"/>
      <c r="Q37" s="338" t="s">
        <v>1961</v>
      </c>
      <c r="R37" s="338" t="s">
        <v>3681</v>
      </c>
      <c r="S37" s="338" t="str">
        <f t="shared" si="0"/>
        <v xml:space="preserve">PAC: 
RMP: 
CA: </v>
      </c>
      <c r="T37" s="339" t="s">
        <v>1972</v>
      </c>
      <c r="U37" s="339" t="s">
        <v>1972</v>
      </c>
      <c r="V37" s="302" t="s">
        <v>1886</v>
      </c>
      <c r="W37" s="337" t="s">
        <v>159</v>
      </c>
      <c r="X37" s="338" t="s">
        <v>1928</v>
      </c>
      <c r="Y37" s="338"/>
      <c r="Z37" s="580" t="s">
        <v>1963</v>
      </c>
      <c r="AA37" s="337"/>
      <c r="AB37" s="337"/>
      <c r="AC37" s="337"/>
      <c r="AD37" s="337"/>
      <c r="AE37" s="340"/>
      <c r="AF37" s="1" t="s">
        <v>3716</v>
      </c>
      <c r="AG37" s="1" t="str">
        <f t="shared" si="1"/>
        <v/>
      </c>
    </row>
    <row r="38" spans="1:33" s="1" customFormat="1" x14ac:dyDescent="0.25">
      <c r="A38" s="295"/>
      <c r="B38" s="295" t="s">
        <v>1861</v>
      </c>
      <c r="C38" s="295" t="s">
        <v>1973</v>
      </c>
      <c r="D38" s="573" t="s">
        <v>155</v>
      </c>
      <c r="E38" s="573"/>
      <c r="F38" s="573" t="s">
        <v>990</v>
      </c>
      <c r="G38" s="951" t="s">
        <v>263</v>
      </c>
      <c r="H38" s="482"/>
      <c r="I38" s="482" t="s">
        <v>990</v>
      </c>
      <c r="J38" s="573" t="s">
        <v>1863</v>
      </c>
      <c r="K38" s="295"/>
      <c r="L38" s="482" t="s">
        <v>1864</v>
      </c>
      <c r="M38" s="482" t="s">
        <v>1864</v>
      </c>
      <c r="N38" s="482" t="s">
        <v>990</v>
      </c>
      <c r="O38" s="573" t="s">
        <v>990</v>
      </c>
      <c r="P38" s="482"/>
      <c r="Q38" s="573"/>
      <c r="R38" s="482" t="s">
        <v>990</v>
      </c>
      <c r="S38" s="482" t="str">
        <f t="shared" si="0"/>
        <v/>
      </c>
      <c r="T38" s="296"/>
      <c r="U38" s="297"/>
      <c r="V38" s="296"/>
      <c r="W38" s="573" t="s">
        <v>159</v>
      </c>
      <c r="X38" s="482"/>
      <c r="Y38" s="482"/>
      <c r="Z38" s="575"/>
      <c r="AA38" s="573" t="s">
        <v>1865</v>
      </c>
      <c r="AB38" s="573" t="s">
        <v>155</v>
      </c>
      <c r="AC38" s="573" t="s">
        <v>155</v>
      </c>
      <c r="AD38" s="573" t="s">
        <v>155</v>
      </c>
      <c r="AE38" s="341"/>
      <c r="AF38" s="1" t="s">
        <v>990</v>
      </c>
      <c r="AG38" s="1" t="str">
        <f t="shared" si="1"/>
        <v/>
      </c>
    </row>
    <row r="39" spans="1:33" s="1" customFormat="1" ht="45" x14ac:dyDescent="0.25">
      <c r="A39" s="282"/>
      <c r="B39" s="282" t="s">
        <v>151</v>
      </c>
      <c r="C39" s="576" t="s">
        <v>1974</v>
      </c>
      <c r="D39" s="283" t="s">
        <v>155</v>
      </c>
      <c r="E39" s="283"/>
      <c r="F39" s="283" t="s">
        <v>990</v>
      </c>
      <c r="G39" s="952"/>
      <c r="H39" s="484"/>
      <c r="I39" s="484" t="s">
        <v>990</v>
      </c>
      <c r="J39" s="283" t="s">
        <v>1863</v>
      </c>
      <c r="K39" s="282"/>
      <c r="L39" s="484" t="s">
        <v>1864</v>
      </c>
      <c r="M39" s="484" t="s">
        <v>1864</v>
      </c>
      <c r="N39" s="484" t="s">
        <v>990</v>
      </c>
      <c r="O39" s="283" t="s">
        <v>990</v>
      </c>
      <c r="P39" s="484"/>
      <c r="Q39" s="283"/>
      <c r="R39" s="484" t="s">
        <v>990</v>
      </c>
      <c r="S39" s="484" t="str">
        <f t="shared" si="0"/>
        <v xml:space="preserve">PAC: 
RMP: GSHP-Cooling-XCELCO-2017-18-1
CA: </v>
      </c>
      <c r="T39" s="301"/>
      <c r="U39" s="328"/>
      <c r="V39" s="301"/>
      <c r="W39" s="283" t="s">
        <v>159</v>
      </c>
      <c r="X39" s="484"/>
      <c r="Y39" s="484"/>
      <c r="Z39" s="576"/>
      <c r="AA39" s="283" t="s">
        <v>1865</v>
      </c>
      <c r="AB39" s="283" t="s">
        <v>155</v>
      </c>
      <c r="AC39" s="283" t="s">
        <v>155</v>
      </c>
      <c r="AD39" s="283" t="s">
        <v>155</v>
      </c>
      <c r="AE39" s="342"/>
      <c r="AF39" s="1" t="s">
        <v>3729</v>
      </c>
      <c r="AG39" s="1" t="str">
        <f t="shared" si="1"/>
        <v/>
      </c>
    </row>
    <row r="40" spans="1:33" s="1" customFormat="1" ht="75" x14ac:dyDescent="0.25">
      <c r="A40" s="282" t="s">
        <v>1975</v>
      </c>
      <c r="B40" s="282" t="s">
        <v>165</v>
      </c>
      <c r="C40" s="576" t="s">
        <v>1976</v>
      </c>
      <c r="D40" s="283" t="s">
        <v>155</v>
      </c>
      <c r="E40" s="283"/>
      <c r="F40" s="283" t="s">
        <v>155</v>
      </c>
      <c r="G40" s="952"/>
      <c r="H40" s="484" t="s">
        <v>1863</v>
      </c>
      <c r="I40" s="484" t="s">
        <v>1872</v>
      </c>
      <c r="J40" s="283" t="s">
        <v>1863</v>
      </c>
      <c r="K40" s="282"/>
      <c r="L40" s="484" t="s">
        <v>1977</v>
      </c>
      <c r="M40" s="484" t="s">
        <v>1945</v>
      </c>
      <c r="N40" s="484" t="s">
        <v>1899</v>
      </c>
      <c r="O40" s="283" t="s">
        <v>1978</v>
      </c>
      <c r="P40" s="484"/>
      <c r="Q40" s="484" t="s">
        <v>1961</v>
      </c>
      <c r="R40" s="484" t="s">
        <v>3681</v>
      </c>
      <c r="S40" s="484" t="str">
        <f t="shared" si="0"/>
        <v xml:space="preserve">PAC: 
RMP: GSHP-Cooling-XCELCO-2017-18-3
CA: </v>
      </c>
      <c r="T40" s="283" t="s">
        <v>1978</v>
      </c>
      <c r="U40" s="330" t="s">
        <v>1979</v>
      </c>
      <c r="V40" s="283" t="s">
        <v>1877</v>
      </c>
      <c r="W40" s="283" t="s">
        <v>159</v>
      </c>
      <c r="X40" s="484" t="s">
        <v>1980</v>
      </c>
      <c r="Y40" s="484"/>
      <c r="Z40" s="576" t="s">
        <v>1981</v>
      </c>
      <c r="AA40" s="283" t="s">
        <v>1865</v>
      </c>
      <c r="AB40" s="283" t="s">
        <v>155</v>
      </c>
      <c r="AC40" s="283" t="s">
        <v>155</v>
      </c>
      <c r="AD40" s="283" t="s">
        <v>155</v>
      </c>
      <c r="AE40" s="312"/>
      <c r="AF40" s="1" t="s">
        <v>3730</v>
      </c>
      <c r="AG40" s="1" t="str">
        <f t="shared" si="1"/>
        <v/>
      </c>
    </row>
    <row r="41" spans="1:33" s="1" customFormat="1" ht="75" x14ac:dyDescent="0.25">
      <c r="A41" s="282" t="s">
        <v>1982</v>
      </c>
      <c r="B41" s="282" t="s">
        <v>168</v>
      </c>
      <c r="C41" s="282" t="s">
        <v>1983</v>
      </c>
      <c r="D41" s="283" t="s">
        <v>155</v>
      </c>
      <c r="E41" s="283"/>
      <c r="F41" s="283" t="s">
        <v>990</v>
      </c>
      <c r="G41" s="952"/>
      <c r="H41" s="484"/>
      <c r="I41" s="484" t="s">
        <v>990</v>
      </c>
      <c r="J41" s="283" t="s">
        <v>1885</v>
      </c>
      <c r="K41" s="282"/>
      <c r="L41" s="484" t="s">
        <v>1864</v>
      </c>
      <c r="M41" s="484" t="s">
        <v>1864</v>
      </c>
      <c r="N41" s="484" t="s">
        <v>990</v>
      </c>
      <c r="O41" s="283" t="s">
        <v>990</v>
      </c>
      <c r="P41" s="484"/>
      <c r="Q41" s="484" t="s">
        <v>1961</v>
      </c>
      <c r="R41" s="484" t="s">
        <v>3681</v>
      </c>
      <c r="S41" s="484" t="str">
        <f t="shared" si="0"/>
        <v xml:space="preserve">PAC: 
RMP: 
CA: </v>
      </c>
      <c r="T41" s="283" t="s">
        <v>1978</v>
      </c>
      <c r="U41" s="330" t="s">
        <v>1979</v>
      </c>
      <c r="V41" s="302" t="s">
        <v>1886</v>
      </c>
      <c r="W41" s="283" t="s">
        <v>159</v>
      </c>
      <c r="X41" s="484" t="s">
        <v>1980</v>
      </c>
      <c r="Y41" s="484"/>
      <c r="Z41" s="576" t="s">
        <v>1981</v>
      </c>
      <c r="AA41" s="283"/>
      <c r="AB41" s="283"/>
      <c r="AC41" s="283"/>
      <c r="AD41" s="283"/>
      <c r="AE41" s="312"/>
      <c r="AF41" s="1" t="s">
        <v>3716</v>
      </c>
      <c r="AG41" s="1" t="str">
        <f t="shared" si="1"/>
        <v/>
      </c>
    </row>
    <row r="42" spans="1:33" s="1" customFormat="1" ht="75" x14ac:dyDescent="0.25">
      <c r="A42" s="316" t="s">
        <v>1984</v>
      </c>
      <c r="B42" s="316" t="s">
        <v>170</v>
      </c>
      <c r="C42" s="577" t="s">
        <v>1985</v>
      </c>
      <c r="D42" s="317"/>
      <c r="E42" s="317" t="s">
        <v>155</v>
      </c>
      <c r="F42" s="317" t="s">
        <v>155</v>
      </c>
      <c r="G42" s="953"/>
      <c r="H42" s="483" t="s">
        <v>1914</v>
      </c>
      <c r="I42" s="483" t="s">
        <v>990</v>
      </c>
      <c r="J42" s="317" t="s">
        <v>1885</v>
      </c>
      <c r="K42" s="316"/>
      <c r="L42" s="483" t="s">
        <v>990</v>
      </c>
      <c r="M42" s="483" t="s">
        <v>990</v>
      </c>
      <c r="N42" s="483" t="s">
        <v>990</v>
      </c>
      <c r="O42" s="317" t="s">
        <v>990</v>
      </c>
      <c r="P42" s="483"/>
      <c r="Q42" s="483" t="s">
        <v>1961</v>
      </c>
      <c r="R42" s="483" t="s">
        <v>3681</v>
      </c>
      <c r="S42" s="483" t="str">
        <f t="shared" si="0"/>
        <v xml:space="preserve">PAC: 
RMP: 
CA: </v>
      </c>
      <c r="T42" s="317" t="s">
        <v>1978</v>
      </c>
      <c r="U42" s="339" t="s">
        <v>1979</v>
      </c>
      <c r="V42" s="318" t="s">
        <v>1886</v>
      </c>
      <c r="W42" s="317" t="s">
        <v>159</v>
      </c>
      <c r="X42" s="483" t="s">
        <v>1980</v>
      </c>
      <c r="Y42" s="483"/>
      <c r="Z42" s="577" t="s">
        <v>1981</v>
      </c>
      <c r="AA42" s="317"/>
      <c r="AB42" s="317"/>
      <c r="AC42" s="317"/>
      <c r="AD42" s="317"/>
      <c r="AE42" s="319"/>
      <c r="AF42" s="1" t="s">
        <v>3716</v>
      </c>
      <c r="AG42" s="1" t="str">
        <f t="shared" si="1"/>
        <v/>
      </c>
    </row>
    <row r="43" spans="1:33" s="1" customFormat="1" ht="30" x14ac:dyDescent="0.25">
      <c r="A43" s="336"/>
      <c r="B43" s="336" t="s">
        <v>1861</v>
      </c>
      <c r="C43" s="336" t="s">
        <v>278</v>
      </c>
      <c r="D43" s="337"/>
      <c r="E43" s="337"/>
      <c r="F43" s="337" t="s">
        <v>990</v>
      </c>
      <c r="G43" s="345" t="s">
        <v>280</v>
      </c>
      <c r="H43" s="338"/>
      <c r="I43" s="338" t="s">
        <v>990</v>
      </c>
      <c r="J43" s="337" t="s">
        <v>1863</v>
      </c>
      <c r="K43" s="336"/>
      <c r="L43" s="338" t="s">
        <v>1864</v>
      </c>
      <c r="M43" s="338" t="s">
        <v>1864</v>
      </c>
      <c r="N43" s="338" t="s">
        <v>990</v>
      </c>
      <c r="O43" s="337" t="s">
        <v>990</v>
      </c>
      <c r="P43" s="338"/>
      <c r="Q43" s="337"/>
      <c r="R43" s="338" t="s">
        <v>990</v>
      </c>
      <c r="S43" s="338" t="str">
        <f t="shared" si="0"/>
        <v/>
      </c>
      <c r="T43" s="346" t="s">
        <v>1986</v>
      </c>
      <c r="U43" s="347" t="s">
        <v>1986</v>
      </c>
      <c r="V43" s="346" t="s">
        <v>1987</v>
      </c>
      <c r="W43" s="337" t="s">
        <v>159</v>
      </c>
      <c r="X43" s="338"/>
      <c r="Y43" s="338" t="s">
        <v>1988</v>
      </c>
      <c r="Z43" s="580"/>
      <c r="AA43" s="337" t="s">
        <v>1865</v>
      </c>
      <c r="AB43" s="337" t="s">
        <v>155</v>
      </c>
      <c r="AC43" s="337" t="s">
        <v>155</v>
      </c>
      <c r="AD43" s="337" t="s">
        <v>155</v>
      </c>
      <c r="AE43" s="348"/>
      <c r="AF43" s="1" t="s">
        <v>990</v>
      </c>
      <c r="AG43" s="1" t="str">
        <f t="shared" si="1"/>
        <v/>
      </c>
    </row>
    <row r="44" spans="1:33" s="1" customFormat="1" ht="36" x14ac:dyDescent="0.25">
      <c r="A44" s="316"/>
      <c r="B44" s="316" t="s">
        <v>1861</v>
      </c>
      <c r="C44" s="316" t="s">
        <v>283</v>
      </c>
      <c r="D44" s="317"/>
      <c r="E44" s="317"/>
      <c r="F44" s="317" t="s">
        <v>990</v>
      </c>
      <c r="G44" s="349" t="s">
        <v>284</v>
      </c>
      <c r="H44" s="483"/>
      <c r="I44" s="483" t="s">
        <v>990</v>
      </c>
      <c r="J44" s="317" t="s">
        <v>1863</v>
      </c>
      <c r="K44" s="316"/>
      <c r="L44" s="483" t="s">
        <v>1864</v>
      </c>
      <c r="M44" s="483" t="s">
        <v>1864</v>
      </c>
      <c r="N44" s="483" t="s">
        <v>990</v>
      </c>
      <c r="O44" s="317" t="s">
        <v>990</v>
      </c>
      <c r="P44" s="483"/>
      <c r="Q44" s="317"/>
      <c r="R44" s="483" t="s">
        <v>990</v>
      </c>
      <c r="S44" s="483" t="str">
        <f t="shared" si="0"/>
        <v/>
      </c>
      <c r="T44" s="346" t="s">
        <v>1986</v>
      </c>
      <c r="U44" s="347" t="s">
        <v>1986</v>
      </c>
      <c r="V44" s="346" t="s">
        <v>1987</v>
      </c>
      <c r="W44" s="317" t="s">
        <v>159</v>
      </c>
      <c r="X44" s="483"/>
      <c r="Y44" s="483" t="s">
        <v>1988</v>
      </c>
      <c r="Z44" s="577"/>
      <c r="AA44" s="317" t="s">
        <v>1865</v>
      </c>
      <c r="AB44" s="317" t="s">
        <v>155</v>
      </c>
      <c r="AC44" s="317" t="s">
        <v>155</v>
      </c>
      <c r="AD44" s="317" t="s">
        <v>155</v>
      </c>
      <c r="AE44" s="350"/>
      <c r="AF44" s="1" t="s">
        <v>990</v>
      </c>
      <c r="AG44" s="1" t="str">
        <f t="shared" si="1"/>
        <v/>
      </c>
    </row>
    <row r="45" spans="1:33" s="1" customFormat="1" ht="24" x14ac:dyDescent="0.25">
      <c r="A45" s="322"/>
      <c r="B45" s="322" t="s">
        <v>151</v>
      </c>
      <c r="C45" s="322" t="s">
        <v>1989</v>
      </c>
      <c r="D45" s="323" t="s">
        <v>155</v>
      </c>
      <c r="E45" s="323"/>
      <c r="F45" s="323" t="s">
        <v>990</v>
      </c>
      <c r="G45" s="351" t="s">
        <v>289</v>
      </c>
      <c r="H45" s="324"/>
      <c r="I45" s="324" t="s">
        <v>990</v>
      </c>
      <c r="J45" s="323" t="s">
        <v>1863</v>
      </c>
      <c r="K45" s="322"/>
      <c r="L45" s="324" t="s">
        <v>1864</v>
      </c>
      <c r="M45" s="324" t="s">
        <v>1864</v>
      </c>
      <c r="N45" s="324" t="s">
        <v>990</v>
      </c>
      <c r="O45" s="323" t="s">
        <v>990</v>
      </c>
      <c r="P45" s="324"/>
      <c r="Q45" s="323"/>
      <c r="R45" s="324" t="s">
        <v>990</v>
      </c>
      <c r="S45" s="324" t="str">
        <f t="shared" si="0"/>
        <v/>
      </c>
      <c r="T45" s="296"/>
      <c r="U45" s="297"/>
      <c r="V45" s="296"/>
      <c r="W45" s="323" t="s">
        <v>159</v>
      </c>
      <c r="X45" s="324"/>
      <c r="Y45" s="324"/>
      <c r="Z45" s="578"/>
      <c r="AA45" s="323" t="s">
        <v>1865</v>
      </c>
      <c r="AB45" s="323" t="s">
        <v>155</v>
      </c>
      <c r="AC45" s="323" t="s">
        <v>155</v>
      </c>
      <c r="AD45" s="323" t="s">
        <v>155</v>
      </c>
      <c r="AE45" s="324" t="s">
        <v>155</v>
      </c>
      <c r="AF45" s="1" t="s">
        <v>990</v>
      </c>
      <c r="AG45" s="1" t="str">
        <f t="shared" si="1"/>
        <v/>
      </c>
    </row>
    <row r="46" spans="1:33" s="1" customFormat="1" ht="45" x14ac:dyDescent="0.25">
      <c r="A46" s="336" t="s">
        <v>1990</v>
      </c>
      <c r="B46" s="336" t="s">
        <v>165</v>
      </c>
      <c r="C46" s="336" t="s">
        <v>1991</v>
      </c>
      <c r="D46" s="337" t="s">
        <v>155</v>
      </c>
      <c r="E46" s="337"/>
      <c r="F46" s="337" t="s">
        <v>990</v>
      </c>
      <c r="G46" s="352" t="s">
        <v>289</v>
      </c>
      <c r="H46" s="338"/>
      <c r="I46" s="338" t="s">
        <v>990</v>
      </c>
      <c r="J46" s="337" t="s">
        <v>1863</v>
      </c>
      <c r="K46" s="336"/>
      <c r="L46" s="338" t="s">
        <v>1864</v>
      </c>
      <c r="M46" s="338" t="s">
        <v>1864</v>
      </c>
      <c r="N46" s="338" t="s">
        <v>990</v>
      </c>
      <c r="O46" s="337" t="s">
        <v>990</v>
      </c>
      <c r="P46" s="338"/>
      <c r="Q46" s="337"/>
      <c r="R46" s="338" t="s">
        <v>990</v>
      </c>
      <c r="S46" s="338" t="str">
        <f t="shared" si="0"/>
        <v>PAC: DL20_VENT-Vent-AEO20-11
RMP: DL20_VENT-Vent-AEO20-11
CA: DL20_VENT-Vent-AEO20-11</v>
      </c>
      <c r="T46" s="338" t="s">
        <v>1992</v>
      </c>
      <c r="U46" s="338" t="s">
        <v>1992</v>
      </c>
      <c r="V46" s="337" t="s">
        <v>1877</v>
      </c>
      <c r="W46" s="337" t="s">
        <v>159</v>
      </c>
      <c r="X46" s="338"/>
      <c r="Y46" s="338"/>
      <c r="Z46" s="580"/>
      <c r="AA46" s="337" t="s">
        <v>1865</v>
      </c>
      <c r="AB46" s="337" t="s">
        <v>155</v>
      </c>
      <c r="AC46" s="337" t="s">
        <v>155</v>
      </c>
      <c r="AD46" s="337" t="s">
        <v>155</v>
      </c>
      <c r="AE46" s="338" t="s">
        <v>155</v>
      </c>
      <c r="AF46" s="1" t="s">
        <v>3731</v>
      </c>
      <c r="AG46" s="1" t="str">
        <f t="shared" si="1"/>
        <v/>
      </c>
    </row>
    <row r="47" spans="1:33" s="1" customFormat="1" x14ac:dyDescent="0.25">
      <c r="A47" s="295"/>
      <c r="B47" s="295" t="s">
        <v>1861</v>
      </c>
      <c r="C47" s="295" t="s">
        <v>1993</v>
      </c>
      <c r="D47" s="573"/>
      <c r="E47" s="573"/>
      <c r="F47" s="573" t="s">
        <v>990</v>
      </c>
      <c r="G47" s="951" t="s">
        <v>297</v>
      </c>
      <c r="H47" s="482"/>
      <c r="I47" s="482" t="s">
        <v>990</v>
      </c>
      <c r="J47" s="573" t="s">
        <v>1903</v>
      </c>
      <c r="K47" s="957" t="s">
        <v>1994</v>
      </c>
      <c r="L47" s="482" t="s">
        <v>1864</v>
      </c>
      <c r="M47" s="482" t="s">
        <v>1864</v>
      </c>
      <c r="N47" s="353" t="s">
        <v>990</v>
      </c>
      <c r="O47" s="482" t="s">
        <v>990</v>
      </c>
      <c r="P47" s="482"/>
      <c r="Q47" s="597"/>
      <c r="R47" s="482" t="s">
        <v>990</v>
      </c>
      <c r="S47" s="482" t="str">
        <f t="shared" si="0"/>
        <v/>
      </c>
      <c r="T47" s="297"/>
      <c r="U47" s="297"/>
      <c r="V47" s="297"/>
      <c r="W47" s="482" t="s">
        <v>159</v>
      </c>
      <c r="X47" s="482"/>
      <c r="Y47" s="597"/>
      <c r="Z47" s="354"/>
      <c r="AA47" s="573"/>
      <c r="AB47" s="573" t="s">
        <v>155</v>
      </c>
      <c r="AC47" s="573" t="s">
        <v>155</v>
      </c>
      <c r="AD47" s="573" t="s">
        <v>155</v>
      </c>
      <c r="AE47" s="482" t="s">
        <v>155</v>
      </c>
      <c r="AF47" s="1" t="s">
        <v>990</v>
      </c>
      <c r="AG47" s="1" t="str">
        <f t="shared" si="1"/>
        <v/>
      </c>
    </row>
    <row r="48" spans="1:33" s="1" customFormat="1" x14ac:dyDescent="0.25">
      <c r="A48" s="282"/>
      <c r="B48" s="282" t="s">
        <v>151</v>
      </c>
      <c r="C48" s="282" t="s">
        <v>1995</v>
      </c>
      <c r="D48" s="283"/>
      <c r="E48" s="283"/>
      <c r="F48" s="283" t="s">
        <v>990</v>
      </c>
      <c r="G48" s="952"/>
      <c r="H48" s="484"/>
      <c r="I48" s="484" t="s">
        <v>990</v>
      </c>
      <c r="J48" s="283" t="s">
        <v>1885</v>
      </c>
      <c r="K48" s="958"/>
      <c r="L48" s="484" t="s">
        <v>1864</v>
      </c>
      <c r="M48" s="484" t="s">
        <v>1864</v>
      </c>
      <c r="N48" s="355" t="s">
        <v>990</v>
      </c>
      <c r="O48" s="484" t="s">
        <v>990</v>
      </c>
      <c r="P48" s="484"/>
      <c r="Q48" s="598"/>
      <c r="R48" s="484" t="s">
        <v>990</v>
      </c>
      <c r="S48" s="484" t="str">
        <f t="shared" si="0"/>
        <v/>
      </c>
      <c r="T48" s="328"/>
      <c r="U48" s="328"/>
      <c r="V48" s="328"/>
      <c r="W48" s="484" t="s">
        <v>159</v>
      </c>
      <c r="X48" s="484"/>
      <c r="Y48" s="598"/>
      <c r="Z48" s="356"/>
      <c r="AA48" s="283"/>
      <c r="AB48" s="283"/>
      <c r="AC48" s="283"/>
      <c r="AD48" s="283"/>
      <c r="AE48" s="312"/>
      <c r="AF48" s="1" t="s">
        <v>990</v>
      </c>
      <c r="AG48" s="1" t="str">
        <f t="shared" si="1"/>
        <v/>
      </c>
    </row>
    <row r="49" spans="1:33" s="1" customFormat="1" ht="135" x14ac:dyDescent="0.25">
      <c r="A49" s="282" t="s">
        <v>1996</v>
      </c>
      <c r="B49" s="282" t="s">
        <v>165</v>
      </c>
      <c r="C49" s="576" t="s">
        <v>1997</v>
      </c>
      <c r="D49" s="283"/>
      <c r="E49" s="283"/>
      <c r="F49" s="283" t="s">
        <v>155</v>
      </c>
      <c r="G49" s="952"/>
      <c r="H49" s="484" t="s">
        <v>1885</v>
      </c>
      <c r="I49" s="484" t="s">
        <v>1998</v>
      </c>
      <c r="J49" s="283" t="s">
        <v>1885</v>
      </c>
      <c r="K49" s="958"/>
      <c r="L49" s="484" t="s">
        <v>1924</v>
      </c>
      <c r="M49" s="484" t="s">
        <v>1945</v>
      </c>
      <c r="N49" s="484" t="s">
        <v>1999</v>
      </c>
      <c r="O49" s="484" t="s">
        <v>990</v>
      </c>
      <c r="P49" s="484"/>
      <c r="Q49" s="357" t="s">
        <v>2000</v>
      </c>
      <c r="R49" s="484" t="s">
        <v>990</v>
      </c>
      <c r="S49" s="484" t="str">
        <f t="shared" si="0"/>
        <v/>
      </c>
      <c r="T49" s="484" t="s">
        <v>2001</v>
      </c>
      <c r="U49" s="484" t="s">
        <v>2001</v>
      </c>
      <c r="V49" s="484" t="s">
        <v>2001</v>
      </c>
      <c r="W49" s="484" t="s">
        <v>1881</v>
      </c>
      <c r="X49" s="484"/>
      <c r="Y49" s="598"/>
      <c r="Z49" s="358" t="s">
        <v>2002</v>
      </c>
      <c r="AA49" s="283"/>
      <c r="AB49" s="283"/>
      <c r="AC49" s="283"/>
      <c r="AD49" s="283"/>
      <c r="AE49" s="312"/>
      <c r="AF49" s="1" t="s">
        <v>990</v>
      </c>
      <c r="AG49" s="1" t="str">
        <f t="shared" si="1"/>
        <v/>
      </c>
    </row>
    <row r="50" spans="1:33" s="1" customFormat="1" ht="45" x14ac:dyDescent="0.25">
      <c r="A50" s="282" t="s">
        <v>2003</v>
      </c>
      <c r="B50" s="282" t="s">
        <v>168</v>
      </c>
      <c r="C50" s="576" t="s">
        <v>2004</v>
      </c>
      <c r="D50" s="283" t="s">
        <v>155</v>
      </c>
      <c r="E50" s="283"/>
      <c r="F50" s="283" t="s">
        <v>155</v>
      </c>
      <c r="G50" s="952"/>
      <c r="H50" s="484" t="s">
        <v>1885</v>
      </c>
      <c r="I50" s="484" t="s">
        <v>1998</v>
      </c>
      <c r="J50" s="283" t="s">
        <v>1885</v>
      </c>
      <c r="K50" s="958"/>
      <c r="L50" s="484" t="s">
        <v>1924</v>
      </c>
      <c r="M50" s="484" t="s">
        <v>1925</v>
      </c>
      <c r="N50" s="484" t="s">
        <v>1899</v>
      </c>
      <c r="O50" s="484" t="s">
        <v>2001</v>
      </c>
      <c r="P50" s="484"/>
      <c r="Q50" s="357" t="s">
        <v>2000</v>
      </c>
      <c r="R50" s="484" t="s">
        <v>990</v>
      </c>
      <c r="S50" s="484" t="str">
        <f t="shared" si="0"/>
        <v xml:space="preserve">PAC: DHW_WH-Water Heating-RTF-v4.4-3
RMP: IL TRM
CA: </v>
      </c>
      <c r="T50" s="484" t="s">
        <v>2001</v>
      </c>
      <c r="U50" s="484" t="s">
        <v>2001</v>
      </c>
      <c r="V50" s="484" t="s">
        <v>2001</v>
      </c>
      <c r="W50" s="484" t="s">
        <v>1881</v>
      </c>
      <c r="X50" s="484"/>
      <c r="Y50" s="598"/>
      <c r="Z50" s="358" t="s">
        <v>2002</v>
      </c>
      <c r="AA50" s="283"/>
      <c r="AB50" s="283"/>
      <c r="AC50" s="283"/>
      <c r="AD50" s="283"/>
      <c r="AE50" s="312"/>
      <c r="AF50" s="1" t="s">
        <v>3732</v>
      </c>
      <c r="AG50" s="1" t="str">
        <f t="shared" si="1"/>
        <v/>
      </c>
    </row>
    <row r="51" spans="1:33" s="1" customFormat="1" ht="45" x14ac:dyDescent="0.25">
      <c r="A51" s="282" t="s">
        <v>2005</v>
      </c>
      <c r="B51" s="282" t="s">
        <v>170</v>
      </c>
      <c r="C51" s="282" t="s">
        <v>2006</v>
      </c>
      <c r="D51" s="283" t="s">
        <v>155</v>
      </c>
      <c r="E51" s="283"/>
      <c r="F51" s="283" t="s">
        <v>155</v>
      </c>
      <c r="G51" s="952"/>
      <c r="H51" s="484" t="s">
        <v>1863</v>
      </c>
      <c r="I51" s="484" t="s">
        <v>2007</v>
      </c>
      <c r="J51" s="283" t="s">
        <v>1903</v>
      </c>
      <c r="K51" s="958"/>
      <c r="L51" s="484" t="s">
        <v>1924</v>
      </c>
      <c r="M51" s="484" t="s">
        <v>1945</v>
      </c>
      <c r="N51" s="484" t="s">
        <v>1899</v>
      </c>
      <c r="O51" s="484" t="s">
        <v>990</v>
      </c>
      <c r="P51" s="484"/>
      <c r="Q51" s="598"/>
      <c r="R51" s="484" t="s">
        <v>990</v>
      </c>
      <c r="S51" s="484" t="str">
        <f t="shared" si="0"/>
        <v/>
      </c>
      <c r="T51" s="484" t="s">
        <v>2001</v>
      </c>
      <c r="U51" s="484" t="s">
        <v>2008</v>
      </c>
      <c r="V51" s="484" t="s">
        <v>2001</v>
      </c>
      <c r="W51" s="484" t="s">
        <v>1881</v>
      </c>
      <c r="X51" s="484"/>
      <c r="Y51" s="598"/>
      <c r="Z51" s="576"/>
      <c r="AA51" s="283"/>
      <c r="AB51" s="283" t="s">
        <v>155</v>
      </c>
      <c r="AC51" s="283" t="s">
        <v>155</v>
      </c>
      <c r="AD51" s="283" t="s">
        <v>155</v>
      </c>
      <c r="AE51" s="484" t="s">
        <v>155</v>
      </c>
      <c r="AF51" s="1" t="s">
        <v>990</v>
      </c>
      <c r="AG51" s="1" t="str">
        <f t="shared" si="1"/>
        <v/>
      </c>
    </row>
    <row r="52" spans="1:33" s="1" customFormat="1" ht="135" x14ac:dyDescent="0.25">
      <c r="A52" s="316"/>
      <c r="B52" s="316" t="s">
        <v>186</v>
      </c>
      <c r="C52" s="316" t="s">
        <v>707</v>
      </c>
      <c r="D52" s="317" t="s">
        <v>155</v>
      </c>
      <c r="E52" s="317"/>
      <c r="F52" s="317" t="s">
        <v>155</v>
      </c>
      <c r="G52" s="953"/>
      <c r="H52" s="483" t="s">
        <v>1885</v>
      </c>
      <c r="I52" s="483" t="s">
        <v>1998</v>
      </c>
      <c r="J52" s="317" t="s">
        <v>1885</v>
      </c>
      <c r="K52" s="959"/>
      <c r="L52" s="483" t="s">
        <v>1924</v>
      </c>
      <c r="M52" s="483" t="s">
        <v>1925</v>
      </c>
      <c r="N52" s="483" t="s">
        <v>2009</v>
      </c>
      <c r="O52" s="483" t="s">
        <v>990</v>
      </c>
      <c r="P52" s="483"/>
      <c r="Q52" s="599"/>
      <c r="R52" s="483" t="s">
        <v>990</v>
      </c>
      <c r="S52" s="483" t="str">
        <f t="shared" si="0"/>
        <v/>
      </c>
      <c r="T52" s="483" t="s">
        <v>2010</v>
      </c>
      <c r="U52" s="483" t="s">
        <v>2011</v>
      </c>
      <c r="V52" s="483"/>
      <c r="W52" s="483" t="s">
        <v>1888</v>
      </c>
      <c r="X52" s="483"/>
      <c r="Y52" s="599"/>
      <c r="Z52" s="359" t="s">
        <v>2012</v>
      </c>
      <c r="AA52" s="317"/>
      <c r="AB52" s="317"/>
      <c r="AC52" s="317"/>
      <c r="AD52" s="317"/>
      <c r="AE52" s="319"/>
      <c r="AF52" s="1" t="s">
        <v>990</v>
      </c>
      <c r="AG52" s="1" t="str">
        <f t="shared" si="1"/>
        <v/>
      </c>
    </row>
    <row r="53" spans="1:33" s="1" customFormat="1" x14ac:dyDescent="0.25">
      <c r="A53" s="322"/>
      <c r="B53" s="322" t="s">
        <v>1861</v>
      </c>
      <c r="C53" s="322" t="s">
        <v>2013</v>
      </c>
      <c r="D53" s="323"/>
      <c r="E53" s="323"/>
      <c r="F53" s="323" t="s">
        <v>990</v>
      </c>
      <c r="G53" s="954" t="s">
        <v>321</v>
      </c>
      <c r="H53" s="324"/>
      <c r="I53" s="324" t="s">
        <v>990</v>
      </c>
      <c r="J53" s="323" t="s">
        <v>1903</v>
      </c>
      <c r="K53" s="960" t="s">
        <v>2014</v>
      </c>
      <c r="L53" s="324" t="s">
        <v>1864</v>
      </c>
      <c r="M53" s="324" t="s">
        <v>1864</v>
      </c>
      <c r="N53" s="360" t="s">
        <v>990</v>
      </c>
      <c r="O53" s="324" t="s">
        <v>990</v>
      </c>
      <c r="P53" s="324"/>
      <c r="Q53" s="600"/>
      <c r="R53" s="324" t="s">
        <v>990</v>
      </c>
      <c r="S53" s="324" t="str">
        <f t="shared" si="0"/>
        <v/>
      </c>
      <c r="T53" s="297"/>
      <c r="U53" s="297"/>
      <c r="V53" s="297"/>
      <c r="W53" s="324" t="s">
        <v>159</v>
      </c>
      <c r="X53" s="324"/>
      <c r="Y53" s="600"/>
      <c r="Z53" s="361"/>
      <c r="AA53" s="600"/>
      <c r="AB53" s="323"/>
      <c r="AC53" s="323"/>
      <c r="AD53" s="323"/>
      <c r="AE53" s="362"/>
      <c r="AF53" s="1" t="s">
        <v>990</v>
      </c>
      <c r="AG53" s="1" t="str">
        <f t="shared" si="1"/>
        <v/>
      </c>
    </row>
    <row r="54" spans="1:33" s="1" customFormat="1" x14ac:dyDescent="0.25">
      <c r="A54" s="325"/>
      <c r="B54" s="325" t="s">
        <v>151</v>
      </c>
      <c r="C54" s="325" t="s">
        <v>2015</v>
      </c>
      <c r="D54" s="326"/>
      <c r="E54" s="326"/>
      <c r="F54" s="326" t="s">
        <v>990</v>
      </c>
      <c r="G54" s="955"/>
      <c r="H54" s="327"/>
      <c r="I54" s="327" t="s">
        <v>990</v>
      </c>
      <c r="J54" s="326" t="s">
        <v>1903</v>
      </c>
      <c r="K54" s="961"/>
      <c r="L54" s="327" t="s">
        <v>1864</v>
      </c>
      <c r="M54" s="327" t="s">
        <v>1864</v>
      </c>
      <c r="N54" s="363" t="s">
        <v>990</v>
      </c>
      <c r="O54" s="327" t="s">
        <v>990</v>
      </c>
      <c r="P54" s="327"/>
      <c r="Q54" s="601"/>
      <c r="R54" s="327" t="s">
        <v>990</v>
      </c>
      <c r="S54" s="327" t="str">
        <f t="shared" si="0"/>
        <v/>
      </c>
      <c r="T54" s="328"/>
      <c r="U54" s="328"/>
      <c r="V54" s="328"/>
      <c r="W54" s="327" t="s">
        <v>159</v>
      </c>
      <c r="X54" s="327"/>
      <c r="Y54" s="601"/>
      <c r="Z54" s="364"/>
      <c r="AA54" s="601"/>
      <c r="AB54" s="326"/>
      <c r="AC54" s="326"/>
      <c r="AD54" s="326"/>
      <c r="AE54" s="331"/>
      <c r="AF54" s="1" t="s">
        <v>990</v>
      </c>
      <c r="AG54" s="1" t="str">
        <f t="shared" si="1"/>
        <v/>
      </c>
    </row>
    <row r="55" spans="1:33" s="1" customFormat="1" x14ac:dyDescent="0.25">
      <c r="A55" s="325" t="s">
        <v>2016</v>
      </c>
      <c r="B55" s="325" t="s">
        <v>165</v>
      </c>
      <c r="C55" s="325" t="s">
        <v>2017</v>
      </c>
      <c r="D55" s="326" t="s">
        <v>155</v>
      </c>
      <c r="E55" s="326"/>
      <c r="F55" s="326" t="s">
        <v>155</v>
      </c>
      <c r="G55" s="955"/>
      <c r="H55" s="327"/>
      <c r="I55" s="327" t="s">
        <v>990</v>
      </c>
      <c r="J55" s="326" t="s">
        <v>1903</v>
      </c>
      <c r="K55" s="961"/>
      <c r="L55" s="327" t="s">
        <v>1864</v>
      </c>
      <c r="M55" s="327" t="s">
        <v>1864</v>
      </c>
      <c r="N55" s="363" t="s">
        <v>990</v>
      </c>
      <c r="O55" s="327" t="s">
        <v>990</v>
      </c>
      <c r="P55" s="327"/>
      <c r="Q55" s="601"/>
      <c r="R55" s="327" t="s">
        <v>990</v>
      </c>
      <c r="S55" s="327" t="str">
        <f t="shared" si="0"/>
        <v/>
      </c>
      <c r="T55" s="327" t="s">
        <v>2018</v>
      </c>
      <c r="U55" s="327" t="s">
        <v>2018</v>
      </c>
      <c r="V55" s="327" t="s">
        <v>2018</v>
      </c>
      <c r="W55" s="327" t="s">
        <v>159</v>
      </c>
      <c r="X55" s="327"/>
      <c r="Y55" s="601"/>
      <c r="Z55" s="364"/>
      <c r="AA55" s="601"/>
      <c r="AB55" s="326"/>
      <c r="AC55" s="326"/>
      <c r="AD55" s="326"/>
      <c r="AE55" s="331"/>
      <c r="AF55" s="1" t="s">
        <v>990</v>
      </c>
      <c r="AG55" s="1" t="str">
        <f t="shared" si="1"/>
        <v/>
      </c>
    </row>
    <row r="56" spans="1:33" s="1" customFormat="1" x14ac:dyDescent="0.25">
      <c r="A56" s="325" t="s">
        <v>2019</v>
      </c>
      <c r="B56" s="325" t="s">
        <v>168</v>
      </c>
      <c r="C56" s="325" t="s">
        <v>2020</v>
      </c>
      <c r="D56" s="326" t="s">
        <v>155</v>
      </c>
      <c r="E56" s="326"/>
      <c r="F56" s="326" t="s">
        <v>990</v>
      </c>
      <c r="G56" s="955"/>
      <c r="H56" s="327"/>
      <c r="I56" s="327" t="s">
        <v>990</v>
      </c>
      <c r="J56" s="326" t="s">
        <v>1903</v>
      </c>
      <c r="K56" s="961"/>
      <c r="L56" s="327" t="s">
        <v>1864</v>
      </c>
      <c r="M56" s="327" t="s">
        <v>1864</v>
      </c>
      <c r="N56" s="363" t="s">
        <v>990</v>
      </c>
      <c r="O56" s="327" t="s">
        <v>990</v>
      </c>
      <c r="P56" s="327"/>
      <c r="Q56" s="601"/>
      <c r="R56" s="327" t="s">
        <v>990</v>
      </c>
      <c r="S56" s="327" t="str">
        <f t="shared" si="0"/>
        <v/>
      </c>
      <c r="T56" s="327" t="s">
        <v>2018</v>
      </c>
      <c r="U56" s="327" t="s">
        <v>2018</v>
      </c>
      <c r="V56" s="327" t="s">
        <v>2018</v>
      </c>
      <c r="W56" s="327" t="s">
        <v>159</v>
      </c>
      <c r="X56" s="327"/>
      <c r="Y56" s="601"/>
      <c r="Z56" s="364"/>
      <c r="AA56" s="601"/>
      <c r="AB56" s="326"/>
      <c r="AC56" s="326"/>
      <c r="AD56" s="326"/>
      <c r="AE56" s="331"/>
      <c r="AF56" s="1" t="s">
        <v>990</v>
      </c>
      <c r="AG56" s="1" t="str">
        <f t="shared" si="1"/>
        <v/>
      </c>
    </row>
    <row r="57" spans="1:33" s="1" customFormat="1" ht="30" x14ac:dyDescent="0.25">
      <c r="A57" s="325" t="s">
        <v>2021</v>
      </c>
      <c r="B57" s="325" t="s">
        <v>170</v>
      </c>
      <c r="C57" s="325" t="s">
        <v>2022</v>
      </c>
      <c r="D57" s="326" t="s">
        <v>155</v>
      </c>
      <c r="E57" s="326"/>
      <c r="F57" s="326" t="s">
        <v>155</v>
      </c>
      <c r="G57" s="955"/>
      <c r="H57" s="327" t="s">
        <v>1863</v>
      </c>
      <c r="I57" s="327" t="s">
        <v>2007</v>
      </c>
      <c r="J57" s="326" t="s">
        <v>1903</v>
      </c>
      <c r="K57" s="961"/>
      <c r="L57" s="327" t="s">
        <v>990</v>
      </c>
      <c r="M57" s="327" t="s">
        <v>990</v>
      </c>
      <c r="N57" s="363" t="s">
        <v>990</v>
      </c>
      <c r="O57" s="327" t="s">
        <v>990</v>
      </c>
      <c r="P57" s="327"/>
      <c r="Q57" s="601"/>
      <c r="R57" s="327" t="s">
        <v>990</v>
      </c>
      <c r="S57" s="327" t="str">
        <f t="shared" si="0"/>
        <v/>
      </c>
      <c r="T57" s="327" t="s">
        <v>2018</v>
      </c>
      <c r="U57" s="327" t="s">
        <v>2018</v>
      </c>
      <c r="V57" s="327" t="s">
        <v>2018</v>
      </c>
      <c r="W57" s="327" t="s">
        <v>159</v>
      </c>
      <c r="X57" s="327"/>
      <c r="Y57" s="601"/>
      <c r="Z57" s="364"/>
      <c r="AA57" s="601"/>
      <c r="AB57" s="326"/>
      <c r="AC57" s="326"/>
      <c r="AD57" s="326"/>
      <c r="AE57" s="331"/>
      <c r="AF57" s="1" t="s">
        <v>990</v>
      </c>
      <c r="AG57" s="1" t="str">
        <f t="shared" si="1"/>
        <v/>
      </c>
    </row>
    <row r="58" spans="1:33" s="1" customFormat="1" x14ac:dyDescent="0.25">
      <c r="A58" s="325" t="s">
        <v>2023</v>
      </c>
      <c r="B58" s="325" t="s">
        <v>186</v>
      </c>
      <c r="C58" s="325" t="s">
        <v>2024</v>
      </c>
      <c r="D58" s="326"/>
      <c r="E58" s="326" t="s">
        <v>155</v>
      </c>
      <c r="F58" s="326" t="s">
        <v>990</v>
      </c>
      <c r="G58" s="955"/>
      <c r="H58" s="327"/>
      <c r="I58" s="327" t="s">
        <v>990</v>
      </c>
      <c r="J58" s="326" t="s">
        <v>1903</v>
      </c>
      <c r="K58" s="961"/>
      <c r="L58" s="327" t="s">
        <v>1864</v>
      </c>
      <c r="M58" s="327" t="s">
        <v>1864</v>
      </c>
      <c r="N58" s="363" t="s">
        <v>990</v>
      </c>
      <c r="O58" s="327" t="s">
        <v>990</v>
      </c>
      <c r="P58" s="327"/>
      <c r="Q58" s="601"/>
      <c r="R58" s="327" t="s">
        <v>990</v>
      </c>
      <c r="S58" s="327" t="str">
        <f t="shared" si="0"/>
        <v/>
      </c>
      <c r="T58" s="327" t="s">
        <v>2018</v>
      </c>
      <c r="U58" s="327" t="s">
        <v>2018</v>
      </c>
      <c r="V58" s="327" t="s">
        <v>2018</v>
      </c>
      <c r="W58" s="327" t="s">
        <v>159</v>
      </c>
      <c r="X58" s="327"/>
      <c r="Y58" s="601"/>
      <c r="Z58" s="364"/>
      <c r="AA58" s="601"/>
      <c r="AB58" s="326"/>
      <c r="AC58" s="326"/>
      <c r="AD58" s="326"/>
      <c r="AE58" s="331"/>
      <c r="AF58" s="1" t="s">
        <v>990</v>
      </c>
      <c r="AG58" s="1" t="str">
        <f t="shared" si="1"/>
        <v/>
      </c>
    </row>
    <row r="59" spans="1:33" s="1" customFormat="1" x14ac:dyDescent="0.25">
      <c r="A59" s="336" t="s">
        <v>2025</v>
      </c>
      <c r="B59" s="336" t="s">
        <v>188</v>
      </c>
      <c r="C59" s="336" t="s">
        <v>2026</v>
      </c>
      <c r="D59" s="337"/>
      <c r="E59" s="337" t="s">
        <v>155</v>
      </c>
      <c r="F59" s="337" t="s">
        <v>990</v>
      </c>
      <c r="G59" s="956"/>
      <c r="H59" s="338"/>
      <c r="I59" s="338" t="s">
        <v>990</v>
      </c>
      <c r="J59" s="337" t="s">
        <v>1903</v>
      </c>
      <c r="K59" s="962"/>
      <c r="L59" s="338" t="s">
        <v>1864</v>
      </c>
      <c r="M59" s="338" t="s">
        <v>1864</v>
      </c>
      <c r="N59" s="365" t="s">
        <v>990</v>
      </c>
      <c r="O59" s="338" t="s">
        <v>990</v>
      </c>
      <c r="P59" s="338"/>
      <c r="Q59" s="602"/>
      <c r="R59" s="338" t="s">
        <v>990</v>
      </c>
      <c r="S59" s="338" t="str">
        <f t="shared" si="0"/>
        <v/>
      </c>
      <c r="T59" s="338" t="s">
        <v>2018</v>
      </c>
      <c r="U59" s="338" t="s">
        <v>2018</v>
      </c>
      <c r="V59" s="338" t="s">
        <v>2018</v>
      </c>
      <c r="W59" s="338" t="s">
        <v>159</v>
      </c>
      <c r="X59" s="338"/>
      <c r="Y59" s="602"/>
      <c r="Z59" s="366"/>
      <c r="AA59" s="602"/>
      <c r="AB59" s="337"/>
      <c r="AC59" s="337"/>
      <c r="AD59" s="337"/>
      <c r="AE59" s="340"/>
      <c r="AF59" s="1" t="s">
        <v>990</v>
      </c>
      <c r="AG59" s="1" t="str">
        <f t="shared" si="1"/>
        <v/>
      </c>
    </row>
    <row r="60" spans="1:33" s="1" customFormat="1" x14ac:dyDescent="0.25">
      <c r="A60" s="295"/>
      <c r="B60" s="295" t="s">
        <v>1861</v>
      </c>
      <c r="C60" s="295" t="s">
        <v>2027</v>
      </c>
      <c r="D60" s="573"/>
      <c r="E60" s="573"/>
      <c r="F60" s="573" t="s">
        <v>990</v>
      </c>
      <c r="G60" s="951" t="s">
        <v>342</v>
      </c>
      <c r="H60" s="482"/>
      <c r="I60" s="482" t="s">
        <v>990</v>
      </c>
      <c r="J60" s="573" t="s">
        <v>1903</v>
      </c>
      <c r="K60" s="295"/>
      <c r="L60" s="482" t="s">
        <v>1864</v>
      </c>
      <c r="M60" s="482" t="s">
        <v>1864</v>
      </c>
      <c r="N60" s="482" t="s">
        <v>990</v>
      </c>
      <c r="O60" s="573" t="s">
        <v>990</v>
      </c>
      <c r="P60" s="482"/>
      <c r="Q60" s="573"/>
      <c r="R60" s="482" t="s">
        <v>990</v>
      </c>
      <c r="S60" s="482" t="str">
        <f t="shared" si="0"/>
        <v/>
      </c>
      <c r="T60" s="296"/>
      <c r="U60" s="297"/>
      <c r="V60" s="296"/>
      <c r="W60" s="573" t="s">
        <v>159</v>
      </c>
      <c r="X60" s="482"/>
      <c r="Y60" s="482"/>
      <c r="Z60" s="575"/>
      <c r="AA60" s="573"/>
      <c r="AB60" s="573"/>
      <c r="AC60" s="573"/>
      <c r="AD60" s="573"/>
      <c r="AE60" s="367"/>
      <c r="AF60" s="1" t="s">
        <v>990</v>
      </c>
      <c r="AG60" s="1" t="str">
        <f t="shared" si="1"/>
        <v/>
      </c>
    </row>
    <row r="61" spans="1:33" s="1" customFormat="1" ht="30" x14ac:dyDescent="0.25">
      <c r="A61" s="282" t="s">
        <v>2028</v>
      </c>
      <c r="B61" s="282" t="s">
        <v>151</v>
      </c>
      <c r="C61" s="282" t="s">
        <v>2029</v>
      </c>
      <c r="D61" s="283"/>
      <c r="E61" s="283"/>
      <c r="F61" s="283" t="s">
        <v>155</v>
      </c>
      <c r="G61" s="952"/>
      <c r="H61" s="484" t="s">
        <v>1863</v>
      </c>
      <c r="I61" s="484" t="s">
        <v>2007</v>
      </c>
      <c r="J61" s="283" t="s">
        <v>1903</v>
      </c>
      <c r="K61" s="282"/>
      <c r="L61" s="484" t="s">
        <v>2030</v>
      </c>
      <c r="M61" s="484" t="s">
        <v>1945</v>
      </c>
      <c r="N61" s="484" t="s">
        <v>1899</v>
      </c>
      <c r="O61" s="283" t="s">
        <v>990</v>
      </c>
      <c r="P61" s="484"/>
      <c r="Q61" s="283"/>
      <c r="R61" s="484" t="s">
        <v>990</v>
      </c>
      <c r="S61" s="484" t="str">
        <f t="shared" si="0"/>
        <v/>
      </c>
      <c r="T61" s="301"/>
      <c r="U61" s="328"/>
      <c r="V61" s="301"/>
      <c r="W61" s="283" t="s">
        <v>159</v>
      </c>
      <c r="X61" s="484"/>
      <c r="Y61" s="484"/>
      <c r="Z61" s="576"/>
      <c r="AA61" s="283"/>
      <c r="AB61" s="283"/>
      <c r="AC61" s="283"/>
      <c r="AD61" s="283"/>
      <c r="AE61" s="312"/>
      <c r="AF61" s="1" t="s">
        <v>990</v>
      </c>
      <c r="AG61" s="1" t="str">
        <f t="shared" si="1"/>
        <v/>
      </c>
    </row>
    <row r="62" spans="1:33" s="1" customFormat="1" x14ac:dyDescent="0.25">
      <c r="A62" s="282" t="s">
        <v>2031</v>
      </c>
      <c r="B62" s="282" t="s">
        <v>165</v>
      </c>
      <c r="C62" s="282" t="s">
        <v>2032</v>
      </c>
      <c r="D62" s="283" t="s">
        <v>155</v>
      </c>
      <c r="E62" s="283"/>
      <c r="F62" s="283" t="s">
        <v>990</v>
      </c>
      <c r="G62" s="952"/>
      <c r="H62" s="484"/>
      <c r="I62" s="484" t="s">
        <v>990</v>
      </c>
      <c r="J62" s="283" t="s">
        <v>1903</v>
      </c>
      <c r="K62" s="282"/>
      <c r="L62" s="484" t="s">
        <v>1864</v>
      </c>
      <c r="M62" s="484" t="s">
        <v>1864</v>
      </c>
      <c r="N62" s="484" t="s">
        <v>990</v>
      </c>
      <c r="O62" s="283" t="s">
        <v>990</v>
      </c>
      <c r="P62" s="484"/>
      <c r="Q62" s="283"/>
      <c r="R62" s="484" t="s">
        <v>990</v>
      </c>
      <c r="S62" s="484" t="str">
        <f t="shared" si="0"/>
        <v/>
      </c>
      <c r="T62" s="283" t="s">
        <v>2018</v>
      </c>
      <c r="U62" s="484" t="s">
        <v>2018</v>
      </c>
      <c r="V62" s="283" t="s">
        <v>2018</v>
      </c>
      <c r="W62" s="283" t="s">
        <v>159</v>
      </c>
      <c r="X62" s="484"/>
      <c r="Y62" s="484"/>
      <c r="Z62" s="576"/>
      <c r="AA62" s="283"/>
      <c r="AB62" s="283"/>
      <c r="AC62" s="283"/>
      <c r="AD62" s="283"/>
      <c r="AE62" s="312"/>
      <c r="AF62" s="1" t="s">
        <v>990</v>
      </c>
      <c r="AG62" s="1" t="str">
        <f t="shared" si="1"/>
        <v/>
      </c>
    </row>
    <row r="63" spans="1:33" s="1" customFormat="1" ht="45" x14ac:dyDescent="0.25">
      <c r="A63" s="282" t="s">
        <v>2033</v>
      </c>
      <c r="B63" s="282" t="s">
        <v>168</v>
      </c>
      <c r="C63" s="282" t="s">
        <v>2034</v>
      </c>
      <c r="D63" s="283" t="s">
        <v>155</v>
      </c>
      <c r="E63" s="283"/>
      <c r="F63" s="283" t="s">
        <v>155</v>
      </c>
      <c r="G63" s="952"/>
      <c r="H63" s="484" t="s">
        <v>1863</v>
      </c>
      <c r="I63" s="484" t="s">
        <v>2007</v>
      </c>
      <c r="J63" s="283" t="s">
        <v>1903</v>
      </c>
      <c r="K63" s="282"/>
      <c r="L63" s="484" t="s">
        <v>1924</v>
      </c>
      <c r="M63" s="484" t="s">
        <v>1945</v>
      </c>
      <c r="N63" s="484" t="s">
        <v>1899</v>
      </c>
      <c r="O63" s="283" t="s">
        <v>990</v>
      </c>
      <c r="P63" s="484"/>
      <c r="Q63" s="283"/>
      <c r="R63" s="484" t="s">
        <v>990</v>
      </c>
      <c r="S63" s="484" t="str">
        <f t="shared" si="0"/>
        <v/>
      </c>
      <c r="T63" s="283" t="s">
        <v>2018</v>
      </c>
      <c r="U63" s="484" t="s">
        <v>2018</v>
      </c>
      <c r="V63" s="283" t="s">
        <v>2018</v>
      </c>
      <c r="W63" s="283" t="s">
        <v>159</v>
      </c>
      <c r="X63" s="484"/>
      <c r="Y63" s="484"/>
      <c r="Z63" s="576"/>
      <c r="AA63" s="283"/>
      <c r="AB63" s="283"/>
      <c r="AC63" s="283"/>
      <c r="AD63" s="283"/>
      <c r="AE63" s="312"/>
      <c r="AF63" s="1" t="s">
        <v>990</v>
      </c>
      <c r="AG63" s="1" t="str">
        <f t="shared" si="1"/>
        <v/>
      </c>
    </row>
    <row r="64" spans="1:33" s="1" customFormat="1" x14ac:dyDescent="0.25">
      <c r="A64" s="282" t="s">
        <v>2035</v>
      </c>
      <c r="B64" s="282" t="s">
        <v>170</v>
      </c>
      <c r="C64" s="282" t="s">
        <v>2036</v>
      </c>
      <c r="D64" s="283"/>
      <c r="E64" s="283" t="s">
        <v>155</v>
      </c>
      <c r="F64" s="283" t="s">
        <v>990</v>
      </c>
      <c r="G64" s="952"/>
      <c r="H64" s="484"/>
      <c r="I64" s="484" t="s">
        <v>990</v>
      </c>
      <c r="J64" s="283" t="s">
        <v>1903</v>
      </c>
      <c r="K64" s="282"/>
      <c r="L64" s="484" t="s">
        <v>1864</v>
      </c>
      <c r="M64" s="484" t="s">
        <v>1864</v>
      </c>
      <c r="N64" s="484" t="s">
        <v>990</v>
      </c>
      <c r="O64" s="283" t="s">
        <v>990</v>
      </c>
      <c r="P64" s="484"/>
      <c r="Q64" s="283"/>
      <c r="R64" s="484" t="s">
        <v>990</v>
      </c>
      <c r="S64" s="484" t="str">
        <f t="shared" si="0"/>
        <v/>
      </c>
      <c r="T64" s="283" t="s">
        <v>2018</v>
      </c>
      <c r="U64" s="484" t="s">
        <v>2018</v>
      </c>
      <c r="V64" s="283" t="s">
        <v>2018</v>
      </c>
      <c r="W64" s="283" t="s">
        <v>159</v>
      </c>
      <c r="X64" s="484"/>
      <c r="Y64" s="484"/>
      <c r="Z64" s="576"/>
      <c r="AA64" s="283"/>
      <c r="AB64" s="283"/>
      <c r="AC64" s="283"/>
      <c r="AD64" s="283"/>
      <c r="AE64" s="312"/>
      <c r="AF64" s="1" t="s">
        <v>990</v>
      </c>
      <c r="AG64" s="1" t="str">
        <f t="shared" si="1"/>
        <v/>
      </c>
    </row>
    <row r="65" spans="1:33" s="1" customFormat="1" x14ac:dyDescent="0.25">
      <c r="A65" s="316" t="s">
        <v>2037</v>
      </c>
      <c r="B65" s="316" t="s">
        <v>186</v>
      </c>
      <c r="C65" s="316" t="s">
        <v>2038</v>
      </c>
      <c r="D65" s="317"/>
      <c r="E65" s="317" t="s">
        <v>155</v>
      </c>
      <c r="F65" s="317" t="s">
        <v>990</v>
      </c>
      <c r="G65" s="953"/>
      <c r="H65" s="483"/>
      <c r="I65" s="483" t="s">
        <v>990</v>
      </c>
      <c r="J65" s="317" t="s">
        <v>1903</v>
      </c>
      <c r="K65" s="316"/>
      <c r="L65" s="483" t="s">
        <v>1864</v>
      </c>
      <c r="M65" s="483" t="s">
        <v>1864</v>
      </c>
      <c r="N65" s="483" t="s">
        <v>990</v>
      </c>
      <c r="O65" s="317" t="s">
        <v>990</v>
      </c>
      <c r="P65" s="483"/>
      <c r="Q65" s="317"/>
      <c r="R65" s="483" t="s">
        <v>990</v>
      </c>
      <c r="S65" s="483" t="str">
        <f t="shared" si="0"/>
        <v/>
      </c>
      <c r="T65" s="317" t="s">
        <v>2018</v>
      </c>
      <c r="U65" s="483" t="s">
        <v>2018</v>
      </c>
      <c r="V65" s="317" t="s">
        <v>2018</v>
      </c>
      <c r="W65" s="317" t="s">
        <v>159</v>
      </c>
      <c r="X65" s="483"/>
      <c r="Y65" s="483"/>
      <c r="Z65" s="577"/>
      <c r="AA65" s="317"/>
      <c r="AB65" s="317"/>
      <c r="AC65" s="317"/>
      <c r="AD65" s="317"/>
      <c r="AE65" s="319"/>
      <c r="AF65" s="1" t="s">
        <v>990</v>
      </c>
      <c r="AG65" s="1" t="str">
        <f t="shared" si="1"/>
        <v/>
      </c>
    </row>
    <row r="66" spans="1:33" s="1" customFormat="1" x14ac:dyDescent="0.25">
      <c r="A66" s="322"/>
      <c r="B66" s="322" t="s">
        <v>1861</v>
      </c>
      <c r="C66" s="322" t="s">
        <v>2039</v>
      </c>
      <c r="D66" s="323"/>
      <c r="E66" s="323"/>
      <c r="F66" s="323" t="s">
        <v>990</v>
      </c>
      <c r="G66" s="954" t="s">
        <v>352</v>
      </c>
      <c r="H66" s="324"/>
      <c r="I66" s="324" t="s">
        <v>990</v>
      </c>
      <c r="J66" s="323" t="s">
        <v>1903</v>
      </c>
      <c r="K66" s="322"/>
      <c r="L66" s="324" t="s">
        <v>1864</v>
      </c>
      <c r="M66" s="324" t="s">
        <v>1864</v>
      </c>
      <c r="N66" s="324" t="s">
        <v>990</v>
      </c>
      <c r="O66" s="323" t="s">
        <v>990</v>
      </c>
      <c r="P66" s="324"/>
      <c r="Q66" s="323"/>
      <c r="R66" s="324" t="s">
        <v>990</v>
      </c>
      <c r="S66" s="324" t="str">
        <f t="shared" si="0"/>
        <v/>
      </c>
      <c r="T66" s="296"/>
      <c r="U66" s="297"/>
      <c r="V66" s="296"/>
      <c r="W66" s="323" t="s">
        <v>159</v>
      </c>
      <c r="X66" s="324"/>
      <c r="Y66" s="324"/>
      <c r="Z66" s="578"/>
      <c r="AA66" s="323"/>
      <c r="AB66" s="323"/>
      <c r="AC66" s="323"/>
      <c r="AD66" s="323"/>
      <c r="AE66" s="362"/>
      <c r="AF66" s="1" t="s">
        <v>990</v>
      </c>
      <c r="AG66" s="1" t="str">
        <f t="shared" si="1"/>
        <v/>
      </c>
    </row>
    <row r="67" spans="1:33" s="1" customFormat="1" x14ac:dyDescent="0.25">
      <c r="A67" s="325"/>
      <c r="B67" s="325" t="s">
        <v>151</v>
      </c>
      <c r="C67" s="325" t="s">
        <v>2040</v>
      </c>
      <c r="D67" s="326"/>
      <c r="E67" s="326"/>
      <c r="F67" s="326" t="s">
        <v>990</v>
      </c>
      <c r="G67" s="955"/>
      <c r="H67" s="327"/>
      <c r="I67" s="327" t="s">
        <v>990</v>
      </c>
      <c r="J67" s="326" t="s">
        <v>1903</v>
      </c>
      <c r="K67" s="325"/>
      <c r="L67" s="327" t="s">
        <v>1864</v>
      </c>
      <c r="M67" s="327" t="s">
        <v>1864</v>
      </c>
      <c r="N67" s="327" t="s">
        <v>990</v>
      </c>
      <c r="O67" s="326" t="s">
        <v>990</v>
      </c>
      <c r="P67" s="327"/>
      <c r="Q67" s="326"/>
      <c r="R67" s="327" t="s">
        <v>990</v>
      </c>
      <c r="S67" s="327" t="str">
        <f t="shared" si="0"/>
        <v/>
      </c>
      <c r="T67" s="301"/>
      <c r="U67" s="328"/>
      <c r="V67" s="301"/>
      <c r="W67" s="326" t="s">
        <v>159</v>
      </c>
      <c r="X67" s="327"/>
      <c r="Y67" s="327"/>
      <c r="Z67" s="579"/>
      <c r="AA67" s="326"/>
      <c r="AB67" s="326"/>
      <c r="AC67" s="326"/>
      <c r="AD67" s="326"/>
      <c r="AE67" s="331"/>
      <c r="AF67" s="1" t="s">
        <v>990</v>
      </c>
      <c r="AG67" s="1" t="str">
        <f t="shared" si="1"/>
        <v/>
      </c>
    </row>
    <row r="68" spans="1:33" s="1" customFormat="1" ht="45" x14ac:dyDescent="0.25">
      <c r="A68" s="325" t="s">
        <v>2041</v>
      </c>
      <c r="B68" s="325" t="s">
        <v>165</v>
      </c>
      <c r="C68" s="325" t="s">
        <v>2042</v>
      </c>
      <c r="D68" s="326" t="s">
        <v>155</v>
      </c>
      <c r="E68" s="326"/>
      <c r="F68" s="326" t="s">
        <v>155</v>
      </c>
      <c r="G68" s="955"/>
      <c r="H68" s="327" t="s">
        <v>1863</v>
      </c>
      <c r="I68" s="327" t="s">
        <v>2007</v>
      </c>
      <c r="J68" s="326" t="s">
        <v>1903</v>
      </c>
      <c r="K68" s="325"/>
      <c r="L68" s="327" t="s">
        <v>1924</v>
      </c>
      <c r="M68" s="327" t="s">
        <v>1945</v>
      </c>
      <c r="N68" s="327" t="s">
        <v>1899</v>
      </c>
      <c r="O68" s="326" t="s">
        <v>990</v>
      </c>
      <c r="P68" s="327"/>
      <c r="Q68" s="326"/>
      <c r="R68" s="327" t="s">
        <v>990</v>
      </c>
      <c r="S68" s="327" t="str">
        <f t="shared" si="0"/>
        <v/>
      </c>
      <c r="T68" s="326" t="s">
        <v>2018</v>
      </c>
      <c r="U68" s="327" t="s">
        <v>2018</v>
      </c>
      <c r="V68" s="326" t="s">
        <v>2018</v>
      </c>
      <c r="W68" s="326" t="s">
        <v>159</v>
      </c>
      <c r="X68" s="327"/>
      <c r="Y68" s="327"/>
      <c r="Z68" s="579"/>
      <c r="AA68" s="326"/>
      <c r="AB68" s="326"/>
      <c r="AC68" s="326"/>
      <c r="AD68" s="326"/>
      <c r="AE68" s="331"/>
      <c r="AF68" s="1" t="s">
        <v>990</v>
      </c>
      <c r="AG68" s="1" t="str">
        <f t="shared" si="1"/>
        <v/>
      </c>
    </row>
    <row r="69" spans="1:33" s="1" customFormat="1" ht="30" x14ac:dyDescent="0.25">
      <c r="A69" s="325" t="s">
        <v>2043</v>
      </c>
      <c r="B69" s="325" t="s">
        <v>168</v>
      </c>
      <c r="C69" s="325" t="s">
        <v>2044</v>
      </c>
      <c r="D69" s="326" t="s">
        <v>155</v>
      </c>
      <c r="E69" s="326"/>
      <c r="F69" s="326" t="s">
        <v>155</v>
      </c>
      <c r="G69" s="955"/>
      <c r="H69" s="327" t="s">
        <v>1863</v>
      </c>
      <c r="I69" s="327" t="s">
        <v>2007</v>
      </c>
      <c r="J69" s="326" t="s">
        <v>1903</v>
      </c>
      <c r="K69" s="325"/>
      <c r="L69" s="327" t="s">
        <v>2045</v>
      </c>
      <c r="M69" s="327" t="s">
        <v>1945</v>
      </c>
      <c r="N69" s="327" t="s">
        <v>1899</v>
      </c>
      <c r="O69" s="326" t="s">
        <v>990</v>
      </c>
      <c r="P69" s="327"/>
      <c r="Q69" s="326"/>
      <c r="R69" s="327" t="s">
        <v>990</v>
      </c>
      <c r="S69" s="327" t="str">
        <f t="shared" ref="S69:S132" si="3">SUBSTITUTE(AF69," - ",CHAR(10))</f>
        <v/>
      </c>
      <c r="T69" s="326" t="s">
        <v>2018</v>
      </c>
      <c r="U69" s="327" t="s">
        <v>2018</v>
      </c>
      <c r="V69" s="326" t="s">
        <v>2018</v>
      </c>
      <c r="W69" s="326" t="s">
        <v>159</v>
      </c>
      <c r="X69" s="327"/>
      <c r="Y69" s="327"/>
      <c r="Z69" s="579"/>
      <c r="AA69" s="326"/>
      <c r="AB69" s="326"/>
      <c r="AC69" s="326"/>
      <c r="AD69" s="326"/>
      <c r="AE69" s="331"/>
      <c r="AF69" s="1" t="s">
        <v>990</v>
      </c>
      <c r="AG69" s="1" t="str">
        <f t="shared" ref="AG69:AG132" si="4">IF(ISBLANK(U69),IF(W69="Sufficiently Characterized","",IF(AND(NOT(ISBLANK(T69)),NOT(ISBLANK(V69))),"COST","")),"")</f>
        <v/>
      </c>
    </row>
    <row r="70" spans="1:33" s="1" customFormat="1" x14ac:dyDescent="0.25">
      <c r="A70" s="325" t="s">
        <v>2046</v>
      </c>
      <c r="B70" s="325" t="s">
        <v>170</v>
      </c>
      <c r="C70" s="325" t="s">
        <v>2047</v>
      </c>
      <c r="D70" s="326"/>
      <c r="E70" s="326" t="s">
        <v>155</v>
      </c>
      <c r="F70" s="326" t="s">
        <v>990</v>
      </c>
      <c r="G70" s="955"/>
      <c r="H70" s="327"/>
      <c r="I70" s="327" t="s">
        <v>990</v>
      </c>
      <c r="J70" s="326" t="s">
        <v>1903</v>
      </c>
      <c r="K70" s="325"/>
      <c r="L70" s="327" t="s">
        <v>1864</v>
      </c>
      <c r="M70" s="327" t="s">
        <v>1864</v>
      </c>
      <c r="N70" s="327" t="s">
        <v>990</v>
      </c>
      <c r="O70" s="326" t="s">
        <v>990</v>
      </c>
      <c r="P70" s="327"/>
      <c r="Q70" s="326"/>
      <c r="R70" s="327" t="s">
        <v>990</v>
      </c>
      <c r="S70" s="327" t="str">
        <f t="shared" si="3"/>
        <v/>
      </c>
      <c r="T70" s="326" t="s">
        <v>2018</v>
      </c>
      <c r="U70" s="327" t="s">
        <v>2018</v>
      </c>
      <c r="V70" s="326" t="s">
        <v>2018</v>
      </c>
      <c r="W70" s="326" t="s">
        <v>159</v>
      </c>
      <c r="X70" s="327"/>
      <c r="Y70" s="327"/>
      <c r="Z70" s="579"/>
      <c r="AA70" s="326"/>
      <c r="AB70" s="326"/>
      <c r="AC70" s="326"/>
      <c r="AD70" s="326"/>
      <c r="AE70" s="331"/>
      <c r="AF70" s="1" t="s">
        <v>990</v>
      </c>
      <c r="AG70" s="1" t="str">
        <f t="shared" si="4"/>
        <v/>
      </c>
    </row>
    <row r="71" spans="1:33" s="1" customFormat="1" x14ac:dyDescent="0.25">
      <c r="A71" s="336" t="s">
        <v>2048</v>
      </c>
      <c r="B71" s="336" t="s">
        <v>186</v>
      </c>
      <c r="C71" s="336" t="s">
        <v>2049</v>
      </c>
      <c r="D71" s="337"/>
      <c r="E71" s="337" t="s">
        <v>155</v>
      </c>
      <c r="F71" s="337" t="s">
        <v>990</v>
      </c>
      <c r="G71" s="956"/>
      <c r="H71" s="338"/>
      <c r="I71" s="338" t="s">
        <v>990</v>
      </c>
      <c r="J71" s="337" t="s">
        <v>1903</v>
      </c>
      <c r="K71" s="336"/>
      <c r="L71" s="338" t="s">
        <v>1864</v>
      </c>
      <c r="M71" s="338" t="s">
        <v>1864</v>
      </c>
      <c r="N71" s="338" t="s">
        <v>990</v>
      </c>
      <c r="O71" s="337" t="s">
        <v>990</v>
      </c>
      <c r="P71" s="338"/>
      <c r="Q71" s="337"/>
      <c r="R71" s="338" t="s">
        <v>990</v>
      </c>
      <c r="S71" s="338" t="str">
        <f t="shared" si="3"/>
        <v/>
      </c>
      <c r="T71" s="337" t="s">
        <v>2018</v>
      </c>
      <c r="U71" s="338" t="s">
        <v>2018</v>
      </c>
      <c r="V71" s="337" t="s">
        <v>2018</v>
      </c>
      <c r="W71" s="337" t="s">
        <v>159</v>
      </c>
      <c r="X71" s="338"/>
      <c r="Y71" s="338"/>
      <c r="Z71" s="580"/>
      <c r="AA71" s="337"/>
      <c r="AB71" s="337"/>
      <c r="AC71" s="337"/>
      <c r="AD71" s="337"/>
      <c r="AE71" s="340"/>
      <c r="AF71" s="1" t="s">
        <v>990</v>
      </c>
      <c r="AG71" s="1" t="str">
        <f t="shared" si="4"/>
        <v/>
      </c>
    </row>
    <row r="72" spans="1:33" s="1" customFormat="1" x14ac:dyDescent="0.25">
      <c r="A72" s="295"/>
      <c r="B72" s="295" t="s">
        <v>1861</v>
      </c>
      <c r="C72" s="295" t="s">
        <v>2050</v>
      </c>
      <c r="D72" s="573"/>
      <c r="E72" s="573"/>
      <c r="F72" s="573" t="s">
        <v>990</v>
      </c>
      <c r="G72" s="951" t="s">
        <v>366</v>
      </c>
      <c r="H72" s="482"/>
      <c r="I72" s="482" t="s">
        <v>990</v>
      </c>
      <c r="J72" s="573" t="s">
        <v>1903</v>
      </c>
      <c r="K72" s="295"/>
      <c r="L72" s="482" t="s">
        <v>1864</v>
      </c>
      <c r="M72" s="482" t="s">
        <v>1864</v>
      </c>
      <c r="N72" s="482" t="s">
        <v>990</v>
      </c>
      <c r="O72" s="573" t="s">
        <v>990</v>
      </c>
      <c r="P72" s="482"/>
      <c r="Q72" s="573"/>
      <c r="R72" s="482" t="s">
        <v>990</v>
      </c>
      <c r="S72" s="482" t="str">
        <f t="shared" si="3"/>
        <v/>
      </c>
      <c r="T72" s="296"/>
      <c r="U72" s="297"/>
      <c r="V72" s="296"/>
      <c r="W72" s="573" t="s">
        <v>159</v>
      </c>
      <c r="X72" s="482"/>
      <c r="Y72" s="482"/>
      <c r="Z72" s="575"/>
      <c r="AA72" s="573"/>
      <c r="AB72" s="573"/>
      <c r="AC72" s="573"/>
      <c r="AD72" s="573"/>
      <c r="AE72" s="367"/>
      <c r="AF72" s="1" t="s">
        <v>990</v>
      </c>
      <c r="AG72" s="1" t="str">
        <f t="shared" si="4"/>
        <v/>
      </c>
    </row>
    <row r="73" spans="1:33" s="1" customFormat="1" x14ac:dyDescent="0.25">
      <c r="A73" s="282"/>
      <c r="B73" s="282" t="s">
        <v>151</v>
      </c>
      <c r="C73" s="282" t="s">
        <v>2051</v>
      </c>
      <c r="D73" s="283"/>
      <c r="E73" s="283"/>
      <c r="F73" s="283" t="s">
        <v>990</v>
      </c>
      <c r="G73" s="952"/>
      <c r="H73" s="484"/>
      <c r="I73" s="484" t="s">
        <v>990</v>
      </c>
      <c r="J73" s="283" t="s">
        <v>1903</v>
      </c>
      <c r="K73" s="282"/>
      <c r="L73" s="484" t="s">
        <v>1864</v>
      </c>
      <c r="M73" s="484" t="s">
        <v>1864</v>
      </c>
      <c r="N73" s="484" t="s">
        <v>990</v>
      </c>
      <c r="O73" s="283" t="s">
        <v>990</v>
      </c>
      <c r="P73" s="484"/>
      <c r="Q73" s="283"/>
      <c r="R73" s="484" t="s">
        <v>990</v>
      </c>
      <c r="S73" s="484" t="str">
        <f t="shared" si="3"/>
        <v/>
      </c>
      <c r="T73" s="301"/>
      <c r="U73" s="328"/>
      <c r="V73" s="301"/>
      <c r="W73" s="283" t="s">
        <v>159</v>
      </c>
      <c r="X73" s="484"/>
      <c r="Y73" s="484"/>
      <c r="Z73" s="576"/>
      <c r="AA73" s="283"/>
      <c r="AB73" s="283"/>
      <c r="AC73" s="283"/>
      <c r="AD73" s="283"/>
      <c r="AE73" s="312"/>
      <c r="AF73" s="1" t="s">
        <v>990</v>
      </c>
      <c r="AG73" s="1" t="str">
        <f t="shared" si="4"/>
        <v/>
      </c>
    </row>
    <row r="74" spans="1:33" s="1" customFormat="1" x14ac:dyDescent="0.25">
      <c r="A74" s="282" t="s">
        <v>2052</v>
      </c>
      <c r="B74" s="282" t="s">
        <v>165</v>
      </c>
      <c r="C74" s="282" t="s">
        <v>2053</v>
      </c>
      <c r="D74" s="283" t="s">
        <v>155</v>
      </c>
      <c r="E74" s="283"/>
      <c r="F74" s="283" t="s">
        <v>990</v>
      </c>
      <c r="G74" s="952"/>
      <c r="H74" s="484"/>
      <c r="I74" s="484" t="s">
        <v>990</v>
      </c>
      <c r="J74" s="283" t="s">
        <v>1903</v>
      </c>
      <c r="K74" s="282"/>
      <c r="L74" s="484" t="s">
        <v>1864</v>
      </c>
      <c r="M74" s="484" t="s">
        <v>1864</v>
      </c>
      <c r="N74" s="484" t="s">
        <v>990</v>
      </c>
      <c r="O74" s="283" t="s">
        <v>990</v>
      </c>
      <c r="P74" s="484"/>
      <c r="Q74" s="283"/>
      <c r="R74" s="484" t="s">
        <v>990</v>
      </c>
      <c r="S74" s="484" t="str">
        <f t="shared" si="3"/>
        <v/>
      </c>
      <c r="T74" s="283" t="s">
        <v>2018</v>
      </c>
      <c r="U74" s="484" t="s">
        <v>2018</v>
      </c>
      <c r="V74" s="283" t="s">
        <v>2018</v>
      </c>
      <c r="W74" s="283" t="s">
        <v>159</v>
      </c>
      <c r="X74" s="484"/>
      <c r="Y74" s="484"/>
      <c r="Z74" s="576"/>
      <c r="AA74" s="283"/>
      <c r="AB74" s="283"/>
      <c r="AC74" s="283"/>
      <c r="AD74" s="283"/>
      <c r="AE74" s="312"/>
      <c r="AF74" s="1" t="s">
        <v>990</v>
      </c>
      <c r="AG74" s="1" t="str">
        <f t="shared" si="4"/>
        <v/>
      </c>
    </row>
    <row r="75" spans="1:33" s="1" customFormat="1" ht="45" x14ac:dyDescent="0.25">
      <c r="A75" s="282" t="s">
        <v>2054</v>
      </c>
      <c r="B75" s="282" t="s">
        <v>168</v>
      </c>
      <c r="C75" s="282" t="s">
        <v>2055</v>
      </c>
      <c r="D75" s="283" t="s">
        <v>155</v>
      </c>
      <c r="E75" s="283"/>
      <c r="F75" s="283" t="s">
        <v>155</v>
      </c>
      <c r="G75" s="952"/>
      <c r="H75" s="484" t="s">
        <v>1863</v>
      </c>
      <c r="I75" s="484" t="s">
        <v>2007</v>
      </c>
      <c r="J75" s="283" t="s">
        <v>1903</v>
      </c>
      <c r="K75" s="282"/>
      <c r="L75" s="484" t="s">
        <v>1924</v>
      </c>
      <c r="M75" s="484" t="s">
        <v>1945</v>
      </c>
      <c r="N75" s="484" t="s">
        <v>1899</v>
      </c>
      <c r="O75" s="283" t="s">
        <v>990</v>
      </c>
      <c r="P75" s="484"/>
      <c r="Q75" s="283"/>
      <c r="R75" s="484" t="s">
        <v>990</v>
      </c>
      <c r="S75" s="484" t="str">
        <f t="shared" si="3"/>
        <v/>
      </c>
      <c r="T75" s="283" t="s">
        <v>2018</v>
      </c>
      <c r="U75" s="484" t="s">
        <v>2018</v>
      </c>
      <c r="V75" s="283" t="s">
        <v>2018</v>
      </c>
      <c r="W75" s="283" t="s">
        <v>159</v>
      </c>
      <c r="X75" s="484"/>
      <c r="Y75" s="484"/>
      <c r="Z75" s="576"/>
      <c r="AA75" s="283"/>
      <c r="AB75" s="283"/>
      <c r="AC75" s="283"/>
      <c r="AD75" s="283"/>
      <c r="AE75" s="312"/>
      <c r="AF75" s="1" t="s">
        <v>990</v>
      </c>
      <c r="AG75" s="1" t="str">
        <f t="shared" si="4"/>
        <v/>
      </c>
    </row>
    <row r="76" spans="1:33" s="1" customFormat="1" ht="30" x14ac:dyDescent="0.25">
      <c r="A76" s="282" t="s">
        <v>2056</v>
      </c>
      <c r="B76" s="282" t="s">
        <v>170</v>
      </c>
      <c r="C76" s="282" t="s">
        <v>2057</v>
      </c>
      <c r="D76" s="283" t="s">
        <v>155</v>
      </c>
      <c r="E76" s="283"/>
      <c r="F76" s="283" t="s">
        <v>155</v>
      </c>
      <c r="G76" s="952"/>
      <c r="H76" s="484" t="s">
        <v>1863</v>
      </c>
      <c r="I76" s="484" t="s">
        <v>2007</v>
      </c>
      <c r="J76" s="283" t="s">
        <v>1903</v>
      </c>
      <c r="K76" s="282"/>
      <c r="L76" s="484" t="s">
        <v>2045</v>
      </c>
      <c r="M76" s="484" t="s">
        <v>1945</v>
      </c>
      <c r="N76" s="484" t="s">
        <v>1899</v>
      </c>
      <c r="O76" s="283" t="s">
        <v>990</v>
      </c>
      <c r="P76" s="484"/>
      <c r="Q76" s="283"/>
      <c r="R76" s="484" t="s">
        <v>990</v>
      </c>
      <c r="S76" s="484" t="str">
        <f t="shared" si="3"/>
        <v/>
      </c>
      <c r="T76" s="283" t="s">
        <v>2018</v>
      </c>
      <c r="U76" s="484" t="s">
        <v>2018</v>
      </c>
      <c r="V76" s="283" t="s">
        <v>2018</v>
      </c>
      <c r="W76" s="283" t="s">
        <v>159</v>
      </c>
      <c r="X76" s="484"/>
      <c r="Y76" s="484"/>
      <c r="Z76" s="576"/>
      <c r="AA76" s="283"/>
      <c r="AB76" s="283"/>
      <c r="AC76" s="283"/>
      <c r="AD76" s="283"/>
      <c r="AE76" s="312"/>
      <c r="AF76" s="1" t="s">
        <v>990</v>
      </c>
      <c r="AG76" s="1" t="str">
        <f t="shared" si="4"/>
        <v/>
      </c>
    </row>
    <row r="77" spans="1:33" s="1" customFormat="1" ht="30" x14ac:dyDescent="0.25">
      <c r="A77" s="282" t="s">
        <v>2058</v>
      </c>
      <c r="B77" s="282" t="s">
        <v>186</v>
      </c>
      <c r="C77" s="282" t="s">
        <v>2059</v>
      </c>
      <c r="D77" s="283"/>
      <c r="E77" s="283" t="s">
        <v>155</v>
      </c>
      <c r="F77" s="283" t="s">
        <v>990</v>
      </c>
      <c r="G77" s="952"/>
      <c r="H77" s="484" t="s">
        <v>1863</v>
      </c>
      <c r="I77" s="484" t="s">
        <v>2007</v>
      </c>
      <c r="J77" s="283" t="s">
        <v>1903</v>
      </c>
      <c r="K77" s="282"/>
      <c r="L77" s="484" t="s">
        <v>990</v>
      </c>
      <c r="M77" s="484" t="s">
        <v>990</v>
      </c>
      <c r="N77" s="484" t="s">
        <v>990</v>
      </c>
      <c r="O77" s="283" t="s">
        <v>990</v>
      </c>
      <c r="P77" s="484"/>
      <c r="Q77" s="283"/>
      <c r="R77" s="484" t="s">
        <v>990</v>
      </c>
      <c r="S77" s="484" t="str">
        <f t="shared" si="3"/>
        <v/>
      </c>
      <c r="T77" s="283" t="s">
        <v>2018</v>
      </c>
      <c r="U77" s="484" t="s">
        <v>2018</v>
      </c>
      <c r="V77" s="283" t="s">
        <v>2018</v>
      </c>
      <c r="W77" s="283" t="s">
        <v>159</v>
      </c>
      <c r="X77" s="484"/>
      <c r="Y77" s="484"/>
      <c r="Z77" s="576"/>
      <c r="AA77" s="283"/>
      <c r="AB77" s="283"/>
      <c r="AC77" s="283"/>
      <c r="AD77" s="283"/>
      <c r="AE77" s="312"/>
      <c r="AF77" s="1" t="s">
        <v>990</v>
      </c>
      <c r="AG77" s="1" t="str">
        <f t="shared" si="4"/>
        <v/>
      </c>
    </row>
    <row r="78" spans="1:33" s="1" customFormat="1" ht="30" x14ac:dyDescent="0.25">
      <c r="A78" s="316" t="s">
        <v>2060</v>
      </c>
      <c r="B78" s="316" t="s">
        <v>188</v>
      </c>
      <c r="C78" s="316" t="s">
        <v>2061</v>
      </c>
      <c r="D78" s="317"/>
      <c r="E78" s="317" t="s">
        <v>155</v>
      </c>
      <c r="F78" s="317" t="s">
        <v>990</v>
      </c>
      <c r="G78" s="953"/>
      <c r="H78" s="483" t="s">
        <v>1863</v>
      </c>
      <c r="I78" s="483" t="s">
        <v>2007</v>
      </c>
      <c r="J78" s="317" t="s">
        <v>1903</v>
      </c>
      <c r="K78" s="316"/>
      <c r="L78" s="483" t="s">
        <v>990</v>
      </c>
      <c r="M78" s="483" t="s">
        <v>990</v>
      </c>
      <c r="N78" s="483" t="s">
        <v>990</v>
      </c>
      <c r="O78" s="317" t="s">
        <v>990</v>
      </c>
      <c r="P78" s="483"/>
      <c r="Q78" s="317"/>
      <c r="R78" s="483" t="s">
        <v>990</v>
      </c>
      <c r="S78" s="483" t="str">
        <f t="shared" si="3"/>
        <v/>
      </c>
      <c r="T78" s="317" t="s">
        <v>2018</v>
      </c>
      <c r="U78" s="483" t="s">
        <v>2018</v>
      </c>
      <c r="V78" s="317" t="s">
        <v>2018</v>
      </c>
      <c r="W78" s="317" t="s">
        <v>159</v>
      </c>
      <c r="X78" s="483"/>
      <c r="Y78" s="483"/>
      <c r="Z78" s="577"/>
      <c r="AA78" s="317"/>
      <c r="AB78" s="317"/>
      <c r="AC78" s="317"/>
      <c r="AD78" s="317"/>
      <c r="AE78" s="319"/>
      <c r="AF78" s="1" t="s">
        <v>990</v>
      </c>
      <c r="AG78" s="1" t="str">
        <f t="shared" si="4"/>
        <v/>
      </c>
    </row>
    <row r="79" spans="1:33" s="1" customFormat="1" x14ac:dyDescent="0.25">
      <c r="A79" s="322"/>
      <c r="B79" s="322" t="s">
        <v>1861</v>
      </c>
      <c r="C79" s="322" t="s">
        <v>2062</v>
      </c>
      <c r="D79" s="323"/>
      <c r="E79" s="323"/>
      <c r="F79" s="323" t="s">
        <v>990</v>
      </c>
      <c r="G79" s="954" t="s">
        <v>321</v>
      </c>
      <c r="H79" s="324" t="s">
        <v>1885</v>
      </c>
      <c r="I79" s="324" t="s">
        <v>990</v>
      </c>
      <c r="J79" s="323" t="s">
        <v>1885</v>
      </c>
      <c r="K79" s="960" t="s">
        <v>2063</v>
      </c>
      <c r="L79" s="324" t="s">
        <v>990</v>
      </c>
      <c r="M79" s="324" t="s">
        <v>990</v>
      </c>
      <c r="N79" s="360" t="s">
        <v>990</v>
      </c>
      <c r="O79" s="324" t="s">
        <v>990</v>
      </c>
      <c r="P79" s="324"/>
      <c r="Q79" s="600"/>
      <c r="R79" s="324" t="s">
        <v>990</v>
      </c>
      <c r="S79" s="324" t="str">
        <f t="shared" si="3"/>
        <v/>
      </c>
      <c r="T79" s="297"/>
      <c r="U79" s="297"/>
      <c r="V79" s="297"/>
      <c r="W79" s="324" t="s">
        <v>159</v>
      </c>
      <c r="X79" s="324"/>
      <c r="Y79" s="600"/>
      <c r="Z79" s="361"/>
      <c r="AA79" s="600"/>
      <c r="AB79" s="323"/>
      <c r="AC79" s="323"/>
      <c r="AD79" s="323"/>
      <c r="AE79" s="362"/>
      <c r="AF79" s="1" t="s">
        <v>990</v>
      </c>
      <c r="AG79" s="1" t="str">
        <f t="shared" si="4"/>
        <v/>
      </c>
    </row>
    <row r="80" spans="1:33" s="1" customFormat="1" x14ac:dyDescent="0.25">
      <c r="A80" s="325"/>
      <c r="B80" s="325" t="s">
        <v>151</v>
      </c>
      <c r="C80" s="325" t="s">
        <v>2064</v>
      </c>
      <c r="D80" s="326"/>
      <c r="E80" s="326"/>
      <c r="F80" s="326" t="s">
        <v>990</v>
      </c>
      <c r="G80" s="955"/>
      <c r="H80" s="327" t="s">
        <v>1885</v>
      </c>
      <c r="I80" s="327" t="s">
        <v>990</v>
      </c>
      <c r="J80" s="326" t="s">
        <v>1885</v>
      </c>
      <c r="K80" s="961"/>
      <c r="L80" s="327" t="s">
        <v>990</v>
      </c>
      <c r="M80" s="327" t="s">
        <v>990</v>
      </c>
      <c r="N80" s="363" t="s">
        <v>990</v>
      </c>
      <c r="O80" s="327" t="s">
        <v>990</v>
      </c>
      <c r="P80" s="327"/>
      <c r="Q80" s="601"/>
      <c r="R80" s="327" t="s">
        <v>990</v>
      </c>
      <c r="S80" s="327" t="str">
        <f t="shared" si="3"/>
        <v/>
      </c>
      <c r="T80" s="328"/>
      <c r="U80" s="328"/>
      <c r="V80" s="328"/>
      <c r="W80" s="327" t="s">
        <v>159</v>
      </c>
      <c r="X80" s="327"/>
      <c r="Y80" s="601"/>
      <c r="Z80" s="364"/>
      <c r="AA80" s="601"/>
      <c r="AB80" s="326"/>
      <c r="AC80" s="326"/>
      <c r="AD80" s="326"/>
      <c r="AE80" s="331"/>
      <c r="AF80" s="1" t="s">
        <v>990</v>
      </c>
      <c r="AG80" s="1" t="str">
        <f t="shared" si="4"/>
        <v/>
      </c>
    </row>
    <row r="81" spans="1:33" s="1" customFormat="1" x14ac:dyDescent="0.25">
      <c r="A81" s="325" t="s">
        <v>2065</v>
      </c>
      <c r="B81" s="325" t="s">
        <v>165</v>
      </c>
      <c r="C81" s="325" t="s">
        <v>2066</v>
      </c>
      <c r="D81" s="326" t="s">
        <v>155</v>
      </c>
      <c r="E81" s="326"/>
      <c r="F81" s="326" t="s">
        <v>990</v>
      </c>
      <c r="G81" s="955"/>
      <c r="H81" s="327" t="s">
        <v>1885</v>
      </c>
      <c r="I81" s="327" t="s">
        <v>990</v>
      </c>
      <c r="J81" s="326" t="s">
        <v>1885</v>
      </c>
      <c r="K81" s="961"/>
      <c r="L81" s="327" t="s">
        <v>990</v>
      </c>
      <c r="M81" s="327" t="s">
        <v>990</v>
      </c>
      <c r="N81" s="363" t="s">
        <v>990</v>
      </c>
      <c r="O81" s="327" t="s">
        <v>990</v>
      </c>
      <c r="P81" s="327"/>
      <c r="Q81" s="601"/>
      <c r="R81" s="327" t="s">
        <v>990</v>
      </c>
      <c r="S81" s="327" t="str">
        <f t="shared" si="3"/>
        <v/>
      </c>
      <c r="T81" s="327" t="s">
        <v>2018</v>
      </c>
      <c r="U81" s="327" t="s">
        <v>2018</v>
      </c>
      <c r="V81" s="327" t="s">
        <v>2018</v>
      </c>
      <c r="W81" s="327" t="s">
        <v>159</v>
      </c>
      <c r="X81" s="327"/>
      <c r="Y81" s="601"/>
      <c r="Z81" s="364"/>
      <c r="AA81" s="601"/>
      <c r="AB81" s="326"/>
      <c r="AC81" s="326"/>
      <c r="AD81" s="326"/>
      <c r="AE81" s="331"/>
      <c r="AF81" s="1" t="s">
        <v>990</v>
      </c>
      <c r="AG81" s="1" t="str">
        <f t="shared" si="4"/>
        <v/>
      </c>
    </row>
    <row r="82" spans="1:33" s="1" customFormat="1" x14ac:dyDescent="0.25">
      <c r="A82" s="325" t="s">
        <v>2067</v>
      </c>
      <c r="B82" s="325" t="s">
        <v>168</v>
      </c>
      <c r="C82" s="325" t="s">
        <v>2068</v>
      </c>
      <c r="D82" s="326" t="s">
        <v>155</v>
      </c>
      <c r="E82" s="326"/>
      <c r="F82" s="326" t="s">
        <v>990</v>
      </c>
      <c r="G82" s="955"/>
      <c r="H82" s="327" t="s">
        <v>1885</v>
      </c>
      <c r="I82" s="327" t="s">
        <v>990</v>
      </c>
      <c r="J82" s="326" t="s">
        <v>1885</v>
      </c>
      <c r="K82" s="961"/>
      <c r="L82" s="327" t="s">
        <v>990</v>
      </c>
      <c r="M82" s="327" t="s">
        <v>990</v>
      </c>
      <c r="N82" s="363" t="s">
        <v>990</v>
      </c>
      <c r="O82" s="327" t="s">
        <v>990</v>
      </c>
      <c r="P82" s="327"/>
      <c r="Q82" s="601"/>
      <c r="R82" s="327" t="s">
        <v>990</v>
      </c>
      <c r="S82" s="327" t="str">
        <f t="shared" si="3"/>
        <v/>
      </c>
      <c r="T82" s="327" t="s">
        <v>2018</v>
      </c>
      <c r="U82" s="327" t="s">
        <v>2018</v>
      </c>
      <c r="V82" s="327" t="s">
        <v>2018</v>
      </c>
      <c r="W82" s="327" t="s">
        <v>159</v>
      </c>
      <c r="X82" s="327"/>
      <c r="Y82" s="601"/>
      <c r="Z82" s="364"/>
      <c r="AA82" s="601"/>
      <c r="AB82" s="326"/>
      <c r="AC82" s="326"/>
      <c r="AD82" s="326"/>
      <c r="AE82" s="331"/>
      <c r="AF82" s="1" t="s">
        <v>990</v>
      </c>
      <c r="AG82" s="1" t="str">
        <f t="shared" si="4"/>
        <v/>
      </c>
    </row>
    <row r="83" spans="1:33" s="1" customFormat="1" ht="120" x14ac:dyDescent="0.25">
      <c r="A83" s="325" t="s">
        <v>2069</v>
      </c>
      <c r="B83" s="325" t="s">
        <v>170</v>
      </c>
      <c r="C83" s="579" t="s">
        <v>2070</v>
      </c>
      <c r="D83" s="326" t="s">
        <v>155</v>
      </c>
      <c r="E83" s="326"/>
      <c r="F83" s="326" t="s">
        <v>155</v>
      </c>
      <c r="G83" s="955"/>
      <c r="H83" s="327" t="s">
        <v>1885</v>
      </c>
      <c r="I83" s="327" t="s">
        <v>990</v>
      </c>
      <c r="J83" s="326" t="s">
        <v>1885</v>
      </c>
      <c r="K83" s="961"/>
      <c r="L83" s="327" t="s">
        <v>1924</v>
      </c>
      <c r="M83" s="327" t="s">
        <v>1945</v>
      </c>
      <c r="N83" s="363" t="s">
        <v>2071</v>
      </c>
      <c r="O83" s="327" t="s">
        <v>990</v>
      </c>
      <c r="P83" s="327"/>
      <c r="Q83" s="601"/>
      <c r="R83" s="327" t="s">
        <v>990</v>
      </c>
      <c r="S83" s="327" t="str">
        <f t="shared" si="3"/>
        <v/>
      </c>
      <c r="T83" s="327" t="s">
        <v>2018</v>
      </c>
      <c r="U83" s="327" t="s">
        <v>2018</v>
      </c>
      <c r="V83" s="327" t="s">
        <v>2018</v>
      </c>
      <c r="W83" s="327" t="s">
        <v>159</v>
      </c>
      <c r="X83" s="327"/>
      <c r="Y83" s="601"/>
      <c r="Z83" s="364"/>
      <c r="AA83" s="601"/>
      <c r="AB83" s="326"/>
      <c r="AC83" s="326"/>
      <c r="AD83" s="326"/>
      <c r="AE83" s="331"/>
      <c r="AF83" s="1" t="s">
        <v>990</v>
      </c>
      <c r="AG83" s="1" t="str">
        <f t="shared" si="4"/>
        <v/>
      </c>
    </row>
    <row r="84" spans="1:33" s="1" customFormat="1" x14ac:dyDescent="0.25">
      <c r="A84" s="325" t="s">
        <v>2072</v>
      </c>
      <c r="B84" s="325" t="s">
        <v>186</v>
      </c>
      <c r="C84" s="325" t="s">
        <v>2073</v>
      </c>
      <c r="D84" s="326"/>
      <c r="E84" s="326" t="s">
        <v>155</v>
      </c>
      <c r="F84" s="326" t="s">
        <v>990</v>
      </c>
      <c r="G84" s="955"/>
      <c r="H84" s="327"/>
      <c r="I84" s="327" t="s">
        <v>990</v>
      </c>
      <c r="J84" s="326" t="s">
        <v>1885</v>
      </c>
      <c r="K84" s="961"/>
      <c r="L84" s="327" t="s">
        <v>1864</v>
      </c>
      <c r="M84" s="327" t="s">
        <v>1864</v>
      </c>
      <c r="N84" s="363" t="s">
        <v>990</v>
      </c>
      <c r="O84" s="327" t="s">
        <v>990</v>
      </c>
      <c r="P84" s="327"/>
      <c r="Q84" s="601"/>
      <c r="R84" s="327" t="s">
        <v>990</v>
      </c>
      <c r="S84" s="327" t="str">
        <f t="shared" si="3"/>
        <v/>
      </c>
      <c r="T84" s="327" t="s">
        <v>2018</v>
      </c>
      <c r="U84" s="327" t="s">
        <v>2018</v>
      </c>
      <c r="V84" s="327" t="s">
        <v>2018</v>
      </c>
      <c r="W84" s="327" t="s">
        <v>159</v>
      </c>
      <c r="X84" s="327"/>
      <c r="Y84" s="601"/>
      <c r="Z84" s="364"/>
      <c r="AA84" s="601"/>
      <c r="AB84" s="326"/>
      <c r="AC84" s="326"/>
      <c r="AD84" s="326"/>
      <c r="AE84" s="331"/>
      <c r="AF84" s="1" t="s">
        <v>990</v>
      </c>
      <c r="AG84" s="1" t="str">
        <f t="shared" si="4"/>
        <v/>
      </c>
    </row>
    <row r="85" spans="1:33" s="1" customFormat="1" x14ac:dyDescent="0.25">
      <c r="A85" s="336" t="s">
        <v>2074</v>
      </c>
      <c r="B85" s="336" t="s">
        <v>188</v>
      </c>
      <c r="C85" s="336" t="s">
        <v>2075</v>
      </c>
      <c r="D85" s="337"/>
      <c r="E85" s="337" t="s">
        <v>155</v>
      </c>
      <c r="F85" s="337" t="s">
        <v>990</v>
      </c>
      <c r="G85" s="956"/>
      <c r="H85" s="338"/>
      <c r="I85" s="338" t="s">
        <v>990</v>
      </c>
      <c r="J85" s="337" t="s">
        <v>1885</v>
      </c>
      <c r="K85" s="962"/>
      <c r="L85" s="338" t="s">
        <v>1864</v>
      </c>
      <c r="M85" s="338" t="s">
        <v>1864</v>
      </c>
      <c r="N85" s="365" t="s">
        <v>990</v>
      </c>
      <c r="O85" s="338" t="s">
        <v>990</v>
      </c>
      <c r="P85" s="338"/>
      <c r="Q85" s="602"/>
      <c r="R85" s="338" t="s">
        <v>990</v>
      </c>
      <c r="S85" s="338" t="str">
        <f t="shared" si="3"/>
        <v/>
      </c>
      <c r="T85" s="338" t="s">
        <v>2018</v>
      </c>
      <c r="U85" s="338" t="s">
        <v>2018</v>
      </c>
      <c r="V85" s="338" t="s">
        <v>2018</v>
      </c>
      <c r="W85" s="338" t="s">
        <v>159</v>
      </c>
      <c r="X85" s="338"/>
      <c r="Y85" s="602"/>
      <c r="Z85" s="366"/>
      <c r="AA85" s="602"/>
      <c r="AB85" s="337"/>
      <c r="AC85" s="337"/>
      <c r="AD85" s="337"/>
      <c r="AE85" s="340"/>
      <c r="AF85" s="1" t="s">
        <v>990</v>
      </c>
      <c r="AG85" s="1" t="str">
        <f t="shared" si="4"/>
        <v/>
      </c>
    </row>
    <row r="86" spans="1:33" s="1" customFormat="1" x14ac:dyDescent="0.25">
      <c r="A86" s="295"/>
      <c r="B86" s="295" t="s">
        <v>1861</v>
      </c>
      <c r="C86" s="295" t="s">
        <v>2076</v>
      </c>
      <c r="D86" s="573"/>
      <c r="E86" s="573"/>
      <c r="F86" s="573" t="s">
        <v>990</v>
      </c>
      <c r="G86" s="951" t="s">
        <v>384</v>
      </c>
      <c r="H86" s="482"/>
      <c r="I86" s="482" t="s">
        <v>990</v>
      </c>
      <c r="J86" s="573" t="s">
        <v>1885</v>
      </c>
      <c r="K86" s="295"/>
      <c r="L86" s="482" t="s">
        <v>1864</v>
      </c>
      <c r="M86" s="482" t="s">
        <v>1864</v>
      </c>
      <c r="N86" s="482" t="s">
        <v>990</v>
      </c>
      <c r="O86" s="573" t="s">
        <v>990</v>
      </c>
      <c r="P86" s="482"/>
      <c r="Q86" s="573"/>
      <c r="R86" s="482" t="s">
        <v>990</v>
      </c>
      <c r="S86" s="482" t="str">
        <f t="shared" si="3"/>
        <v/>
      </c>
      <c r="T86" s="296"/>
      <c r="U86" s="297"/>
      <c r="V86" s="296"/>
      <c r="W86" s="573" t="s">
        <v>159</v>
      </c>
      <c r="X86" s="482"/>
      <c r="Y86" s="482"/>
      <c r="Z86" s="575"/>
      <c r="AA86" s="573"/>
      <c r="AB86" s="573"/>
      <c r="AC86" s="573"/>
      <c r="AD86" s="573"/>
      <c r="AE86" s="367"/>
      <c r="AF86" s="1" t="s">
        <v>990</v>
      </c>
      <c r="AG86" s="1" t="str">
        <f t="shared" si="4"/>
        <v/>
      </c>
    </row>
    <row r="87" spans="1:33" s="1" customFormat="1" x14ac:dyDescent="0.25">
      <c r="A87" s="282"/>
      <c r="B87" s="282" t="s">
        <v>151</v>
      </c>
      <c r="C87" s="282" t="s">
        <v>2077</v>
      </c>
      <c r="D87" s="283"/>
      <c r="E87" s="283"/>
      <c r="F87" s="283" t="s">
        <v>990</v>
      </c>
      <c r="G87" s="952"/>
      <c r="H87" s="484"/>
      <c r="I87" s="484" t="s">
        <v>990</v>
      </c>
      <c r="J87" s="283" t="s">
        <v>1885</v>
      </c>
      <c r="K87" s="282"/>
      <c r="L87" s="484" t="s">
        <v>1864</v>
      </c>
      <c r="M87" s="484" t="s">
        <v>1864</v>
      </c>
      <c r="N87" s="484" t="s">
        <v>990</v>
      </c>
      <c r="O87" s="283" t="s">
        <v>990</v>
      </c>
      <c r="P87" s="484"/>
      <c r="Q87" s="283"/>
      <c r="R87" s="484" t="s">
        <v>990</v>
      </c>
      <c r="S87" s="484" t="str">
        <f t="shared" si="3"/>
        <v/>
      </c>
      <c r="T87" s="301"/>
      <c r="U87" s="328"/>
      <c r="V87" s="301"/>
      <c r="W87" s="283" t="s">
        <v>159</v>
      </c>
      <c r="X87" s="484"/>
      <c r="Y87" s="484"/>
      <c r="Z87" s="576"/>
      <c r="AA87" s="283"/>
      <c r="AB87" s="283"/>
      <c r="AC87" s="283"/>
      <c r="AD87" s="283"/>
      <c r="AE87" s="312"/>
      <c r="AF87" s="1" t="s">
        <v>990</v>
      </c>
      <c r="AG87" s="1" t="str">
        <f t="shared" si="4"/>
        <v/>
      </c>
    </row>
    <row r="88" spans="1:33" s="1" customFormat="1" ht="45" x14ac:dyDescent="0.25">
      <c r="A88" s="282" t="s">
        <v>2078</v>
      </c>
      <c r="B88" s="282" t="s">
        <v>165</v>
      </c>
      <c r="C88" s="576" t="s">
        <v>2079</v>
      </c>
      <c r="D88" s="283" t="s">
        <v>155</v>
      </c>
      <c r="E88" s="283"/>
      <c r="F88" s="283" t="s">
        <v>155</v>
      </c>
      <c r="G88" s="952"/>
      <c r="H88" s="484" t="s">
        <v>1885</v>
      </c>
      <c r="I88" s="484" t="s">
        <v>1998</v>
      </c>
      <c r="J88" s="283" t="s">
        <v>1885</v>
      </c>
      <c r="K88" s="282"/>
      <c r="L88" s="484" t="s">
        <v>1924</v>
      </c>
      <c r="M88" s="484" t="s">
        <v>1945</v>
      </c>
      <c r="N88" s="484" t="s">
        <v>990</v>
      </c>
      <c r="O88" s="283" t="s">
        <v>990</v>
      </c>
      <c r="P88" s="484"/>
      <c r="Q88" s="283"/>
      <c r="R88" s="484" t="s">
        <v>990</v>
      </c>
      <c r="S88" s="484" t="str">
        <f t="shared" si="3"/>
        <v/>
      </c>
      <c r="T88" s="283" t="s">
        <v>2018</v>
      </c>
      <c r="U88" s="484" t="s">
        <v>2018</v>
      </c>
      <c r="V88" s="283" t="s">
        <v>2018</v>
      </c>
      <c r="W88" s="283" t="s">
        <v>159</v>
      </c>
      <c r="X88" s="484"/>
      <c r="Y88" s="484"/>
      <c r="Z88" s="576"/>
      <c r="AA88" s="283"/>
      <c r="AB88" s="283"/>
      <c r="AC88" s="283"/>
      <c r="AD88" s="283"/>
      <c r="AE88" s="312"/>
      <c r="AF88" s="1" t="s">
        <v>990</v>
      </c>
      <c r="AG88" s="1" t="str">
        <f t="shared" si="4"/>
        <v/>
      </c>
    </row>
    <row r="89" spans="1:33" s="1" customFormat="1" ht="30" x14ac:dyDescent="0.25">
      <c r="A89" s="282" t="s">
        <v>2080</v>
      </c>
      <c r="B89" s="282" t="s">
        <v>168</v>
      </c>
      <c r="C89" s="282" t="s">
        <v>2081</v>
      </c>
      <c r="D89" s="283" t="s">
        <v>155</v>
      </c>
      <c r="E89" s="283"/>
      <c r="F89" s="283" t="s">
        <v>155</v>
      </c>
      <c r="G89" s="952"/>
      <c r="H89" s="484" t="s">
        <v>1885</v>
      </c>
      <c r="I89" s="484" t="s">
        <v>1998</v>
      </c>
      <c r="J89" s="283" t="s">
        <v>1885</v>
      </c>
      <c r="K89" s="282"/>
      <c r="L89" s="484" t="s">
        <v>990</v>
      </c>
      <c r="M89" s="484" t="s">
        <v>990</v>
      </c>
      <c r="N89" s="484" t="s">
        <v>990</v>
      </c>
      <c r="O89" s="283" t="s">
        <v>990</v>
      </c>
      <c r="P89" s="484"/>
      <c r="Q89" s="283"/>
      <c r="R89" s="484" t="s">
        <v>990</v>
      </c>
      <c r="S89" s="484" t="str">
        <f t="shared" si="3"/>
        <v/>
      </c>
      <c r="T89" s="283" t="s">
        <v>2018</v>
      </c>
      <c r="U89" s="484" t="s">
        <v>2018</v>
      </c>
      <c r="V89" s="283" t="s">
        <v>2018</v>
      </c>
      <c r="W89" s="283" t="s">
        <v>159</v>
      </c>
      <c r="X89" s="484"/>
      <c r="Y89" s="484"/>
      <c r="Z89" s="576"/>
      <c r="AA89" s="283"/>
      <c r="AB89" s="283"/>
      <c r="AC89" s="283"/>
      <c r="AD89" s="283"/>
      <c r="AE89" s="312"/>
      <c r="AF89" s="1" t="s">
        <v>990</v>
      </c>
      <c r="AG89" s="1" t="str">
        <f t="shared" si="4"/>
        <v/>
      </c>
    </row>
    <row r="90" spans="1:33" s="1" customFormat="1" x14ac:dyDescent="0.25">
      <c r="A90" s="282" t="s">
        <v>2082</v>
      </c>
      <c r="B90" s="282" t="s">
        <v>170</v>
      </c>
      <c r="C90" s="282" t="s">
        <v>2083</v>
      </c>
      <c r="D90" s="283"/>
      <c r="E90" s="283" t="s">
        <v>155</v>
      </c>
      <c r="F90" s="283" t="s">
        <v>990</v>
      </c>
      <c r="G90" s="952"/>
      <c r="H90" s="484"/>
      <c r="I90" s="484" t="s">
        <v>990</v>
      </c>
      <c r="J90" s="283" t="s">
        <v>1885</v>
      </c>
      <c r="K90" s="282"/>
      <c r="L90" s="484" t="s">
        <v>1864</v>
      </c>
      <c r="M90" s="484" t="s">
        <v>1864</v>
      </c>
      <c r="N90" s="484" t="s">
        <v>990</v>
      </c>
      <c r="O90" s="283" t="s">
        <v>990</v>
      </c>
      <c r="P90" s="484"/>
      <c r="Q90" s="283"/>
      <c r="R90" s="484" t="s">
        <v>990</v>
      </c>
      <c r="S90" s="484" t="str">
        <f t="shared" si="3"/>
        <v/>
      </c>
      <c r="T90" s="283" t="s">
        <v>2018</v>
      </c>
      <c r="U90" s="484" t="s">
        <v>2018</v>
      </c>
      <c r="V90" s="283" t="s">
        <v>2018</v>
      </c>
      <c r="W90" s="283" t="s">
        <v>159</v>
      </c>
      <c r="X90" s="484"/>
      <c r="Y90" s="484"/>
      <c r="Z90" s="576"/>
      <c r="AA90" s="283"/>
      <c r="AB90" s="283"/>
      <c r="AC90" s="283"/>
      <c r="AD90" s="283"/>
      <c r="AE90" s="312"/>
      <c r="AF90" s="1" t="s">
        <v>990</v>
      </c>
      <c r="AG90" s="1" t="str">
        <f t="shared" si="4"/>
        <v/>
      </c>
    </row>
    <row r="91" spans="1:33" s="1" customFormat="1" x14ac:dyDescent="0.25">
      <c r="A91" s="316" t="s">
        <v>2084</v>
      </c>
      <c r="B91" s="316" t="s">
        <v>186</v>
      </c>
      <c r="C91" s="316" t="s">
        <v>2085</v>
      </c>
      <c r="D91" s="317"/>
      <c r="E91" s="317" t="s">
        <v>155</v>
      </c>
      <c r="F91" s="317" t="s">
        <v>990</v>
      </c>
      <c r="G91" s="953"/>
      <c r="H91" s="483"/>
      <c r="I91" s="483" t="s">
        <v>990</v>
      </c>
      <c r="J91" s="317" t="s">
        <v>1885</v>
      </c>
      <c r="K91" s="316"/>
      <c r="L91" s="483" t="s">
        <v>1864</v>
      </c>
      <c r="M91" s="483" t="s">
        <v>1864</v>
      </c>
      <c r="N91" s="483" t="s">
        <v>990</v>
      </c>
      <c r="O91" s="317" t="s">
        <v>990</v>
      </c>
      <c r="P91" s="483"/>
      <c r="Q91" s="317"/>
      <c r="R91" s="483" t="s">
        <v>990</v>
      </c>
      <c r="S91" s="483" t="str">
        <f t="shared" si="3"/>
        <v/>
      </c>
      <c r="T91" s="317" t="s">
        <v>2018</v>
      </c>
      <c r="U91" s="483" t="s">
        <v>2018</v>
      </c>
      <c r="V91" s="317" t="s">
        <v>2018</v>
      </c>
      <c r="W91" s="317" t="s">
        <v>159</v>
      </c>
      <c r="X91" s="483"/>
      <c r="Y91" s="483"/>
      <c r="Z91" s="577"/>
      <c r="AA91" s="317"/>
      <c r="AB91" s="317"/>
      <c r="AC91" s="317"/>
      <c r="AD91" s="317"/>
      <c r="AE91" s="319"/>
      <c r="AF91" s="1" t="s">
        <v>990</v>
      </c>
      <c r="AG91" s="1" t="str">
        <f t="shared" si="4"/>
        <v/>
      </c>
    </row>
    <row r="92" spans="1:33" s="1" customFormat="1" x14ac:dyDescent="0.25">
      <c r="A92" s="322"/>
      <c r="B92" s="322" t="s">
        <v>1861</v>
      </c>
      <c r="C92" s="322" t="s">
        <v>2086</v>
      </c>
      <c r="D92" s="323"/>
      <c r="E92" s="323"/>
      <c r="F92" s="323" t="s">
        <v>990</v>
      </c>
      <c r="G92" s="954" t="s">
        <v>387</v>
      </c>
      <c r="H92" s="324"/>
      <c r="I92" s="324" t="s">
        <v>990</v>
      </c>
      <c r="J92" s="323" t="s">
        <v>1885</v>
      </c>
      <c r="K92" s="322"/>
      <c r="L92" s="324" t="s">
        <v>1864</v>
      </c>
      <c r="M92" s="324" t="s">
        <v>1864</v>
      </c>
      <c r="N92" s="324" t="s">
        <v>990</v>
      </c>
      <c r="O92" s="323" t="s">
        <v>990</v>
      </c>
      <c r="P92" s="324"/>
      <c r="Q92" s="323"/>
      <c r="R92" s="324" t="s">
        <v>990</v>
      </c>
      <c r="S92" s="324" t="str">
        <f t="shared" si="3"/>
        <v/>
      </c>
      <c r="T92" s="296"/>
      <c r="U92" s="297"/>
      <c r="V92" s="296"/>
      <c r="W92" s="323" t="s">
        <v>159</v>
      </c>
      <c r="X92" s="324"/>
      <c r="Y92" s="324"/>
      <c r="Z92" s="578"/>
      <c r="AA92" s="323"/>
      <c r="AB92" s="323"/>
      <c r="AC92" s="323"/>
      <c r="AD92" s="323"/>
      <c r="AE92" s="362"/>
      <c r="AF92" s="1" t="s">
        <v>990</v>
      </c>
      <c r="AG92" s="1" t="str">
        <f t="shared" si="4"/>
        <v/>
      </c>
    </row>
    <row r="93" spans="1:33" s="1" customFormat="1" x14ac:dyDescent="0.25">
      <c r="A93" s="325"/>
      <c r="B93" s="325" t="s">
        <v>151</v>
      </c>
      <c r="C93" s="325" t="s">
        <v>2087</v>
      </c>
      <c r="D93" s="326"/>
      <c r="E93" s="326"/>
      <c r="F93" s="326" t="s">
        <v>990</v>
      </c>
      <c r="G93" s="955"/>
      <c r="H93" s="327"/>
      <c r="I93" s="327" t="s">
        <v>990</v>
      </c>
      <c r="J93" s="326" t="s">
        <v>1885</v>
      </c>
      <c r="K93" s="325"/>
      <c r="L93" s="327" t="s">
        <v>1864</v>
      </c>
      <c r="M93" s="327" t="s">
        <v>1864</v>
      </c>
      <c r="N93" s="327" t="s">
        <v>990</v>
      </c>
      <c r="O93" s="326" t="s">
        <v>990</v>
      </c>
      <c r="P93" s="327"/>
      <c r="Q93" s="326"/>
      <c r="R93" s="327" t="s">
        <v>990</v>
      </c>
      <c r="S93" s="327" t="str">
        <f t="shared" si="3"/>
        <v/>
      </c>
      <c r="T93" s="301"/>
      <c r="U93" s="328"/>
      <c r="V93" s="301"/>
      <c r="W93" s="326" t="s">
        <v>159</v>
      </c>
      <c r="X93" s="327"/>
      <c r="Y93" s="327"/>
      <c r="Z93" s="579"/>
      <c r="AA93" s="326"/>
      <c r="AB93" s="326"/>
      <c r="AC93" s="326"/>
      <c r="AD93" s="326"/>
      <c r="AE93" s="331"/>
      <c r="AF93" s="1" t="s">
        <v>990</v>
      </c>
      <c r="AG93" s="1" t="str">
        <f t="shared" si="4"/>
        <v/>
      </c>
    </row>
    <row r="94" spans="1:33" s="1" customFormat="1" ht="90" x14ac:dyDescent="0.25">
      <c r="A94" s="325" t="s">
        <v>2088</v>
      </c>
      <c r="B94" s="325" t="s">
        <v>165</v>
      </c>
      <c r="C94" s="579" t="s">
        <v>2089</v>
      </c>
      <c r="D94" s="326" t="s">
        <v>155</v>
      </c>
      <c r="E94" s="326"/>
      <c r="F94" s="326" t="s">
        <v>155</v>
      </c>
      <c r="G94" s="955"/>
      <c r="H94" s="327" t="s">
        <v>1885</v>
      </c>
      <c r="I94" s="327" t="s">
        <v>1998</v>
      </c>
      <c r="J94" s="326" t="s">
        <v>1885</v>
      </c>
      <c r="K94" s="325"/>
      <c r="L94" s="327" t="s">
        <v>1924</v>
      </c>
      <c r="M94" s="327" t="s">
        <v>1945</v>
      </c>
      <c r="N94" s="327" t="s">
        <v>2090</v>
      </c>
      <c r="O94" s="326" t="s">
        <v>990</v>
      </c>
      <c r="P94" s="327"/>
      <c r="Q94" s="326"/>
      <c r="R94" s="327" t="s">
        <v>990</v>
      </c>
      <c r="S94" s="327" t="str">
        <f t="shared" si="3"/>
        <v/>
      </c>
      <c r="T94" s="326" t="s">
        <v>2018</v>
      </c>
      <c r="U94" s="327" t="s">
        <v>2018</v>
      </c>
      <c r="V94" s="326" t="s">
        <v>2018</v>
      </c>
      <c r="W94" s="326" t="s">
        <v>159</v>
      </c>
      <c r="X94" s="327"/>
      <c r="Y94" s="327"/>
      <c r="Z94" s="579"/>
      <c r="AA94" s="326"/>
      <c r="AB94" s="326"/>
      <c r="AC94" s="326"/>
      <c r="AD94" s="326"/>
      <c r="AE94" s="331"/>
      <c r="AF94" s="1" t="s">
        <v>990</v>
      </c>
      <c r="AG94" s="1" t="str">
        <f t="shared" si="4"/>
        <v/>
      </c>
    </row>
    <row r="95" spans="1:33" s="1" customFormat="1" ht="45" x14ac:dyDescent="0.25">
      <c r="A95" s="325" t="s">
        <v>2091</v>
      </c>
      <c r="B95" s="325" t="s">
        <v>168</v>
      </c>
      <c r="C95" s="579" t="s">
        <v>2092</v>
      </c>
      <c r="D95" s="326" t="s">
        <v>155</v>
      </c>
      <c r="E95" s="326"/>
      <c r="F95" s="326" t="s">
        <v>155</v>
      </c>
      <c r="G95" s="955"/>
      <c r="H95" s="327" t="s">
        <v>1885</v>
      </c>
      <c r="I95" s="327" t="s">
        <v>1998</v>
      </c>
      <c r="J95" s="326" t="s">
        <v>1885</v>
      </c>
      <c r="K95" s="325"/>
      <c r="L95" s="327" t="s">
        <v>1924</v>
      </c>
      <c r="M95" s="327" t="s">
        <v>1945</v>
      </c>
      <c r="N95" s="327" t="s">
        <v>1899</v>
      </c>
      <c r="O95" s="326" t="s">
        <v>990</v>
      </c>
      <c r="P95" s="327"/>
      <c r="Q95" s="326"/>
      <c r="R95" s="327" t="s">
        <v>990</v>
      </c>
      <c r="S95" s="327" t="str">
        <f t="shared" si="3"/>
        <v/>
      </c>
      <c r="T95" s="326" t="s">
        <v>2018</v>
      </c>
      <c r="U95" s="327" t="s">
        <v>2018</v>
      </c>
      <c r="V95" s="326" t="s">
        <v>2018</v>
      </c>
      <c r="W95" s="326" t="s">
        <v>159</v>
      </c>
      <c r="X95" s="327"/>
      <c r="Y95" s="327"/>
      <c r="Z95" s="579"/>
      <c r="AA95" s="326"/>
      <c r="AB95" s="326"/>
      <c r="AC95" s="326"/>
      <c r="AD95" s="326"/>
      <c r="AE95" s="331"/>
      <c r="AF95" s="1" t="s">
        <v>990</v>
      </c>
      <c r="AG95" s="1" t="str">
        <f t="shared" si="4"/>
        <v/>
      </c>
    </row>
    <row r="96" spans="1:33" s="1" customFormat="1" x14ac:dyDescent="0.25">
      <c r="A96" s="325" t="s">
        <v>2093</v>
      </c>
      <c r="B96" s="325" t="s">
        <v>170</v>
      </c>
      <c r="C96" s="325" t="s">
        <v>2094</v>
      </c>
      <c r="D96" s="326"/>
      <c r="E96" s="326" t="s">
        <v>155</v>
      </c>
      <c r="F96" s="326" t="s">
        <v>990</v>
      </c>
      <c r="G96" s="955"/>
      <c r="H96" s="327"/>
      <c r="I96" s="327" t="s">
        <v>990</v>
      </c>
      <c r="J96" s="326" t="s">
        <v>1885</v>
      </c>
      <c r="K96" s="325"/>
      <c r="L96" s="327" t="s">
        <v>1864</v>
      </c>
      <c r="M96" s="327" t="s">
        <v>1864</v>
      </c>
      <c r="N96" s="327" t="s">
        <v>990</v>
      </c>
      <c r="O96" s="326" t="s">
        <v>990</v>
      </c>
      <c r="P96" s="327"/>
      <c r="Q96" s="326"/>
      <c r="R96" s="327" t="s">
        <v>990</v>
      </c>
      <c r="S96" s="327" t="str">
        <f t="shared" si="3"/>
        <v/>
      </c>
      <c r="T96" s="326" t="s">
        <v>2018</v>
      </c>
      <c r="U96" s="327" t="s">
        <v>2018</v>
      </c>
      <c r="V96" s="326" t="s">
        <v>2018</v>
      </c>
      <c r="W96" s="326" t="s">
        <v>159</v>
      </c>
      <c r="X96" s="327"/>
      <c r="Y96" s="327"/>
      <c r="Z96" s="579"/>
      <c r="AA96" s="326"/>
      <c r="AB96" s="326"/>
      <c r="AC96" s="326"/>
      <c r="AD96" s="326"/>
      <c r="AE96" s="331"/>
      <c r="AF96" s="1" t="s">
        <v>990</v>
      </c>
      <c r="AG96" s="1" t="str">
        <f t="shared" si="4"/>
        <v/>
      </c>
    </row>
    <row r="97" spans="1:33" s="1" customFormat="1" x14ac:dyDescent="0.25">
      <c r="A97" s="336" t="s">
        <v>2095</v>
      </c>
      <c r="B97" s="336" t="s">
        <v>186</v>
      </c>
      <c r="C97" s="336" t="s">
        <v>2096</v>
      </c>
      <c r="D97" s="337"/>
      <c r="E97" s="337" t="s">
        <v>155</v>
      </c>
      <c r="F97" s="337" t="s">
        <v>990</v>
      </c>
      <c r="G97" s="956"/>
      <c r="H97" s="338"/>
      <c r="I97" s="338" t="s">
        <v>990</v>
      </c>
      <c r="J97" s="337" t="s">
        <v>1885</v>
      </c>
      <c r="K97" s="336"/>
      <c r="L97" s="338" t="s">
        <v>1864</v>
      </c>
      <c r="M97" s="338" t="s">
        <v>1864</v>
      </c>
      <c r="N97" s="338" t="s">
        <v>990</v>
      </c>
      <c r="O97" s="337" t="s">
        <v>990</v>
      </c>
      <c r="P97" s="338"/>
      <c r="Q97" s="337"/>
      <c r="R97" s="338" t="s">
        <v>990</v>
      </c>
      <c r="S97" s="338" t="str">
        <f t="shared" si="3"/>
        <v/>
      </c>
      <c r="T97" s="337" t="s">
        <v>2018</v>
      </c>
      <c r="U97" s="338" t="s">
        <v>2018</v>
      </c>
      <c r="V97" s="337" t="s">
        <v>2018</v>
      </c>
      <c r="W97" s="337" t="s">
        <v>159</v>
      </c>
      <c r="X97" s="338"/>
      <c r="Y97" s="338"/>
      <c r="Z97" s="580"/>
      <c r="AA97" s="337"/>
      <c r="AB97" s="337"/>
      <c r="AC97" s="337"/>
      <c r="AD97" s="337"/>
      <c r="AE97" s="340"/>
      <c r="AF97" s="1" t="s">
        <v>990</v>
      </c>
      <c r="AG97" s="1" t="str">
        <f t="shared" si="4"/>
        <v/>
      </c>
    </row>
    <row r="98" spans="1:33" s="1" customFormat="1" x14ac:dyDescent="0.25">
      <c r="A98" s="295"/>
      <c r="B98" s="295" t="s">
        <v>1861</v>
      </c>
      <c r="C98" s="295" t="s">
        <v>2097</v>
      </c>
      <c r="D98" s="573"/>
      <c r="E98" s="573"/>
      <c r="F98" s="573" t="s">
        <v>990</v>
      </c>
      <c r="G98" s="963" t="s">
        <v>396</v>
      </c>
      <c r="H98" s="482"/>
      <c r="I98" s="482" t="s">
        <v>990</v>
      </c>
      <c r="J98" s="573" t="s">
        <v>1885</v>
      </c>
      <c r="K98" s="295"/>
      <c r="L98" s="482" t="s">
        <v>1864</v>
      </c>
      <c r="M98" s="482" t="s">
        <v>1864</v>
      </c>
      <c r="N98" s="482" t="s">
        <v>990</v>
      </c>
      <c r="O98" s="573" t="s">
        <v>990</v>
      </c>
      <c r="P98" s="482"/>
      <c r="Q98" s="573"/>
      <c r="R98" s="482" t="s">
        <v>990</v>
      </c>
      <c r="S98" s="482" t="str">
        <f t="shared" si="3"/>
        <v/>
      </c>
      <c r="T98" s="296"/>
      <c r="U98" s="297"/>
      <c r="V98" s="296"/>
      <c r="W98" s="573" t="s">
        <v>159</v>
      </c>
      <c r="X98" s="482"/>
      <c r="Y98" s="482"/>
      <c r="Z98" s="575"/>
      <c r="AA98" s="573"/>
      <c r="AB98" s="573"/>
      <c r="AC98" s="573"/>
      <c r="AD98" s="573"/>
      <c r="AE98" s="367"/>
      <c r="AF98" s="1" t="s">
        <v>990</v>
      </c>
      <c r="AG98" s="1" t="str">
        <f t="shared" si="4"/>
        <v/>
      </c>
    </row>
    <row r="99" spans="1:33" s="1" customFormat="1" ht="45" x14ac:dyDescent="0.25">
      <c r="A99" s="282"/>
      <c r="B99" s="282" t="s">
        <v>151</v>
      </c>
      <c r="C99" s="282" t="s">
        <v>2098</v>
      </c>
      <c r="D99" s="283"/>
      <c r="E99" s="283"/>
      <c r="F99" s="283" t="s">
        <v>990</v>
      </c>
      <c r="G99" s="964"/>
      <c r="H99" s="484"/>
      <c r="I99" s="484" t="s">
        <v>990</v>
      </c>
      <c r="J99" s="283" t="s">
        <v>1885</v>
      </c>
      <c r="K99" s="282"/>
      <c r="L99" s="484" t="s">
        <v>1864</v>
      </c>
      <c r="M99" s="484" t="s">
        <v>1864</v>
      </c>
      <c r="N99" s="484" t="s">
        <v>990</v>
      </c>
      <c r="O99" s="283" t="s">
        <v>990</v>
      </c>
      <c r="P99" s="484"/>
      <c r="Q99" s="283"/>
      <c r="R99" s="484" t="s">
        <v>990</v>
      </c>
      <c r="S99" s="484" t="str">
        <f t="shared" si="3"/>
        <v xml:space="preserve">PAC: 
RMP: 
CA: </v>
      </c>
      <c r="T99" s="301" t="s">
        <v>2099</v>
      </c>
      <c r="U99" s="328" t="s">
        <v>2099</v>
      </c>
      <c r="V99" s="301" t="s">
        <v>2099</v>
      </c>
      <c r="W99" s="283" t="s">
        <v>159</v>
      </c>
      <c r="X99" s="484"/>
      <c r="Y99" s="484"/>
      <c r="Z99" s="576"/>
      <c r="AA99" s="283"/>
      <c r="AB99" s="283"/>
      <c r="AC99" s="283"/>
      <c r="AD99" s="283"/>
      <c r="AE99" s="312"/>
      <c r="AF99" s="1" t="s">
        <v>3716</v>
      </c>
      <c r="AG99" s="1" t="str">
        <f t="shared" si="4"/>
        <v/>
      </c>
    </row>
    <row r="100" spans="1:33" s="1" customFormat="1" ht="60" x14ac:dyDescent="0.25">
      <c r="A100" s="316" t="s">
        <v>2100</v>
      </c>
      <c r="B100" s="316" t="s">
        <v>165</v>
      </c>
      <c r="C100" s="316" t="s">
        <v>2101</v>
      </c>
      <c r="D100" s="317" t="s">
        <v>155</v>
      </c>
      <c r="E100" s="317"/>
      <c r="F100" s="317" t="s">
        <v>990</v>
      </c>
      <c r="G100" s="965"/>
      <c r="H100" s="483"/>
      <c r="I100" s="483" t="s">
        <v>990</v>
      </c>
      <c r="J100" s="317" t="s">
        <v>1885</v>
      </c>
      <c r="K100" s="316"/>
      <c r="L100" s="483" t="s">
        <v>1864</v>
      </c>
      <c r="M100" s="483" t="s">
        <v>1864</v>
      </c>
      <c r="N100" s="483" t="s">
        <v>990</v>
      </c>
      <c r="O100" s="317" t="s">
        <v>990</v>
      </c>
      <c r="P100" s="483"/>
      <c r="Q100" s="317"/>
      <c r="R100" s="483" t="s">
        <v>990</v>
      </c>
      <c r="S100" s="483" t="str">
        <f t="shared" si="3"/>
        <v xml:space="preserve">PAC: 
RMP: 
CA: </v>
      </c>
      <c r="T100" s="483" t="s">
        <v>2102</v>
      </c>
      <c r="U100" s="483" t="s">
        <v>2102</v>
      </c>
      <c r="V100" s="483" t="s">
        <v>2102</v>
      </c>
      <c r="W100" s="317" t="s">
        <v>159</v>
      </c>
      <c r="X100" s="483"/>
      <c r="Y100" s="483"/>
      <c r="Z100" s="577" t="s">
        <v>2103</v>
      </c>
      <c r="AA100" s="317"/>
      <c r="AB100" s="317"/>
      <c r="AC100" s="317"/>
      <c r="AD100" s="317"/>
      <c r="AE100" s="319"/>
      <c r="AF100" s="1" t="s">
        <v>3716</v>
      </c>
      <c r="AG100" s="1" t="str">
        <f t="shared" si="4"/>
        <v/>
      </c>
    </row>
    <row r="101" spans="1:33" s="1" customFormat="1" x14ac:dyDescent="0.25">
      <c r="A101" s="322"/>
      <c r="B101" s="322" t="s">
        <v>1861</v>
      </c>
      <c r="C101" s="322" t="s">
        <v>2104</v>
      </c>
      <c r="D101" s="323"/>
      <c r="E101" s="323"/>
      <c r="F101" s="323" t="s">
        <v>990</v>
      </c>
      <c r="G101" s="954" t="s">
        <v>405</v>
      </c>
      <c r="H101" s="324"/>
      <c r="I101" s="324" t="s">
        <v>990</v>
      </c>
      <c r="J101" s="323" t="s">
        <v>1885</v>
      </c>
      <c r="K101" s="322"/>
      <c r="L101" s="324" t="s">
        <v>1864</v>
      </c>
      <c r="M101" s="324" t="s">
        <v>1864</v>
      </c>
      <c r="N101" s="324" t="s">
        <v>990</v>
      </c>
      <c r="O101" s="323" t="s">
        <v>990</v>
      </c>
      <c r="P101" s="324"/>
      <c r="Q101" s="323"/>
      <c r="R101" s="324" t="s">
        <v>990</v>
      </c>
      <c r="S101" s="324" t="str">
        <f t="shared" si="3"/>
        <v/>
      </c>
      <c r="T101" s="296"/>
      <c r="U101" s="297"/>
      <c r="V101" s="296"/>
      <c r="W101" s="323" t="s">
        <v>159</v>
      </c>
      <c r="X101" s="324"/>
      <c r="Y101" s="324"/>
      <c r="Z101" s="578"/>
      <c r="AA101" s="323"/>
      <c r="AB101" s="323"/>
      <c r="AC101" s="323"/>
      <c r="AD101" s="323"/>
      <c r="AE101" s="362"/>
      <c r="AF101" s="1" t="s">
        <v>990</v>
      </c>
      <c r="AG101" s="1" t="str">
        <f t="shared" si="4"/>
        <v/>
      </c>
    </row>
    <row r="102" spans="1:33" s="1" customFormat="1" ht="90" x14ac:dyDescent="0.25">
      <c r="A102" s="325"/>
      <c r="B102" s="325" t="s">
        <v>151</v>
      </c>
      <c r="C102" s="325" t="s">
        <v>2105</v>
      </c>
      <c r="D102" s="326"/>
      <c r="E102" s="326"/>
      <c r="F102" s="326" t="s">
        <v>990</v>
      </c>
      <c r="G102" s="955"/>
      <c r="H102" s="327"/>
      <c r="I102" s="327" t="s">
        <v>990</v>
      </c>
      <c r="J102" s="326" t="s">
        <v>1885</v>
      </c>
      <c r="K102" s="325"/>
      <c r="L102" s="327" t="s">
        <v>1864</v>
      </c>
      <c r="M102" s="327" t="s">
        <v>1864</v>
      </c>
      <c r="N102" s="327" t="s">
        <v>990</v>
      </c>
      <c r="O102" s="326" t="s">
        <v>990</v>
      </c>
      <c r="P102" s="327"/>
      <c r="Q102" s="326"/>
      <c r="R102" s="327" t="s">
        <v>990</v>
      </c>
      <c r="S102" s="327" t="str">
        <f t="shared" si="3"/>
        <v>PAC: RFG_RCH_RFG-Refrigeration-RTF-v4.2-1 / DL20_RFG_RCH-Refrig-2021PLN-V11-1
RMP: RFG_RCH_RFG-Refrigeration-RTF-v4.2-1 / DL20_RFG_RCH-Refrig-2021PLN-V11-1
CA: RFG_RCH_RFG-Refrigeration-RTF-v4.2-1 / DL20_RFG_RCH-Refrig-2021PLN-V11-1</v>
      </c>
      <c r="T102" s="301" t="s">
        <v>2106</v>
      </c>
      <c r="U102" s="328" t="s">
        <v>410</v>
      </c>
      <c r="V102" s="301" t="s">
        <v>2106</v>
      </c>
      <c r="W102" s="326" t="s">
        <v>159</v>
      </c>
      <c r="X102" s="327"/>
      <c r="Y102" s="327"/>
      <c r="Z102" s="579"/>
      <c r="AA102" s="326"/>
      <c r="AB102" s="326"/>
      <c r="AC102" s="326"/>
      <c r="AD102" s="326"/>
      <c r="AE102" s="331"/>
      <c r="AF102" s="1" t="s">
        <v>3733</v>
      </c>
      <c r="AG102" s="1" t="str">
        <f t="shared" si="4"/>
        <v/>
      </c>
    </row>
    <row r="103" spans="1:33" s="1" customFormat="1" ht="45" x14ac:dyDescent="0.25">
      <c r="A103" s="336" t="s">
        <v>2107</v>
      </c>
      <c r="B103" s="336" t="s">
        <v>165</v>
      </c>
      <c r="C103" s="336" t="s">
        <v>2108</v>
      </c>
      <c r="D103" s="337" t="s">
        <v>155</v>
      </c>
      <c r="E103" s="337"/>
      <c r="F103" s="337" t="s">
        <v>155</v>
      </c>
      <c r="G103" s="956"/>
      <c r="H103" s="338" t="s">
        <v>1863</v>
      </c>
      <c r="I103" s="338" t="s">
        <v>2007</v>
      </c>
      <c r="J103" s="337" t="s">
        <v>1885</v>
      </c>
      <c r="K103" s="336"/>
      <c r="L103" s="338" t="s">
        <v>1924</v>
      </c>
      <c r="M103" s="338" t="s">
        <v>1945</v>
      </c>
      <c r="N103" s="338" t="s">
        <v>2109</v>
      </c>
      <c r="O103" s="337" t="s">
        <v>2110</v>
      </c>
      <c r="P103" s="338"/>
      <c r="Q103" s="338" t="s">
        <v>2111</v>
      </c>
      <c r="R103" s="338" t="s">
        <v>990</v>
      </c>
      <c r="S103" s="338" t="str">
        <f t="shared" si="3"/>
        <v>PAC: RFG_RCH_RFG-Refrigeration-RTF-v4.2-1
RMP: RFG_RCH_RFG-Refrigeration-RTF-v4.2-1
CA: RFG_RCH_RFG-Refrigeration-RTF-v4.2-1</v>
      </c>
      <c r="T103" s="337" t="s">
        <v>2110</v>
      </c>
      <c r="U103" s="338" t="s">
        <v>2110</v>
      </c>
      <c r="V103" s="337" t="s">
        <v>2110</v>
      </c>
      <c r="W103" s="337" t="s">
        <v>159</v>
      </c>
      <c r="X103" s="338" t="s">
        <v>2112</v>
      </c>
      <c r="Y103" s="338"/>
      <c r="Z103" s="580"/>
      <c r="AA103" s="337"/>
      <c r="AB103" s="337"/>
      <c r="AC103" s="337"/>
      <c r="AD103" s="337"/>
      <c r="AE103" s="340"/>
      <c r="AF103" s="1" t="s">
        <v>3734</v>
      </c>
      <c r="AG103" s="1" t="str">
        <f t="shared" si="4"/>
        <v/>
      </c>
    </row>
    <row r="104" spans="1:33" s="1" customFormat="1" x14ac:dyDescent="0.25">
      <c r="A104" s="282"/>
      <c r="B104" s="282" t="s">
        <v>1861</v>
      </c>
      <c r="C104" s="282" t="s">
        <v>2113</v>
      </c>
      <c r="D104" s="283"/>
      <c r="E104" s="283"/>
      <c r="F104" s="283"/>
      <c r="G104" s="963" t="s">
        <v>416</v>
      </c>
      <c r="H104" s="484"/>
      <c r="I104" s="484" t="s">
        <v>990</v>
      </c>
      <c r="J104" s="283" t="s">
        <v>1885</v>
      </c>
      <c r="K104" s="282"/>
      <c r="L104" s="484" t="s">
        <v>1864</v>
      </c>
      <c r="M104" s="484" t="s">
        <v>1864</v>
      </c>
      <c r="N104" s="484" t="s">
        <v>990</v>
      </c>
      <c r="O104" s="283" t="s">
        <v>990</v>
      </c>
      <c r="P104" s="484"/>
      <c r="Q104" s="283"/>
      <c r="R104" s="484" t="s">
        <v>990</v>
      </c>
      <c r="S104" s="484" t="str">
        <f t="shared" si="3"/>
        <v/>
      </c>
      <c r="T104" s="301"/>
      <c r="U104" s="328"/>
      <c r="V104" s="301"/>
      <c r="W104" s="283" t="s">
        <v>159</v>
      </c>
      <c r="X104" s="484"/>
      <c r="Y104" s="484"/>
      <c r="Z104" s="576"/>
      <c r="AA104" s="283"/>
      <c r="AB104" s="283"/>
      <c r="AC104" s="283"/>
      <c r="AD104" s="283"/>
      <c r="AE104" s="312"/>
      <c r="AF104" s="1" t="s">
        <v>990</v>
      </c>
      <c r="AG104" s="1" t="str">
        <f t="shared" si="4"/>
        <v/>
      </c>
    </row>
    <row r="105" spans="1:33" s="1" customFormat="1" ht="45" x14ac:dyDescent="0.25">
      <c r="A105" s="316"/>
      <c r="B105" s="316" t="s">
        <v>1861</v>
      </c>
      <c r="C105" s="316" t="s">
        <v>2114</v>
      </c>
      <c r="D105" s="317"/>
      <c r="E105" s="317"/>
      <c r="F105" s="317"/>
      <c r="G105" s="965"/>
      <c r="H105" s="483"/>
      <c r="I105" s="483" t="s">
        <v>990</v>
      </c>
      <c r="J105" s="317" t="s">
        <v>1885</v>
      </c>
      <c r="K105" s="316"/>
      <c r="L105" s="483" t="s">
        <v>1864</v>
      </c>
      <c r="M105" s="483" t="s">
        <v>1864</v>
      </c>
      <c r="N105" s="483" t="s">
        <v>990</v>
      </c>
      <c r="O105" s="317" t="s">
        <v>990</v>
      </c>
      <c r="P105" s="483"/>
      <c r="Q105" s="317"/>
      <c r="R105" s="483" t="s">
        <v>990</v>
      </c>
      <c r="S105" s="483" t="str">
        <f t="shared" si="3"/>
        <v/>
      </c>
      <c r="T105" s="346" t="s">
        <v>418</v>
      </c>
      <c r="U105" s="347" t="s">
        <v>418</v>
      </c>
      <c r="V105" s="346" t="s">
        <v>418</v>
      </c>
      <c r="W105" s="317" t="s">
        <v>159</v>
      </c>
      <c r="X105" s="483"/>
      <c r="Y105" s="483"/>
      <c r="Z105" s="577"/>
      <c r="AA105" s="317"/>
      <c r="AB105" s="317"/>
      <c r="AC105" s="317"/>
      <c r="AD105" s="317"/>
      <c r="AE105" s="319"/>
      <c r="AF105" s="1" t="s">
        <v>990</v>
      </c>
      <c r="AG105" s="1" t="str">
        <f t="shared" si="4"/>
        <v/>
      </c>
    </row>
    <row r="106" spans="1:33" s="1" customFormat="1" x14ac:dyDescent="0.25">
      <c r="A106" s="322"/>
      <c r="B106" s="322" t="s">
        <v>1861</v>
      </c>
      <c r="C106" s="322" t="s">
        <v>2115</v>
      </c>
      <c r="D106" s="323"/>
      <c r="E106" s="323"/>
      <c r="F106" s="323" t="s">
        <v>990</v>
      </c>
      <c r="G106" s="966" t="s">
        <v>420</v>
      </c>
      <c r="H106" s="324"/>
      <c r="I106" s="324" t="s">
        <v>990</v>
      </c>
      <c r="J106" s="323" t="s">
        <v>1885</v>
      </c>
      <c r="K106" s="322"/>
      <c r="L106" s="324" t="s">
        <v>1864</v>
      </c>
      <c r="M106" s="324" t="s">
        <v>1864</v>
      </c>
      <c r="N106" s="324" t="s">
        <v>990</v>
      </c>
      <c r="O106" s="323" t="s">
        <v>990</v>
      </c>
      <c r="P106" s="324"/>
      <c r="Q106" s="323"/>
      <c r="R106" s="324" t="s">
        <v>990</v>
      </c>
      <c r="S106" s="324" t="str">
        <f t="shared" si="3"/>
        <v/>
      </c>
      <c r="T106" s="296"/>
      <c r="U106" s="297"/>
      <c r="V106" s="296"/>
      <c r="W106" s="323" t="s">
        <v>159</v>
      </c>
      <c r="X106" s="324"/>
      <c r="Y106" s="324"/>
      <c r="Z106" s="578"/>
      <c r="AA106" s="323"/>
      <c r="AB106" s="323"/>
      <c r="AC106" s="323"/>
      <c r="AD106" s="323"/>
      <c r="AE106" s="362"/>
      <c r="AF106" s="1" t="s">
        <v>990</v>
      </c>
      <c r="AG106" s="1" t="str">
        <f t="shared" si="4"/>
        <v/>
      </c>
    </row>
    <row r="107" spans="1:33" s="1" customFormat="1" ht="45" x14ac:dyDescent="0.25">
      <c r="A107" s="325"/>
      <c r="B107" s="325" t="s">
        <v>1861</v>
      </c>
      <c r="C107" s="325" t="s">
        <v>2116</v>
      </c>
      <c r="D107" s="326"/>
      <c r="E107" s="326"/>
      <c r="F107" s="326" t="s">
        <v>990</v>
      </c>
      <c r="G107" s="967"/>
      <c r="H107" s="327"/>
      <c r="I107" s="327" t="s">
        <v>990</v>
      </c>
      <c r="J107" s="326" t="s">
        <v>1885</v>
      </c>
      <c r="K107" s="325"/>
      <c r="L107" s="327" t="s">
        <v>1864</v>
      </c>
      <c r="M107" s="327" t="s">
        <v>1864</v>
      </c>
      <c r="N107" s="327" t="s">
        <v>990</v>
      </c>
      <c r="O107" s="326" t="s">
        <v>990</v>
      </c>
      <c r="P107" s="327"/>
      <c r="Q107" s="326"/>
      <c r="R107" s="327" t="s">
        <v>990</v>
      </c>
      <c r="S107" s="327" t="str">
        <f t="shared" si="3"/>
        <v>PAC: RFG_ODSPL-Refrigeration-AEO17-1
RMP: RFG_ODSPL-Refrigeration-AEO17-1
CA: RFG_ODSPL-Refrigeration-AEO17-1</v>
      </c>
      <c r="T107" s="301" t="s">
        <v>418</v>
      </c>
      <c r="U107" s="328" t="s">
        <v>418</v>
      </c>
      <c r="V107" s="301" t="s">
        <v>418</v>
      </c>
      <c r="W107" s="326" t="s">
        <v>159</v>
      </c>
      <c r="X107" s="327"/>
      <c r="Y107" s="327"/>
      <c r="Z107" s="579" t="s">
        <v>2117</v>
      </c>
      <c r="AA107" s="326"/>
      <c r="AB107" s="326"/>
      <c r="AC107" s="326"/>
      <c r="AD107" s="326"/>
      <c r="AE107" s="331"/>
      <c r="AF107" s="1" t="s">
        <v>3735</v>
      </c>
      <c r="AG107" s="1" t="str">
        <f t="shared" si="4"/>
        <v/>
      </c>
    </row>
    <row r="108" spans="1:33" s="1" customFormat="1" x14ac:dyDescent="0.25">
      <c r="A108" s="295"/>
      <c r="B108" s="295" t="s">
        <v>1861</v>
      </c>
      <c r="C108" s="295" t="s">
        <v>2118</v>
      </c>
      <c r="D108" s="573"/>
      <c r="E108" s="573"/>
      <c r="F108" s="573" t="s">
        <v>990</v>
      </c>
      <c r="G108" s="951" t="s">
        <v>423</v>
      </c>
      <c r="H108" s="482"/>
      <c r="I108" s="482" t="s">
        <v>990</v>
      </c>
      <c r="J108" s="573" t="s">
        <v>1885</v>
      </c>
      <c r="K108" s="295"/>
      <c r="L108" s="482" t="s">
        <v>1864</v>
      </c>
      <c r="M108" s="482" t="s">
        <v>1864</v>
      </c>
      <c r="N108" s="482" t="s">
        <v>990</v>
      </c>
      <c r="O108" s="573" t="s">
        <v>990</v>
      </c>
      <c r="P108" s="482"/>
      <c r="Q108" s="573"/>
      <c r="R108" s="482" t="s">
        <v>990</v>
      </c>
      <c r="S108" s="482" t="str">
        <f t="shared" si="3"/>
        <v/>
      </c>
      <c r="T108" s="296"/>
      <c r="U108" s="297"/>
      <c r="V108" s="296"/>
      <c r="W108" s="573" t="s">
        <v>159</v>
      </c>
      <c r="X108" s="482"/>
      <c r="Y108" s="482"/>
      <c r="Z108" s="575"/>
      <c r="AA108" s="573"/>
      <c r="AB108" s="573"/>
      <c r="AC108" s="573"/>
      <c r="AD108" s="573"/>
      <c r="AE108" s="367"/>
      <c r="AF108" s="1" t="s">
        <v>990</v>
      </c>
      <c r="AG108" s="1" t="str">
        <f t="shared" si="4"/>
        <v/>
      </c>
    </row>
    <row r="109" spans="1:33" s="1" customFormat="1" ht="45" x14ac:dyDescent="0.25">
      <c r="A109" s="282"/>
      <c r="B109" s="282" t="s">
        <v>151</v>
      </c>
      <c r="C109" s="282" t="s">
        <v>2119</v>
      </c>
      <c r="D109" s="283"/>
      <c r="E109" s="283"/>
      <c r="F109" s="283" t="s">
        <v>990</v>
      </c>
      <c r="G109" s="952"/>
      <c r="H109" s="484"/>
      <c r="I109" s="484" t="s">
        <v>990</v>
      </c>
      <c r="J109" s="283" t="s">
        <v>1885</v>
      </c>
      <c r="K109" s="282"/>
      <c r="L109" s="484" t="s">
        <v>1864</v>
      </c>
      <c r="M109" s="484" t="s">
        <v>1864</v>
      </c>
      <c r="N109" s="484" t="s">
        <v>990</v>
      </c>
      <c r="O109" s="283" t="s">
        <v>990</v>
      </c>
      <c r="P109" s="484"/>
      <c r="Q109" s="283"/>
      <c r="R109" s="484" t="s">
        <v>990</v>
      </c>
      <c r="S109" s="484" t="str">
        <f t="shared" si="3"/>
        <v xml:space="preserve">PAC: ICEMK-Refrigeration-AEO17-1
RMP: 
CA: </v>
      </c>
      <c r="T109" s="301"/>
      <c r="U109" s="328"/>
      <c r="V109" s="301"/>
      <c r="W109" s="283" t="s">
        <v>159</v>
      </c>
      <c r="X109" s="484"/>
      <c r="Y109" s="484"/>
      <c r="Z109" s="576"/>
      <c r="AA109" s="283"/>
      <c r="AB109" s="283"/>
      <c r="AC109" s="283"/>
      <c r="AD109" s="283"/>
      <c r="AE109" s="312"/>
      <c r="AF109" s="1" t="s">
        <v>3736</v>
      </c>
      <c r="AG109" s="1" t="str">
        <f t="shared" si="4"/>
        <v/>
      </c>
    </row>
    <row r="110" spans="1:33" s="1" customFormat="1" ht="180" x14ac:dyDescent="0.25">
      <c r="A110" s="316" t="s">
        <v>2120</v>
      </c>
      <c r="B110" s="316" t="s">
        <v>165</v>
      </c>
      <c r="C110" s="316" t="s">
        <v>2121</v>
      </c>
      <c r="D110" s="317" t="s">
        <v>155</v>
      </c>
      <c r="E110" s="317"/>
      <c r="F110" s="317" t="s">
        <v>155</v>
      </c>
      <c r="G110" s="953"/>
      <c r="H110" s="483" t="s">
        <v>1885</v>
      </c>
      <c r="I110" s="483" t="s">
        <v>2122</v>
      </c>
      <c r="J110" s="317" t="s">
        <v>1885</v>
      </c>
      <c r="K110" s="316"/>
      <c r="L110" s="483" t="s">
        <v>1924</v>
      </c>
      <c r="M110" s="483" t="s">
        <v>1945</v>
      </c>
      <c r="N110" s="483" t="s">
        <v>2123</v>
      </c>
      <c r="O110" s="317" t="s">
        <v>2124</v>
      </c>
      <c r="P110" s="483"/>
      <c r="Q110" s="483" t="s">
        <v>2125</v>
      </c>
      <c r="R110" s="483" t="s">
        <v>990</v>
      </c>
      <c r="S110" s="483" t="str">
        <f t="shared" si="3"/>
        <v>PAC: DL20_ICEMK-Refrig-2021PLN-V1-1
RMP: 
CA: DL20_ICEMK-Proc-CMUATRM-1</v>
      </c>
      <c r="T110" s="317" t="s">
        <v>2126</v>
      </c>
      <c r="U110" s="483" t="s">
        <v>2127</v>
      </c>
      <c r="V110" s="317" t="s">
        <v>2126</v>
      </c>
      <c r="W110" s="317" t="s">
        <v>1881</v>
      </c>
      <c r="X110" s="483" t="s">
        <v>2128</v>
      </c>
      <c r="Y110" s="483"/>
      <c r="Z110" s="577" t="s">
        <v>2129</v>
      </c>
      <c r="AA110" s="317"/>
      <c r="AB110" s="317"/>
      <c r="AC110" s="317"/>
      <c r="AD110" s="317"/>
      <c r="AE110" s="319"/>
      <c r="AF110" s="1" t="s">
        <v>3737</v>
      </c>
      <c r="AG110" s="1" t="str">
        <f t="shared" si="4"/>
        <v/>
      </c>
    </row>
    <row r="111" spans="1:33" s="1" customFormat="1" x14ac:dyDescent="0.25">
      <c r="A111" s="322"/>
      <c r="B111" s="322" t="s">
        <v>1861</v>
      </c>
      <c r="C111" s="322" t="s">
        <v>2130</v>
      </c>
      <c r="D111" s="323"/>
      <c r="E111" s="323"/>
      <c r="F111" s="323" t="s">
        <v>990</v>
      </c>
      <c r="G111" s="966" t="s">
        <v>433</v>
      </c>
      <c r="H111" s="324"/>
      <c r="I111" s="324" t="s">
        <v>990</v>
      </c>
      <c r="J111" s="323" t="s">
        <v>1885</v>
      </c>
      <c r="K111" s="322"/>
      <c r="L111" s="324" t="s">
        <v>1864</v>
      </c>
      <c r="M111" s="324" t="s">
        <v>1864</v>
      </c>
      <c r="N111" s="324" t="s">
        <v>990</v>
      </c>
      <c r="O111" s="323" t="s">
        <v>990</v>
      </c>
      <c r="P111" s="324"/>
      <c r="Q111" s="323"/>
      <c r="R111" s="324" t="s">
        <v>990</v>
      </c>
      <c r="S111" s="324" t="str">
        <f t="shared" si="3"/>
        <v/>
      </c>
      <c r="T111" s="296"/>
      <c r="U111" s="297"/>
      <c r="V111" s="296"/>
      <c r="W111" s="323" t="s">
        <v>159</v>
      </c>
      <c r="X111" s="324"/>
      <c r="Y111" s="324"/>
      <c r="Z111" s="578"/>
      <c r="AA111" s="323"/>
      <c r="AB111" s="323"/>
      <c r="AC111" s="323"/>
      <c r="AD111" s="323"/>
      <c r="AE111" s="362"/>
      <c r="AF111" s="1" t="s">
        <v>990</v>
      </c>
      <c r="AG111" s="1" t="str">
        <f t="shared" si="4"/>
        <v/>
      </c>
    </row>
    <row r="112" spans="1:33" s="1" customFormat="1" x14ac:dyDescent="0.25">
      <c r="A112" s="325"/>
      <c r="B112" s="325" t="s">
        <v>151</v>
      </c>
      <c r="C112" s="325" t="s">
        <v>2131</v>
      </c>
      <c r="D112" s="326"/>
      <c r="E112" s="326"/>
      <c r="F112" s="326" t="s">
        <v>990</v>
      </c>
      <c r="G112" s="968"/>
      <c r="H112" s="327"/>
      <c r="I112" s="327" t="s">
        <v>990</v>
      </c>
      <c r="J112" s="326" t="s">
        <v>1885</v>
      </c>
      <c r="K112" s="325"/>
      <c r="L112" s="327" t="s">
        <v>1864</v>
      </c>
      <c r="M112" s="327" t="s">
        <v>1864</v>
      </c>
      <c r="N112" s="327" t="s">
        <v>990</v>
      </c>
      <c r="O112" s="326" t="s">
        <v>990</v>
      </c>
      <c r="P112" s="327"/>
      <c r="Q112" s="326"/>
      <c r="R112" s="327" t="s">
        <v>990</v>
      </c>
      <c r="S112" s="327" t="str">
        <f t="shared" si="3"/>
        <v/>
      </c>
      <c r="T112" s="301"/>
      <c r="U112" s="328"/>
      <c r="V112" s="301"/>
      <c r="W112" s="326" t="s">
        <v>159</v>
      </c>
      <c r="X112" s="327"/>
      <c r="Y112" s="327"/>
      <c r="Z112" s="579"/>
      <c r="AA112" s="326"/>
      <c r="AB112" s="326"/>
      <c r="AC112" s="326"/>
      <c r="AD112" s="326"/>
      <c r="AE112" s="331"/>
      <c r="AF112" s="1" t="s">
        <v>990</v>
      </c>
      <c r="AG112" s="1" t="str">
        <f t="shared" si="4"/>
        <v/>
      </c>
    </row>
    <row r="113" spans="1:33" s="1" customFormat="1" ht="60" x14ac:dyDescent="0.25">
      <c r="A113" s="336" t="s">
        <v>2132</v>
      </c>
      <c r="B113" s="336" t="s">
        <v>165</v>
      </c>
      <c r="C113" s="336" t="s">
        <v>2133</v>
      </c>
      <c r="D113" s="337" t="s">
        <v>155</v>
      </c>
      <c r="E113" s="337"/>
      <c r="F113" s="337" t="s">
        <v>155</v>
      </c>
      <c r="G113" s="967"/>
      <c r="H113" s="338" t="s">
        <v>1863</v>
      </c>
      <c r="I113" s="338" t="s">
        <v>2007</v>
      </c>
      <c r="J113" s="337" t="s">
        <v>1885</v>
      </c>
      <c r="K113" s="336"/>
      <c r="L113" s="338" t="s">
        <v>1924</v>
      </c>
      <c r="M113" s="338" t="s">
        <v>2134</v>
      </c>
      <c r="N113" s="338" t="s">
        <v>1899</v>
      </c>
      <c r="O113" s="337" t="s">
        <v>2135</v>
      </c>
      <c r="P113" s="338"/>
      <c r="Q113" s="368" t="s">
        <v>2136</v>
      </c>
      <c r="R113" s="338" t="s">
        <v>990</v>
      </c>
      <c r="S113" s="338" t="str">
        <f t="shared" si="3"/>
        <v>PAC: DL20_VEND-Refrig-2021PLN-V1-1
RMP: DL20_VEND-Refrig-2021PLN-V1-1
CA: DL20_VEND_CTRL-Refrig-CMUATRM-1</v>
      </c>
      <c r="T113" s="337" t="s">
        <v>2135</v>
      </c>
      <c r="U113" s="338" t="s">
        <v>2135</v>
      </c>
      <c r="V113" s="337" t="s">
        <v>2135</v>
      </c>
      <c r="W113" s="337" t="s">
        <v>1881</v>
      </c>
      <c r="X113" s="338"/>
      <c r="Y113" s="338"/>
      <c r="Z113" s="369" t="s">
        <v>2002</v>
      </c>
      <c r="AA113" s="337"/>
      <c r="AB113" s="337"/>
      <c r="AC113" s="337"/>
      <c r="AD113" s="337"/>
      <c r="AE113" s="340"/>
      <c r="AF113" s="1" t="s">
        <v>3738</v>
      </c>
      <c r="AG113" s="1" t="str">
        <f t="shared" si="4"/>
        <v/>
      </c>
    </row>
    <row r="114" spans="1:33" s="1" customFormat="1" x14ac:dyDescent="0.25">
      <c r="A114" s="295"/>
      <c r="B114" s="295" t="s">
        <v>1861</v>
      </c>
      <c r="C114" s="295" t="s">
        <v>2137</v>
      </c>
      <c r="D114" s="573"/>
      <c r="E114" s="573"/>
      <c r="F114" s="573" t="s">
        <v>990</v>
      </c>
      <c r="G114" s="969" t="s">
        <v>440</v>
      </c>
      <c r="H114" s="482"/>
      <c r="I114" s="482" t="s">
        <v>990</v>
      </c>
      <c r="J114" s="573" t="s">
        <v>1885</v>
      </c>
      <c r="K114" s="295"/>
      <c r="L114" s="482" t="s">
        <v>1864</v>
      </c>
      <c r="M114" s="482" t="s">
        <v>1864</v>
      </c>
      <c r="N114" s="482" t="s">
        <v>990</v>
      </c>
      <c r="O114" s="573" t="s">
        <v>990</v>
      </c>
      <c r="P114" s="482"/>
      <c r="Q114" s="573"/>
      <c r="R114" s="482" t="s">
        <v>990</v>
      </c>
      <c r="S114" s="482" t="str">
        <f t="shared" si="3"/>
        <v/>
      </c>
      <c r="T114" s="296"/>
      <c r="U114" s="297"/>
      <c r="V114" s="296"/>
      <c r="W114" s="573" t="s">
        <v>159</v>
      </c>
      <c r="X114" s="482"/>
      <c r="Y114" s="482"/>
      <c r="Z114" s="575"/>
      <c r="AA114" s="573"/>
      <c r="AB114" s="573"/>
      <c r="AC114" s="573"/>
      <c r="AD114" s="573"/>
      <c r="AE114" s="367"/>
      <c r="AF114" s="1" t="s">
        <v>990</v>
      </c>
      <c r="AG114" s="1" t="str">
        <f t="shared" si="4"/>
        <v/>
      </c>
    </row>
    <row r="115" spans="1:33" s="1" customFormat="1" x14ac:dyDescent="0.25">
      <c r="A115" s="282"/>
      <c r="B115" s="282" t="s">
        <v>151</v>
      </c>
      <c r="C115" s="282" t="s">
        <v>2138</v>
      </c>
      <c r="D115" s="283"/>
      <c r="E115" s="283"/>
      <c r="F115" s="283" t="s">
        <v>990</v>
      </c>
      <c r="G115" s="970"/>
      <c r="H115" s="484"/>
      <c r="I115" s="484" t="s">
        <v>990</v>
      </c>
      <c r="J115" s="283" t="s">
        <v>1885</v>
      </c>
      <c r="K115" s="282"/>
      <c r="L115" s="484" t="s">
        <v>1864</v>
      </c>
      <c r="M115" s="484" t="s">
        <v>1864</v>
      </c>
      <c r="N115" s="484" t="s">
        <v>990</v>
      </c>
      <c r="O115" s="283" t="s">
        <v>990</v>
      </c>
      <c r="P115" s="484"/>
      <c r="Q115" s="283"/>
      <c r="R115" s="484" t="s">
        <v>990</v>
      </c>
      <c r="S115" s="484" t="str">
        <f t="shared" si="3"/>
        <v/>
      </c>
      <c r="T115" s="301"/>
      <c r="U115" s="328"/>
      <c r="V115" s="301"/>
      <c r="W115" s="283" t="s">
        <v>159</v>
      </c>
      <c r="X115" s="484"/>
      <c r="Y115" s="484"/>
      <c r="Z115" s="576"/>
      <c r="AA115" s="283"/>
      <c r="AB115" s="283"/>
      <c r="AC115" s="283"/>
      <c r="AD115" s="283"/>
      <c r="AE115" s="312"/>
      <c r="AF115" s="1" t="s">
        <v>990</v>
      </c>
      <c r="AG115" s="1" t="str">
        <f t="shared" si="4"/>
        <v/>
      </c>
    </row>
    <row r="116" spans="1:33" s="1" customFormat="1" ht="112.5" customHeight="1" x14ac:dyDescent="0.25">
      <c r="A116" s="316" t="s">
        <v>2139</v>
      </c>
      <c r="B116" s="316" t="s">
        <v>165</v>
      </c>
      <c r="C116" s="316" t="s">
        <v>2140</v>
      </c>
      <c r="D116" s="317" t="s">
        <v>155</v>
      </c>
      <c r="E116" s="317"/>
      <c r="F116" s="317" t="s">
        <v>155</v>
      </c>
      <c r="G116" s="971"/>
      <c r="H116" s="483" t="s">
        <v>1885</v>
      </c>
      <c r="I116" s="483" t="s">
        <v>1998</v>
      </c>
      <c r="J116" s="317" t="s">
        <v>1885</v>
      </c>
      <c r="K116" s="316"/>
      <c r="L116" s="483" t="s">
        <v>1924</v>
      </c>
      <c r="M116" s="483" t="s">
        <v>1945</v>
      </c>
      <c r="N116" s="483" t="s">
        <v>1899</v>
      </c>
      <c r="O116" s="317" t="s">
        <v>990</v>
      </c>
      <c r="P116" s="483"/>
      <c r="Q116" s="483" t="s">
        <v>2141</v>
      </c>
      <c r="R116" s="483" t="s">
        <v>990</v>
      </c>
      <c r="S116" s="483" t="str">
        <f t="shared" si="3"/>
        <v>PAC: COOK_OVN-FoodPrep-RTF-v3.1-1
RMP: COOK_OVN-FoodPrep-RTF-v3.1-1
CA: COOK_OVN-FoodPrep-RTF-v3.1-1</v>
      </c>
      <c r="T116" s="317" t="s">
        <v>2142</v>
      </c>
      <c r="U116" s="483" t="s">
        <v>2143</v>
      </c>
      <c r="V116" s="317" t="s">
        <v>2142</v>
      </c>
      <c r="W116" s="317" t="s">
        <v>1881</v>
      </c>
      <c r="X116" s="483" t="s">
        <v>2144</v>
      </c>
      <c r="Y116" s="483"/>
      <c r="Z116" s="577" t="s">
        <v>2145</v>
      </c>
      <c r="AA116" s="317"/>
      <c r="AB116" s="317"/>
      <c r="AC116" s="317"/>
      <c r="AD116" s="317"/>
      <c r="AE116" s="319"/>
      <c r="AF116" s="1" t="s">
        <v>3739</v>
      </c>
      <c r="AG116" s="1" t="str">
        <f t="shared" si="4"/>
        <v/>
      </c>
    </row>
    <row r="117" spans="1:33" s="1" customFormat="1" x14ac:dyDescent="0.25">
      <c r="A117" s="322"/>
      <c r="B117" s="322" t="s">
        <v>1861</v>
      </c>
      <c r="C117" s="322" t="s">
        <v>2146</v>
      </c>
      <c r="D117" s="323"/>
      <c r="E117" s="323"/>
      <c r="F117" s="323" t="s">
        <v>990</v>
      </c>
      <c r="G117" s="966" t="s">
        <v>449</v>
      </c>
      <c r="H117" s="324"/>
      <c r="I117" s="324" t="s">
        <v>990</v>
      </c>
      <c r="J117" s="323" t="s">
        <v>1885</v>
      </c>
      <c r="K117" s="322"/>
      <c r="L117" s="324" t="s">
        <v>1864</v>
      </c>
      <c r="M117" s="324" t="s">
        <v>1864</v>
      </c>
      <c r="N117" s="324" t="s">
        <v>990</v>
      </c>
      <c r="O117" s="323" t="s">
        <v>990</v>
      </c>
      <c r="P117" s="324"/>
      <c r="Q117" s="323"/>
      <c r="R117" s="324" t="s">
        <v>990</v>
      </c>
      <c r="S117" s="324" t="str">
        <f t="shared" si="3"/>
        <v/>
      </c>
      <c r="T117" s="296"/>
      <c r="U117" s="297"/>
      <c r="V117" s="296"/>
      <c r="W117" s="323" t="s">
        <v>159</v>
      </c>
      <c r="X117" s="324"/>
      <c r="Y117" s="324"/>
      <c r="Z117" s="578"/>
      <c r="AA117" s="323"/>
      <c r="AB117" s="323"/>
      <c r="AC117" s="323"/>
      <c r="AD117" s="323"/>
      <c r="AE117" s="362"/>
      <c r="AF117" s="1" t="s">
        <v>990</v>
      </c>
      <c r="AG117" s="1" t="str">
        <f t="shared" si="4"/>
        <v/>
      </c>
    </row>
    <row r="118" spans="1:33" s="1" customFormat="1" x14ac:dyDescent="0.25">
      <c r="A118" s="325"/>
      <c r="B118" s="325" t="s">
        <v>151</v>
      </c>
      <c r="C118" s="325" t="s">
        <v>2147</v>
      </c>
      <c r="D118" s="326"/>
      <c r="E118" s="326"/>
      <c r="F118" s="326" t="s">
        <v>990</v>
      </c>
      <c r="G118" s="968"/>
      <c r="H118" s="327"/>
      <c r="I118" s="327" t="s">
        <v>990</v>
      </c>
      <c r="J118" s="326" t="s">
        <v>1885</v>
      </c>
      <c r="K118" s="325"/>
      <c r="L118" s="327" t="s">
        <v>1864</v>
      </c>
      <c r="M118" s="327" t="s">
        <v>1864</v>
      </c>
      <c r="N118" s="327" t="s">
        <v>990</v>
      </c>
      <c r="O118" s="326" t="s">
        <v>990</v>
      </c>
      <c r="P118" s="327"/>
      <c r="Q118" s="326"/>
      <c r="R118" s="327" t="s">
        <v>990</v>
      </c>
      <c r="S118" s="327" t="str">
        <f t="shared" si="3"/>
        <v/>
      </c>
      <c r="T118" s="301"/>
      <c r="U118" s="328"/>
      <c r="V118" s="301"/>
      <c r="W118" s="326" t="s">
        <v>159</v>
      </c>
      <c r="X118" s="327"/>
      <c r="Y118" s="327"/>
      <c r="Z118" s="579"/>
      <c r="AA118" s="326"/>
      <c r="AB118" s="326"/>
      <c r="AC118" s="326"/>
      <c r="AD118" s="326"/>
      <c r="AE118" s="331"/>
      <c r="AF118" s="1" t="s">
        <v>990</v>
      </c>
      <c r="AG118" s="1" t="str">
        <f t="shared" si="4"/>
        <v/>
      </c>
    </row>
    <row r="119" spans="1:33" s="1" customFormat="1" ht="195" x14ac:dyDescent="0.25">
      <c r="A119" s="336" t="s">
        <v>2148</v>
      </c>
      <c r="B119" s="336" t="s">
        <v>165</v>
      </c>
      <c r="C119" s="336" t="s">
        <v>2149</v>
      </c>
      <c r="D119" s="337" t="s">
        <v>155</v>
      </c>
      <c r="E119" s="337"/>
      <c r="F119" s="337" t="s">
        <v>155</v>
      </c>
      <c r="G119" s="967"/>
      <c r="H119" s="338" t="s">
        <v>1885</v>
      </c>
      <c r="I119" s="338" t="s">
        <v>1998</v>
      </c>
      <c r="J119" s="337" t="s">
        <v>1885</v>
      </c>
      <c r="K119" s="336"/>
      <c r="L119" s="338" t="s">
        <v>1924</v>
      </c>
      <c r="M119" s="338" t="s">
        <v>2150</v>
      </c>
      <c r="N119" s="338" t="s">
        <v>2151</v>
      </c>
      <c r="O119" s="337" t="s">
        <v>2152</v>
      </c>
      <c r="P119" s="338"/>
      <c r="Q119" s="338" t="s">
        <v>2153</v>
      </c>
      <c r="R119" s="338" t="s">
        <v>2154</v>
      </c>
      <c r="S119" s="338" t="str">
        <f t="shared" si="3"/>
        <v>PAC: COOK_FRY-Food Preparation-RTF-v2.3-1
RMP: COOK_FRY-Food Preparation-RTF-v2.3-1
CA: COOK_FRY-Food Preparation-RTF-v2.3-1</v>
      </c>
      <c r="T119" s="337" t="s">
        <v>2155</v>
      </c>
      <c r="U119" s="338" t="s">
        <v>2152</v>
      </c>
      <c r="V119" s="339" t="s">
        <v>2152</v>
      </c>
      <c r="W119" s="337" t="s">
        <v>1881</v>
      </c>
      <c r="X119" s="338" t="s">
        <v>2156</v>
      </c>
      <c r="Y119" s="338"/>
      <c r="Z119" s="580"/>
      <c r="AA119" s="337"/>
      <c r="AB119" s="337"/>
      <c r="AC119" s="337"/>
      <c r="AD119" s="337"/>
      <c r="AE119" s="340"/>
      <c r="AF119" s="1" t="s">
        <v>3740</v>
      </c>
      <c r="AG119" s="1" t="str">
        <f t="shared" si="4"/>
        <v/>
      </c>
    </row>
    <row r="120" spans="1:33" s="1" customFormat="1" x14ac:dyDescent="0.25">
      <c r="A120" s="295"/>
      <c r="B120" s="295" t="s">
        <v>1861</v>
      </c>
      <c r="C120" s="295" t="s">
        <v>2157</v>
      </c>
      <c r="D120" s="573"/>
      <c r="E120" s="573"/>
      <c r="F120" s="573" t="s">
        <v>990</v>
      </c>
      <c r="G120" s="963" t="s">
        <v>440</v>
      </c>
      <c r="H120" s="482"/>
      <c r="I120" s="482" t="s">
        <v>990</v>
      </c>
      <c r="J120" s="573" t="s">
        <v>1885</v>
      </c>
      <c r="K120" s="295"/>
      <c r="L120" s="482" t="s">
        <v>1864</v>
      </c>
      <c r="M120" s="482" t="s">
        <v>1864</v>
      </c>
      <c r="N120" s="482" t="s">
        <v>990</v>
      </c>
      <c r="O120" s="573" t="s">
        <v>990</v>
      </c>
      <c r="P120" s="482"/>
      <c r="Q120" s="573"/>
      <c r="R120" s="482" t="s">
        <v>990</v>
      </c>
      <c r="S120" s="482" t="str">
        <f t="shared" si="3"/>
        <v/>
      </c>
      <c r="T120" s="296"/>
      <c r="U120" s="297"/>
      <c r="V120" s="296"/>
      <c r="W120" s="573" t="s">
        <v>159</v>
      </c>
      <c r="X120" s="482"/>
      <c r="Y120" s="482"/>
      <c r="Z120" s="575"/>
      <c r="AA120" s="573"/>
      <c r="AB120" s="573"/>
      <c r="AC120" s="573"/>
      <c r="AD120" s="573"/>
      <c r="AE120" s="367"/>
      <c r="AF120" s="1" t="s">
        <v>990</v>
      </c>
      <c r="AG120" s="1" t="str">
        <f t="shared" si="4"/>
        <v/>
      </c>
    </row>
    <row r="121" spans="1:33" s="1" customFormat="1" x14ac:dyDescent="0.25">
      <c r="A121" s="282"/>
      <c r="B121" s="282" t="s">
        <v>151</v>
      </c>
      <c r="C121" s="282" t="s">
        <v>2158</v>
      </c>
      <c r="D121" s="283"/>
      <c r="E121" s="283"/>
      <c r="F121" s="283" t="s">
        <v>990</v>
      </c>
      <c r="G121" s="965"/>
      <c r="H121" s="484"/>
      <c r="I121" s="484" t="s">
        <v>990</v>
      </c>
      <c r="J121" s="283" t="s">
        <v>1885</v>
      </c>
      <c r="K121" s="282"/>
      <c r="L121" s="484" t="s">
        <v>1864</v>
      </c>
      <c r="M121" s="484" t="s">
        <v>1864</v>
      </c>
      <c r="N121" s="484" t="s">
        <v>990</v>
      </c>
      <c r="O121" s="283" t="s">
        <v>990</v>
      </c>
      <c r="P121" s="484"/>
      <c r="Q121" s="283"/>
      <c r="R121" s="484" t="s">
        <v>990</v>
      </c>
      <c r="S121" s="484" t="str">
        <f t="shared" si="3"/>
        <v/>
      </c>
      <c r="T121" s="301"/>
      <c r="U121" s="328"/>
      <c r="V121" s="301"/>
      <c r="W121" s="283" t="s">
        <v>159</v>
      </c>
      <c r="X121" s="484"/>
      <c r="Y121" s="484"/>
      <c r="Z121" s="576"/>
      <c r="AA121" s="283"/>
      <c r="AB121" s="283"/>
      <c r="AC121" s="283"/>
      <c r="AD121" s="283"/>
      <c r="AE121" s="312"/>
      <c r="AF121" s="1" t="s">
        <v>990</v>
      </c>
      <c r="AG121" s="1" t="str">
        <f t="shared" si="4"/>
        <v/>
      </c>
    </row>
    <row r="122" spans="1:33" s="1" customFormat="1" x14ac:dyDescent="0.25">
      <c r="A122" s="322"/>
      <c r="B122" s="322" t="s">
        <v>1861</v>
      </c>
      <c r="C122" s="322" t="s">
        <v>2159</v>
      </c>
      <c r="D122" s="323"/>
      <c r="E122" s="323"/>
      <c r="F122" s="323" t="s">
        <v>990</v>
      </c>
      <c r="G122" s="966" t="s">
        <v>449</v>
      </c>
      <c r="H122" s="324"/>
      <c r="I122" s="324" t="s">
        <v>990</v>
      </c>
      <c r="J122" s="323" t="s">
        <v>1885</v>
      </c>
      <c r="K122" s="322"/>
      <c r="L122" s="324" t="s">
        <v>1864</v>
      </c>
      <c r="M122" s="324" t="s">
        <v>1864</v>
      </c>
      <c r="N122" s="324" t="s">
        <v>990</v>
      </c>
      <c r="O122" s="323" t="s">
        <v>990</v>
      </c>
      <c r="P122" s="324"/>
      <c r="Q122" s="323"/>
      <c r="R122" s="324" t="s">
        <v>990</v>
      </c>
      <c r="S122" s="324" t="str">
        <f t="shared" si="3"/>
        <v/>
      </c>
      <c r="T122" s="296"/>
      <c r="U122" s="297"/>
      <c r="V122" s="296"/>
      <c r="W122" s="323" t="s">
        <v>159</v>
      </c>
      <c r="X122" s="324"/>
      <c r="Y122" s="324"/>
      <c r="Z122" s="578"/>
      <c r="AA122" s="323"/>
      <c r="AB122" s="323"/>
      <c r="AC122" s="323"/>
      <c r="AD122" s="323"/>
      <c r="AE122" s="362"/>
      <c r="AF122" s="1" t="s">
        <v>990</v>
      </c>
      <c r="AG122" s="1" t="str">
        <f t="shared" si="4"/>
        <v/>
      </c>
    </row>
    <row r="123" spans="1:33" s="1" customFormat="1" x14ac:dyDescent="0.25">
      <c r="A123" s="325"/>
      <c r="B123" s="325" t="s">
        <v>151</v>
      </c>
      <c r="C123" s="325" t="s">
        <v>2160</v>
      </c>
      <c r="D123" s="326"/>
      <c r="E123" s="326"/>
      <c r="F123" s="326" t="s">
        <v>990</v>
      </c>
      <c r="G123" s="968"/>
      <c r="H123" s="327"/>
      <c r="I123" s="327" t="s">
        <v>990</v>
      </c>
      <c r="J123" s="326" t="s">
        <v>1885</v>
      </c>
      <c r="K123" s="325"/>
      <c r="L123" s="327" t="s">
        <v>1864</v>
      </c>
      <c r="M123" s="327" t="s">
        <v>1864</v>
      </c>
      <c r="N123" s="327" t="s">
        <v>990</v>
      </c>
      <c r="O123" s="326" t="s">
        <v>990</v>
      </c>
      <c r="P123" s="327"/>
      <c r="Q123" s="326"/>
      <c r="R123" s="327" t="s">
        <v>990</v>
      </c>
      <c r="S123" s="327" t="str">
        <f t="shared" si="3"/>
        <v/>
      </c>
      <c r="T123" s="301"/>
      <c r="U123" s="328"/>
      <c r="V123" s="301"/>
      <c r="W123" s="326" t="s">
        <v>159</v>
      </c>
      <c r="X123" s="327"/>
      <c r="Y123" s="327"/>
      <c r="Z123" s="579"/>
      <c r="AA123" s="326"/>
      <c r="AB123" s="326"/>
      <c r="AC123" s="326"/>
      <c r="AD123" s="326"/>
      <c r="AE123" s="331"/>
      <c r="AF123" s="1" t="s">
        <v>990</v>
      </c>
      <c r="AG123" s="1" t="str">
        <f t="shared" si="4"/>
        <v/>
      </c>
    </row>
    <row r="124" spans="1:33" s="1" customFormat="1" ht="45" x14ac:dyDescent="0.25">
      <c r="A124" s="336" t="s">
        <v>2161</v>
      </c>
      <c r="B124" s="336" t="s">
        <v>165</v>
      </c>
      <c r="C124" s="336" t="s">
        <v>2162</v>
      </c>
      <c r="D124" s="337" t="s">
        <v>155</v>
      </c>
      <c r="E124" s="337"/>
      <c r="F124" s="337" t="s">
        <v>155</v>
      </c>
      <c r="G124" s="967"/>
      <c r="H124" s="338" t="s">
        <v>1885</v>
      </c>
      <c r="I124" s="338" t="s">
        <v>1998</v>
      </c>
      <c r="J124" s="337" t="s">
        <v>1885</v>
      </c>
      <c r="K124" s="336"/>
      <c r="L124" s="338" t="s">
        <v>1924</v>
      </c>
      <c r="M124" s="338" t="s">
        <v>1945</v>
      </c>
      <c r="N124" s="338" t="s">
        <v>2163</v>
      </c>
      <c r="O124" s="337" t="s">
        <v>2164</v>
      </c>
      <c r="P124" s="338"/>
      <c r="Q124" s="338" t="s">
        <v>2165</v>
      </c>
      <c r="R124" s="338" t="s">
        <v>2166</v>
      </c>
      <c r="S124" s="338" t="str">
        <f t="shared" si="3"/>
        <v>PAC: COOK_HFCNT-Food Preparation-RTF-v2.3-1
RMP: COOK_HFCNT-Food Preparation-RTF-v2.3-1
CA: COOK_HFCNT-Food Preparation-RTF-v2.3-1</v>
      </c>
      <c r="T124" s="370" t="s">
        <v>2164</v>
      </c>
      <c r="U124" s="338" t="s">
        <v>2164</v>
      </c>
      <c r="V124" s="370" t="s">
        <v>2164</v>
      </c>
      <c r="W124" s="337" t="s">
        <v>1881</v>
      </c>
      <c r="X124" s="338" t="s">
        <v>2167</v>
      </c>
      <c r="Y124" s="338"/>
      <c r="Z124" s="580"/>
      <c r="AA124" s="337"/>
      <c r="AB124" s="337"/>
      <c r="AC124" s="337"/>
      <c r="AD124" s="337"/>
      <c r="AE124" s="340"/>
      <c r="AF124" s="1" t="s">
        <v>3741</v>
      </c>
      <c r="AG124" s="1" t="str">
        <f t="shared" si="4"/>
        <v/>
      </c>
    </row>
    <row r="125" spans="1:33" s="1" customFormat="1" x14ac:dyDescent="0.25">
      <c r="A125" s="295"/>
      <c r="B125" s="295" t="s">
        <v>1861</v>
      </c>
      <c r="C125" s="295" t="s">
        <v>2168</v>
      </c>
      <c r="D125" s="573"/>
      <c r="E125" s="573"/>
      <c r="F125" s="573" t="s">
        <v>990</v>
      </c>
      <c r="G125" s="972" t="s">
        <v>440</v>
      </c>
      <c r="H125" s="482"/>
      <c r="I125" s="482" t="s">
        <v>990</v>
      </c>
      <c r="J125" s="573" t="s">
        <v>1885</v>
      </c>
      <c r="K125" s="295"/>
      <c r="L125" s="482" t="s">
        <v>1864</v>
      </c>
      <c r="M125" s="482" t="s">
        <v>1864</v>
      </c>
      <c r="N125" s="482" t="s">
        <v>990</v>
      </c>
      <c r="O125" s="573" t="s">
        <v>990</v>
      </c>
      <c r="P125" s="482"/>
      <c r="Q125" s="573"/>
      <c r="R125" s="482" t="s">
        <v>990</v>
      </c>
      <c r="S125" s="482" t="str">
        <f t="shared" si="3"/>
        <v/>
      </c>
      <c r="T125" s="296"/>
      <c r="U125" s="297"/>
      <c r="V125" s="296"/>
      <c r="W125" s="573" t="s">
        <v>159</v>
      </c>
      <c r="X125" s="482"/>
      <c r="Y125" s="482"/>
      <c r="Z125" s="575"/>
      <c r="AA125" s="573"/>
      <c r="AB125" s="573"/>
      <c r="AC125" s="573"/>
      <c r="AD125" s="573"/>
      <c r="AE125" s="367"/>
      <c r="AF125" s="1" t="s">
        <v>990</v>
      </c>
      <c r="AG125" s="1" t="str">
        <f t="shared" si="4"/>
        <v/>
      </c>
    </row>
    <row r="126" spans="1:33" s="1" customFormat="1" x14ac:dyDescent="0.25">
      <c r="A126" s="282"/>
      <c r="B126" s="282" t="s">
        <v>151</v>
      </c>
      <c r="C126" s="282" t="s">
        <v>2169</v>
      </c>
      <c r="D126" s="283"/>
      <c r="E126" s="283"/>
      <c r="F126" s="283" t="s">
        <v>990</v>
      </c>
      <c r="G126" s="973"/>
      <c r="H126" s="484"/>
      <c r="I126" s="484" t="s">
        <v>990</v>
      </c>
      <c r="J126" s="283" t="s">
        <v>1885</v>
      </c>
      <c r="K126" s="282"/>
      <c r="L126" s="484" t="s">
        <v>1864</v>
      </c>
      <c r="M126" s="484" t="s">
        <v>1864</v>
      </c>
      <c r="N126" s="484" t="s">
        <v>990</v>
      </c>
      <c r="O126" s="283" t="s">
        <v>990</v>
      </c>
      <c r="P126" s="484"/>
      <c r="Q126" s="283"/>
      <c r="R126" s="484" t="s">
        <v>990</v>
      </c>
      <c r="S126" s="484" t="str">
        <f t="shared" si="3"/>
        <v/>
      </c>
      <c r="T126" s="301"/>
      <c r="U126" s="328"/>
      <c r="V126" s="301"/>
      <c r="W126" s="283" t="s">
        <v>159</v>
      </c>
      <c r="X126" s="484"/>
      <c r="Y126" s="484"/>
      <c r="Z126" s="576"/>
      <c r="AA126" s="283"/>
      <c r="AB126" s="283"/>
      <c r="AC126" s="283"/>
      <c r="AD126" s="283"/>
      <c r="AE126" s="312"/>
      <c r="AF126" s="1" t="s">
        <v>990</v>
      </c>
      <c r="AG126" s="1" t="str">
        <f t="shared" si="4"/>
        <v/>
      </c>
    </row>
    <row r="127" spans="1:33" s="1" customFormat="1" ht="270" x14ac:dyDescent="0.25">
      <c r="A127" s="316" t="s">
        <v>2170</v>
      </c>
      <c r="B127" s="316" t="s">
        <v>165</v>
      </c>
      <c r="C127" s="316" t="s">
        <v>2171</v>
      </c>
      <c r="D127" s="317" t="s">
        <v>155</v>
      </c>
      <c r="E127" s="317"/>
      <c r="F127" s="317" t="s">
        <v>155</v>
      </c>
      <c r="G127" s="974"/>
      <c r="H127" s="483" t="s">
        <v>1885</v>
      </c>
      <c r="I127" s="483" t="s">
        <v>1998</v>
      </c>
      <c r="J127" s="317" t="s">
        <v>1885</v>
      </c>
      <c r="K127" s="316"/>
      <c r="L127" s="483" t="s">
        <v>1924</v>
      </c>
      <c r="M127" s="483" t="s">
        <v>1945</v>
      </c>
      <c r="N127" s="483" t="s">
        <v>2172</v>
      </c>
      <c r="O127" s="317" t="s">
        <v>2173</v>
      </c>
      <c r="P127" s="483"/>
      <c r="Q127" s="483" t="s">
        <v>2174</v>
      </c>
      <c r="R127" s="483" t="s">
        <v>990</v>
      </c>
      <c r="S127" s="483" t="str">
        <f t="shared" si="3"/>
        <v>PAC: COOK_STM-Food Preparation-RTF-v2.4-1
RMP: COOK_STM-Food Preparation-RTF-v2.4-1
CA: COOK_STM-Food Preparation-RTF-v2.4-1</v>
      </c>
      <c r="T127" s="317" t="s">
        <v>2173</v>
      </c>
      <c r="U127" s="483" t="s">
        <v>2173</v>
      </c>
      <c r="V127" s="317" t="s">
        <v>2173</v>
      </c>
      <c r="W127" s="317" t="s">
        <v>1881</v>
      </c>
      <c r="X127" s="483" t="s">
        <v>2175</v>
      </c>
      <c r="Y127" s="483"/>
      <c r="Z127" s="577"/>
      <c r="AA127" s="317"/>
      <c r="AB127" s="317"/>
      <c r="AC127" s="317"/>
      <c r="AD127" s="317"/>
      <c r="AE127" s="319"/>
      <c r="AF127" s="1" t="s">
        <v>3742</v>
      </c>
      <c r="AG127" s="1" t="str">
        <f t="shared" si="4"/>
        <v/>
      </c>
    </row>
    <row r="128" spans="1:33" s="1" customFormat="1" x14ac:dyDescent="0.25">
      <c r="A128" s="322"/>
      <c r="B128" s="322" t="s">
        <v>1861</v>
      </c>
      <c r="C128" s="322" t="s">
        <v>2176</v>
      </c>
      <c r="D128" s="323"/>
      <c r="E128" s="323"/>
      <c r="F128" s="323" t="s">
        <v>990</v>
      </c>
      <c r="G128" s="966" t="s">
        <v>440</v>
      </c>
      <c r="H128" s="324"/>
      <c r="I128" s="324" t="s">
        <v>990</v>
      </c>
      <c r="J128" s="323" t="s">
        <v>1885</v>
      </c>
      <c r="K128" s="322"/>
      <c r="L128" s="324" t="s">
        <v>1864</v>
      </c>
      <c r="M128" s="324" t="s">
        <v>1864</v>
      </c>
      <c r="N128" s="324" t="s">
        <v>990</v>
      </c>
      <c r="O128" s="323" t="s">
        <v>990</v>
      </c>
      <c r="P128" s="324"/>
      <c r="Q128" s="323"/>
      <c r="R128" s="324" t="s">
        <v>990</v>
      </c>
      <c r="S128" s="324" t="str">
        <f t="shared" si="3"/>
        <v/>
      </c>
      <c r="T128" s="296"/>
      <c r="U128" s="297"/>
      <c r="V128" s="296"/>
      <c r="W128" s="323" t="s">
        <v>159</v>
      </c>
      <c r="X128" s="324"/>
      <c r="Y128" s="324"/>
      <c r="Z128" s="578"/>
      <c r="AA128" s="323"/>
      <c r="AB128" s="323"/>
      <c r="AC128" s="323"/>
      <c r="AD128" s="323"/>
      <c r="AE128" s="362"/>
      <c r="AF128" s="1" t="s">
        <v>990</v>
      </c>
      <c r="AG128" s="1" t="str">
        <f t="shared" si="4"/>
        <v/>
      </c>
    </row>
    <row r="129" spans="1:33" s="1" customFormat="1" x14ac:dyDescent="0.25">
      <c r="A129" s="325"/>
      <c r="B129" s="325" t="s">
        <v>151</v>
      </c>
      <c r="C129" s="325" t="s">
        <v>2177</v>
      </c>
      <c r="D129" s="326"/>
      <c r="E129" s="326"/>
      <c r="F129" s="326" t="s">
        <v>990</v>
      </c>
      <c r="G129" s="968"/>
      <c r="H129" s="327"/>
      <c r="I129" s="327" t="s">
        <v>990</v>
      </c>
      <c r="J129" s="326" t="s">
        <v>1885</v>
      </c>
      <c r="K129" s="325"/>
      <c r="L129" s="327" t="s">
        <v>1864</v>
      </c>
      <c r="M129" s="327" t="s">
        <v>1864</v>
      </c>
      <c r="N129" s="327" t="s">
        <v>990</v>
      </c>
      <c r="O129" s="326" t="s">
        <v>990</v>
      </c>
      <c r="P129" s="327"/>
      <c r="Q129" s="326"/>
      <c r="R129" s="327" t="s">
        <v>990</v>
      </c>
      <c r="S129" s="327" t="str">
        <f t="shared" si="3"/>
        <v/>
      </c>
      <c r="T129" s="301"/>
      <c r="U129" s="328"/>
      <c r="V129" s="301"/>
      <c r="W129" s="326" t="s">
        <v>159</v>
      </c>
      <c r="X129" s="327"/>
      <c r="Y129" s="327"/>
      <c r="Z129" s="579"/>
      <c r="AA129" s="326"/>
      <c r="AB129" s="326"/>
      <c r="AC129" s="326"/>
      <c r="AD129" s="326"/>
      <c r="AE129" s="331"/>
      <c r="AF129" s="1" t="s">
        <v>990</v>
      </c>
      <c r="AG129" s="1" t="str">
        <f t="shared" si="4"/>
        <v/>
      </c>
    </row>
    <row r="130" spans="1:33" s="1" customFormat="1" ht="120" x14ac:dyDescent="0.25">
      <c r="A130" s="336" t="s">
        <v>2178</v>
      </c>
      <c r="B130" s="336" t="s">
        <v>165</v>
      </c>
      <c r="C130" s="336" t="s">
        <v>2179</v>
      </c>
      <c r="D130" s="337" t="s">
        <v>155</v>
      </c>
      <c r="E130" s="337"/>
      <c r="F130" s="337" t="s">
        <v>155</v>
      </c>
      <c r="G130" s="967"/>
      <c r="H130" s="338" t="s">
        <v>1885</v>
      </c>
      <c r="I130" s="338" t="s">
        <v>1998</v>
      </c>
      <c r="J130" s="337" t="s">
        <v>1885</v>
      </c>
      <c r="K130" s="336"/>
      <c r="L130" s="338" t="s">
        <v>1924</v>
      </c>
      <c r="M130" s="338" t="s">
        <v>2150</v>
      </c>
      <c r="N130" s="338" t="s">
        <v>2180</v>
      </c>
      <c r="O130" s="337" t="s">
        <v>2181</v>
      </c>
      <c r="P130" s="338"/>
      <c r="Q130" s="338" t="s">
        <v>2182</v>
      </c>
      <c r="R130" s="338" t="s">
        <v>990</v>
      </c>
      <c r="S130" s="338" t="str">
        <f t="shared" si="3"/>
        <v xml:space="preserve">PAC: AEG
RMP CharX (need to input) ||RMP Update
NR Food Service
 02-05-2020
RMP: 
CA: </v>
      </c>
      <c r="T130" s="337" t="s">
        <v>2181</v>
      </c>
      <c r="U130" s="338" t="s">
        <v>2181</v>
      </c>
      <c r="V130" s="337" t="s">
        <v>2181</v>
      </c>
      <c r="W130" s="337" t="s">
        <v>159</v>
      </c>
      <c r="X130" s="338"/>
      <c r="Y130" s="338"/>
      <c r="Z130" s="580"/>
      <c r="AA130" s="337"/>
      <c r="AB130" s="337"/>
      <c r="AC130" s="337"/>
      <c r="AD130" s="337"/>
      <c r="AE130" s="340"/>
      <c r="AF130" s="1" t="s">
        <v>3743</v>
      </c>
      <c r="AG130" s="1" t="str">
        <f t="shared" si="4"/>
        <v/>
      </c>
    </row>
    <row r="131" spans="1:33" s="1" customFormat="1" x14ac:dyDescent="0.25">
      <c r="A131" s="295"/>
      <c r="B131" s="295" t="s">
        <v>1861</v>
      </c>
      <c r="C131" s="295" t="s">
        <v>2183</v>
      </c>
      <c r="D131" s="573"/>
      <c r="E131" s="573"/>
      <c r="F131" s="573" t="s">
        <v>990</v>
      </c>
      <c r="G131" s="972" t="s">
        <v>476</v>
      </c>
      <c r="H131" s="482"/>
      <c r="I131" s="482" t="s">
        <v>990</v>
      </c>
      <c r="J131" s="573" t="s">
        <v>1885</v>
      </c>
      <c r="K131" s="295"/>
      <c r="L131" s="482" t="s">
        <v>1864</v>
      </c>
      <c r="M131" s="482" t="s">
        <v>1864</v>
      </c>
      <c r="N131" s="482" t="s">
        <v>990</v>
      </c>
      <c r="O131" s="573" t="s">
        <v>990</v>
      </c>
      <c r="P131" s="482"/>
      <c r="Q131" s="573"/>
      <c r="R131" s="482" t="s">
        <v>990</v>
      </c>
      <c r="S131" s="482" t="str">
        <f t="shared" si="3"/>
        <v/>
      </c>
      <c r="T131" s="296"/>
      <c r="U131" s="297"/>
      <c r="V131" s="296"/>
      <c r="W131" s="573" t="s">
        <v>159</v>
      </c>
      <c r="X131" s="482"/>
      <c r="Y131" s="482"/>
      <c r="Z131" s="575"/>
      <c r="AA131" s="573"/>
      <c r="AB131" s="573"/>
      <c r="AC131" s="573"/>
      <c r="AD131" s="573"/>
      <c r="AE131" s="367"/>
      <c r="AF131" s="1" t="s">
        <v>990</v>
      </c>
      <c r="AG131" s="1" t="str">
        <f t="shared" si="4"/>
        <v/>
      </c>
    </row>
    <row r="132" spans="1:33" s="1" customFormat="1" x14ac:dyDescent="0.25">
      <c r="A132" s="282"/>
      <c r="B132" s="282" t="s">
        <v>151</v>
      </c>
      <c r="C132" s="282" t="s">
        <v>2184</v>
      </c>
      <c r="D132" s="283"/>
      <c r="E132" s="283"/>
      <c r="F132" s="283" t="s">
        <v>990</v>
      </c>
      <c r="G132" s="973"/>
      <c r="H132" s="484"/>
      <c r="I132" s="484" t="s">
        <v>990</v>
      </c>
      <c r="J132" s="283" t="s">
        <v>1885</v>
      </c>
      <c r="K132" s="282"/>
      <c r="L132" s="484" t="s">
        <v>1864</v>
      </c>
      <c r="M132" s="484" t="s">
        <v>1864</v>
      </c>
      <c r="N132" s="484" t="s">
        <v>990</v>
      </c>
      <c r="O132" s="283" t="s">
        <v>990</v>
      </c>
      <c r="P132" s="484"/>
      <c r="Q132" s="283"/>
      <c r="R132" s="484" t="s">
        <v>990</v>
      </c>
      <c r="S132" s="484" t="str">
        <f t="shared" si="3"/>
        <v/>
      </c>
      <c r="T132" s="301"/>
      <c r="U132" s="328"/>
      <c r="V132" s="301"/>
      <c r="W132" s="283" t="s">
        <v>159</v>
      </c>
      <c r="X132" s="484"/>
      <c r="Y132" s="484"/>
      <c r="Z132" s="576"/>
      <c r="AA132" s="283"/>
      <c r="AB132" s="283"/>
      <c r="AC132" s="283"/>
      <c r="AD132" s="283"/>
      <c r="AE132" s="312"/>
      <c r="AF132" s="1" t="s">
        <v>990</v>
      </c>
      <c r="AG132" s="1" t="str">
        <f t="shared" si="4"/>
        <v/>
      </c>
    </row>
    <row r="133" spans="1:33" s="1" customFormat="1" ht="140.25" customHeight="1" x14ac:dyDescent="0.25">
      <c r="A133" s="316" t="s">
        <v>2185</v>
      </c>
      <c r="B133" s="316" t="s">
        <v>165</v>
      </c>
      <c r="C133" s="316" t="s">
        <v>2186</v>
      </c>
      <c r="D133" s="317" t="s">
        <v>155</v>
      </c>
      <c r="E133" s="317"/>
      <c r="F133" s="317" t="s">
        <v>990</v>
      </c>
      <c r="G133" s="974"/>
      <c r="H133" s="483"/>
      <c r="I133" s="483" t="s">
        <v>990</v>
      </c>
      <c r="J133" s="317" t="s">
        <v>1885</v>
      </c>
      <c r="K133" s="316"/>
      <c r="L133" s="483" t="s">
        <v>1864</v>
      </c>
      <c r="M133" s="483" t="s">
        <v>1864</v>
      </c>
      <c r="N133" s="483" t="s">
        <v>990</v>
      </c>
      <c r="O133" s="317" t="s">
        <v>2187</v>
      </c>
      <c r="P133" s="483"/>
      <c r="Q133" s="368" t="s">
        <v>2188</v>
      </c>
      <c r="R133" s="483" t="s">
        <v>990</v>
      </c>
      <c r="S133" s="483" t="str">
        <f t="shared" ref="S133:S186" si="5">SUBSTITUTE(AF133," - ",CHAR(10))</f>
        <v/>
      </c>
      <c r="T133" s="317" t="s">
        <v>2189</v>
      </c>
      <c r="U133" s="483" t="s">
        <v>2187</v>
      </c>
      <c r="V133" s="370" t="s">
        <v>2187</v>
      </c>
      <c r="W133" s="317" t="s">
        <v>1881</v>
      </c>
      <c r="X133" s="483"/>
      <c r="Y133" s="483"/>
      <c r="Z133" s="369" t="s">
        <v>2190</v>
      </c>
      <c r="AA133" s="317"/>
      <c r="AB133" s="317"/>
      <c r="AC133" s="317"/>
      <c r="AD133" s="317"/>
      <c r="AE133" s="319"/>
      <c r="AF133" s="1" t="s">
        <v>990</v>
      </c>
      <c r="AG133" s="1" t="str">
        <f t="shared" ref="AG133:AG186" si="6">IF(ISBLANK(U133),IF(W133="Sufficiently Characterized","",IF(AND(NOT(ISBLANK(T133)),NOT(ISBLANK(V133))),"COST","")),"")</f>
        <v/>
      </c>
    </row>
    <row r="134" spans="1:33" s="1" customFormat="1" x14ac:dyDescent="0.25">
      <c r="A134" s="322"/>
      <c r="B134" s="322" t="s">
        <v>1861</v>
      </c>
      <c r="C134" s="322" t="s">
        <v>2191</v>
      </c>
      <c r="D134" s="323"/>
      <c r="E134" s="323"/>
      <c r="F134" s="323" t="s">
        <v>990</v>
      </c>
      <c r="G134" s="966" t="s">
        <v>481</v>
      </c>
      <c r="H134" s="324"/>
      <c r="I134" s="324" t="s">
        <v>990</v>
      </c>
      <c r="J134" s="323" t="s">
        <v>1885</v>
      </c>
      <c r="K134" s="322"/>
      <c r="L134" s="324" t="s">
        <v>1864</v>
      </c>
      <c r="M134" s="324" t="s">
        <v>1864</v>
      </c>
      <c r="N134" s="324" t="s">
        <v>990</v>
      </c>
      <c r="O134" s="323" t="s">
        <v>990</v>
      </c>
      <c r="P134" s="324"/>
      <c r="Q134" s="323"/>
      <c r="R134" s="324" t="s">
        <v>990</v>
      </c>
      <c r="S134" s="324" t="str">
        <f t="shared" si="5"/>
        <v/>
      </c>
      <c r="T134" s="296"/>
      <c r="U134" s="297"/>
      <c r="V134" s="296"/>
      <c r="W134" s="323" t="s">
        <v>159</v>
      </c>
      <c r="X134" s="324"/>
      <c r="Y134" s="324"/>
      <c r="Z134" s="578"/>
      <c r="AA134" s="323"/>
      <c r="AB134" s="323"/>
      <c r="AC134" s="323"/>
      <c r="AD134" s="323"/>
      <c r="AE134" s="362"/>
      <c r="AF134" s="1" t="s">
        <v>990</v>
      </c>
      <c r="AG134" s="1" t="str">
        <f t="shared" si="6"/>
        <v/>
      </c>
    </row>
    <row r="135" spans="1:33" s="1" customFormat="1" x14ac:dyDescent="0.25">
      <c r="A135" s="325"/>
      <c r="B135" s="325" t="s">
        <v>151</v>
      </c>
      <c r="C135" s="325" t="s">
        <v>2192</v>
      </c>
      <c r="D135" s="326"/>
      <c r="E135" s="326"/>
      <c r="F135" s="326" t="s">
        <v>990</v>
      </c>
      <c r="G135" s="968"/>
      <c r="H135" s="327"/>
      <c r="I135" s="327" t="s">
        <v>990</v>
      </c>
      <c r="J135" s="326" t="s">
        <v>1885</v>
      </c>
      <c r="K135" s="325"/>
      <c r="L135" s="327" t="s">
        <v>1864</v>
      </c>
      <c r="M135" s="327" t="s">
        <v>1864</v>
      </c>
      <c r="N135" s="327" t="s">
        <v>990</v>
      </c>
      <c r="O135" s="326" t="s">
        <v>990</v>
      </c>
      <c r="P135" s="327"/>
      <c r="Q135" s="326"/>
      <c r="R135" s="327" t="s">
        <v>990</v>
      </c>
      <c r="S135" s="327" t="str">
        <f t="shared" si="5"/>
        <v/>
      </c>
      <c r="T135" s="301"/>
      <c r="U135" s="328"/>
      <c r="V135" s="301"/>
      <c r="W135" s="326" t="s">
        <v>159</v>
      </c>
      <c r="X135" s="327"/>
      <c r="Y135" s="327"/>
      <c r="Z135" s="579"/>
      <c r="AA135" s="326"/>
      <c r="AB135" s="326"/>
      <c r="AC135" s="326"/>
      <c r="AD135" s="326"/>
      <c r="AE135" s="331"/>
      <c r="AF135" s="1" t="s">
        <v>990</v>
      </c>
      <c r="AG135" s="1" t="str">
        <f t="shared" si="6"/>
        <v/>
      </c>
    </row>
    <row r="136" spans="1:33" s="1" customFormat="1" ht="140.25" customHeight="1" x14ac:dyDescent="0.25">
      <c r="A136" s="336" t="s">
        <v>2193</v>
      </c>
      <c r="B136" s="336" t="s">
        <v>165</v>
      </c>
      <c r="C136" s="336" t="s">
        <v>2194</v>
      </c>
      <c r="D136" s="337" t="s">
        <v>155</v>
      </c>
      <c r="E136" s="337"/>
      <c r="F136" s="337" t="s">
        <v>155</v>
      </c>
      <c r="G136" s="967"/>
      <c r="H136" s="338" t="s">
        <v>1863</v>
      </c>
      <c r="I136" s="338" t="s">
        <v>2007</v>
      </c>
      <c r="J136" s="337" t="s">
        <v>1885</v>
      </c>
      <c r="K136" s="336"/>
      <c r="L136" s="338" t="s">
        <v>2195</v>
      </c>
      <c r="M136" s="338" t="s">
        <v>1945</v>
      </c>
      <c r="N136" s="338" t="s">
        <v>1899</v>
      </c>
      <c r="O136" s="337" t="s">
        <v>990</v>
      </c>
      <c r="P136" s="338"/>
      <c r="Q136" s="337"/>
      <c r="R136" s="338" t="s">
        <v>990</v>
      </c>
      <c r="S136" s="338" t="str">
        <f t="shared" si="5"/>
        <v/>
      </c>
      <c r="T136" s="337" t="s">
        <v>2189</v>
      </c>
      <c r="U136" s="339" t="s">
        <v>2196</v>
      </c>
      <c r="V136" s="337" t="s">
        <v>2189</v>
      </c>
      <c r="W136" s="337" t="s">
        <v>1881</v>
      </c>
      <c r="X136" s="338"/>
      <c r="Y136" s="338"/>
      <c r="Z136" s="580" t="s">
        <v>2197</v>
      </c>
      <c r="AA136" s="337"/>
      <c r="AB136" s="337"/>
      <c r="AC136" s="337"/>
      <c r="AD136" s="337"/>
      <c r="AE136" s="340"/>
      <c r="AF136" s="1" t="s">
        <v>990</v>
      </c>
      <c r="AG136" s="1" t="str">
        <f t="shared" si="6"/>
        <v/>
      </c>
    </row>
    <row r="137" spans="1:33" s="1" customFormat="1" x14ac:dyDescent="0.25">
      <c r="A137" s="295"/>
      <c r="B137" s="295" t="s">
        <v>1861</v>
      </c>
      <c r="C137" s="295" t="s">
        <v>2198</v>
      </c>
      <c r="D137" s="573"/>
      <c r="E137" s="573"/>
      <c r="F137" s="573" t="s">
        <v>990</v>
      </c>
      <c r="G137" s="972" t="s">
        <v>484</v>
      </c>
      <c r="H137" s="482"/>
      <c r="I137" s="482" t="s">
        <v>990</v>
      </c>
      <c r="J137" s="573" t="s">
        <v>1885</v>
      </c>
      <c r="K137" s="295"/>
      <c r="L137" s="482" t="s">
        <v>1864</v>
      </c>
      <c r="M137" s="482" t="s">
        <v>1864</v>
      </c>
      <c r="N137" s="482" t="s">
        <v>990</v>
      </c>
      <c r="O137" s="573" t="s">
        <v>990</v>
      </c>
      <c r="P137" s="482"/>
      <c r="Q137" s="573"/>
      <c r="R137" s="482" t="s">
        <v>990</v>
      </c>
      <c r="S137" s="482" t="str">
        <f t="shared" si="5"/>
        <v/>
      </c>
      <c r="T137" s="297"/>
      <c r="U137" s="297"/>
      <c r="V137" s="296"/>
      <c r="W137" s="573" t="s">
        <v>159</v>
      </c>
      <c r="X137" s="482"/>
      <c r="Y137" s="482"/>
      <c r="Z137" s="575"/>
      <c r="AA137" s="573"/>
      <c r="AB137" s="573"/>
      <c r="AC137" s="573"/>
      <c r="AD137" s="573"/>
      <c r="AE137" s="367"/>
      <c r="AF137" s="1" t="s">
        <v>990</v>
      </c>
      <c r="AG137" s="1" t="str">
        <f t="shared" si="6"/>
        <v/>
      </c>
    </row>
    <row r="138" spans="1:33" s="1" customFormat="1" x14ac:dyDescent="0.25">
      <c r="A138" s="282"/>
      <c r="B138" s="282" t="s">
        <v>151</v>
      </c>
      <c r="C138" s="282" t="s">
        <v>2199</v>
      </c>
      <c r="D138" s="283"/>
      <c r="E138" s="283"/>
      <c r="F138" s="283" t="s">
        <v>990</v>
      </c>
      <c r="G138" s="973"/>
      <c r="H138" s="484"/>
      <c r="I138" s="484" t="s">
        <v>990</v>
      </c>
      <c r="J138" s="283" t="s">
        <v>1885</v>
      </c>
      <c r="K138" s="282"/>
      <c r="L138" s="484" t="s">
        <v>1864</v>
      </c>
      <c r="M138" s="484" t="s">
        <v>1864</v>
      </c>
      <c r="N138" s="484" t="s">
        <v>990</v>
      </c>
      <c r="O138" s="283" t="s">
        <v>990</v>
      </c>
      <c r="P138" s="484"/>
      <c r="Q138" s="283"/>
      <c r="R138" s="484" t="s">
        <v>990</v>
      </c>
      <c r="S138" s="484" t="str">
        <f t="shared" si="5"/>
        <v/>
      </c>
      <c r="T138" s="328"/>
      <c r="U138" s="328"/>
      <c r="V138" s="301"/>
      <c r="W138" s="283" t="s">
        <v>159</v>
      </c>
      <c r="X138" s="484"/>
      <c r="Y138" s="484"/>
      <c r="Z138" s="576"/>
      <c r="AA138" s="283"/>
      <c r="AB138" s="283"/>
      <c r="AC138" s="283"/>
      <c r="AD138" s="283"/>
      <c r="AE138" s="312"/>
      <c r="AF138" s="1" t="s">
        <v>990</v>
      </c>
      <c r="AG138" s="1" t="str">
        <f t="shared" si="6"/>
        <v/>
      </c>
    </row>
    <row r="139" spans="1:33" s="1" customFormat="1" ht="153" customHeight="1" x14ac:dyDescent="0.25">
      <c r="A139" s="316" t="s">
        <v>2200</v>
      </c>
      <c r="B139" s="316" t="s">
        <v>165</v>
      </c>
      <c r="C139" s="316" t="s">
        <v>2201</v>
      </c>
      <c r="D139" s="317" t="s">
        <v>155</v>
      </c>
      <c r="E139" s="317"/>
      <c r="F139" s="317" t="s">
        <v>155</v>
      </c>
      <c r="G139" s="974"/>
      <c r="H139" s="483" t="s">
        <v>1863</v>
      </c>
      <c r="I139" s="483" t="s">
        <v>2007</v>
      </c>
      <c r="J139" s="317" t="s">
        <v>1885</v>
      </c>
      <c r="K139" s="316"/>
      <c r="L139" s="483" t="s">
        <v>2195</v>
      </c>
      <c r="M139" s="483" t="s">
        <v>1945</v>
      </c>
      <c r="N139" s="483" t="s">
        <v>1899</v>
      </c>
      <c r="O139" s="317" t="s">
        <v>990</v>
      </c>
      <c r="P139" s="483"/>
      <c r="Q139" s="317"/>
      <c r="R139" s="483" t="s">
        <v>990</v>
      </c>
      <c r="S139" s="483" t="str">
        <f t="shared" si="5"/>
        <v xml:space="preserve">PAC: DL20_CEL_MN-OffEq-AEG-2021PV3-2
RMP: 
CA: </v>
      </c>
      <c r="T139" s="317" t="s">
        <v>2189</v>
      </c>
      <c r="U139" s="483" t="s">
        <v>2202</v>
      </c>
      <c r="V139" s="317" t="s">
        <v>2189</v>
      </c>
      <c r="W139" s="317" t="s">
        <v>1881</v>
      </c>
      <c r="X139" s="483"/>
      <c r="Y139" s="483"/>
      <c r="Z139" s="577" t="s">
        <v>2203</v>
      </c>
      <c r="AA139" s="317"/>
      <c r="AB139" s="317"/>
      <c r="AC139" s="317"/>
      <c r="AD139" s="317"/>
      <c r="AE139" s="319"/>
      <c r="AF139" s="1" t="s">
        <v>3744</v>
      </c>
      <c r="AG139" s="1" t="str">
        <f t="shared" si="6"/>
        <v/>
      </c>
    </row>
    <row r="140" spans="1:33" s="1" customFormat="1" x14ac:dyDescent="0.25">
      <c r="A140" s="322"/>
      <c r="B140" s="322" t="s">
        <v>1861</v>
      </c>
      <c r="C140" s="322" t="s">
        <v>2204</v>
      </c>
      <c r="D140" s="323"/>
      <c r="E140" s="323"/>
      <c r="F140" s="323" t="s">
        <v>990</v>
      </c>
      <c r="G140" s="966" t="s">
        <v>488</v>
      </c>
      <c r="H140" s="324"/>
      <c r="I140" s="324" t="s">
        <v>990</v>
      </c>
      <c r="J140" s="323" t="s">
        <v>1885</v>
      </c>
      <c r="K140" s="322"/>
      <c r="L140" s="324" t="s">
        <v>1864</v>
      </c>
      <c r="M140" s="324" t="s">
        <v>1864</v>
      </c>
      <c r="N140" s="324" t="s">
        <v>990</v>
      </c>
      <c r="O140" s="323" t="s">
        <v>990</v>
      </c>
      <c r="P140" s="324"/>
      <c r="Q140" s="323"/>
      <c r="R140" s="324" t="s">
        <v>990</v>
      </c>
      <c r="S140" s="324" t="str">
        <f t="shared" si="5"/>
        <v/>
      </c>
      <c r="T140" s="296"/>
      <c r="U140" s="297"/>
      <c r="V140" s="296"/>
      <c r="W140" s="323" t="s">
        <v>159</v>
      </c>
      <c r="X140" s="324"/>
      <c r="Y140" s="324"/>
      <c r="Z140" s="578"/>
      <c r="AA140" s="323"/>
      <c r="AB140" s="323"/>
      <c r="AC140" s="323"/>
      <c r="AD140" s="323"/>
      <c r="AE140" s="362"/>
      <c r="AF140" s="1" t="s">
        <v>990</v>
      </c>
      <c r="AG140" s="1" t="str">
        <f t="shared" si="6"/>
        <v/>
      </c>
    </row>
    <row r="141" spans="1:33" s="1" customFormat="1" x14ac:dyDescent="0.25">
      <c r="A141" s="325"/>
      <c r="B141" s="325" t="s">
        <v>151</v>
      </c>
      <c r="C141" s="325" t="s">
        <v>2205</v>
      </c>
      <c r="D141" s="326"/>
      <c r="E141" s="326"/>
      <c r="F141" s="326" t="s">
        <v>990</v>
      </c>
      <c r="G141" s="968"/>
      <c r="H141" s="327"/>
      <c r="I141" s="327" t="s">
        <v>990</v>
      </c>
      <c r="J141" s="326" t="s">
        <v>1885</v>
      </c>
      <c r="K141" s="325"/>
      <c r="L141" s="327" t="s">
        <v>1864</v>
      </c>
      <c r="M141" s="327" t="s">
        <v>1864</v>
      </c>
      <c r="N141" s="327" t="s">
        <v>990</v>
      </c>
      <c r="O141" s="326" t="s">
        <v>990</v>
      </c>
      <c r="P141" s="327"/>
      <c r="Q141" s="326"/>
      <c r="R141" s="327" t="s">
        <v>990</v>
      </c>
      <c r="S141" s="327" t="str">
        <f t="shared" si="5"/>
        <v/>
      </c>
      <c r="T141" s="301"/>
      <c r="U141" s="328"/>
      <c r="V141" s="301"/>
      <c r="W141" s="326" t="s">
        <v>159</v>
      </c>
      <c r="X141" s="327"/>
      <c r="Y141" s="327"/>
      <c r="Z141" s="579"/>
      <c r="AA141" s="326"/>
      <c r="AB141" s="326"/>
      <c r="AC141" s="326"/>
      <c r="AD141" s="326"/>
      <c r="AE141" s="331"/>
      <c r="AF141" s="1" t="s">
        <v>990</v>
      </c>
      <c r="AG141" s="1" t="str">
        <f t="shared" si="6"/>
        <v/>
      </c>
    </row>
    <row r="142" spans="1:33" s="1" customFormat="1" ht="45" x14ac:dyDescent="0.25">
      <c r="A142" s="336" t="s">
        <v>2206</v>
      </c>
      <c r="B142" s="336" t="s">
        <v>165</v>
      </c>
      <c r="C142" s="336" t="s">
        <v>2207</v>
      </c>
      <c r="D142" s="337" t="s">
        <v>155</v>
      </c>
      <c r="E142" s="337"/>
      <c r="F142" s="337" t="s">
        <v>990</v>
      </c>
      <c r="G142" s="967"/>
      <c r="H142" s="338"/>
      <c r="I142" s="338" t="s">
        <v>990</v>
      </c>
      <c r="J142" s="337" t="s">
        <v>1885</v>
      </c>
      <c r="K142" s="336"/>
      <c r="L142" s="338" t="s">
        <v>1864</v>
      </c>
      <c r="M142" s="338" t="s">
        <v>1864</v>
      </c>
      <c r="N142" s="338" t="s">
        <v>990</v>
      </c>
      <c r="O142" s="337" t="s">
        <v>990</v>
      </c>
      <c r="P142" s="338"/>
      <c r="Q142" s="337"/>
      <c r="R142" s="338" t="s">
        <v>990</v>
      </c>
      <c r="S142" s="338" t="str">
        <f t="shared" si="5"/>
        <v xml:space="preserve">PAC: DL20_CEL_SRV-OffEq-2021PLN-V8-3
RMP: 
CA: </v>
      </c>
      <c r="T142" s="337" t="s">
        <v>2208</v>
      </c>
      <c r="U142" s="338" t="s">
        <v>2209</v>
      </c>
      <c r="V142" s="337" t="s">
        <v>2208</v>
      </c>
      <c r="W142" s="337" t="s">
        <v>1881</v>
      </c>
      <c r="X142" s="338"/>
      <c r="Y142" s="338"/>
      <c r="Z142" s="580"/>
      <c r="AA142" s="337"/>
      <c r="AB142" s="337"/>
      <c r="AC142" s="337"/>
      <c r="AD142" s="337"/>
      <c r="AE142" s="340"/>
      <c r="AF142" s="1" t="s">
        <v>3745</v>
      </c>
      <c r="AG142" s="1" t="str">
        <f t="shared" si="6"/>
        <v/>
      </c>
    </row>
    <row r="143" spans="1:33" s="1" customFormat="1" x14ac:dyDescent="0.25">
      <c r="A143" s="295"/>
      <c r="B143" s="295" t="s">
        <v>1861</v>
      </c>
      <c r="C143" s="295" t="s">
        <v>2210</v>
      </c>
      <c r="D143" s="573"/>
      <c r="E143" s="573"/>
      <c r="F143" s="573" t="s">
        <v>990</v>
      </c>
      <c r="G143" s="972" t="s">
        <v>491</v>
      </c>
      <c r="H143" s="482"/>
      <c r="I143" s="482" t="s">
        <v>990</v>
      </c>
      <c r="J143" s="573" t="s">
        <v>1885</v>
      </c>
      <c r="K143" s="295"/>
      <c r="L143" s="482" t="s">
        <v>1864</v>
      </c>
      <c r="M143" s="482" t="s">
        <v>1864</v>
      </c>
      <c r="N143" s="482" t="s">
        <v>990</v>
      </c>
      <c r="O143" s="573" t="s">
        <v>990</v>
      </c>
      <c r="P143" s="482"/>
      <c r="Q143" s="573"/>
      <c r="R143" s="482" t="s">
        <v>990</v>
      </c>
      <c r="S143" s="482" t="str">
        <f t="shared" si="5"/>
        <v/>
      </c>
      <c r="T143" s="296"/>
      <c r="U143" s="297"/>
      <c r="V143" s="296"/>
      <c r="W143" s="573" t="s">
        <v>159</v>
      </c>
      <c r="X143" s="482"/>
      <c r="Y143" s="482"/>
      <c r="Z143" s="575"/>
      <c r="AA143" s="573"/>
      <c r="AB143" s="573"/>
      <c r="AC143" s="573"/>
      <c r="AD143" s="573"/>
      <c r="AE143" s="367"/>
      <c r="AF143" s="1" t="s">
        <v>990</v>
      </c>
      <c r="AG143" s="1" t="str">
        <f t="shared" si="6"/>
        <v/>
      </c>
    </row>
    <row r="144" spans="1:33" s="1" customFormat="1" x14ac:dyDescent="0.25">
      <c r="A144" s="282"/>
      <c r="B144" s="282" t="s">
        <v>151</v>
      </c>
      <c r="C144" s="282" t="s">
        <v>2211</v>
      </c>
      <c r="D144" s="283"/>
      <c r="E144" s="283"/>
      <c r="F144" s="283" t="s">
        <v>990</v>
      </c>
      <c r="G144" s="973"/>
      <c r="H144" s="484"/>
      <c r="I144" s="484" t="s">
        <v>990</v>
      </c>
      <c r="J144" s="283" t="s">
        <v>1885</v>
      </c>
      <c r="K144" s="282"/>
      <c r="L144" s="484" t="s">
        <v>1864</v>
      </c>
      <c r="M144" s="484" t="s">
        <v>1864</v>
      </c>
      <c r="N144" s="484" t="s">
        <v>990</v>
      </c>
      <c r="O144" s="283" t="s">
        <v>990</v>
      </c>
      <c r="P144" s="484"/>
      <c r="Q144" s="283"/>
      <c r="R144" s="484" t="s">
        <v>990</v>
      </c>
      <c r="S144" s="484" t="str">
        <f t="shared" si="5"/>
        <v/>
      </c>
      <c r="T144" s="301"/>
      <c r="U144" s="328"/>
      <c r="V144" s="301"/>
      <c r="W144" s="283" t="s">
        <v>159</v>
      </c>
      <c r="X144" s="484"/>
      <c r="Y144" s="484"/>
      <c r="Z144" s="576"/>
      <c r="AA144" s="283"/>
      <c r="AB144" s="283"/>
      <c r="AC144" s="283"/>
      <c r="AD144" s="283"/>
      <c r="AE144" s="312"/>
      <c r="AF144" s="1" t="s">
        <v>990</v>
      </c>
      <c r="AG144" s="1" t="str">
        <f t="shared" si="6"/>
        <v/>
      </c>
    </row>
    <row r="145" spans="1:33" s="1" customFormat="1" ht="60" x14ac:dyDescent="0.25">
      <c r="A145" s="316" t="s">
        <v>2212</v>
      </c>
      <c r="B145" s="316" t="s">
        <v>165</v>
      </c>
      <c r="C145" s="316" t="s">
        <v>2213</v>
      </c>
      <c r="D145" s="317" t="s">
        <v>155</v>
      </c>
      <c r="E145" s="317"/>
      <c r="F145" s="317" t="s">
        <v>155</v>
      </c>
      <c r="G145" s="974"/>
      <c r="H145" s="483" t="s">
        <v>1885</v>
      </c>
      <c r="I145" s="483" t="s">
        <v>1998</v>
      </c>
      <c r="J145" s="317" t="s">
        <v>1885</v>
      </c>
      <c r="K145" s="316"/>
      <c r="L145" s="483" t="s">
        <v>1924</v>
      </c>
      <c r="M145" s="483" t="s">
        <v>1945</v>
      </c>
      <c r="N145" s="483" t="s">
        <v>2214</v>
      </c>
      <c r="O145" s="317" t="s">
        <v>990</v>
      </c>
      <c r="P145" s="483"/>
      <c r="Q145" s="317"/>
      <c r="R145" s="483" t="s">
        <v>990</v>
      </c>
      <c r="S145" s="483" t="str">
        <f t="shared" si="5"/>
        <v xml:space="preserve">PAC: ESTAR calculator v2.0
RMP: 
CA: </v>
      </c>
      <c r="T145" s="317" t="s">
        <v>2189</v>
      </c>
      <c r="U145" s="483"/>
      <c r="V145" s="317" t="s">
        <v>2189</v>
      </c>
      <c r="W145" s="317" t="s">
        <v>1888</v>
      </c>
      <c r="X145" s="483"/>
      <c r="Y145" s="483"/>
      <c r="Z145" s="371" t="s">
        <v>2215</v>
      </c>
      <c r="AA145" s="317"/>
      <c r="AB145" s="317"/>
      <c r="AC145" s="317"/>
      <c r="AD145" s="317"/>
      <c r="AE145" s="319"/>
      <c r="AF145" s="1" t="s">
        <v>3746</v>
      </c>
      <c r="AG145" s="1" t="str">
        <f t="shared" si="6"/>
        <v>COST</v>
      </c>
    </row>
    <row r="146" spans="1:33" s="1" customFormat="1" x14ac:dyDescent="0.25">
      <c r="A146" s="322"/>
      <c r="B146" s="322" t="s">
        <v>1861</v>
      </c>
      <c r="C146" s="322" t="s">
        <v>2216</v>
      </c>
      <c r="D146" s="323"/>
      <c r="E146" s="323"/>
      <c r="F146" s="323" t="s">
        <v>990</v>
      </c>
      <c r="G146" s="966" t="s">
        <v>494</v>
      </c>
      <c r="H146" s="324"/>
      <c r="I146" s="324" t="s">
        <v>990</v>
      </c>
      <c r="J146" s="323" t="s">
        <v>1885</v>
      </c>
      <c r="K146" s="322"/>
      <c r="L146" s="324" t="s">
        <v>1864</v>
      </c>
      <c r="M146" s="324" t="s">
        <v>1864</v>
      </c>
      <c r="N146" s="324" t="s">
        <v>990</v>
      </c>
      <c r="O146" s="323" t="s">
        <v>990</v>
      </c>
      <c r="P146" s="324"/>
      <c r="Q146" s="323"/>
      <c r="R146" s="324" t="s">
        <v>990</v>
      </c>
      <c r="S146" s="324" t="str">
        <f t="shared" si="5"/>
        <v/>
      </c>
      <c r="T146" s="296"/>
      <c r="U146" s="297"/>
      <c r="V146" s="296"/>
      <c r="W146" s="323" t="s">
        <v>159</v>
      </c>
      <c r="X146" s="324"/>
      <c r="Y146" s="324"/>
      <c r="Z146" s="578"/>
      <c r="AA146" s="323"/>
      <c r="AB146" s="323"/>
      <c r="AC146" s="323"/>
      <c r="AD146" s="323"/>
      <c r="AE146" s="362"/>
      <c r="AF146" s="1" t="s">
        <v>990</v>
      </c>
      <c r="AG146" s="1" t="str">
        <f t="shared" si="6"/>
        <v/>
      </c>
    </row>
    <row r="147" spans="1:33" s="1" customFormat="1" x14ac:dyDescent="0.25">
      <c r="A147" s="325"/>
      <c r="B147" s="325" t="s">
        <v>151</v>
      </c>
      <c r="C147" s="325" t="s">
        <v>2217</v>
      </c>
      <c r="D147" s="326"/>
      <c r="E147" s="326"/>
      <c r="F147" s="326" t="s">
        <v>990</v>
      </c>
      <c r="G147" s="968"/>
      <c r="H147" s="327"/>
      <c r="I147" s="327" t="s">
        <v>990</v>
      </c>
      <c r="J147" s="326" t="s">
        <v>1885</v>
      </c>
      <c r="K147" s="325"/>
      <c r="L147" s="327" t="s">
        <v>1864</v>
      </c>
      <c r="M147" s="327" t="s">
        <v>1864</v>
      </c>
      <c r="N147" s="327" t="s">
        <v>990</v>
      </c>
      <c r="O147" s="326" t="s">
        <v>990</v>
      </c>
      <c r="P147" s="327"/>
      <c r="Q147" s="326"/>
      <c r="R147" s="327" t="s">
        <v>990</v>
      </c>
      <c r="S147" s="327" t="str">
        <f t="shared" si="5"/>
        <v/>
      </c>
      <c r="T147" s="301"/>
      <c r="U147" s="328"/>
      <c r="V147" s="301"/>
      <c r="W147" s="326" t="s">
        <v>159</v>
      </c>
      <c r="X147" s="327"/>
      <c r="Y147" s="327"/>
      <c r="Z147" s="579"/>
      <c r="AA147" s="326"/>
      <c r="AB147" s="326"/>
      <c r="AC147" s="326"/>
      <c r="AD147" s="326"/>
      <c r="AE147" s="331"/>
      <c r="AF147" s="1" t="s">
        <v>990</v>
      </c>
      <c r="AG147" s="1" t="str">
        <f t="shared" si="6"/>
        <v/>
      </c>
    </row>
    <row r="148" spans="1:33" s="1" customFormat="1" ht="60" x14ac:dyDescent="0.25">
      <c r="A148" s="336" t="s">
        <v>2218</v>
      </c>
      <c r="B148" s="336" t="s">
        <v>165</v>
      </c>
      <c r="C148" s="336" t="s">
        <v>2219</v>
      </c>
      <c r="D148" s="337" t="s">
        <v>155</v>
      </c>
      <c r="E148" s="337"/>
      <c r="F148" s="337" t="s">
        <v>990</v>
      </c>
      <c r="G148" s="967"/>
      <c r="H148" s="338"/>
      <c r="I148" s="338" t="s">
        <v>990</v>
      </c>
      <c r="J148" s="337" t="s">
        <v>1885</v>
      </c>
      <c r="K148" s="336"/>
      <c r="L148" s="338" t="s">
        <v>1864</v>
      </c>
      <c r="M148" s="338" t="s">
        <v>1864</v>
      </c>
      <c r="N148" s="338" t="s">
        <v>990</v>
      </c>
      <c r="O148" s="337" t="s">
        <v>990</v>
      </c>
      <c r="P148" s="338"/>
      <c r="Q148" s="337"/>
      <c r="R148" s="338" t="s">
        <v>990</v>
      </c>
      <c r="S148" s="338" t="str">
        <f t="shared" si="5"/>
        <v>PAC: DL20_CEL_PCDT-OffEq-2021PLN-V3-1
RMP: DL20_CEL_PCDT-OffEq-2021PLN-V3-1
CA: DL20_CEL_PCDT-OffEq-2021PLN-V3-1</v>
      </c>
      <c r="T148" s="338" t="s">
        <v>2220</v>
      </c>
      <c r="U148" s="338" t="s">
        <v>2220</v>
      </c>
      <c r="V148" s="338" t="s">
        <v>2220</v>
      </c>
      <c r="W148" s="337" t="s">
        <v>159</v>
      </c>
      <c r="X148" s="338"/>
      <c r="Y148" s="338"/>
      <c r="Z148" s="580" t="s">
        <v>2221</v>
      </c>
      <c r="AA148" s="337"/>
      <c r="AB148" s="337"/>
      <c r="AC148" s="337"/>
      <c r="AD148" s="337"/>
      <c r="AE148" s="340"/>
      <c r="AF148" s="1" t="s">
        <v>3747</v>
      </c>
      <c r="AG148" s="1" t="str">
        <f t="shared" si="6"/>
        <v/>
      </c>
    </row>
    <row r="149" spans="1:33" s="1" customFormat="1" x14ac:dyDescent="0.25">
      <c r="A149" s="295"/>
      <c r="B149" s="295" t="s">
        <v>1861</v>
      </c>
      <c r="C149" s="295" t="s">
        <v>2222</v>
      </c>
      <c r="D149" s="573"/>
      <c r="E149" s="573"/>
      <c r="F149" s="573" t="s">
        <v>990</v>
      </c>
      <c r="G149" s="963" t="s">
        <v>498</v>
      </c>
      <c r="H149" s="482"/>
      <c r="I149" s="482" t="s">
        <v>990</v>
      </c>
      <c r="J149" s="573" t="s">
        <v>1885</v>
      </c>
      <c r="K149" s="295"/>
      <c r="L149" s="482" t="s">
        <v>1864</v>
      </c>
      <c r="M149" s="482" t="s">
        <v>1864</v>
      </c>
      <c r="N149" s="482" t="s">
        <v>990</v>
      </c>
      <c r="O149" s="573" t="s">
        <v>990</v>
      </c>
      <c r="P149" s="482"/>
      <c r="Q149" s="573"/>
      <c r="R149" s="482" t="s">
        <v>990</v>
      </c>
      <c r="S149" s="482" t="str">
        <f t="shared" si="5"/>
        <v/>
      </c>
      <c r="T149" s="296"/>
      <c r="U149" s="297"/>
      <c r="V149" s="296"/>
      <c r="W149" s="573" t="s">
        <v>159</v>
      </c>
      <c r="X149" s="482"/>
      <c r="Y149" s="482"/>
      <c r="Z149" s="575"/>
      <c r="AA149" s="573"/>
      <c r="AB149" s="573"/>
      <c r="AC149" s="573"/>
      <c r="AD149" s="573"/>
      <c r="AE149" s="367"/>
      <c r="AF149" s="1" t="s">
        <v>990</v>
      </c>
      <c r="AG149" s="1" t="str">
        <f t="shared" si="6"/>
        <v/>
      </c>
    </row>
    <row r="150" spans="1:33" s="1" customFormat="1" x14ac:dyDescent="0.25">
      <c r="A150" s="282"/>
      <c r="B150" s="282" t="s">
        <v>151</v>
      </c>
      <c r="C150" s="282" t="s">
        <v>2223</v>
      </c>
      <c r="D150" s="283"/>
      <c r="E150" s="283"/>
      <c r="F150" s="283" t="s">
        <v>990</v>
      </c>
      <c r="G150" s="965"/>
      <c r="H150" s="484"/>
      <c r="I150" s="484" t="s">
        <v>990</v>
      </c>
      <c r="J150" s="283" t="s">
        <v>1885</v>
      </c>
      <c r="K150" s="282"/>
      <c r="L150" s="484" t="s">
        <v>1864</v>
      </c>
      <c r="M150" s="484" t="s">
        <v>1864</v>
      </c>
      <c r="N150" s="484" t="s">
        <v>990</v>
      </c>
      <c r="O150" s="283" t="s">
        <v>990</v>
      </c>
      <c r="P150" s="484"/>
      <c r="Q150" s="283"/>
      <c r="R150" s="484" t="s">
        <v>990</v>
      </c>
      <c r="S150" s="484" t="str">
        <f t="shared" si="5"/>
        <v/>
      </c>
      <c r="T150" s="301"/>
      <c r="U150" s="328"/>
      <c r="V150" s="301"/>
      <c r="W150" s="283" t="s">
        <v>159</v>
      </c>
      <c r="X150" s="484"/>
      <c r="Y150" s="484"/>
      <c r="Z150" s="576"/>
      <c r="AA150" s="283"/>
      <c r="AB150" s="283"/>
      <c r="AC150" s="283"/>
      <c r="AD150" s="283"/>
      <c r="AE150" s="312"/>
      <c r="AF150" s="1" t="s">
        <v>990</v>
      </c>
      <c r="AG150" s="1" t="str">
        <f t="shared" si="6"/>
        <v/>
      </c>
    </row>
    <row r="151" spans="1:33" s="1" customFormat="1" x14ac:dyDescent="0.25">
      <c r="A151" s="322"/>
      <c r="B151" s="322" t="s">
        <v>1861</v>
      </c>
      <c r="C151" s="322" t="s">
        <v>2224</v>
      </c>
      <c r="D151" s="323"/>
      <c r="E151" s="323"/>
      <c r="F151" s="323" t="s">
        <v>990</v>
      </c>
      <c r="G151" s="966" t="s">
        <v>529</v>
      </c>
      <c r="H151" s="324"/>
      <c r="I151" s="324" t="s">
        <v>990</v>
      </c>
      <c r="J151" s="323" t="s">
        <v>1885</v>
      </c>
      <c r="K151" s="322"/>
      <c r="L151" s="324" t="s">
        <v>1864</v>
      </c>
      <c r="M151" s="324" t="s">
        <v>1864</v>
      </c>
      <c r="N151" s="324" t="s">
        <v>990</v>
      </c>
      <c r="O151" s="323" t="s">
        <v>990</v>
      </c>
      <c r="P151" s="324"/>
      <c r="Q151" s="323"/>
      <c r="R151" s="324" t="s">
        <v>990</v>
      </c>
      <c r="S151" s="324" t="str">
        <f t="shared" si="5"/>
        <v/>
      </c>
      <c r="T151" s="296"/>
      <c r="U151" s="297"/>
      <c r="V151" s="296"/>
      <c r="W151" s="323" t="s">
        <v>159</v>
      </c>
      <c r="X151" s="324"/>
      <c r="Y151" s="324"/>
      <c r="Z151" s="578"/>
      <c r="AA151" s="323"/>
      <c r="AB151" s="323"/>
      <c r="AC151" s="323"/>
      <c r="AD151" s="323"/>
      <c r="AE151" s="362"/>
      <c r="AF151" s="1" t="s">
        <v>990</v>
      </c>
      <c r="AG151" s="1" t="str">
        <f t="shared" si="6"/>
        <v/>
      </c>
    </row>
    <row r="152" spans="1:33" s="1" customFormat="1" x14ac:dyDescent="0.25">
      <c r="A152" s="325"/>
      <c r="B152" s="325" t="s">
        <v>151</v>
      </c>
      <c r="C152" s="325" t="s">
        <v>2225</v>
      </c>
      <c r="D152" s="326"/>
      <c r="E152" s="326"/>
      <c r="F152" s="326" t="s">
        <v>990</v>
      </c>
      <c r="G152" s="967"/>
      <c r="H152" s="327"/>
      <c r="I152" s="327" t="s">
        <v>990</v>
      </c>
      <c r="J152" s="326" t="s">
        <v>1885</v>
      </c>
      <c r="K152" s="325"/>
      <c r="L152" s="327" t="s">
        <v>1864</v>
      </c>
      <c r="M152" s="327" t="s">
        <v>1864</v>
      </c>
      <c r="N152" s="327" t="s">
        <v>990</v>
      </c>
      <c r="O152" s="326" t="s">
        <v>990</v>
      </c>
      <c r="P152" s="327"/>
      <c r="Q152" s="326"/>
      <c r="R152" s="327" t="s">
        <v>990</v>
      </c>
      <c r="S152" s="327" t="str">
        <f t="shared" si="5"/>
        <v/>
      </c>
      <c r="T152" s="301"/>
      <c r="U152" s="328"/>
      <c r="V152" s="301"/>
      <c r="W152" s="326" t="s">
        <v>159</v>
      </c>
      <c r="X152" s="327"/>
      <c r="Y152" s="327"/>
      <c r="Z152" s="579"/>
      <c r="AA152" s="326"/>
      <c r="AB152" s="326"/>
      <c r="AC152" s="326"/>
      <c r="AD152" s="326"/>
      <c r="AE152" s="331"/>
      <c r="AF152" s="1" t="s">
        <v>990</v>
      </c>
      <c r="AG152" s="1" t="str">
        <f t="shared" si="6"/>
        <v/>
      </c>
    </row>
    <row r="153" spans="1:33" s="1" customFormat="1" x14ac:dyDescent="0.25">
      <c r="A153" s="295"/>
      <c r="B153" s="295" t="s">
        <v>1861</v>
      </c>
      <c r="C153" s="295" t="s">
        <v>2226</v>
      </c>
      <c r="D153" s="573"/>
      <c r="E153" s="573"/>
      <c r="F153" s="573" t="s">
        <v>990</v>
      </c>
      <c r="G153" s="963" t="s">
        <v>533</v>
      </c>
      <c r="H153" s="372"/>
      <c r="I153" s="482" t="s">
        <v>990</v>
      </c>
      <c r="J153" s="573" t="s">
        <v>1885</v>
      </c>
      <c r="K153" s="295"/>
      <c r="L153" s="482" t="s">
        <v>1864</v>
      </c>
      <c r="M153" s="482" t="s">
        <v>1864</v>
      </c>
      <c r="N153" s="482" t="s">
        <v>990</v>
      </c>
      <c r="O153" s="573" t="s">
        <v>990</v>
      </c>
      <c r="P153" s="482"/>
      <c r="Q153" s="573"/>
      <c r="R153" s="482" t="s">
        <v>990</v>
      </c>
      <c r="S153" s="482" t="str">
        <f t="shared" si="5"/>
        <v/>
      </c>
      <c r="T153" s="296"/>
      <c r="U153" s="297"/>
      <c r="V153" s="296"/>
      <c r="W153" s="573" t="s">
        <v>159</v>
      </c>
      <c r="X153" s="482"/>
      <c r="Y153" s="482"/>
      <c r="Z153" s="575"/>
      <c r="AA153" s="573"/>
      <c r="AB153" s="573"/>
      <c r="AC153" s="573"/>
      <c r="AD153" s="373"/>
      <c r="AE153" s="367"/>
      <c r="AF153" s="1" t="s">
        <v>990</v>
      </c>
      <c r="AG153" s="1" t="str">
        <f t="shared" si="6"/>
        <v/>
      </c>
    </row>
    <row r="154" spans="1:33" s="1" customFormat="1" x14ac:dyDescent="0.25">
      <c r="A154" s="282"/>
      <c r="B154" s="282" t="s">
        <v>151</v>
      </c>
      <c r="C154" s="282" t="s">
        <v>2227</v>
      </c>
      <c r="D154" s="283"/>
      <c r="E154" s="283"/>
      <c r="F154" s="283" t="s">
        <v>990</v>
      </c>
      <c r="G154" s="964"/>
      <c r="H154" s="374"/>
      <c r="I154" s="484" t="s">
        <v>990</v>
      </c>
      <c r="J154" s="283" t="s">
        <v>1885</v>
      </c>
      <c r="K154" s="282"/>
      <c r="L154" s="484" t="s">
        <v>1864</v>
      </c>
      <c r="M154" s="484" t="s">
        <v>1864</v>
      </c>
      <c r="N154" s="484" t="s">
        <v>990</v>
      </c>
      <c r="O154" s="283" t="s">
        <v>990</v>
      </c>
      <c r="P154" s="484"/>
      <c r="Q154" s="283"/>
      <c r="R154" s="484" t="s">
        <v>990</v>
      </c>
      <c r="S154" s="484" t="str">
        <f t="shared" si="5"/>
        <v/>
      </c>
      <c r="T154" s="301"/>
      <c r="U154" s="328"/>
      <c r="V154" s="301"/>
      <c r="W154" s="283" t="s">
        <v>159</v>
      </c>
      <c r="X154" s="484"/>
      <c r="Y154" s="484"/>
      <c r="Z154" s="576"/>
      <c r="AA154" s="283"/>
      <c r="AB154" s="283"/>
      <c r="AC154" s="283"/>
      <c r="AD154" s="375"/>
      <c r="AE154" s="312"/>
      <c r="AF154" s="1" t="s">
        <v>990</v>
      </c>
      <c r="AG154" s="1" t="str">
        <f t="shared" si="6"/>
        <v/>
      </c>
    </row>
    <row r="155" spans="1:33" s="1" customFormat="1" ht="45" x14ac:dyDescent="0.25">
      <c r="A155" s="282" t="s">
        <v>2228</v>
      </c>
      <c r="B155" s="282" t="s">
        <v>165</v>
      </c>
      <c r="C155" s="282" t="s">
        <v>2229</v>
      </c>
      <c r="D155" s="283" t="s">
        <v>155</v>
      </c>
      <c r="E155" s="283"/>
      <c r="F155" s="283" t="s">
        <v>155</v>
      </c>
      <c r="G155" s="964"/>
      <c r="H155" s="374" t="s">
        <v>1863</v>
      </c>
      <c r="I155" s="484" t="s">
        <v>2007</v>
      </c>
      <c r="J155" s="283" t="s">
        <v>1885</v>
      </c>
      <c r="K155" s="958" t="s">
        <v>2230</v>
      </c>
      <c r="L155" s="484" t="s">
        <v>1924</v>
      </c>
      <c r="M155" s="484" t="s">
        <v>1945</v>
      </c>
      <c r="N155" s="484" t="s">
        <v>1899</v>
      </c>
      <c r="O155" s="484" t="s">
        <v>990</v>
      </c>
      <c r="P155" s="484"/>
      <c r="Q155" s="484"/>
      <c r="R155" s="484" t="s">
        <v>990</v>
      </c>
      <c r="S155" s="484" t="str">
        <f t="shared" si="5"/>
        <v/>
      </c>
      <c r="T155" s="484" t="s">
        <v>2231</v>
      </c>
      <c r="U155" s="484" t="s">
        <v>2231</v>
      </c>
      <c r="V155" s="484" t="s">
        <v>2231</v>
      </c>
      <c r="W155" s="484" t="s">
        <v>159</v>
      </c>
      <c r="X155" s="484"/>
      <c r="Y155" s="484"/>
      <c r="Z155" s="576"/>
      <c r="AA155" s="283"/>
      <c r="AB155" s="283"/>
      <c r="AC155" s="283"/>
      <c r="AD155" s="375"/>
      <c r="AE155" s="312"/>
      <c r="AF155" s="1" t="s">
        <v>990</v>
      </c>
      <c r="AG155" s="1" t="str">
        <f t="shared" si="6"/>
        <v/>
      </c>
    </row>
    <row r="156" spans="1:33" s="1" customFormat="1" x14ac:dyDescent="0.25">
      <c r="A156" s="282" t="s">
        <v>2232</v>
      </c>
      <c r="B156" s="282" t="s">
        <v>168</v>
      </c>
      <c r="C156" s="282" t="s">
        <v>2233</v>
      </c>
      <c r="D156" s="283" t="s">
        <v>155</v>
      </c>
      <c r="E156" s="283"/>
      <c r="F156" s="283" t="s">
        <v>990</v>
      </c>
      <c r="G156" s="964"/>
      <c r="H156" s="374"/>
      <c r="I156" s="484" t="s">
        <v>990</v>
      </c>
      <c r="J156" s="283" t="s">
        <v>1885</v>
      </c>
      <c r="K156" s="958"/>
      <c r="L156" s="484" t="s">
        <v>1864</v>
      </c>
      <c r="M156" s="484" t="s">
        <v>1864</v>
      </c>
      <c r="N156" s="484" t="s">
        <v>990</v>
      </c>
      <c r="O156" s="484" t="s">
        <v>990</v>
      </c>
      <c r="P156" s="484"/>
      <c r="Q156" s="484"/>
      <c r="R156" s="484" t="s">
        <v>990</v>
      </c>
      <c r="S156" s="484" t="str">
        <f t="shared" si="5"/>
        <v/>
      </c>
      <c r="T156" s="484"/>
      <c r="U156" s="484"/>
      <c r="V156" s="484"/>
      <c r="W156" s="484" t="s">
        <v>1888</v>
      </c>
      <c r="X156" s="484"/>
      <c r="Y156" s="484"/>
      <c r="Z156" s="576"/>
      <c r="AA156" s="283"/>
      <c r="AB156" s="283"/>
      <c r="AC156" s="283"/>
      <c r="AD156" s="375"/>
      <c r="AE156" s="484"/>
      <c r="AF156" s="1" t="s">
        <v>990</v>
      </c>
      <c r="AG156" s="1" t="str">
        <f t="shared" si="6"/>
        <v/>
      </c>
    </row>
    <row r="157" spans="1:33" s="1" customFormat="1" ht="45" x14ac:dyDescent="0.25">
      <c r="A157" s="316" t="s">
        <v>2234</v>
      </c>
      <c r="B157" s="316" t="s">
        <v>170</v>
      </c>
      <c r="C157" s="316" t="s">
        <v>2235</v>
      </c>
      <c r="D157" s="317"/>
      <c r="E157" s="317" t="s">
        <v>155</v>
      </c>
      <c r="F157" s="317" t="s">
        <v>155</v>
      </c>
      <c r="G157" s="965"/>
      <c r="H157" s="376" t="s">
        <v>1863</v>
      </c>
      <c r="I157" s="483" t="s">
        <v>2007</v>
      </c>
      <c r="J157" s="317" t="s">
        <v>1885</v>
      </c>
      <c r="K157" s="959"/>
      <c r="L157" s="483" t="s">
        <v>1924</v>
      </c>
      <c r="M157" s="483" t="s">
        <v>1945</v>
      </c>
      <c r="N157" s="483" t="s">
        <v>1899</v>
      </c>
      <c r="O157" s="483" t="s">
        <v>990</v>
      </c>
      <c r="P157" s="483"/>
      <c r="Q157" s="483"/>
      <c r="R157" s="483" t="s">
        <v>990</v>
      </c>
      <c r="S157" s="483" t="str">
        <f t="shared" si="5"/>
        <v/>
      </c>
      <c r="T157" s="483"/>
      <c r="U157" s="483"/>
      <c r="V157" s="483"/>
      <c r="W157" s="483" t="s">
        <v>1888</v>
      </c>
      <c r="X157" s="483"/>
      <c r="Y157" s="483"/>
      <c r="Z157" s="577"/>
      <c r="AA157" s="317"/>
      <c r="AB157" s="317"/>
      <c r="AC157" s="317"/>
      <c r="AD157" s="377"/>
      <c r="AE157" s="483"/>
      <c r="AF157" s="1" t="s">
        <v>990</v>
      </c>
      <c r="AG157" s="1" t="str">
        <f t="shared" si="6"/>
        <v/>
      </c>
    </row>
    <row r="158" spans="1:33" s="1" customFormat="1" x14ac:dyDescent="0.25">
      <c r="A158" s="325"/>
      <c r="B158" s="325" t="s">
        <v>1861</v>
      </c>
      <c r="C158" s="325" t="s">
        <v>2236</v>
      </c>
      <c r="D158" s="326"/>
      <c r="E158" s="326"/>
      <c r="F158" s="326" t="s">
        <v>990</v>
      </c>
      <c r="G158" s="968" t="s">
        <v>501</v>
      </c>
      <c r="H158" s="327"/>
      <c r="I158" s="327" t="s">
        <v>990</v>
      </c>
      <c r="J158" s="326" t="s">
        <v>1885</v>
      </c>
      <c r="K158" s="325"/>
      <c r="L158" s="327" t="s">
        <v>1864</v>
      </c>
      <c r="M158" s="327" t="s">
        <v>1864</v>
      </c>
      <c r="N158" s="327" t="s">
        <v>990</v>
      </c>
      <c r="O158" s="326" t="s">
        <v>990</v>
      </c>
      <c r="P158" s="327"/>
      <c r="Q158" s="326"/>
      <c r="R158" s="327" t="s">
        <v>990</v>
      </c>
      <c r="S158" s="327" t="str">
        <f t="shared" si="5"/>
        <v/>
      </c>
      <c r="T158" s="301"/>
      <c r="U158" s="328"/>
      <c r="V158" s="301"/>
      <c r="W158" s="326" t="s">
        <v>159</v>
      </c>
      <c r="X158" s="327"/>
      <c r="Y158" s="327"/>
      <c r="Z158" s="579"/>
      <c r="AA158" s="326"/>
      <c r="AB158" s="326"/>
      <c r="AC158" s="326"/>
      <c r="AD158" s="326"/>
      <c r="AE158" s="331"/>
      <c r="AF158" s="1" t="s">
        <v>990</v>
      </c>
      <c r="AG158" s="1" t="str">
        <f t="shared" si="6"/>
        <v/>
      </c>
    </row>
    <row r="159" spans="1:33" s="1" customFormat="1" x14ac:dyDescent="0.25">
      <c r="A159" s="325"/>
      <c r="B159" s="325" t="s">
        <v>151</v>
      </c>
      <c r="C159" s="325" t="s">
        <v>2237</v>
      </c>
      <c r="D159" s="326"/>
      <c r="E159" s="326"/>
      <c r="F159" s="326" t="s">
        <v>990</v>
      </c>
      <c r="G159" s="968"/>
      <c r="H159" s="327"/>
      <c r="I159" s="327" t="s">
        <v>990</v>
      </c>
      <c r="J159" s="326" t="s">
        <v>1885</v>
      </c>
      <c r="K159" s="325"/>
      <c r="L159" s="327" t="s">
        <v>1864</v>
      </c>
      <c r="M159" s="327" t="s">
        <v>1864</v>
      </c>
      <c r="N159" s="327" t="s">
        <v>990</v>
      </c>
      <c r="O159" s="326" t="s">
        <v>990</v>
      </c>
      <c r="P159" s="327"/>
      <c r="Q159" s="326"/>
      <c r="R159" s="327" t="s">
        <v>990</v>
      </c>
      <c r="S159" s="327" t="str">
        <f t="shared" si="5"/>
        <v/>
      </c>
      <c r="T159" s="301"/>
      <c r="U159" s="328"/>
      <c r="V159" s="301"/>
      <c r="W159" s="326" t="s">
        <v>159</v>
      </c>
      <c r="X159" s="327"/>
      <c r="Y159" s="327"/>
      <c r="Z159" s="579"/>
      <c r="AA159" s="326"/>
      <c r="AB159" s="326"/>
      <c r="AC159" s="326"/>
      <c r="AD159" s="326"/>
      <c r="AE159" s="331"/>
      <c r="AF159" s="1" t="s">
        <v>990</v>
      </c>
      <c r="AG159" s="1" t="str">
        <f t="shared" si="6"/>
        <v/>
      </c>
    </row>
    <row r="160" spans="1:33" s="1" customFormat="1" ht="45" x14ac:dyDescent="0.25">
      <c r="A160" s="325" t="s">
        <v>2238</v>
      </c>
      <c r="B160" s="325" t="s">
        <v>165</v>
      </c>
      <c r="C160" s="325" t="s">
        <v>2239</v>
      </c>
      <c r="D160" s="326" t="s">
        <v>155</v>
      </c>
      <c r="E160" s="326"/>
      <c r="F160" s="326" t="s">
        <v>990</v>
      </c>
      <c r="G160" s="968"/>
      <c r="H160" s="327"/>
      <c r="I160" s="327" t="s">
        <v>990</v>
      </c>
      <c r="J160" s="326" t="s">
        <v>1885</v>
      </c>
      <c r="K160" s="325"/>
      <c r="L160" s="327" t="s">
        <v>1864</v>
      </c>
      <c r="M160" s="327" t="s">
        <v>1864</v>
      </c>
      <c r="N160" s="327" t="s">
        <v>990</v>
      </c>
      <c r="O160" s="326" t="s">
        <v>990</v>
      </c>
      <c r="P160" s="327"/>
      <c r="Q160" s="326"/>
      <c r="R160" s="327" t="s">
        <v>990</v>
      </c>
      <c r="S160" s="327" t="str">
        <f t="shared" si="5"/>
        <v>PAC: CPLPUMP-Miscellaneous-RTF-v2.1-14
RMP: CPLPUMP-Miscellaneous-RTF-v2.1-14
CA: CPLPUMP-Miscellaneous-RTF-v2.1-14</v>
      </c>
      <c r="T160" s="327" t="s">
        <v>2240</v>
      </c>
      <c r="U160" s="327" t="s">
        <v>2240</v>
      </c>
      <c r="V160" s="327" t="s">
        <v>2240</v>
      </c>
      <c r="W160" s="326" t="s">
        <v>159</v>
      </c>
      <c r="X160" s="327"/>
      <c r="Y160" s="327"/>
      <c r="Z160" s="579"/>
      <c r="AA160" s="326"/>
      <c r="AB160" s="326"/>
      <c r="AC160" s="326"/>
      <c r="AD160" s="326"/>
      <c r="AE160" s="331"/>
      <c r="AF160" s="1" t="s">
        <v>3748</v>
      </c>
      <c r="AG160" s="1" t="str">
        <f t="shared" si="6"/>
        <v/>
      </c>
    </row>
    <row r="161" spans="1:33" s="1" customFormat="1" ht="222" customHeight="1" x14ac:dyDescent="0.25">
      <c r="A161" s="325" t="s">
        <v>2241</v>
      </c>
      <c r="B161" s="325" t="s">
        <v>168</v>
      </c>
      <c r="C161" s="325" t="s">
        <v>2242</v>
      </c>
      <c r="D161" s="326" t="s">
        <v>155</v>
      </c>
      <c r="E161" s="326"/>
      <c r="F161" s="326" t="s">
        <v>155</v>
      </c>
      <c r="G161" s="968"/>
      <c r="H161" s="327" t="s">
        <v>1885</v>
      </c>
      <c r="I161" s="327" t="s">
        <v>1998</v>
      </c>
      <c r="J161" s="326" t="s">
        <v>1885</v>
      </c>
      <c r="K161" s="325"/>
      <c r="L161" s="327" t="s">
        <v>2243</v>
      </c>
      <c r="M161" s="327" t="s">
        <v>1945</v>
      </c>
      <c r="N161" s="327" t="s">
        <v>2244</v>
      </c>
      <c r="O161" s="326" t="s">
        <v>990</v>
      </c>
      <c r="P161" s="327"/>
      <c r="Q161" s="326"/>
      <c r="R161" s="327" t="s">
        <v>990</v>
      </c>
      <c r="S161" s="327" t="str">
        <f t="shared" si="5"/>
        <v>PAC: CPLPUMP-Miscellaneous-RTF-v2.1-10
RMP: CPLPUMP-Miscellaneous-RTF-v2.1-10
CA: CPLPUMP-Miscellaneous-RTF-v2.1-10</v>
      </c>
      <c r="T161" s="327" t="s">
        <v>2245</v>
      </c>
      <c r="U161" s="327" t="s">
        <v>2245</v>
      </c>
      <c r="V161" s="327" t="s">
        <v>2245</v>
      </c>
      <c r="W161" s="326" t="s">
        <v>159</v>
      </c>
      <c r="X161" s="327"/>
      <c r="Y161" s="327"/>
      <c r="Z161" s="579"/>
      <c r="AA161" s="326"/>
      <c r="AB161" s="326"/>
      <c r="AC161" s="326"/>
      <c r="AD161" s="326"/>
      <c r="AE161" s="331"/>
      <c r="AF161" s="1" t="s">
        <v>3749</v>
      </c>
      <c r="AG161" s="1" t="str">
        <f t="shared" si="6"/>
        <v/>
      </c>
    </row>
    <row r="162" spans="1:33" s="1" customFormat="1" ht="120" x14ac:dyDescent="0.25">
      <c r="A162" s="336" t="s">
        <v>2246</v>
      </c>
      <c r="B162" s="336" t="s">
        <v>170</v>
      </c>
      <c r="C162" s="336" t="s">
        <v>2247</v>
      </c>
      <c r="D162" s="337" t="s">
        <v>155</v>
      </c>
      <c r="E162" s="337"/>
      <c r="F162" s="337" t="s">
        <v>990</v>
      </c>
      <c r="G162" s="967"/>
      <c r="H162" s="338"/>
      <c r="I162" s="338" t="s">
        <v>990</v>
      </c>
      <c r="J162" s="337" t="s">
        <v>1885</v>
      </c>
      <c r="K162" s="336"/>
      <c r="L162" s="338" t="s">
        <v>1864</v>
      </c>
      <c r="M162" s="338" t="s">
        <v>1864</v>
      </c>
      <c r="N162" s="338" t="s">
        <v>990</v>
      </c>
      <c r="O162" s="337" t="s">
        <v>990</v>
      </c>
      <c r="P162" s="338"/>
      <c r="Q162" s="337"/>
      <c r="R162" s="338" t="s">
        <v>990</v>
      </c>
      <c r="S162" s="338" t="str">
        <f t="shared" si="5"/>
        <v/>
      </c>
      <c r="T162" s="338" t="s">
        <v>2248</v>
      </c>
      <c r="U162" s="338"/>
      <c r="V162" s="338" t="s">
        <v>2248</v>
      </c>
      <c r="W162" s="337" t="s">
        <v>1888</v>
      </c>
      <c r="X162" s="338"/>
      <c r="Y162" s="338"/>
      <c r="Z162" s="580" t="s">
        <v>2249</v>
      </c>
      <c r="AA162" s="337"/>
      <c r="AB162" s="337"/>
      <c r="AC162" s="337"/>
      <c r="AD162" s="337"/>
      <c r="AE162" s="340"/>
      <c r="AF162" s="1" t="s">
        <v>990</v>
      </c>
      <c r="AG162" s="1" t="str">
        <f t="shared" si="6"/>
        <v>COST</v>
      </c>
    </row>
    <row r="163" spans="1:33" s="1" customFormat="1" x14ac:dyDescent="0.25">
      <c r="A163" s="295"/>
      <c r="B163" s="295" t="s">
        <v>1861</v>
      </c>
      <c r="C163" s="295" t="s">
        <v>2250</v>
      </c>
      <c r="D163" s="573"/>
      <c r="E163" s="573"/>
      <c r="F163" s="573" t="s">
        <v>990</v>
      </c>
      <c r="G163" s="963" t="s">
        <v>516</v>
      </c>
      <c r="H163" s="482"/>
      <c r="I163" s="482" t="s">
        <v>990</v>
      </c>
      <c r="J163" s="573" t="s">
        <v>1885</v>
      </c>
      <c r="K163" s="295"/>
      <c r="L163" s="482" t="s">
        <v>1864</v>
      </c>
      <c r="M163" s="482" t="s">
        <v>1864</v>
      </c>
      <c r="N163" s="482" t="s">
        <v>990</v>
      </c>
      <c r="O163" s="573" t="s">
        <v>990</v>
      </c>
      <c r="P163" s="482"/>
      <c r="Q163" s="573"/>
      <c r="R163" s="482" t="s">
        <v>990</v>
      </c>
      <c r="S163" s="482" t="str">
        <f t="shared" si="5"/>
        <v/>
      </c>
      <c r="T163" s="296"/>
      <c r="U163" s="297"/>
      <c r="V163" s="296"/>
      <c r="W163" s="573" t="s">
        <v>159</v>
      </c>
      <c r="X163" s="482"/>
      <c r="Y163" s="482"/>
      <c r="Z163" s="575"/>
      <c r="AA163" s="573"/>
      <c r="AB163" s="573"/>
      <c r="AC163" s="573"/>
      <c r="AD163" s="573"/>
      <c r="AE163" s="367"/>
      <c r="AF163" s="1" t="s">
        <v>990</v>
      </c>
      <c r="AG163" s="1" t="str">
        <f t="shared" si="6"/>
        <v/>
      </c>
    </row>
    <row r="164" spans="1:33" s="1" customFormat="1" x14ac:dyDescent="0.25">
      <c r="A164" s="282"/>
      <c r="B164" s="282" t="s">
        <v>151</v>
      </c>
      <c r="C164" s="282" t="s">
        <v>2251</v>
      </c>
      <c r="D164" s="283"/>
      <c r="E164" s="283"/>
      <c r="F164" s="283" t="s">
        <v>990</v>
      </c>
      <c r="G164" s="964"/>
      <c r="H164" s="484"/>
      <c r="I164" s="484" t="s">
        <v>990</v>
      </c>
      <c r="J164" s="283" t="s">
        <v>1885</v>
      </c>
      <c r="K164" s="282"/>
      <c r="L164" s="484" t="s">
        <v>1864</v>
      </c>
      <c r="M164" s="484" t="s">
        <v>1864</v>
      </c>
      <c r="N164" s="484" t="s">
        <v>990</v>
      </c>
      <c r="O164" s="283" t="s">
        <v>990</v>
      </c>
      <c r="P164" s="484"/>
      <c r="Q164" s="283"/>
      <c r="R164" s="484" t="s">
        <v>990</v>
      </c>
      <c r="S164" s="484" t="str">
        <f t="shared" si="5"/>
        <v/>
      </c>
      <c r="T164" s="301"/>
      <c r="U164" s="328"/>
      <c r="V164" s="301"/>
      <c r="W164" s="283" t="s">
        <v>159</v>
      </c>
      <c r="X164" s="484"/>
      <c r="Y164" s="484"/>
      <c r="Z164" s="576"/>
      <c r="AA164" s="283"/>
      <c r="AB164" s="283"/>
      <c r="AC164" s="283"/>
      <c r="AD164" s="283"/>
      <c r="AE164" s="312"/>
      <c r="AF164" s="1" t="s">
        <v>990</v>
      </c>
      <c r="AG164" s="1" t="str">
        <f t="shared" si="6"/>
        <v/>
      </c>
    </row>
    <row r="165" spans="1:33" s="1" customFormat="1" ht="45" x14ac:dyDescent="0.25">
      <c r="A165" s="316" t="s">
        <v>2252</v>
      </c>
      <c r="B165" s="316" t="s">
        <v>165</v>
      </c>
      <c r="C165" s="316" t="s">
        <v>2253</v>
      </c>
      <c r="D165" s="317" t="s">
        <v>155</v>
      </c>
      <c r="E165" s="317"/>
      <c r="F165" s="317" t="s">
        <v>990</v>
      </c>
      <c r="G165" s="965"/>
      <c r="H165" s="483"/>
      <c r="I165" s="483" t="s">
        <v>990</v>
      </c>
      <c r="J165" s="317" t="s">
        <v>1885</v>
      </c>
      <c r="K165" s="316"/>
      <c r="L165" s="483" t="s">
        <v>1864</v>
      </c>
      <c r="M165" s="483" t="s">
        <v>1864</v>
      </c>
      <c r="N165" s="483" t="s">
        <v>990</v>
      </c>
      <c r="O165" s="317" t="s">
        <v>990</v>
      </c>
      <c r="P165" s="483"/>
      <c r="Q165" s="317"/>
      <c r="R165" s="483" t="s">
        <v>990</v>
      </c>
      <c r="S165" s="483" t="str">
        <f t="shared" si="5"/>
        <v xml:space="preserve">PAC: 
RMP: 
CA: </v>
      </c>
      <c r="T165" s="483" t="s">
        <v>2254</v>
      </c>
      <c r="U165" s="483" t="s">
        <v>2254</v>
      </c>
      <c r="V165" s="483" t="s">
        <v>2254</v>
      </c>
      <c r="W165" s="317" t="s">
        <v>159</v>
      </c>
      <c r="X165" s="483"/>
      <c r="Y165" s="483"/>
      <c r="Z165" s="577"/>
      <c r="AA165" s="317"/>
      <c r="AB165" s="317"/>
      <c r="AC165" s="317"/>
      <c r="AD165" s="317"/>
      <c r="AE165" s="483"/>
      <c r="AF165" s="1" t="s">
        <v>3716</v>
      </c>
      <c r="AG165" s="1" t="str">
        <f t="shared" si="6"/>
        <v/>
      </c>
    </row>
    <row r="166" spans="1:33" s="1" customFormat="1" x14ac:dyDescent="0.25">
      <c r="A166" s="322"/>
      <c r="B166" s="322" t="s">
        <v>1861</v>
      </c>
      <c r="C166" s="322" t="s">
        <v>2255</v>
      </c>
      <c r="D166" s="323"/>
      <c r="E166" s="323"/>
      <c r="F166" s="323" t="s">
        <v>990</v>
      </c>
      <c r="G166" s="966" t="s">
        <v>521</v>
      </c>
      <c r="H166" s="324"/>
      <c r="I166" s="324" t="s">
        <v>990</v>
      </c>
      <c r="J166" s="323" t="s">
        <v>1885</v>
      </c>
      <c r="K166" s="322"/>
      <c r="L166" s="324" t="s">
        <v>1864</v>
      </c>
      <c r="M166" s="324" t="s">
        <v>1864</v>
      </c>
      <c r="N166" s="324" t="s">
        <v>990</v>
      </c>
      <c r="O166" s="323" t="s">
        <v>990</v>
      </c>
      <c r="P166" s="324"/>
      <c r="Q166" s="323"/>
      <c r="R166" s="324" t="s">
        <v>990</v>
      </c>
      <c r="S166" s="324" t="str">
        <f t="shared" si="5"/>
        <v/>
      </c>
      <c r="T166" s="296"/>
      <c r="U166" s="297"/>
      <c r="V166" s="296"/>
      <c r="W166" s="323" t="s">
        <v>159</v>
      </c>
      <c r="X166" s="324"/>
      <c r="Y166" s="324"/>
      <c r="Z166" s="578"/>
      <c r="AA166" s="323"/>
      <c r="AB166" s="323"/>
      <c r="AC166" s="323"/>
      <c r="AD166" s="323"/>
      <c r="AE166" s="362"/>
      <c r="AF166" s="1" t="s">
        <v>990</v>
      </c>
      <c r="AG166" s="1" t="str">
        <f t="shared" si="6"/>
        <v/>
      </c>
    </row>
    <row r="167" spans="1:33" s="1" customFormat="1" x14ac:dyDescent="0.25">
      <c r="A167" s="325"/>
      <c r="B167" s="325" t="s">
        <v>151</v>
      </c>
      <c r="C167" s="325" t="s">
        <v>2256</v>
      </c>
      <c r="D167" s="326"/>
      <c r="E167" s="326"/>
      <c r="F167" s="326" t="s">
        <v>990</v>
      </c>
      <c r="G167" s="968"/>
      <c r="H167" s="327"/>
      <c r="I167" s="327" t="s">
        <v>990</v>
      </c>
      <c r="J167" s="326" t="s">
        <v>1885</v>
      </c>
      <c r="K167" s="325"/>
      <c r="L167" s="327" t="s">
        <v>1864</v>
      </c>
      <c r="M167" s="327" t="s">
        <v>1864</v>
      </c>
      <c r="N167" s="327" t="s">
        <v>990</v>
      </c>
      <c r="O167" s="326" t="s">
        <v>990</v>
      </c>
      <c r="P167" s="327"/>
      <c r="Q167" s="326"/>
      <c r="R167" s="327" t="s">
        <v>990</v>
      </c>
      <c r="S167" s="327" t="str">
        <f t="shared" si="5"/>
        <v/>
      </c>
      <c r="T167" s="301"/>
      <c r="U167" s="328"/>
      <c r="V167" s="301"/>
      <c r="W167" s="326" t="s">
        <v>159</v>
      </c>
      <c r="X167" s="327"/>
      <c r="Y167" s="327"/>
      <c r="Z167" s="579"/>
      <c r="AA167" s="326"/>
      <c r="AB167" s="326"/>
      <c r="AC167" s="326"/>
      <c r="AD167" s="326"/>
      <c r="AE167" s="331"/>
      <c r="AF167" s="1" t="s">
        <v>990</v>
      </c>
      <c r="AG167" s="1" t="str">
        <f t="shared" si="6"/>
        <v/>
      </c>
    </row>
    <row r="168" spans="1:33" s="1" customFormat="1" ht="51" customHeight="1" x14ac:dyDescent="0.25">
      <c r="A168" s="325" t="s">
        <v>2257</v>
      </c>
      <c r="B168" s="325" t="s">
        <v>165</v>
      </c>
      <c r="C168" s="579" t="s">
        <v>2258</v>
      </c>
      <c r="D168" s="326" t="s">
        <v>155</v>
      </c>
      <c r="E168" s="326"/>
      <c r="F168" s="326" t="s">
        <v>990</v>
      </c>
      <c r="G168" s="968"/>
      <c r="H168" s="327"/>
      <c r="I168" s="327" t="s">
        <v>990</v>
      </c>
      <c r="J168" s="326" t="s">
        <v>1885</v>
      </c>
      <c r="K168" s="325"/>
      <c r="L168" s="327" t="s">
        <v>1864</v>
      </c>
      <c r="M168" s="327" t="s">
        <v>1864</v>
      </c>
      <c r="N168" s="327" t="s">
        <v>990</v>
      </c>
      <c r="O168" s="326" t="s">
        <v>990</v>
      </c>
      <c r="P168" s="327"/>
      <c r="Q168" s="326"/>
      <c r="R168" s="327" t="s">
        <v>990</v>
      </c>
      <c r="S168" s="327" t="str">
        <f t="shared" si="5"/>
        <v>PAC: REVSE-Miscellaneous-RTF-v1.1-1
RMP: REVSE-Miscellaneous-RTF-v1.1-1
CA: REVSE-Miscellaneous-RTF-v1.1-1</v>
      </c>
      <c r="T168" s="327" t="s">
        <v>2259</v>
      </c>
      <c r="U168" s="327" t="s">
        <v>2259</v>
      </c>
      <c r="V168" s="327" t="s">
        <v>2259</v>
      </c>
      <c r="W168" s="326" t="s">
        <v>159</v>
      </c>
      <c r="X168" s="327"/>
      <c r="Y168" s="327"/>
      <c r="Z168" s="579"/>
      <c r="AA168" s="326"/>
      <c r="AB168" s="326"/>
      <c r="AC168" s="326"/>
      <c r="AD168" s="326"/>
      <c r="AE168" s="331"/>
      <c r="AF168" s="1" t="s">
        <v>3750</v>
      </c>
      <c r="AG168" s="1" t="str">
        <f t="shared" si="6"/>
        <v/>
      </c>
    </row>
    <row r="169" spans="1:33" s="1" customFormat="1" ht="51" customHeight="1" x14ac:dyDescent="0.25">
      <c r="A169" s="336" t="s">
        <v>2260</v>
      </c>
      <c r="B169" s="336" t="s">
        <v>168</v>
      </c>
      <c r="C169" s="580" t="s">
        <v>2261</v>
      </c>
      <c r="D169" s="337" t="s">
        <v>155</v>
      </c>
      <c r="E169" s="337" t="s">
        <v>155</v>
      </c>
      <c r="F169" s="337" t="s">
        <v>990</v>
      </c>
      <c r="G169" s="967"/>
      <c r="H169" s="338"/>
      <c r="I169" s="338" t="s">
        <v>990</v>
      </c>
      <c r="J169" s="337" t="s">
        <v>1885</v>
      </c>
      <c r="K169" s="336"/>
      <c r="L169" s="338" t="s">
        <v>1864</v>
      </c>
      <c r="M169" s="338" t="s">
        <v>1864</v>
      </c>
      <c r="N169" s="338" t="s">
        <v>990</v>
      </c>
      <c r="O169" s="337" t="s">
        <v>990</v>
      </c>
      <c r="P169" s="338"/>
      <c r="Q169" s="337"/>
      <c r="R169" s="338" t="s">
        <v>990</v>
      </c>
      <c r="S169" s="338" t="str">
        <f t="shared" si="5"/>
        <v>PAC: REVSE-Miscellaneous-RTF-v1.1-2
RMP: REVSE-Miscellaneous-RTF-v1.1-2
CA: REVSE-Miscellaneous-RTF-v1.1-2</v>
      </c>
      <c r="T169" s="338" t="s">
        <v>2262</v>
      </c>
      <c r="U169" s="338" t="s">
        <v>2262</v>
      </c>
      <c r="V169" s="338" t="s">
        <v>2262</v>
      </c>
      <c r="W169" s="337" t="s">
        <v>159</v>
      </c>
      <c r="X169" s="338"/>
      <c r="Y169" s="338"/>
      <c r="Z169" s="580"/>
      <c r="AA169" s="337"/>
      <c r="AB169" s="337"/>
      <c r="AC169" s="337"/>
      <c r="AD169" s="337"/>
      <c r="AE169" s="340"/>
      <c r="AF169" s="1" t="s">
        <v>3751</v>
      </c>
      <c r="AG169" s="1" t="str">
        <f t="shared" si="6"/>
        <v/>
      </c>
    </row>
    <row r="170" spans="1:33" s="1" customFormat="1" x14ac:dyDescent="0.25">
      <c r="A170" s="378"/>
      <c r="B170" s="282" t="s">
        <v>1861</v>
      </c>
      <c r="C170" s="282" t="s">
        <v>2263</v>
      </c>
      <c r="D170" s="283"/>
      <c r="E170" s="283"/>
      <c r="F170" s="283" t="s">
        <v>990</v>
      </c>
      <c r="G170" s="963" t="s">
        <v>2264</v>
      </c>
      <c r="H170" s="484"/>
      <c r="I170" s="484" t="s">
        <v>990</v>
      </c>
      <c r="J170" s="283" t="s">
        <v>1863</v>
      </c>
      <c r="K170" s="282"/>
      <c r="L170" s="484" t="s">
        <v>1864</v>
      </c>
      <c r="M170" s="484" t="s">
        <v>1864</v>
      </c>
      <c r="N170" s="484" t="s">
        <v>990</v>
      </c>
      <c r="O170" s="283" t="s">
        <v>990</v>
      </c>
      <c r="P170" s="484"/>
      <c r="Q170" s="283"/>
      <c r="R170" s="484" t="s">
        <v>990</v>
      </c>
      <c r="S170" s="484" t="str">
        <f t="shared" si="5"/>
        <v/>
      </c>
      <c r="T170" s="301"/>
      <c r="U170" s="328"/>
      <c r="V170" s="301"/>
      <c r="W170" s="283" t="s">
        <v>159</v>
      </c>
      <c r="X170" s="484"/>
      <c r="Y170" s="484"/>
      <c r="Z170" s="576"/>
      <c r="AA170" s="283" t="s">
        <v>1865</v>
      </c>
      <c r="AB170" s="283" t="s">
        <v>155</v>
      </c>
      <c r="AC170" s="283" t="s">
        <v>155</v>
      </c>
      <c r="AD170" s="283"/>
      <c r="AE170" s="342" t="s">
        <v>155</v>
      </c>
      <c r="AF170" s="1" t="s">
        <v>990</v>
      </c>
      <c r="AG170" s="1" t="str">
        <f t="shared" si="6"/>
        <v/>
      </c>
    </row>
    <row r="171" spans="1:33" s="1" customFormat="1" x14ac:dyDescent="0.25">
      <c r="A171" s="378"/>
      <c r="B171" s="282" t="s">
        <v>151</v>
      </c>
      <c r="C171" s="282" t="s">
        <v>2265</v>
      </c>
      <c r="D171" s="283"/>
      <c r="E171" s="283"/>
      <c r="F171" s="283" t="s">
        <v>990</v>
      </c>
      <c r="G171" s="964"/>
      <c r="H171" s="484"/>
      <c r="I171" s="484" t="s">
        <v>990</v>
      </c>
      <c r="J171" s="283" t="s">
        <v>1863</v>
      </c>
      <c r="K171" s="282"/>
      <c r="L171" s="484" t="s">
        <v>1864</v>
      </c>
      <c r="M171" s="484" t="s">
        <v>1864</v>
      </c>
      <c r="N171" s="484" t="s">
        <v>990</v>
      </c>
      <c r="O171" s="283" t="s">
        <v>990</v>
      </c>
      <c r="P171" s="484"/>
      <c r="Q171" s="283"/>
      <c r="R171" s="484" t="s">
        <v>990</v>
      </c>
      <c r="S171" s="484" t="str">
        <f t="shared" si="5"/>
        <v/>
      </c>
      <c r="T171" s="301"/>
      <c r="U171" s="328"/>
      <c r="V171" s="301"/>
      <c r="W171" s="283" t="s">
        <v>159</v>
      </c>
      <c r="X171" s="484"/>
      <c r="Y171" s="484"/>
      <c r="Z171" s="576"/>
      <c r="AA171" s="283" t="s">
        <v>1865</v>
      </c>
      <c r="AB171" s="283" t="s">
        <v>155</v>
      </c>
      <c r="AC171" s="283" t="s">
        <v>155</v>
      </c>
      <c r="AD171" s="283"/>
      <c r="AE171" s="342" t="s">
        <v>155</v>
      </c>
      <c r="AF171" s="1" t="s">
        <v>990</v>
      </c>
      <c r="AG171" s="1" t="str">
        <f t="shared" si="6"/>
        <v/>
      </c>
    </row>
    <row r="172" spans="1:33" s="1" customFormat="1" ht="45" x14ac:dyDescent="0.25">
      <c r="A172" s="379" t="s">
        <v>2266</v>
      </c>
      <c r="B172" s="282" t="s">
        <v>165</v>
      </c>
      <c r="C172" s="282" t="s">
        <v>2267</v>
      </c>
      <c r="D172" s="283" t="s">
        <v>155</v>
      </c>
      <c r="E172" s="283"/>
      <c r="F172" s="283" t="s">
        <v>990</v>
      </c>
      <c r="G172" s="964"/>
      <c r="H172" s="484"/>
      <c r="I172" s="484" t="s">
        <v>990</v>
      </c>
      <c r="J172" s="283" t="s">
        <v>1885</v>
      </c>
      <c r="K172" s="282" t="s">
        <v>2268</v>
      </c>
      <c r="L172" s="484" t="s">
        <v>1864</v>
      </c>
      <c r="M172" s="484" t="s">
        <v>1864</v>
      </c>
      <c r="N172" s="484" t="s">
        <v>990</v>
      </c>
      <c r="O172" s="283" t="s">
        <v>990</v>
      </c>
      <c r="P172" s="484"/>
      <c r="Q172" s="484" t="s">
        <v>2269</v>
      </c>
      <c r="R172" s="484" t="s">
        <v>990</v>
      </c>
      <c r="S172" s="484" t="str">
        <f t="shared" si="5"/>
        <v/>
      </c>
      <c r="T172" s="283" t="s">
        <v>2270</v>
      </c>
      <c r="U172" s="484" t="s">
        <v>2270</v>
      </c>
      <c r="V172" s="302" t="s">
        <v>1886</v>
      </c>
      <c r="W172" s="283" t="s">
        <v>1881</v>
      </c>
      <c r="X172" s="484" t="s">
        <v>2271</v>
      </c>
      <c r="Y172" s="484"/>
      <c r="Z172" s="576" t="s">
        <v>2272</v>
      </c>
      <c r="AA172" s="283" t="s">
        <v>1865</v>
      </c>
      <c r="AB172" s="283" t="s">
        <v>155</v>
      </c>
      <c r="AC172" s="283" t="s">
        <v>155</v>
      </c>
      <c r="AD172" s="283"/>
      <c r="AE172" s="342" t="s">
        <v>155</v>
      </c>
      <c r="AF172" s="1" t="s">
        <v>990</v>
      </c>
      <c r="AG172" s="1" t="str">
        <f t="shared" si="6"/>
        <v/>
      </c>
    </row>
    <row r="173" spans="1:33" s="1" customFormat="1" ht="45" x14ac:dyDescent="0.25">
      <c r="A173" s="379" t="s">
        <v>2273</v>
      </c>
      <c r="B173" s="282" t="s">
        <v>168</v>
      </c>
      <c r="C173" s="282" t="s">
        <v>2274</v>
      </c>
      <c r="D173" s="283"/>
      <c r="E173" s="283"/>
      <c r="F173" s="283" t="s">
        <v>990</v>
      </c>
      <c r="G173" s="964"/>
      <c r="H173" s="484"/>
      <c r="I173" s="484" t="s">
        <v>990</v>
      </c>
      <c r="J173" s="283" t="s">
        <v>1863</v>
      </c>
      <c r="K173" s="282"/>
      <c r="L173" s="484" t="s">
        <v>1864</v>
      </c>
      <c r="M173" s="484" t="s">
        <v>1864</v>
      </c>
      <c r="N173" s="484" t="s">
        <v>990</v>
      </c>
      <c r="O173" s="283" t="s">
        <v>990</v>
      </c>
      <c r="P173" s="484"/>
      <c r="Q173" s="484" t="s">
        <v>2269</v>
      </c>
      <c r="R173" s="484" t="s">
        <v>990</v>
      </c>
      <c r="S173" s="484" t="str">
        <f t="shared" si="5"/>
        <v/>
      </c>
      <c r="T173" s="283" t="s">
        <v>2270</v>
      </c>
      <c r="U173" s="484" t="s">
        <v>2270</v>
      </c>
      <c r="V173" s="283" t="s">
        <v>1877</v>
      </c>
      <c r="W173" s="283" t="s">
        <v>1881</v>
      </c>
      <c r="X173" s="484" t="s">
        <v>2271</v>
      </c>
      <c r="Y173" s="484"/>
      <c r="Z173" s="576" t="s">
        <v>2272</v>
      </c>
      <c r="AA173" s="283" t="s">
        <v>1865</v>
      </c>
      <c r="AB173" s="283" t="s">
        <v>155</v>
      </c>
      <c r="AC173" s="283" t="s">
        <v>155</v>
      </c>
      <c r="AD173" s="283"/>
      <c r="AE173" s="342" t="s">
        <v>155</v>
      </c>
      <c r="AF173" s="1" t="s">
        <v>990</v>
      </c>
      <c r="AG173" s="1" t="str">
        <f t="shared" si="6"/>
        <v/>
      </c>
    </row>
    <row r="174" spans="1:33" s="1" customFormat="1" ht="45" x14ac:dyDescent="0.25">
      <c r="A174" s="380" t="s">
        <v>2275</v>
      </c>
      <c r="B174" s="316" t="s">
        <v>170</v>
      </c>
      <c r="C174" s="316" t="s">
        <v>2276</v>
      </c>
      <c r="D174" s="317" t="s">
        <v>155</v>
      </c>
      <c r="E174" s="317"/>
      <c r="F174" s="317" t="s">
        <v>990</v>
      </c>
      <c r="G174" s="965"/>
      <c r="H174" s="483"/>
      <c r="I174" s="483" t="s">
        <v>990</v>
      </c>
      <c r="J174" s="317" t="s">
        <v>1885</v>
      </c>
      <c r="K174" s="316"/>
      <c r="L174" s="483" t="s">
        <v>1864</v>
      </c>
      <c r="M174" s="483" t="s">
        <v>1864</v>
      </c>
      <c r="N174" s="483" t="s">
        <v>990</v>
      </c>
      <c r="O174" s="317" t="s">
        <v>990</v>
      </c>
      <c r="P174" s="483"/>
      <c r="Q174" s="483" t="s">
        <v>2269</v>
      </c>
      <c r="R174" s="483" t="s">
        <v>990</v>
      </c>
      <c r="S174" s="483" t="str">
        <f t="shared" si="5"/>
        <v/>
      </c>
      <c r="T174" s="317" t="s">
        <v>2270</v>
      </c>
      <c r="U174" s="483" t="s">
        <v>2270</v>
      </c>
      <c r="V174" s="318" t="s">
        <v>1886</v>
      </c>
      <c r="W174" s="317" t="s">
        <v>1881</v>
      </c>
      <c r="X174" s="483" t="s">
        <v>2271</v>
      </c>
      <c r="Y174" s="483"/>
      <c r="Z174" s="577" t="s">
        <v>2277</v>
      </c>
      <c r="AA174" s="317"/>
      <c r="AB174" s="317"/>
      <c r="AC174" s="317"/>
      <c r="AD174" s="317"/>
      <c r="AE174" s="350"/>
      <c r="AF174" s="1" t="s">
        <v>990</v>
      </c>
      <c r="AG174" s="1" t="str">
        <f t="shared" si="6"/>
        <v/>
      </c>
    </row>
    <row r="175" spans="1:33" s="1" customFormat="1" x14ac:dyDescent="0.25">
      <c r="A175" s="381"/>
      <c r="B175" s="325" t="s">
        <v>1861</v>
      </c>
      <c r="C175" s="325" t="s">
        <v>2278</v>
      </c>
      <c r="D175" s="326"/>
      <c r="E175" s="326"/>
      <c r="F175" s="326" t="s">
        <v>990</v>
      </c>
      <c r="G175" s="966" t="s">
        <v>2279</v>
      </c>
      <c r="H175" s="327"/>
      <c r="I175" s="327" t="s">
        <v>990</v>
      </c>
      <c r="J175" s="326" t="s">
        <v>1863</v>
      </c>
      <c r="K175" s="325"/>
      <c r="L175" s="327" t="s">
        <v>1864</v>
      </c>
      <c r="M175" s="327" t="s">
        <v>1864</v>
      </c>
      <c r="N175" s="327" t="s">
        <v>990</v>
      </c>
      <c r="O175" s="326" t="s">
        <v>990</v>
      </c>
      <c r="P175" s="327"/>
      <c r="Q175" s="326"/>
      <c r="R175" s="327" t="s">
        <v>990</v>
      </c>
      <c r="S175" s="327" t="str">
        <f t="shared" si="5"/>
        <v/>
      </c>
      <c r="T175" s="301"/>
      <c r="U175" s="328"/>
      <c r="V175" s="301"/>
      <c r="W175" s="326" t="s">
        <v>159</v>
      </c>
      <c r="X175" s="327"/>
      <c r="Y175" s="327"/>
      <c r="Z175" s="579"/>
      <c r="AA175" s="326" t="s">
        <v>1865</v>
      </c>
      <c r="AB175" s="326" t="s">
        <v>155</v>
      </c>
      <c r="AC175" s="326" t="s">
        <v>155</v>
      </c>
      <c r="AD175" s="326"/>
      <c r="AE175" s="344" t="s">
        <v>155</v>
      </c>
      <c r="AF175" s="1" t="s">
        <v>990</v>
      </c>
      <c r="AG175" s="1" t="str">
        <f t="shared" si="6"/>
        <v/>
      </c>
    </row>
    <row r="176" spans="1:33" s="1" customFormat="1" x14ac:dyDescent="0.25">
      <c r="A176" s="381"/>
      <c r="B176" s="325" t="s">
        <v>151</v>
      </c>
      <c r="C176" s="325" t="s">
        <v>2280</v>
      </c>
      <c r="D176" s="326"/>
      <c r="E176" s="326"/>
      <c r="F176" s="326" t="s">
        <v>990</v>
      </c>
      <c r="G176" s="968"/>
      <c r="H176" s="327"/>
      <c r="I176" s="327" t="s">
        <v>990</v>
      </c>
      <c r="J176" s="326" t="s">
        <v>1863</v>
      </c>
      <c r="K176" s="325"/>
      <c r="L176" s="327" t="s">
        <v>1864</v>
      </c>
      <c r="M176" s="327" t="s">
        <v>1864</v>
      </c>
      <c r="N176" s="327" t="s">
        <v>990</v>
      </c>
      <c r="O176" s="326" t="s">
        <v>990</v>
      </c>
      <c r="P176" s="327"/>
      <c r="Q176" s="326"/>
      <c r="R176" s="327" t="s">
        <v>990</v>
      </c>
      <c r="S176" s="327" t="str">
        <f t="shared" si="5"/>
        <v/>
      </c>
      <c r="T176" s="301"/>
      <c r="U176" s="328"/>
      <c r="V176" s="301"/>
      <c r="W176" s="326" t="s">
        <v>159</v>
      </c>
      <c r="X176" s="327"/>
      <c r="Y176" s="327"/>
      <c r="Z176" s="579"/>
      <c r="AA176" s="326" t="s">
        <v>1865</v>
      </c>
      <c r="AB176" s="326" t="s">
        <v>155</v>
      </c>
      <c r="AC176" s="326" t="s">
        <v>155</v>
      </c>
      <c r="AD176" s="326"/>
      <c r="AE176" s="344" t="s">
        <v>155</v>
      </c>
      <c r="AF176" s="1" t="s">
        <v>990</v>
      </c>
      <c r="AG176" s="1" t="str">
        <f t="shared" si="6"/>
        <v/>
      </c>
    </row>
    <row r="177" spans="1:33" s="1" customFormat="1" ht="45" x14ac:dyDescent="0.25">
      <c r="A177" s="379" t="s">
        <v>2281</v>
      </c>
      <c r="B177" s="325" t="s">
        <v>165</v>
      </c>
      <c r="C177" s="325" t="s">
        <v>2282</v>
      </c>
      <c r="D177" s="326" t="s">
        <v>155</v>
      </c>
      <c r="E177" s="326"/>
      <c r="F177" s="326" t="s">
        <v>990</v>
      </c>
      <c r="G177" s="968"/>
      <c r="H177" s="327"/>
      <c r="I177" s="327" t="s">
        <v>990</v>
      </c>
      <c r="J177" s="326" t="s">
        <v>1863</v>
      </c>
      <c r="K177" s="325"/>
      <c r="L177" s="327" t="s">
        <v>1864</v>
      </c>
      <c r="M177" s="327" t="s">
        <v>1864</v>
      </c>
      <c r="N177" s="327" t="s">
        <v>990</v>
      </c>
      <c r="O177" s="326" t="s">
        <v>990</v>
      </c>
      <c r="P177" s="327"/>
      <c r="Q177" s="357" t="s">
        <v>2283</v>
      </c>
      <c r="R177" s="327" t="s">
        <v>990</v>
      </c>
      <c r="S177" s="327" t="str">
        <f t="shared" si="5"/>
        <v/>
      </c>
      <c r="T177" s="326" t="s">
        <v>2284</v>
      </c>
      <c r="U177" s="327" t="s">
        <v>2284</v>
      </c>
      <c r="V177" s="326" t="s">
        <v>1877</v>
      </c>
      <c r="W177" s="326" t="s">
        <v>1881</v>
      </c>
      <c r="X177" s="327" t="s">
        <v>2271</v>
      </c>
      <c r="Y177" s="327"/>
      <c r="Z177" s="579" t="s">
        <v>2285</v>
      </c>
      <c r="AA177" s="326" t="s">
        <v>1865</v>
      </c>
      <c r="AB177" s="326" t="s">
        <v>155</v>
      </c>
      <c r="AC177" s="326" t="s">
        <v>155</v>
      </c>
      <c r="AD177" s="326"/>
      <c r="AE177" s="344" t="s">
        <v>155</v>
      </c>
      <c r="AF177" s="1" t="s">
        <v>990</v>
      </c>
      <c r="AG177" s="1" t="str">
        <f t="shared" si="6"/>
        <v/>
      </c>
    </row>
    <row r="178" spans="1:33" s="1" customFormat="1" ht="45" x14ac:dyDescent="0.25">
      <c r="A178" s="380" t="s">
        <v>2286</v>
      </c>
      <c r="B178" s="336" t="s">
        <v>168</v>
      </c>
      <c r="C178" s="336" t="s">
        <v>2287</v>
      </c>
      <c r="D178" s="337" t="s">
        <v>155</v>
      </c>
      <c r="E178" s="337"/>
      <c r="F178" s="337" t="s">
        <v>990</v>
      </c>
      <c r="G178" s="967"/>
      <c r="H178" s="338"/>
      <c r="I178" s="338" t="s">
        <v>990</v>
      </c>
      <c r="J178" s="337" t="s">
        <v>1885</v>
      </c>
      <c r="K178" s="336"/>
      <c r="L178" s="338" t="s">
        <v>1864</v>
      </c>
      <c r="M178" s="338" t="s">
        <v>1864</v>
      </c>
      <c r="N178" s="338" t="s">
        <v>990</v>
      </c>
      <c r="O178" s="337" t="s">
        <v>990</v>
      </c>
      <c r="P178" s="338"/>
      <c r="Q178" s="368" t="s">
        <v>2283</v>
      </c>
      <c r="R178" s="338" t="s">
        <v>990</v>
      </c>
      <c r="S178" s="338" t="str">
        <f t="shared" si="5"/>
        <v/>
      </c>
      <c r="T178" s="337" t="s">
        <v>2284</v>
      </c>
      <c r="U178" s="338" t="s">
        <v>2284</v>
      </c>
      <c r="V178" s="318" t="s">
        <v>1886</v>
      </c>
      <c r="W178" s="337" t="s">
        <v>1881</v>
      </c>
      <c r="X178" s="338" t="s">
        <v>2271</v>
      </c>
      <c r="Y178" s="338"/>
      <c r="Z178" s="580" t="s">
        <v>2288</v>
      </c>
      <c r="AA178" s="337"/>
      <c r="AB178" s="337"/>
      <c r="AC178" s="337"/>
      <c r="AD178" s="337"/>
      <c r="AE178" s="348"/>
      <c r="AF178" s="1" t="s">
        <v>990</v>
      </c>
      <c r="AG178" s="1" t="str">
        <f t="shared" si="6"/>
        <v/>
      </c>
    </row>
    <row r="179" spans="1:33" s="1" customFormat="1" x14ac:dyDescent="0.25">
      <c r="A179" s="378"/>
      <c r="B179" s="282" t="s">
        <v>1861</v>
      </c>
      <c r="C179" s="282" t="s">
        <v>2289</v>
      </c>
      <c r="D179" s="283"/>
      <c r="E179" s="283"/>
      <c r="F179" s="283" t="s">
        <v>990</v>
      </c>
      <c r="G179" s="963" t="s">
        <v>2290</v>
      </c>
      <c r="H179" s="484"/>
      <c r="I179" s="484" t="s">
        <v>990</v>
      </c>
      <c r="J179" s="283" t="s">
        <v>1863</v>
      </c>
      <c r="K179" s="282"/>
      <c r="L179" s="484" t="s">
        <v>1864</v>
      </c>
      <c r="M179" s="484" t="s">
        <v>1864</v>
      </c>
      <c r="N179" s="484" t="s">
        <v>990</v>
      </c>
      <c r="O179" s="283" t="s">
        <v>990</v>
      </c>
      <c r="P179" s="484"/>
      <c r="Q179" s="283"/>
      <c r="R179" s="484" t="s">
        <v>990</v>
      </c>
      <c r="S179" s="484" t="str">
        <f t="shared" si="5"/>
        <v/>
      </c>
      <c r="T179" s="301"/>
      <c r="U179" s="328"/>
      <c r="V179" s="301"/>
      <c r="W179" s="283" t="s">
        <v>159</v>
      </c>
      <c r="X179" s="484"/>
      <c r="Y179" s="484"/>
      <c r="Z179" s="576"/>
      <c r="AA179" s="283" t="s">
        <v>1865</v>
      </c>
      <c r="AB179" s="283" t="s">
        <v>155</v>
      </c>
      <c r="AC179" s="283" t="s">
        <v>155</v>
      </c>
      <c r="AD179" s="283"/>
      <c r="AE179" s="342" t="s">
        <v>155</v>
      </c>
      <c r="AF179" s="1" t="s">
        <v>990</v>
      </c>
      <c r="AG179" s="1" t="str">
        <f t="shared" si="6"/>
        <v/>
      </c>
    </row>
    <row r="180" spans="1:33" s="1" customFormat="1" x14ac:dyDescent="0.25">
      <c r="A180" s="378"/>
      <c r="B180" s="282" t="s">
        <v>151</v>
      </c>
      <c r="C180" s="282" t="s">
        <v>2291</v>
      </c>
      <c r="D180" s="283"/>
      <c r="E180" s="283"/>
      <c r="F180" s="283" t="s">
        <v>990</v>
      </c>
      <c r="G180" s="964"/>
      <c r="H180" s="484"/>
      <c r="I180" s="484" t="s">
        <v>990</v>
      </c>
      <c r="J180" s="283" t="s">
        <v>1863</v>
      </c>
      <c r="K180" s="282"/>
      <c r="L180" s="484" t="s">
        <v>1864</v>
      </c>
      <c r="M180" s="484" t="s">
        <v>1864</v>
      </c>
      <c r="N180" s="484" t="s">
        <v>990</v>
      </c>
      <c r="O180" s="283" t="s">
        <v>990</v>
      </c>
      <c r="P180" s="484"/>
      <c r="Q180" s="283"/>
      <c r="R180" s="484" t="s">
        <v>990</v>
      </c>
      <c r="S180" s="484" t="str">
        <f t="shared" si="5"/>
        <v/>
      </c>
      <c r="T180" s="301"/>
      <c r="U180" s="328"/>
      <c r="V180" s="301"/>
      <c r="W180" s="283" t="s">
        <v>159</v>
      </c>
      <c r="X180" s="484"/>
      <c r="Y180" s="484"/>
      <c r="Z180" s="576"/>
      <c r="AA180" s="283" t="s">
        <v>1865</v>
      </c>
      <c r="AB180" s="283" t="s">
        <v>155</v>
      </c>
      <c r="AC180" s="283" t="s">
        <v>155</v>
      </c>
      <c r="AD180" s="283"/>
      <c r="AE180" s="342" t="s">
        <v>155</v>
      </c>
      <c r="AF180" s="1" t="s">
        <v>990</v>
      </c>
      <c r="AG180" s="1" t="str">
        <f t="shared" si="6"/>
        <v/>
      </c>
    </row>
    <row r="181" spans="1:33" s="1" customFormat="1" ht="45" x14ac:dyDescent="0.25">
      <c r="A181" s="379" t="s">
        <v>2292</v>
      </c>
      <c r="B181" s="282" t="s">
        <v>165</v>
      </c>
      <c r="C181" s="282" t="s">
        <v>2293</v>
      </c>
      <c r="D181" s="283" t="s">
        <v>155</v>
      </c>
      <c r="E181" s="283"/>
      <c r="F181" s="283" t="s">
        <v>990</v>
      </c>
      <c r="G181" s="964"/>
      <c r="H181" s="484"/>
      <c r="I181" s="484" t="s">
        <v>990</v>
      </c>
      <c r="J181" s="283" t="s">
        <v>1863</v>
      </c>
      <c r="K181" s="282"/>
      <c r="L181" s="484" t="s">
        <v>1864</v>
      </c>
      <c r="M181" s="484" t="s">
        <v>1864</v>
      </c>
      <c r="N181" s="484" t="s">
        <v>990</v>
      </c>
      <c r="O181" s="283" t="s">
        <v>2294</v>
      </c>
      <c r="P181" s="484"/>
      <c r="Q181" s="484" t="s">
        <v>2295</v>
      </c>
      <c r="R181" s="484" t="s">
        <v>990</v>
      </c>
      <c r="S181" s="484" t="str">
        <f t="shared" si="5"/>
        <v/>
      </c>
      <c r="T181" s="283" t="s">
        <v>2294</v>
      </c>
      <c r="U181" s="484" t="s">
        <v>2294</v>
      </c>
      <c r="V181" s="283" t="s">
        <v>1877</v>
      </c>
      <c r="W181" s="283" t="s">
        <v>1881</v>
      </c>
      <c r="X181" s="484"/>
      <c r="Y181" s="484"/>
      <c r="Z181" s="576"/>
      <c r="AA181" s="283" t="s">
        <v>1865</v>
      </c>
      <c r="AB181" s="283" t="s">
        <v>155</v>
      </c>
      <c r="AC181" s="283" t="s">
        <v>155</v>
      </c>
      <c r="AD181" s="283"/>
      <c r="AE181" s="342" t="s">
        <v>155</v>
      </c>
      <c r="AF181" s="1" t="s">
        <v>990</v>
      </c>
      <c r="AG181" s="1" t="str">
        <f t="shared" si="6"/>
        <v/>
      </c>
    </row>
    <row r="182" spans="1:33" s="1" customFormat="1" ht="60" x14ac:dyDescent="0.25">
      <c r="A182" s="380" t="s">
        <v>2296</v>
      </c>
      <c r="B182" s="316" t="s">
        <v>170</v>
      </c>
      <c r="C182" s="316" t="s">
        <v>2297</v>
      </c>
      <c r="D182" s="317" t="s">
        <v>155</v>
      </c>
      <c r="E182" s="317"/>
      <c r="F182" s="317" t="s">
        <v>990</v>
      </c>
      <c r="G182" s="965"/>
      <c r="H182" s="483"/>
      <c r="I182" s="483" t="s">
        <v>990</v>
      </c>
      <c r="J182" s="317" t="s">
        <v>1885</v>
      </c>
      <c r="K182" s="316"/>
      <c r="L182" s="483" t="s">
        <v>1864</v>
      </c>
      <c r="M182" s="483" t="s">
        <v>1864</v>
      </c>
      <c r="N182" s="483" t="s">
        <v>990</v>
      </c>
      <c r="O182" s="317" t="s">
        <v>2298</v>
      </c>
      <c r="P182" s="483"/>
      <c r="Q182" s="368" t="s">
        <v>2299</v>
      </c>
      <c r="R182" s="483" t="s">
        <v>990</v>
      </c>
      <c r="S182" s="483" t="str">
        <f t="shared" si="5"/>
        <v/>
      </c>
      <c r="T182" s="317" t="s">
        <v>2298</v>
      </c>
      <c r="U182" s="483" t="s">
        <v>2298</v>
      </c>
      <c r="V182" s="318" t="s">
        <v>1886</v>
      </c>
      <c r="W182" s="317" t="s">
        <v>1881</v>
      </c>
      <c r="X182" s="483" t="s">
        <v>2300</v>
      </c>
      <c r="Y182" s="483" t="s">
        <v>2301</v>
      </c>
      <c r="Z182" s="577" t="s">
        <v>2002</v>
      </c>
      <c r="AA182" s="317"/>
      <c r="AB182" s="317"/>
      <c r="AC182" s="317"/>
      <c r="AD182" s="317"/>
      <c r="AE182" s="350"/>
      <c r="AF182" s="1" t="s">
        <v>990</v>
      </c>
      <c r="AG182" s="1" t="str">
        <f t="shared" si="6"/>
        <v/>
      </c>
    </row>
    <row r="183" spans="1:33" s="1" customFormat="1" x14ac:dyDescent="0.25">
      <c r="A183" s="381"/>
      <c r="B183" s="325" t="s">
        <v>1861</v>
      </c>
      <c r="C183" s="325" t="s">
        <v>2302</v>
      </c>
      <c r="D183" s="326"/>
      <c r="E183" s="326"/>
      <c r="F183" s="326" t="s">
        <v>990</v>
      </c>
      <c r="G183" s="966" t="s">
        <v>2303</v>
      </c>
      <c r="H183" s="327"/>
      <c r="I183" s="327" t="s">
        <v>990</v>
      </c>
      <c r="J183" s="326" t="s">
        <v>1863</v>
      </c>
      <c r="K183" s="325"/>
      <c r="L183" s="327" t="s">
        <v>1864</v>
      </c>
      <c r="M183" s="327" t="s">
        <v>1864</v>
      </c>
      <c r="N183" s="327" t="s">
        <v>990</v>
      </c>
      <c r="O183" s="326" t="s">
        <v>990</v>
      </c>
      <c r="P183" s="327"/>
      <c r="Q183" s="326"/>
      <c r="R183" s="327" t="s">
        <v>990</v>
      </c>
      <c r="S183" s="327" t="str">
        <f t="shared" si="5"/>
        <v/>
      </c>
      <c r="T183" s="301"/>
      <c r="U183" s="328"/>
      <c r="V183" s="301"/>
      <c r="W183" s="326" t="s">
        <v>159</v>
      </c>
      <c r="X183" s="327"/>
      <c r="Y183" s="327"/>
      <c r="Z183" s="579"/>
      <c r="AA183" s="326" t="s">
        <v>1865</v>
      </c>
      <c r="AB183" s="326" t="s">
        <v>155</v>
      </c>
      <c r="AC183" s="326" t="s">
        <v>155</v>
      </c>
      <c r="AD183" s="326"/>
      <c r="AE183" s="344" t="s">
        <v>155</v>
      </c>
      <c r="AF183" s="1" t="s">
        <v>990</v>
      </c>
      <c r="AG183" s="1" t="str">
        <f t="shared" si="6"/>
        <v/>
      </c>
    </row>
    <row r="184" spans="1:33" s="1" customFormat="1" x14ac:dyDescent="0.25">
      <c r="A184" s="381"/>
      <c r="B184" s="325" t="s">
        <v>151</v>
      </c>
      <c r="C184" s="325" t="s">
        <v>2304</v>
      </c>
      <c r="D184" s="326"/>
      <c r="E184" s="326"/>
      <c r="F184" s="326" t="s">
        <v>990</v>
      </c>
      <c r="G184" s="968"/>
      <c r="H184" s="327"/>
      <c r="I184" s="327" t="s">
        <v>990</v>
      </c>
      <c r="J184" s="326" t="s">
        <v>1863</v>
      </c>
      <c r="K184" s="325"/>
      <c r="L184" s="327" t="s">
        <v>1864</v>
      </c>
      <c r="M184" s="327" t="s">
        <v>1864</v>
      </c>
      <c r="N184" s="327" t="s">
        <v>990</v>
      </c>
      <c r="O184" s="326" t="s">
        <v>990</v>
      </c>
      <c r="P184" s="327"/>
      <c r="Q184" s="326"/>
      <c r="R184" s="327" t="s">
        <v>990</v>
      </c>
      <c r="S184" s="327" t="str">
        <f t="shared" si="5"/>
        <v/>
      </c>
      <c r="T184" s="301"/>
      <c r="U184" s="328"/>
      <c r="V184" s="301"/>
      <c r="W184" s="326" t="s">
        <v>159</v>
      </c>
      <c r="X184" s="327"/>
      <c r="Y184" s="327"/>
      <c r="Z184" s="579"/>
      <c r="AA184" s="326" t="s">
        <v>1865</v>
      </c>
      <c r="AB184" s="326" t="s">
        <v>155</v>
      </c>
      <c r="AC184" s="326" t="s">
        <v>155</v>
      </c>
      <c r="AD184" s="326"/>
      <c r="AE184" s="344" t="s">
        <v>155</v>
      </c>
      <c r="AF184" s="1" t="s">
        <v>990</v>
      </c>
      <c r="AG184" s="1" t="str">
        <f t="shared" si="6"/>
        <v/>
      </c>
    </row>
    <row r="185" spans="1:33" s="1" customFormat="1" ht="21" customHeight="1" x14ac:dyDescent="0.25">
      <c r="A185" s="379" t="s">
        <v>2305</v>
      </c>
      <c r="B185" s="325" t="s">
        <v>165</v>
      </c>
      <c r="C185" s="325" t="s">
        <v>2306</v>
      </c>
      <c r="D185" s="326" t="s">
        <v>155</v>
      </c>
      <c r="E185" s="326"/>
      <c r="F185" s="326" t="s">
        <v>990</v>
      </c>
      <c r="G185" s="968"/>
      <c r="H185" s="327"/>
      <c r="I185" s="327" t="s">
        <v>990</v>
      </c>
      <c r="J185" s="326" t="s">
        <v>1863</v>
      </c>
      <c r="K185" s="325"/>
      <c r="L185" s="327" t="s">
        <v>1864</v>
      </c>
      <c r="M185" s="327" t="s">
        <v>1864</v>
      </c>
      <c r="N185" s="327" t="s">
        <v>990</v>
      </c>
      <c r="O185" s="326" t="s">
        <v>990</v>
      </c>
      <c r="P185" s="327"/>
      <c r="Q185" s="326"/>
      <c r="R185" s="327" t="s">
        <v>990</v>
      </c>
      <c r="S185" s="327" t="str">
        <f t="shared" si="5"/>
        <v/>
      </c>
      <c r="T185" s="326" t="s">
        <v>2001</v>
      </c>
      <c r="U185" s="327" t="s">
        <v>2001</v>
      </c>
      <c r="V185" s="326" t="s">
        <v>1877</v>
      </c>
      <c r="W185" s="326" t="s">
        <v>1888</v>
      </c>
      <c r="X185" s="327"/>
      <c r="Y185" s="327"/>
      <c r="Z185" s="579"/>
      <c r="AA185" s="326" t="s">
        <v>1865</v>
      </c>
      <c r="AB185" s="326" t="s">
        <v>155</v>
      </c>
      <c r="AC185" s="326" t="s">
        <v>155</v>
      </c>
      <c r="AD185" s="326"/>
      <c r="AE185" s="344" t="s">
        <v>155</v>
      </c>
      <c r="AF185" s="1" t="s">
        <v>990</v>
      </c>
      <c r="AG185" s="1" t="str">
        <f t="shared" si="6"/>
        <v/>
      </c>
    </row>
    <row r="186" spans="1:33" s="1" customFormat="1" ht="45" x14ac:dyDescent="0.25">
      <c r="A186" s="380" t="s">
        <v>2307</v>
      </c>
      <c r="B186" s="336" t="s">
        <v>168</v>
      </c>
      <c r="C186" s="336" t="s">
        <v>2308</v>
      </c>
      <c r="D186" s="337" t="s">
        <v>155</v>
      </c>
      <c r="E186" s="337"/>
      <c r="F186" s="337" t="s">
        <v>990</v>
      </c>
      <c r="G186" s="967"/>
      <c r="H186" s="338"/>
      <c r="I186" s="338" t="s">
        <v>990</v>
      </c>
      <c r="J186" s="337" t="s">
        <v>1885</v>
      </c>
      <c r="K186" s="336"/>
      <c r="L186" s="338" t="s">
        <v>1864</v>
      </c>
      <c r="M186" s="338" t="s">
        <v>1864</v>
      </c>
      <c r="N186" s="338" t="s">
        <v>990</v>
      </c>
      <c r="O186" s="337" t="s">
        <v>990</v>
      </c>
      <c r="P186" s="338"/>
      <c r="Q186" s="337"/>
      <c r="R186" s="338" t="s">
        <v>990</v>
      </c>
      <c r="S186" s="338" t="str">
        <f t="shared" si="5"/>
        <v/>
      </c>
      <c r="T186" s="338" t="s">
        <v>2001</v>
      </c>
      <c r="U186" s="338" t="s">
        <v>2001</v>
      </c>
      <c r="V186" s="318" t="s">
        <v>1886</v>
      </c>
      <c r="W186" s="337" t="s">
        <v>1888</v>
      </c>
      <c r="X186" s="338"/>
      <c r="Y186" s="338"/>
      <c r="Z186" s="580" t="s">
        <v>2309</v>
      </c>
      <c r="AA186" s="337"/>
      <c r="AB186" s="337"/>
      <c r="AC186" s="337"/>
      <c r="AD186" s="337"/>
      <c r="AE186" s="348"/>
      <c r="AF186" s="1" t="s">
        <v>990</v>
      </c>
      <c r="AG186" s="1" t="str">
        <f t="shared" si="6"/>
        <v/>
      </c>
    </row>
    <row r="187" spans="1:33" s="384" customFormat="1" ht="36" customHeight="1" x14ac:dyDescent="0.25">
      <c r="A187" s="378"/>
      <c r="B187" s="378"/>
      <c r="C187" s="378" t="s">
        <v>2310</v>
      </c>
      <c r="D187" s="378"/>
      <c r="E187" s="378"/>
      <c r="F187" s="378"/>
      <c r="G187" s="978" t="s">
        <v>449</v>
      </c>
      <c r="H187" s="484"/>
      <c r="I187" s="484"/>
      <c r="J187" s="378" t="s">
        <v>1885</v>
      </c>
      <c r="K187" s="382">
        <f t="shared" ref="K187:K204" si="7">COUNTIF($G$235:$G$435,I187)</f>
        <v>0</v>
      </c>
      <c r="L187" s="383"/>
    </row>
    <row r="188" spans="1:33" s="384" customFormat="1" x14ac:dyDescent="0.25">
      <c r="A188" s="378"/>
      <c r="B188" s="378"/>
      <c r="C188" s="378" t="s">
        <v>2311</v>
      </c>
      <c r="D188" s="378"/>
      <c r="E188" s="378"/>
      <c r="F188" s="378"/>
      <c r="G188" s="979"/>
      <c r="H188" s="484"/>
      <c r="I188" s="484"/>
      <c r="J188" s="378" t="s">
        <v>1885</v>
      </c>
      <c r="K188" s="382">
        <f t="shared" si="7"/>
        <v>0</v>
      </c>
      <c r="L188" s="383"/>
    </row>
    <row r="189" spans="1:33" s="384" customFormat="1" x14ac:dyDescent="0.25">
      <c r="A189" s="380" t="s">
        <v>2312</v>
      </c>
      <c r="B189" s="385"/>
      <c r="C189" s="385" t="s">
        <v>2313</v>
      </c>
      <c r="D189" s="378"/>
      <c r="E189" s="378"/>
      <c r="F189" s="378"/>
      <c r="G189" s="980"/>
      <c r="H189" s="484"/>
      <c r="I189" s="484"/>
      <c r="J189" s="378" t="s">
        <v>1885</v>
      </c>
      <c r="K189" s="382">
        <f t="shared" si="7"/>
        <v>0</v>
      </c>
      <c r="L189" s="383"/>
    </row>
    <row r="190" spans="1:33" s="384" customFormat="1" ht="36" customHeight="1" x14ac:dyDescent="0.25">
      <c r="A190" s="381"/>
      <c r="B190" s="381"/>
      <c r="C190" s="381" t="s">
        <v>2314</v>
      </c>
      <c r="D190" s="381"/>
      <c r="E190" s="381"/>
      <c r="F190" s="381"/>
      <c r="G190" s="975" t="s">
        <v>449</v>
      </c>
      <c r="H190" s="484"/>
      <c r="I190" s="484"/>
      <c r="J190" s="381" t="s">
        <v>1885</v>
      </c>
      <c r="K190" s="382">
        <f t="shared" si="7"/>
        <v>0</v>
      </c>
      <c r="L190" s="383"/>
    </row>
    <row r="191" spans="1:33" s="384" customFormat="1" x14ac:dyDescent="0.25">
      <c r="A191" s="381"/>
      <c r="B191" s="381"/>
      <c r="C191" s="381" t="s">
        <v>2315</v>
      </c>
      <c r="D191" s="381"/>
      <c r="E191" s="381"/>
      <c r="F191" s="381"/>
      <c r="G191" s="976"/>
      <c r="H191" s="484"/>
      <c r="I191" s="484"/>
      <c r="J191" s="381" t="s">
        <v>1885</v>
      </c>
      <c r="K191" s="382">
        <f t="shared" si="7"/>
        <v>0</v>
      </c>
      <c r="L191" s="383"/>
    </row>
    <row r="192" spans="1:33" s="384" customFormat="1" x14ac:dyDescent="0.25">
      <c r="A192" s="380" t="s">
        <v>2316</v>
      </c>
      <c r="B192" s="386"/>
      <c r="C192" s="386" t="s">
        <v>2317</v>
      </c>
      <c r="D192" s="381"/>
      <c r="E192" s="381"/>
      <c r="F192" s="381"/>
      <c r="G192" s="977"/>
      <c r="H192" s="484"/>
      <c r="I192" s="484"/>
      <c r="J192" s="381" t="s">
        <v>1885</v>
      </c>
      <c r="K192" s="382">
        <f t="shared" si="7"/>
        <v>0</v>
      </c>
      <c r="L192" s="383"/>
    </row>
    <row r="193" spans="1:19" s="384" customFormat="1" ht="36" customHeight="1" x14ac:dyDescent="0.25">
      <c r="A193" s="378"/>
      <c r="B193" s="378"/>
      <c r="C193" s="378" t="s">
        <v>2318</v>
      </c>
      <c r="D193" s="378"/>
      <c r="E193" s="378"/>
      <c r="F193" s="378"/>
      <c r="G193" s="978" t="s">
        <v>440</v>
      </c>
      <c r="H193" s="484"/>
      <c r="I193" s="484"/>
      <c r="J193" s="378" t="s">
        <v>1885</v>
      </c>
      <c r="K193" s="382">
        <f t="shared" si="7"/>
        <v>0</v>
      </c>
      <c r="L193" s="383"/>
    </row>
    <row r="194" spans="1:19" s="384" customFormat="1" x14ac:dyDescent="0.25">
      <c r="A194" s="378"/>
      <c r="B194" s="378"/>
      <c r="C194" s="378" t="s">
        <v>2319</v>
      </c>
      <c r="D194" s="378"/>
      <c r="E194" s="378"/>
      <c r="F194" s="378"/>
      <c r="G194" s="979"/>
      <c r="H194" s="484"/>
      <c r="I194" s="484"/>
      <c r="J194" s="378" t="s">
        <v>1885</v>
      </c>
      <c r="K194" s="382">
        <f t="shared" si="7"/>
        <v>0</v>
      </c>
      <c r="L194" s="383"/>
    </row>
    <row r="195" spans="1:19" s="384" customFormat="1" x14ac:dyDescent="0.25">
      <c r="A195" s="380" t="s">
        <v>2320</v>
      </c>
      <c r="B195" s="385"/>
      <c r="C195" s="385" t="s">
        <v>2321</v>
      </c>
      <c r="D195" s="378"/>
      <c r="E195" s="378"/>
      <c r="F195" s="378"/>
      <c r="G195" s="980"/>
      <c r="H195" s="484"/>
      <c r="I195" s="484"/>
      <c r="J195" s="378" t="s">
        <v>1885</v>
      </c>
      <c r="K195" s="382">
        <f t="shared" si="7"/>
        <v>0</v>
      </c>
      <c r="L195" s="383"/>
    </row>
    <row r="196" spans="1:19" s="384" customFormat="1" ht="36" customHeight="1" x14ac:dyDescent="0.25">
      <c r="A196" s="381"/>
      <c r="B196" s="381"/>
      <c r="C196" s="381" t="s">
        <v>2322</v>
      </c>
      <c r="D196" s="381"/>
      <c r="E196" s="381"/>
      <c r="F196" s="381"/>
      <c r="G196" s="975" t="s">
        <v>440</v>
      </c>
      <c r="H196" s="484"/>
      <c r="I196" s="484"/>
      <c r="J196" s="381" t="s">
        <v>1885</v>
      </c>
      <c r="K196" s="382">
        <f t="shared" si="7"/>
        <v>0</v>
      </c>
      <c r="L196" s="383"/>
    </row>
    <row r="197" spans="1:19" s="384" customFormat="1" x14ac:dyDescent="0.25">
      <c r="A197" s="381"/>
      <c r="B197" s="381"/>
      <c r="C197" s="381" t="s">
        <v>2323</v>
      </c>
      <c r="D197" s="381"/>
      <c r="E197" s="381"/>
      <c r="F197" s="381"/>
      <c r="G197" s="976"/>
      <c r="H197" s="484"/>
      <c r="I197" s="484"/>
      <c r="J197" s="381" t="s">
        <v>1885</v>
      </c>
      <c r="K197" s="382">
        <f t="shared" si="7"/>
        <v>0</v>
      </c>
      <c r="L197" s="383"/>
    </row>
    <row r="198" spans="1:19" s="384" customFormat="1" x14ac:dyDescent="0.25">
      <c r="A198" s="380" t="s">
        <v>2324</v>
      </c>
      <c r="B198" s="386"/>
      <c r="C198" s="386" t="s">
        <v>2325</v>
      </c>
      <c r="D198" s="381"/>
      <c r="E198" s="381"/>
      <c r="F198" s="381"/>
      <c r="G198" s="977"/>
      <c r="H198" s="484"/>
      <c r="I198" s="484"/>
      <c r="J198" s="381" t="s">
        <v>1885</v>
      </c>
      <c r="K198" s="382">
        <f t="shared" si="7"/>
        <v>0</v>
      </c>
      <c r="L198" s="383"/>
    </row>
    <row r="199" spans="1:19" s="384" customFormat="1" ht="36" customHeight="1" x14ac:dyDescent="0.25">
      <c r="A199" s="378"/>
      <c r="B199" s="378"/>
      <c r="C199" s="378" t="s">
        <v>2326</v>
      </c>
      <c r="D199" s="378"/>
      <c r="E199" s="378"/>
      <c r="F199" s="378"/>
      <c r="G199" s="978" t="s">
        <v>449</v>
      </c>
      <c r="H199" s="484"/>
      <c r="I199" s="484"/>
      <c r="J199" s="378" t="s">
        <v>1885</v>
      </c>
      <c r="K199" s="382">
        <f t="shared" si="7"/>
        <v>0</v>
      </c>
      <c r="L199" s="383"/>
    </row>
    <row r="200" spans="1:19" s="384" customFormat="1" x14ac:dyDescent="0.25">
      <c r="A200" s="378"/>
      <c r="B200" s="378"/>
      <c r="C200" s="378" t="s">
        <v>2327</v>
      </c>
      <c r="D200" s="378"/>
      <c r="E200" s="378"/>
      <c r="F200" s="378"/>
      <c r="G200" s="979"/>
      <c r="H200" s="484"/>
      <c r="I200" s="484"/>
      <c r="J200" s="378" t="s">
        <v>1885</v>
      </c>
      <c r="K200" s="382">
        <f t="shared" si="7"/>
        <v>0</v>
      </c>
      <c r="L200" s="383"/>
    </row>
    <row r="201" spans="1:19" s="384" customFormat="1" x14ac:dyDescent="0.25">
      <c r="A201" s="380" t="s">
        <v>2328</v>
      </c>
      <c r="B201" s="385"/>
      <c r="C201" s="385" t="s">
        <v>2329</v>
      </c>
      <c r="D201" s="378"/>
      <c r="E201" s="378"/>
      <c r="F201" s="378"/>
      <c r="G201" s="980"/>
      <c r="H201" s="484"/>
      <c r="I201" s="484"/>
      <c r="J201" s="378" t="s">
        <v>1885</v>
      </c>
      <c r="K201" s="382">
        <f t="shared" si="7"/>
        <v>0</v>
      </c>
      <c r="L201" s="383"/>
    </row>
    <row r="202" spans="1:19" s="384" customFormat="1" ht="36" customHeight="1" x14ac:dyDescent="0.25">
      <c r="A202" s="381"/>
      <c r="B202" s="381"/>
      <c r="C202" s="381" t="s">
        <v>2330</v>
      </c>
      <c r="D202" s="381"/>
      <c r="E202" s="381"/>
      <c r="F202" s="381"/>
      <c r="G202" s="975" t="s">
        <v>449</v>
      </c>
      <c r="H202" s="484"/>
      <c r="I202" s="484"/>
      <c r="J202" s="381" t="s">
        <v>1885</v>
      </c>
      <c r="K202" s="382">
        <f t="shared" si="7"/>
        <v>0</v>
      </c>
      <c r="L202" s="383"/>
    </row>
    <row r="203" spans="1:19" s="384" customFormat="1" x14ac:dyDescent="0.25">
      <c r="A203" s="381"/>
      <c r="B203" s="381"/>
      <c r="C203" s="381" t="s">
        <v>2331</v>
      </c>
      <c r="D203" s="381"/>
      <c r="E203" s="381"/>
      <c r="F203" s="381"/>
      <c r="G203" s="976"/>
      <c r="H203" s="484"/>
      <c r="I203" s="484"/>
      <c r="J203" s="381" t="s">
        <v>1885</v>
      </c>
      <c r="K203" s="382">
        <f t="shared" si="7"/>
        <v>0</v>
      </c>
      <c r="L203" s="383"/>
    </row>
    <row r="204" spans="1:19" s="384" customFormat="1" x14ac:dyDescent="0.25">
      <c r="A204" s="380" t="s">
        <v>2332</v>
      </c>
      <c r="B204" s="386"/>
      <c r="C204" s="386" t="s">
        <v>2333</v>
      </c>
      <c r="D204" s="381"/>
      <c r="E204" s="381"/>
      <c r="F204" s="381"/>
      <c r="G204" s="976"/>
      <c r="H204" s="484"/>
      <c r="I204" s="484"/>
      <c r="J204" s="381" t="s">
        <v>1885</v>
      </c>
      <c r="K204" s="382">
        <f t="shared" si="7"/>
        <v>0</v>
      </c>
      <c r="L204" s="383"/>
    </row>
    <row r="205" spans="1:19" x14ac:dyDescent="0.25">
      <c r="H205"/>
      <c r="I205"/>
      <c r="J205" s="274"/>
      <c r="K205" s="274"/>
      <c r="L205"/>
      <c r="M205" s="11"/>
      <c r="N205" s="279"/>
      <c r="O205" s="279"/>
      <c r="P205" s="274"/>
      <c r="Q205" s="7"/>
      <c r="R205"/>
      <c r="S205"/>
    </row>
  </sheetData>
  <autoFilter ref="A2:AE204" xr:uid="{A4121A71-A05B-4517-ACDD-FF29024F7AD0}"/>
  <mergeCells count="63">
    <mergeCell ref="G196:G198"/>
    <mergeCell ref="G170:G174"/>
    <mergeCell ref="G199:G201"/>
    <mergeCell ref="G202:G204"/>
    <mergeCell ref="G175:G178"/>
    <mergeCell ref="G179:G182"/>
    <mergeCell ref="G183:G186"/>
    <mergeCell ref="G187:G189"/>
    <mergeCell ref="G190:G192"/>
    <mergeCell ref="G193:G195"/>
    <mergeCell ref="G158:G162"/>
    <mergeCell ref="G151:G152"/>
    <mergeCell ref="G153:G157"/>
    <mergeCell ref="G163:G165"/>
    <mergeCell ref="G166:G169"/>
    <mergeCell ref="G131:G133"/>
    <mergeCell ref="G143:G145"/>
    <mergeCell ref="G146:G148"/>
    <mergeCell ref="G149:G150"/>
    <mergeCell ref="K155:K157"/>
    <mergeCell ref="G137:G139"/>
    <mergeCell ref="G140:G142"/>
    <mergeCell ref="G134:G136"/>
    <mergeCell ref="G117:G119"/>
    <mergeCell ref="G120:G121"/>
    <mergeCell ref="G122:G124"/>
    <mergeCell ref="G125:G127"/>
    <mergeCell ref="G128:G130"/>
    <mergeCell ref="G104:G105"/>
    <mergeCell ref="G106:G107"/>
    <mergeCell ref="G108:G110"/>
    <mergeCell ref="G111:G113"/>
    <mergeCell ref="G114:G116"/>
    <mergeCell ref="G101:G103"/>
    <mergeCell ref="K47:K52"/>
    <mergeCell ref="G53:G59"/>
    <mergeCell ref="K53:K59"/>
    <mergeCell ref="G60:G65"/>
    <mergeCell ref="G66:G71"/>
    <mergeCell ref="G72:G78"/>
    <mergeCell ref="G47:G52"/>
    <mergeCell ref="G79:G85"/>
    <mergeCell ref="K79:K85"/>
    <mergeCell ref="G86:G91"/>
    <mergeCell ref="G92:G97"/>
    <mergeCell ref="G98:G100"/>
    <mergeCell ref="G17:G23"/>
    <mergeCell ref="G24:G27"/>
    <mergeCell ref="G28:G31"/>
    <mergeCell ref="G32:G37"/>
    <mergeCell ref="G38:G42"/>
    <mergeCell ref="G4:G8"/>
    <mergeCell ref="G9:G16"/>
    <mergeCell ref="AI10:AJ10"/>
    <mergeCell ref="AI11:AJ11"/>
    <mergeCell ref="AI12:AJ12"/>
    <mergeCell ref="AI13:AJ13"/>
    <mergeCell ref="AK2:AL2"/>
    <mergeCell ref="L1:N1"/>
    <mergeCell ref="T1:V1"/>
    <mergeCell ref="AB1:AC1"/>
    <mergeCell ref="AD1:AE1"/>
    <mergeCell ref="AI2:AJ2"/>
  </mergeCells>
  <conditionalFormatting sqref="W1 W3:W186 W205:W1048576">
    <cfRule type="cellIs" dxfId="1159" priority="117" operator="equal">
      <formula>$AI$7</formula>
    </cfRule>
    <cfRule type="cellIs" dxfId="1158" priority="118" operator="equal">
      <formula>$AI$6</formula>
    </cfRule>
    <cfRule type="cellIs" dxfId="1157" priority="119" operator="equal">
      <formula>$AI$5</formula>
    </cfRule>
    <cfRule type="cellIs" dxfId="1156" priority="120" operator="equal">
      <formula>$AI$4</formula>
    </cfRule>
  </conditionalFormatting>
  <conditionalFormatting sqref="X2">
    <cfRule type="cellIs" dxfId="1155" priority="113" operator="equal">
      <formula>$AI$7</formula>
    </cfRule>
    <cfRule type="cellIs" dxfId="1154" priority="114" operator="equal">
      <formula>$AI$6</formula>
    </cfRule>
    <cfRule type="cellIs" dxfId="1153" priority="115" operator="equal">
      <formula>$AI$5</formula>
    </cfRule>
    <cfRule type="cellIs" dxfId="1152" priority="116" operator="equal">
      <formula>$AI$4</formula>
    </cfRule>
  </conditionalFormatting>
  <conditionalFormatting sqref="T4:V5">
    <cfRule type="cellIs" dxfId="1151" priority="109" operator="equal">
      <formula>$AI$7</formula>
    </cfRule>
    <cfRule type="cellIs" dxfId="1150" priority="110" operator="equal">
      <formula>$AI$6</formula>
    </cfRule>
    <cfRule type="cellIs" dxfId="1149" priority="111" operator="equal">
      <formula>$AI$5</formula>
    </cfRule>
    <cfRule type="cellIs" dxfId="1148" priority="112" operator="equal">
      <formula>$AI$4</formula>
    </cfRule>
  </conditionalFormatting>
  <conditionalFormatting sqref="A17:F17 A22:F44 A45:V46 H47:V47 H54:J59 A47:F97 H79:J85 H99:V100 H109:V110 H112:V113 H115:V116 A98:V98 A99:F100 A101:V101 A108:V108 A109:F110 A111:V111 A112:F113 A114:V114 A115:F116 A117:V117 A118:F119 A163:V163 AB35:AE97 H48:J52 AA48:AA52 H156:J157 AA156:AE157 A106:V106 A102:F105 H107:V107 A120:V120 A121:F121 A150:F150 A151:V151 A152:F162 H86:V97 X86:AA97 X98:AE105 A122:V122 A123:F124 A125:V125 A126:F127 A128:V128 A129:F130 A131:V131 A132:F133 A134:V134 A135:F136 A137:S137 A138:F139 A140:V140 A141:F142 A143:V143 A144:F145 A146:V146 A147:F148 W35:AA47 H53:AA53 H60:AA78 A149:V149 H102:V105 A107:F107 H121:V121 H150:V150 H152:V155 A164:F169 H123:V124 H126:V127 H129:V130 H132:V133 H135:V136 H139:V139 H141:V142 H144:V145 H147:V148 W86:W105 Y4:AE4 W4 W5:AE9 W106:AE155 H36:V36 H17:AE17 H22:T22 H173:AE173 H164:V171 H158:V162 Q49:Q50 A4:V9 H24:AE26 H23:U23 W23:AE23 H28:AE30 W27:AE27 H32:AE34 W31:AE31 H35:U35 H38:V40 H37:U37 H43:V44 H41:U42 H186:U186 W186:AE186 H183:AE185 H182:U182 W182:AE182 H179:AE181 H178:U178 W178:AE178 H175:AE177 H174:U174 W174:AE174 H172:U172 W158:AE172 H118:V119 H138:S138 U137:V138 V22:AE22 H27:U27 H31:U31 B170:F186 H187:I204">
    <cfRule type="expression" dxfId="1147" priority="121">
      <formula>AND($AK$9=TRUE,$F4&lt;&gt;"x")</formula>
    </cfRule>
    <cfRule type="expression" dxfId="1146" priority="122">
      <formula>AND($H4&lt;&gt;$AI4,$AK$11=TRUE)</formula>
    </cfRule>
    <cfRule type="expression" dxfId="1145" priority="123">
      <formula>$H4="No"</formula>
    </cfRule>
  </conditionalFormatting>
  <conditionalFormatting sqref="A10:AE10 A18:F21 H18:AE19 A12:AE12 A11:T11 W11:AE11 H20:U21 W20:AE21">
    <cfRule type="expression" dxfId="1144" priority="124">
      <formula>AND($AK$9=TRUE,$F10&lt;&gt;"x")</formula>
    </cfRule>
    <cfRule type="expression" dxfId="1143" priority="125">
      <formula>AND($H10&lt;&gt;#REF!,$AK$11=TRUE)</formula>
    </cfRule>
    <cfRule type="expression" dxfId="1142" priority="126">
      <formula>$H10="No"</formula>
    </cfRule>
  </conditionalFormatting>
  <conditionalFormatting sqref="A13:U16 W13:AE16">
    <cfRule type="expression" dxfId="1141" priority="127">
      <formula>AND($AK$9=TRUE,$F13&lt;&gt;"x")</formula>
    </cfRule>
    <cfRule type="expression" dxfId="1140" priority="128">
      <formula>AND($H13&lt;&gt;$AI10,$AK$11=TRUE)</formula>
    </cfRule>
    <cfRule type="expression" dxfId="1139" priority="129">
      <formula>$H13="No"</formula>
    </cfRule>
  </conditionalFormatting>
  <conditionalFormatting sqref="G17">
    <cfRule type="expression" dxfId="1138" priority="130">
      <formula>AND($AK$9=TRUE,$F19&lt;&gt;"x")</formula>
    </cfRule>
    <cfRule type="expression" dxfId="1137" priority="131">
      <formula>AND($H19&lt;&gt;#REF!,$AK$11=TRUE)</formula>
    </cfRule>
    <cfRule type="expression" dxfId="1136" priority="132">
      <formula>$H19="No"</formula>
    </cfRule>
  </conditionalFormatting>
  <conditionalFormatting sqref="G28 G24 G32 G38 G47 G53 G66 G72 G79 G86 G92 G153 G158 G166 K79:AA79">
    <cfRule type="expression" dxfId="1135" priority="133">
      <formula>AND($AK$9=TRUE,$F26&lt;&gt;"x")</formula>
    </cfRule>
    <cfRule type="expression" dxfId="1134" priority="134">
      <formula>AND($H26&lt;&gt;$AI26,$AK$11=TRUE)</formula>
    </cfRule>
    <cfRule type="expression" dxfId="1133" priority="135">
      <formula>$H26="No"</formula>
    </cfRule>
  </conditionalFormatting>
  <conditionalFormatting sqref="G60">
    <cfRule type="expression" dxfId="1132" priority="136">
      <formula>AND($AK$9=TRUE,$F61&lt;&gt;"x")</formula>
    </cfRule>
    <cfRule type="expression" dxfId="1131" priority="137">
      <formula>AND($H61&lt;&gt;$AI61,$AK$11=TRUE)</formula>
    </cfRule>
    <cfRule type="expression" dxfId="1130" priority="138">
      <formula>$H61="No"</formula>
    </cfRule>
  </conditionalFormatting>
  <conditionalFormatting sqref="V11">
    <cfRule type="expression" dxfId="1129" priority="106">
      <formula>AND($AK$9=TRUE,$F11&lt;&gt;"x")</formula>
    </cfRule>
    <cfRule type="expression" dxfId="1128" priority="107">
      <formula>AND($H11&lt;&gt;$AI11,$AK$11=TRUE)</formula>
    </cfRule>
    <cfRule type="expression" dxfId="1127" priority="108">
      <formula>$H11="No"</formula>
    </cfRule>
  </conditionalFormatting>
  <conditionalFormatting sqref="V13:V16">
    <cfRule type="expression" dxfId="1126" priority="103">
      <formula>AND($AK$9=TRUE,$F13&lt;&gt;"x")</formula>
    </cfRule>
    <cfRule type="expression" dxfId="1125" priority="104">
      <formula>AND($H13&lt;&gt;$AI13,$AK$11=TRUE)</formula>
    </cfRule>
    <cfRule type="expression" dxfId="1124" priority="105">
      <formula>$H13="No"</formula>
    </cfRule>
  </conditionalFormatting>
  <conditionalFormatting sqref="V20:V21">
    <cfRule type="expression" dxfId="1123" priority="100">
      <formula>AND($AK$9=TRUE,$F20&lt;&gt;"x")</formula>
    </cfRule>
    <cfRule type="expression" dxfId="1122" priority="101">
      <formula>AND($H20&lt;&gt;$AI20,$AK$11=TRUE)</formula>
    </cfRule>
    <cfRule type="expression" dxfId="1121" priority="102">
      <formula>$H20="No"</formula>
    </cfRule>
  </conditionalFormatting>
  <conditionalFormatting sqref="V23">
    <cfRule type="expression" dxfId="1120" priority="97">
      <formula>AND($AK$9=TRUE,$F23&lt;&gt;"x")</formula>
    </cfRule>
    <cfRule type="expression" dxfId="1119" priority="98">
      <formula>AND($H23&lt;&gt;$AI23,$AK$11=TRUE)</formula>
    </cfRule>
    <cfRule type="expression" dxfId="1118" priority="99">
      <formula>$H23="No"</formula>
    </cfRule>
  </conditionalFormatting>
  <conditionalFormatting sqref="V27">
    <cfRule type="expression" dxfId="1117" priority="94">
      <formula>AND($AK$9=TRUE,$F27&lt;&gt;"x")</formula>
    </cfRule>
    <cfRule type="expression" dxfId="1116" priority="95">
      <formula>AND($H27&lt;&gt;$AI27,$AK$11=TRUE)</formula>
    </cfRule>
    <cfRule type="expression" dxfId="1115" priority="96">
      <formula>$H27="No"</formula>
    </cfRule>
  </conditionalFormatting>
  <conditionalFormatting sqref="V31">
    <cfRule type="expression" dxfId="1114" priority="91">
      <formula>AND($AK$9=TRUE,$F31&lt;&gt;"x")</formula>
    </cfRule>
    <cfRule type="expression" dxfId="1113" priority="92">
      <formula>AND($H31&lt;&gt;$AI31,$AK$11=TRUE)</formula>
    </cfRule>
    <cfRule type="expression" dxfId="1112" priority="93">
      <formula>$H31="No"</formula>
    </cfRule>
  </conditionalFormatting>
  <conditionalFormatting sqref="V35">
    <cfRule type="expression" dxfId="1111" priority="88">
      <formula>AND($AK$9=TRUE,$F35&lt;&gt;"x")</formula>
    </cfRule>
    <cfRule type="expression" dxfId="1110" priority="89">
      <formula>AND($H35&lt;&gt;$AI35,$AK$11=TRUE)</formula>
    </cfRule>
    <cfRule type="expression" dxfId="1109" priority="90">
      <formula>$H35="No"</formula>
    </cfRule>
  </conditionalFormatting>
  <conditionalFormatting sqref="V37">
    <cfRule type="expression" dxfId="1108" priority="85">
      <formula>AND($AK$9=TRUE,$F37&lt;&gt;"x")</formula>
    </cfRule>
    <cfRule type="expression" dxfId="1107" priority="86">
      <formula>AND($H37&lt;&gt;$AI37,$AK$11=TRUE)</formula>
    </cfRule>
    <cfRule type="expression" dxfId="1106" priority="87">
      <formula>$H37="No"</formula>
    </cfRule>
  </conditionalFormatting>
  <conditionalFormatting sqref="V41:V42">
    <cfRule type="expression" dxfId="1105" priority="82">
      <formula>AND($AK$9=TRUE,$F41&lt;&gt;"x")</formula>
    </cfRule>
    <cfRule type="expression" dxfId="1104" priority="83">
      <formula>AND($H41&lt;&gt;$AI41,$AK$11=TRUE)</formula>
    </cfRule>
    <cfRule type="expression" dxfId="1103" priority="84">
      <formula>$H41="No"</formula>
    </cfRule>
  </conditionalFormatting>
  <conditionalFormatting sqref="V174">
    <cfRule type="expression" dxfId="1102" priority="79">
      <formula>AND($AK$9=TRUE,$F174&lt;&gt;"x")</formula>
    </cfRule>
    <cfRule type="expression" dxfId="1101" priority="80">
      <formula>AND($H174&lt;&gt;$AI174,$AK$11=TRUE)</formula>
    </cfRule>
    <cfRule type="expression" dxfId="1100" priority="81">
      <formula>$H174="No"</formula>
    </cfRule>
  </conditionalFormatting>
  <conditionalFormatting sqref="V172">
    <cfRule type="expression" dxfId="1099" priority="76">
      <formula>AND($AK$9=TRUE,$F172&lt;&gt;"x")</formula>
    </cfRule>
    <cfRule type="expression" dxfId="1098" priority="77">
      <formula>AND($H172&lt;&gt;$AI172,$AK$11=TRUE)</formula>
    </cfRule>
    <cfRule type="expression" dxfId="1097" priority="78">
      <formula>$H172="No"</formula>
    </cfRule>
  </conditionalFormatting>
  <conditionalFormatting sqref="V178">
    <cfRule type="expression" dxfId="1096" priority="73">
      <formula>AND($AK$9=TRUE,$F178&lt;&gt;"x")</formula>
    </cfRule>
    <cfRule type="expression" dxfId="1095" priority="74">
      <formula>AND($H178&lt;&gt;$AI178,$AK$11=TRUE)</formula>
    </cfRule>
    <cfRule type="expression" dxfId="1094" priority="75">
      <formula>$H178="No"</formula>
    </cfRule>
  </conditionalFormatting>
  <conditionalFormatting sqref="V182">
    <cfRule type="expression" dxfId="1093" priority="70">
      <formula>AND($AK$9=TRUE,$F182&lt;&gt;"x")</formula>
    </cfRule>
    <cfRule type="expression" dxfId="1092" priority="71">
      <formula>AND($H182&lt;&gt;$AI182,$AK$11=TRUE)</formula>
    </cfRule>
    <cfRule type="expression" dxfId="1091" priority="72">
      <formula>$H182="No"</formula>
    </cfRule>
  </conditionalFormatting>
  <conditionalFormatting sqref="V186">
    <cfRule type="expression" dxfId="1090" priority="67">
      <formula>AND($AK$9=TRUE,$F186&lt;&gt;"x")</formula>
    </cfRule>
    <cfRule type="expression" dxfId="1089" priority="68">
      <formula>AND($H186&lt;&gt;$AI186,$AK$11=TRUE)</formula>
    </cfRule>
    <cfRule type="expression" dxfId="1088" priority="69">
      <formula>$H186="No"</formula>
    </cfRule>
  </conditionalFormatting>
  <conditionalFormatting sqref="U11">
    <cfRule type="expression" dxfId="1087" priority="64">
      <formula>AND($AK$9=TRUE,$F11&lt;&gt;"x")</formula>
    </cfRule>
    <cfRule type="expression" dxfId="1086" priority="65">
      <formula>AND($H11&lt;&gt;#REF!,$AK$11=TRUE)</formula>
    </cfRule>
    <cfRule type="expression" dxfId="1085" priority="66">
      <formula>$H11="No"</formula>
    </cfRule>
  </conditionalFormatting>
  <conditionalFormatting sqref="T137:T138">
    <cfRule type="expression" dxfId="1084" priority="61">
      <formula>AND($AK$9=TRUE,$F137&lt;&gt;"x")</formula>
    </cfRule>
    <cfRule type="expression" dxfId="1083" priority="62">
      <formula>AND($H137&lt;&gt;$AI137,$AK$11=TRUE)</formula>
    </cfRule>
    <cfRule type="expression" dxfId="1082" priority="63">
      <formula>$H137="No"</formula>
    </cfRule>
  </conditionalFormatting>
  <conditionalFormatting sqref="U22">
    <cfRule type="expression" dxfId="1081" priority="58">
      <formula>AND($AK$9=TRUE,$F22&lt;&gt;"x")</formula>
    </cfRule>
    <cfRule type="expression" dxfId="1080" priority="59">
      <formula>AND($H22&lt;&gt;#REF!,$AK$11=TRUE)</formula>
    </cfRule>
    <cfRule type="expression" dxfId="1079" priority="60">
      <formula>$H22="No"</formula>
    </cfRule>
  </conditionalFormatting>
  <conditionalFormatting sqref="A190:C192 F190:F192 A196:C198 F196:F198 A202:C204 F202:F204 A170:A186">
    <cfRule type="expression" dxfId="1078" priority="55">
      <formula>AND($AE$240=TRUE,#REF!&lt;&gt;"x")</formula>
    </cfRule>
    <cfRule type="expression" dxfId="1077" priority="56">
      <formula>AND(#REF!&lt;&gt;$AC170,$AE$242=TRUE)</formula>
    </cfRule>
    <cfRule type="expression" dxfId="1076" priority="57">
      <formula>#REF!="No"</formula>
    </cfRule>
  </conditionalFormatting>
  <conditionalFormatting sqref="A187:C189 J196:J198 J202:J204 D196:E198 D202:E204">
    <cfRule type="expression" dxfId="1075" priority="52">
      <formula>AND($AE$240=TRUE,#REF!&lt;&gt;"x")</formula>
    </cfRule>
    <cfRule type="expression" dxfId="1074" priority="53">
      <formula>AND(#REF!&lt;&gt;$AC187,$AE$242=TRUE)</formula>
    </cfRule>
    <cfRule type="expression" dxfId="1073" priority="54">
      <formula>#REF!="No"</formula>
    </cfRule>
  </conditionalFormatting>
  <conditionalFormatting sqref="F187:F189">
    <cfRule type="expression" dxfId="1072" priority="49">
      <formula>AND($AE$240=TRUE,#REF!&lt;&gt;"x")</formula>
    </cfRule>
    <cfRule type="expression" dxfId="1071" priority="50">
      <formula>AND(#REF!&lt;&gt;$AC187,$AE$242=TRUE)</formula>
    </cfRule>
    <cfRule type="expression" dxfId="1070" priority="51">
      <formula>#REF!="No"</formula>
    </cfRule>
  </conditionalFormatting>
  <conditionalFormatting sqref="A193:C195">
    <cfRule type="expression" dxfId="1069" priority="46">
      <formula>AND($AE$240=TRUE,#REF!&lt;&gt;"x")</formula>
    </cfRule>
    <cfRule type="expression" dxfId="1068" priority="47">
      <formula>AND(#REF!&lt;&gt;$AC193,$AE$242=TRUE)</formula>
    </cfRule>
    <cfRule type="expression" dxfId="1067" priority="48">
      <formula>#REF!="No"</formula>
    </cfRule>
  </conditionalFormatting>
  <conditionalFormatting sqref="F193:F195">
    <cfRule type="expression" dxfId="1066" priority="43">
      <formula>AND($AE$240=TRUE,#REF!&lt;&gt;"x")</formula>
    </cfRule>
    <cfRule type="expression" dxfId="1065" priority="44">
      <formula>AND(#REF!&lt;&gt;$AC193,$AE$242=TRUE)</formula>
    </cfRule>
    <cfRule type="expression" dxfId="1064" priority="45">
      <formula>#REF!="No"</formula>
    </cfRule>
  </conditionalFormatting>
  <conditionalFormatting sqref="A199:C201">
    <cfRule type="expression" dxfId="1063" priority="40">
      <formula>AND($AE$240=TRUE,#REF!&lt;&gt;"x")</formula>
    </cfRule>
    <cfRule type="expression" dxfId="1062" priority="41">
      <formula>AND(#REF!&lt;&gt;$AC199,$AE$242=TRUE)</formula>
    </cfRule>
    <cfRule type="expression" dxfId="1061" priority="42">
      <formula>#REF!="No"</formula>
    </cfRule>
  </conditionalFormatting>
  <conditionalFormatting sqref="F199:F201">
    <cfRule type="expression" dxfId="1060" priority="37">
      <formula>AND($AE$240=TRUE,#REF!&lt;&gt;"x")</formula>
    </cfRule>
    <cfRule type="expression" dxfId="1059" priority="38">
      <formula>AND(#REF!&lt;&gt;$AC199,$AE$242=TRUE)</formula>
    </cfRule>
    <cfRule type="expression" dxfId="1058" priority="39">
      <formula>#REF!="No"</formula>
    </cfRule>
  </conditionalFormatting>
  <conditionalFormatting sqref="E190:E192">
    <cfRule type="expression" dxfId="1057" priority="34">
      <formula>AND($AE$240=TRUE,#REF!&lt;&gt;"x")</formula>
    </cfRule>
    <cfRule type="expression" dxfId="1056" priority="35">
      <formula>AND(#REF!&lt;&gt;$AC190,$AE$242=TRUE)</formula>
    </cfRule>
    <cfRule type="expression" dxfId="1055" priority="36">
      <formula>#REF!="No"</formula>
    </cfRule>
  </conditionalFormatting>
  <conditionalFormatting sqref="E187:E189">
    <cfRule type="expression" dxfId="1054" priority="31">
      <formula>AND($AE$240=TRUE,#REF!&lt;&gt;"x")</formula>
    </cfRule>
    <cfRule type="expression" dxfId="1053" priority="32">
      <formula>AND(#REF!&lt;&gt;$AC187,$AE$242=TRUE)</formula>
    </cfRule>
    <cfRule type="expression" dxfId="1052" priority="33">
      <formula>#REF!="No"</formula>
    </cfRule>
  </conditionalFormatting>
  <conditionalFormatting sqref="E193:E195">
    <cfRule type="expression" dxfId="1051" priority="28">
      <formula>AND($AE$240=TRUE,#REF!&lt;&gt;"x")</formula>
    </cfRule>
    <cfRule type="expression" dxfId="1050" priority="29">
      <formula>AND(#REF!&lt;&gt;$AC193,$AE$242=TRUE)</formula>
    </cfRule>
    <cfRule type="expression" dxfId="1049" priority="30">
      <formula>#REF!="No"</formula>
    </cfRule>
  </conditionalFormatting>
  <conditionalFormatting sqref="E199:E201">
    <cfRule type="expression" dxfId="1048" priority="25">
      <formula>AND($AE$240=TRUE,#REF!&lt;&gt;"x")</formula>
    </cfRule>
    <cfRule type="expression" dxfId="1047" priority="26">
      <formula>AND(#REF!&lt;&gt;$AC199,$AE$242=TRUE)</formula>
    </cfRule>
    <cfRule type="expression" dxfId="1046" priority="27">
      <formula>#REF!="No"</formula>
    </cfRule>
  </conditionalFormatting>
  <conditionalFormatting sqref="J190:J192">
    <cfRule type="expression" dxfId="1045" priority="22">
      <formula>AND($AE$240=TRUE,#REF!&lt;&gt;"x")</formula>
    </cfRule>
    <cfRule type="expression" dxfId="1044" priority="23">
      <formula>AND(#REF!&lt;&gt;$AC190,$AE$242=TRUE)</formula>
    </cfRule>
    <cfRule type="expression" dxfId="1043" priority="24">
      <formula>#REF!="No"</formula>
    </cfRule>
  </conditionalFormatting>
  <conditionalFormatting sqref="J187:J189">
    <cfRule type="expression" dxfId="1042" priority="19">
      <formula>AND($AE$240=TRUE,#REF!&lt;&gt;"x")</formula>
    </cfRule>
    <cfRule type="expression" dxfId="1041" priority="20">
      <formula>AND(#REF!&lt;&gt;$AC187,$AE$242=TRUE)</formula>
    </cfRule>
    <cfRule type="expression" dxfId="1040" priority="21">
      <formula>#REF!="No"</formula>
    </cfRule>
  </conditionalFormatting>
  <conditionalFormatting sqref="J193:J195">
    <cfRule type="expression" dxfId="1039" priority="16">
      <formula>AND($AE$240=TRUE,#REF!&lt;&gt;"x")</formula>
    </cfRule>
    <cfRule type="expression" dxfId="1038" priority="17">
      <formula>AND(#REF!&lt;&gt;$AC193,$AE$242=TRUE)</formula>
    </cfRule>
    <cfRule type="expression" dxfId="1037" priority="18">
      <formula>#REF!="No"</formula>
    </cfRule>
  </conditionalFormatting>
  <conditionalFormatting sqref="J199:J201">
    <cfRule type="expression" dxfId="1036" priority="13">
      <formula>AND($AE$240=TRUE,#REF!&lt;&gt;"x")</formula>
    </cfRule>
    <cfRule type="expression" dxfId="1035" priority="14">
      <formula>AND(#REF!&lt;&gt;$AC199,$AE$242=TRUE)</formula>
    </cfRule>
    <cfRule type="expression" dxfId="1034" priority="15">
      <formula>#REF!="No"</formula>
    </cfRule>
  </conditionalFormatting>
  <conditionalFormatting sqref="D190:D192">
    <cfRule type="expression" dxfId="1033" priority="10">
      <formula>AND($AE$240=TRUE,#REF!&lt;&gt;"x")</formula>
    </cfRule>
    <cfRule type="expression" dxfId="1032" priority="11">
      <formula>AND(#REF!&lt;&gt;$AC190,$AE$242=TRUE)</formula>
    </cfRule>
    <cfRule type="expression" dxfId="1031" priority="12">
      <formula>#REF!="No"</formula>
    </cfRule>
  </conditionalFormatting>
  <conditionalFormatting sqref="D187:D189">
    <cfRule type="expression" dxfId="1030" priority="7">
      <formula>AND($AE$240=TRUE,#REF!&lt;&gt;"x")</formula>
    </cfRule>
    <cfRule type="expression" dxfId="1029" priority="8">
      <formula>AND(#REF!&lt;&gt;$AC187,$AE$242=TRUE)</formula>
    </cfRule>
    <cfRule type="expression" dxfId="1028" priority="9">
      <formula>#REF!="No"</formula>
    </cfRule>
  </conditionalFormatting>
  <conditionalFormatting sqref="D193:D195">
    <cfRule type="expression" dxfId="1027" priority="4">
      <formula>AND($AE$240=TRUE,#REF!&lt;&gt;"x")</formula>
    </cfRule>
    <cfRule type="expression" dxfId="1026" priority="5">
      <formula>AND(#REF!&lt;&gt;$AC193,$AE$242=TRUE)</formula>
    </cfRule>
    <cfRule type="expression" dxfId="1025" priority="6">
      <formula>#REF!="No"</formula>
    </cfRule>
  </conditionalFormatting>
  <conditionalFormatting sqref="D199:D201">
    <cfRule type="expression" dxfId="1024" priority="1">
      <formula>AND($AE$240=TRUE,#REF!&lt;&gt;"x")</formula>
    </cfRule>
    <cfRule type="expression" dxfId="1023" priority="2">
      <formula>AND(#REF!&lt;&gt;$AC199,$AE$242=TRUE)</formula>
    </cfRule>
    <cfRule type="expression" dxfId="1022" priority="3">
      <formula>#REF!="No"</formula>
    </cfRule>
  </conditionalFormatting>
  <dataValidations count="1">
    <dataValidation type="list" allowBlank="1" showInputMessage="1" showErrorMessage="1" sqref="W183:W186 W134:W136 W140:W142 W146:W148 W151:W152 W158:W162 W166:W169 W175:W178 W4:W130" xr:uid="{F08796AA-75D8-4EC4-A2FB-DA37598A1858}">
      <formula1>"Sufficiently Characterized, Update Required, Characterization Needed, Source Needed"</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Pending</CaseStatus>
    <OpenedDate xmlns="dc463f71-b30c-4ab2-9473-d307f9d35888">2020-04-01T07:00:00+00:00</OpenedDate>
    <SignificantOrder xmlns="dc463f71-b30c-4ab2-9473-d307f9d35888">false</SignificantOrder>
    <Date1 xmlns="dc463f71-b30c-4ab2-9473-d307f9d35888">2023-01-03T08:00:00+00:00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200301</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5E66BD1DD068E45B8F18E85004F7705" ma:contentTypeVersion="44" ma:contentTypeDescription="" ma:contentTypeScope="" ma:versionID="f8af6ba994cb313d5dbda3dc1e1da19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7A62AF-C519-47A1-BACB-BE4993C7AAE3}">
  <ds:schemaRefs>
    <ds:schemaRef ds:uri="http://schemas.microsoft.com/sharepoint/v3/contenttype/forms"/>
  </ds:schemaRefs>
</ds:datastoreItem>
</file>

<file path=customXml/itemProps2.xml><?xml version="1.0" encoding="utf-8"?>
<ds:datastoreItem xmlns:ds="http://schemas.openxmlformats.org/officeDocument/2006/customXml" ds:itemID="{4F5F6E27-DE83-40D9-ACAA-1EB72BB5A877}"/>
</file>

<file path=customXml/itemProps3.xml><?xml version="1.0" encoding="utf-8"?>
<ds:datastoreItem xmlns:ds="http://schemas.openxmlformats.org/officeDocument/2006/customXml" ds:itemID="{09FACFE8-C21B-4965-B106-D7F9F5E17114}">
  <ds:schemaRefs>
    <ds:schemaRef ds:uri="http://purl.org/dc/dcmitype/"/>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f1f8997d-c8ee-4314-bb1b-c119872b7d45"/>
  </ds:schemaRefs>
</ds:datastoreItem>
</file>

<file path=customXml/itemProps4.xml><?xml version="1.0" encoding="utf-8"?>
<ds:datastoreItem xmlns:ds="http://schemas.openxmlformats.org/officeDocument/2006/customXml" ds:itemID="{0E0BB0DF-BFF1-4ED6-90DD-F070BD938E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PAC COM-Equip</vt:lpstr>
      <vt:lpstr>PAC COM-Meas</vt:lpstr>
      <vt:lpstr>RES EQ Measures</vt:lpstr>
      <vt:lpstr>RES NEQ Measures</vt:lpstr>
      <vt:lpstr>COM EQ Measures</vt:lpstr>
      <vt:lpstr>COM NEQ Measures</vt:lpstr>
      <vt:lpstr>PAC COM Measure List</vt:lpstr>
      <vt:lpstr>GPC COM - Equipment</vt:lpstr>
      <vt:lpstr>GPC COM - Non-Equipment</vt:lpstr>
      <vt:lpstr>IND EQ Measures</vt:lpstr>
      <vt:lpstr>IND NEQ Measures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Perkins, Nathan</dc:creator>
  <cp:keywords/>
  <dc:description/>
  <cp:lastModifiedBy>Hermanson, Mike</cp:lastModifiedBy>
  <cp:revision/>
  <dcterms:created xsi:type="dcterms:W3CDTF">2021-01-07T20:13:57Z</dcterms:created>
  <dcterms:modified xsi:type="dcterms:W3CDTF">2022-12-16T21:44:11Z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0x0101006E56B4D1795A2E4DB2F0B01679ED314A00F5E66BD1DD068E45B8F18E85004F7705</vt:lpwstr>
  </property>
  <property fmtid="{D5CDD505-2E9C-101B-9397-08002B2CF9AE}" pid="3" name="IsEFSEC">
    <vt:bool>false</vt:bool>
  </property>
  <property fmtid="{D5CDD505-2E9C-101B-9397-08002B2CF9AE}" pid="4" name="_docset_NoMedatataSyncRequired">
    <vt:lpwstr>False</vt:lpwstr>
  </property>
</Properties>
</file>