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joanna_huang_utc_wa_gov/Documents/Documents/PacifiCorp/GRC/UE-230172 GRC/HUANG/JH 5-12-2023/"/>
    </mc:Choice>
  </mc:AlternateContent>
  <xr:revisionPtr revIDLastSave="3" documentId="8_{3E263FC4-4EF0-465C-A66D-E424E7C8F6A0}" xr6:coauthVersionLast="47" xr6:coauthVersionMax="47" xr10:uidLastSave="{DD325D72-0A4E-4CBC-BB7E-8B0392D83155}"/>
  <bookViews>
    <workbookView xWindow="-103" yWindow="-103" windowWidth="16663" windowHeight="8863" activeTab="1" xr2:uid="{D2510724-CDFF-4CE7-AE67-837E7E80F6EB}"/>
  </bookViews>
  <sheets>
    <sheet name="Interest Calc-Exh JH-4 page 1" sheetId="1" r:id="rId1"/>
    <sheet name="Interest Calc-Exh JH-4  page 2" sheetId="2" r:id="rId2"/>
  </sheets>
  <externalReferences>
    <externalReference r:id="rId3"/>
    <externalReference r:id="rId4"/>
    <externalReference r:id="rId5"/>
  </externalReferences>
  <definedNames>
    <definedName name="gross_up_factor" localSheetId="1">'[1]ROR &amp; Conversion Factor'!$D$35</definedName>
    <definedName name="gross_up_factor">'[2]ROR &amp; Conversion Factor'!$D$35</definedName>
    <definedName name="ID_Gas">'[3]DEBT CALC'!#REF!</definedName>
    <definedName name="Overall_ROR" localSheetId="1">'[1]ROR &amp; Conversion Factor'!$E$12</definedName>
    <definedName name="Overall_ROR">'[2]ROR &amp; Conversion Factor'!$E$12</definedName>
    <definedName name="Percent_common" localSheetId="1">'[1]ROR &amp; Conversion Factor'!$C$11</definedName>
    <definedName name="Percent_common">'[2]ROR &amp; Conversion Factor'!$C$11</definedName>
    <definedName name="Print_for_Checking">'[3]ADJ SUMMARY'!#REF!:'[3]ADJ SUMMARY'!#REF!</definedName>
    <definedName name="Restated_Op_revenue" localSheetId="1">[1]Summary!$J$37</definedName>
    <definedName name="Restated_Op_revenue">[2]Summary!$F$37</definedName>
    <definedName name="Restated_rate_base" localSheetId="1">[1]Summary!$J$64</definedName>
    <definedName name="Restated_rate_base">[2]Summary!$F$64</definedName>
    <definedName name="Restated_ROE" localSheetId="1">[1]Summary!$J$67</definedName>
    <definedName name="Restated_ROE">[2]Summary!$F$67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ummary" localSheetId="1">#REF!</definedName>
    <definedName name="Summary">#REF!</definedName>
    <definedName name="Unadj_Op_revenue" localSheetId="1">[1]Summary!$F$37</definedName>
    <definedName name="Unadj_Op_revenue">[2]Summary!$B$37</definedName>
    <definedName name="Unadj_rate_base" localSheetId="1">[1]Summary!$F$64</definedName>
    <definedName name="Unadj_rate_base">[2]Summary!$B$64</definedName>
    <definedName name="Unadj_ROE" localSheetId="1">[1]Summary!$F$67</definedName>
    <definedName name="Unadj_ROE">[2]Summary!$B$67</definedName>
    <definedName name="uncollectible_perc" localSheetId="1">'[1]ROR &amp; Conversion Factor'!$D$21</definedName>
    <definedName name="uncollectible_perc">'[2]ROR &amp; Conversion Factor'!$D$21</definedName>
    <definedName name="WA_Gas">'[3]DEBT CALC'!#REF!</definedName>
    <definedName name="WA_rev_tax_perc" localSheetId="1">'[1]ROR &amp; Conversion Factor'!$D$23</definedName>
    <definedName name="WA_rev_tax_perc">'[2]ROR &amp; Conversion Factor'!$D$23</definedName>
    <definedName name="Weighted_cost_debt" localSheetId="1">'[1]ROR &amp; Conversion Factor'!$E$9</definedName>
    <definedName name="Weighted_cost_debt">'[2]ROR &amp; Conversion Factor'!$E$9</definedName>
    <definedName name="Weighted_cost_pref" localSheetId="1">'[1]ROR &amp; Conversion Factor'!$E$10</definedName>
    <definedName name="Weighted_cost_pref">'[2]ROR &amp; Conversion Factor'!$E$10</definedName>
    <definedName name="WUTC_reg_fee_perc" localSheetId="1">'[1]ROR &amp; Conversion Factor'!$D$22</definedName>
    <definedName name="WUTC_reg_fee_perc">'[2]ROR &amp; Conversion Factor'!$D$22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2" i="2"/>
  <c r="C16" i="2" s="1"/>
  <c r="C10" i="2"/>
  <c r="C6" i="2"/>
  <c r="B2" i="2"/>
  <c r="C20" i="1" l="1"/>
  <c r="C22" i="1" s="1"/>
  <c r="C14" i="1"/>
  <c r="C10" i="1"/>
  <c r="C6" i="1"/>
  <c r="C12" i="1" l="1"/>
  <c r="C16" i="1" s="1"/>
  <c r="C24" i="1" l="1"/>
  <c r="C26" i="1" s="1"/>
</calcChain>
</file>

<file path=xl/sharedStrings.xml><?xml version="1.0" encoding="utf-8"?>
<sst xmlns="http://schemas.openxmlformats.org/spreadsheetml/2006/main" count="46" uniqueCount="32">
  <si>
    <t>PacifiCorp</t>
  </si>
  <si>
    <t>Washington 2023 General Rate Case</t>
  </si>
  <si>
    <t>Unadjusted Results</t>
  </si>
  <si>
    <t>Reference</t>
  </si>
  <si>
    <t>Unadjusted Interest Expense</t>
  </si>
  <si>
    <t>Page 1.0, Line 66, Column (1)</t>
  </si>
  <si>
    <t>Restated Results</t>
  </si>
  <si>
    <t>Restated Washington Allocated Rate Base</t>
  </si>
  <si>
    <t>Page 1.0, Line 57, Column (3)</t>
  </si>
  <si>
    <t>Weighted Cost of Debt</t>
  </si>
  <si>
    <t>Page 2.1</t>
  </si>
  <si>
    <t>Restated Interest Expense</t>
  </si>
  <si>
    <t>Page 1.0, Line 66, Column (3)</t>
  </si>
  <si>
    <t>Above</t>
  </si>
  <si>
    <t>Restating Adjustment</t>
  </si>
  <si>
    <t>Page 7.1 - Exhibit No.SLC-4</t>
  </si>
  <si>
    <t>Pro Forma Results</t>
  </si>
  <si>
    <t>Pro Forma Washington Allocated Rate Base</t>
  </si>
  <si>
    <t>Page 1.0, Line 57, Column (5)</t>
  </si>
  <si>
    <t>Pro Forma Interest Expense</t>
  </si>
  <si>
    <t>Page 1.0, Line 66, Column (5)</t>
  </si>
  <si>
    <t>Pro Forma Adjustment</t>
  </si>
  <si>
    <t>Interest True-up Calculation - Year 2</t>
  </si>
  <si>
    <t>2024 (Year 1) Results</t>
  </si>
  <si>
    <t>2024 (Year 1) Interest Expense</t>
  </si>
  <si>
    <t>Exhibit No. SLC-4, Page 1.0</t>
  </si>
  <si>
    <t>2025 (Year 2) Provisional Results</t>
  </si>
  <si>
    <t>Page 1</t>
  </si>
  <si>
    <t>Page 2</t>
  </si>
  <si>
    <t>Provisional Adjustment</t>
  </si>
  <si>
    <t>Page 15.1</t>
  </si>
  <si>
    <t>Interest True-up Calculation  -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</si>
</sst>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1" fillId="0" borderId="0" xfId="1" applyNumberFormat="1" applyFont="1"/>
    <xf numFmtId="0" fontId="1" fillId="0" borderId="0" xfId="0" applyFont="1" applyAlignment="1" applyProtection="1">
      <alignment horizontal="left"/>
      <protection locked="0"/>
    </xf>
    <xf numFmtId="0" fontId="3" fillId="0" borderId="0" xfId="0" applyFont="1"/>
    <xf numFmtId="10" fontId="1" fillId="0" borderId="0" xfId="2" applyNumberFormat="1" applyFont="1"/>
    <xf numFmtId="164" fontId="1" fillId="0" borderId="0" xfId="1" applyNumberFormat="1" applyFont="1" applyBorder="1"/>
    <xf numFmtId="10" fontId="1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oanna_huang_utc_wa_gov/Documents/Documents/PacifiCorp/GRC/UE-230172%20GRC/HUANG/JH%205-12-2023/230172-PAC-JH-RevReqSummaryModelWA23GRCY2-ExhSJH-3.xlsx" TargetMode="External"/><Relationship Id="rId1" Type="http://schemas.openxmlformats.org/officeDocument/2006/relationships/externalLinkPath" Target="230172-PAC-JH-RevReqSummaryModelWA23GRCY2-ExhSJH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oanna_huang_utc_wa_gov/Documents/Documents/PacifiCorp/GRC/UE-230172%20GRC/HUANG/JH%205-12-2023/230172-PAC-JH-RevReqSummaryModelWA23GRCY1-ExhJH-2.xlsx" TargetMode="External"/><Relationship Id="rId1" Type="http://schemas.openxmlformats.org/officeDocument/2006/relationships/externalLinkPath" Target="230172-PAC-JH-RevReqSummaryModelWA23GRCY1-ExhJH-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oanna_huang_utc_wa_gov/Documents/Documents/Avista/GRC/Prior%20GRCs/UE-200900%20GRC/Joanna%20Huang/RR/200900-01-894-Staff-Huang-Exh.JH-2r-7-1-21.xlsx" TargetMode="External"/><Relationship Id="rId1" Type="http://schemas.openxmlformats.org/officeDocument/2006/relationships/externalLinkPath" Target="/personal/joanna_huang_utc_wa_gov/Documents/Documents/Avista/GRC/Prior%20GRCs/UE-200900%20GRC/Joanna%20Huang/RR/200900-01-894-Staff-Huang-Exh.JH-2r-7-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ro Forma Adj"/>
      <sheetName val="ROR &amp; Conversion Factor"/>
      <sheetName val="Interest Calc-Exh JH-4"/>
      <sheetName val="COMPARISON"/>
      <sheetName val="Exhibit No. SLC-3 pg 1"/>
      <sheetName val="Exhibit No. SLC-3 pg 2 - 3"/>
      <sheetName val="Exhibit No. SLC-5 pg 3"/>
      <sheetName val="Tab 13"/>
      <sheetName val="Tab 14"/>
      <sheetName val="Tab 15"/>
      <sheetName val="Tab 16"/>
      <sheetName val="Sheet1"/>
    </sheetNames>
    <sheetDataSet>
      <sheetData sheetId="0">
        <row r="2">
          <cell r="A2" t="str">
            <v>Washington 2023 General Rate Case</v>
          </cell>
        </row>
        <row r="37">
          <cell r="F37">
            <v>77661411.45193994</v>
          </cell>
          <cell r="J37">
            <v>76172801.676897168</v>
          </cell>
        </row>
        <row r="64">
          <cell r="F64">
            <v>1095981444.5934274</v>
          </cell>
          <cell r="J64">
            <v>1351502797.7541223</v>
          </cell>
        </row>
        <row r="67">
          <cell r="F67">
            <v>9.5000000000000001E-2</v>
          </cell>
          <cell r="J67">
            <v>6.6074942529902814E-2</v>
          </cell>
        </row>
        <row r="74">
          <cell r="B74">
            <v>26522750.959160943</v>
          </cell>
        </row>
      </sheetData>
      <sheetData sheetId="1"/>
      <sheetData sheetId="2">
        <row r="8">
          <cell r="E8" t="str">
            <v>Weighted Cost</v>
          </cell>
        </row>
        <row r="9">
          <cell r="E9">
            <v>2.9639999999999999E-4</v>
          </cell>
        </row>
        <row r="10">
          <cell r="E10">
            <v>2.3912009999999997E-2</v>
          </cell>
        </row>
        <row r="11">
          <cell r="C11">
            <v>1E-4</v>
          </cell>
        </row>
        <row r="12">
          <cell r="E12">
            <v>4.6644999999999999E-2</v>
          </cell>
        </row>
        <row r="21">
          <cell r="D21"/>
        </row>
        <row r="22">
          <cell r="D22">
            <v>5.5958046338404543E-3</v>
          </cell>
        </row>
        <row r="23">
          <cell r="D23">
            <v>4.0000000000000001E-3</v>
          </cell>
        </row>
        <row r="35">
          <cell r="D3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Total Adj"/>
      <sheetName val="Restating Adj"/>
      <sheetName val="Pro Forma Adj"/>
      <sheetName val="ROR &amp; Conversion Factor"/>
      <sheetName val="Interest Calc-Exh JH-4"/>
      <sheetName val="COMPARISON"/>
      <sheetName val="Check Sheet"/>
      <sheetName val="Exhibit No. SLC-2 pg 1"/>
      <sheetName val="Exhibit No. SLC-2 pg 2 - 3"/>
      <sheetName val="Page 1.4"/>
      <sheetName val="Page 1.5"/>
      <sheetName val="Page 1.6"/>
    </sheetNames>
    <sheetDataSet>
      <sheetData sheetId="0">
        <row r="37">
          <cell r="B37">
            <v>67900653.656220019</v>
          </cell>
          <cell r="F37">
            <v>78760492.350913703</v>
          </cell>
        </row>
        <row r="64">
          <cell r="B64">
            <v>1150397547.2251754</v>
          </cell>
          <cell r="F64">
            <v>987258975.86132431</v>
          </cell>
          <cell r="J64">
            <v>1095981444.5934274</v>
          </cell>
        </row>
        <row r="67">
          <cell r="B67">
            <v>7.0893039884691852E-2</v>
          </cell>
          <cell r="F67">
            <v>0.11316043211689092</v>
          </cell>
        </row>
        <row r="74">
          <cell r="B74">
            <v>27945749.878154576</v>
          </cell>
        </row>
      </sheetData>
      <sheetData sheetId="1"/>
      <sheetData sheetId="2"/>
      <sheetData sheetId="3"/>
      <sheetData sheetId="4">
        <row r="9">
          <cell r="E9">
            <v>2.9639999999999999E-4</v>
          </cell>
        </row>
        <row r="10">
          <cell r="E10">
            <v>2.3912009999999997E-2</v>
          </cell>
        </row>
        <row r="11">
          <cell r="C11">
            <v>1E-4</v>
          </cell>
        </row>
        <row r="12">
          <cell r="E12">
            <v>4.6644999999999999E-2</v>
          </cell>
        </row>
        <row r="22">
          <cell r="D22">
            <v>5.5958046338404543E-3</v>
          </cell>
        </row>
        <row r="23">
          <cell r="D23">
            <v>4.0000000000000001E-3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POSED RATES"/>
      <sheetName val="RR SUMMARY"/>
      <sheetName val="CF "/>
      <sheetName val="Acerno_Cache_XXXXX"/>
      <sheetName val="ADJ DETAIL-INPUT"/>
      <sheetName val="COMPARISON"/>
      <sheetName val="ADJ SUMMARY"/>
      <sheetName val="LEAD SHEETS-DO NOT ENTER"/>
      <sheetName val="ROO INPUT"/>
      <sheetName val="DEBT CALC"/>
    </sheetNames>
    <sheetDataSet>
      <sheetData sheetId="0"/>
      <sheetData sheetId="1"/>
      <sheetData sheetId="2"/>
      <sheetData sheetId="3"/>
      <sheetData sheetId="4">
        <row r="8">
          <cell r="E8" t="str">
            <v xml:space="preserve">Results of 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E63B-AF37-4576-83B9-A7274C6EDAB6}">
  <sheetPr>
    <pageSetUpPr fitToPage="1"/>
  </sheetPr>
  <dimension ref="B1:D31"/>
  <sheetViews>
    <sheetView tabSelected="1" topLeftCell="A7" workbookViewId="0">
      <selection activeCell="C11" sqref="C11"/>
    </sheetView>
  </sheetViews>
  <sheetFormatPr defaultColWidth="9.15234375" defaultRowHeight="12.45" x14ac:dyDescent="0.3"/>
  <cols>
    <col min="1" max="1" width="3.15234375" style="2" customWidth="1"/>
    <col min="2" max="2" width="42.23046875" style="2" customWidth="1"/>
    <col min="3" max="3" width="16.23046875" style="2" customWidth="1"/>
    <col min="4" max="4" width="26.23046875" style="2" customWidth="1"/>
    <col min="5" max="5" width="14" style="2" bestFit="1" customWidth="1"/>
    <col min="6" max="16384" width="9.15234375" style="2"/>
  </cols>
  <sheetData>
    <row r="1" spans="2:4" x14ac:dyDescent="0.3">
      <c r="B1" s="1" t="s">
        <v>0</v>
      </c>
    </row>
    <row r="2" spans="2:4" x14ac:dyDescent="0.3">
      <c r="B2" s="1" t="s">
        <v>1</v>
      </c>
    </row>
    <row r="3" spans="2:4" x14ac:dyDescent="0.3">
      <c r="B3" s="1" t="s">
        <v>31</v>
      </c>
    </row>
    <row r="5" spans="2:4" x14ac:dyDescent="0.3">
      <c r="B5" s="3" t="s">
        <v>2</v>
      </c>
      <c r="D5" s="4" t="s">
        <v>3</v>
      </c>
    </row>
    <row r="6" spans="2:4" x14ac:dyDescent="0.3">
      <c r="B6" s="2" t="s">
        <v>4</v>
      </c>
      <c r="C6" s="5">
        <f>[2]Summary!B74</f>
        <v>27945749.878154576</v>
      </c>
      <c r="D6" s="6" t="s">
        <v>5</v>
      </c>
    </row>
    <row r="7" spans="2:4" x14ac:dyDescent="0.3">
      <c r="D7" s="7"/>
    </row>
    <row r="8" spans="2:4" x14ac:dyDescent="0.3">
      <c r="D8" s="7"/>
    </row>
    <row r="9" spans="2:4" x14ac:dyDescent="0.3">
      <c r="B9" s="3" t="s">
        <v>6</v>
      </c>
      <c r="D9" s="7"/>
    </row>
    <row r="10" spans="2:4" x14ac:dyDescent="0.3">
      <c r="B10" s="2" t="s">
        <v>7</v>
      </c>
      <c r="C10" s="5">
        <f>[2]Summary!F64</f>
        <v>987258975.86132431</v>
      </c>
      <c r="D10" s="6" t="s">
        <v>8</v>
      </c>
    </row>
    <row r="11" spans="2:4" x14ac:dyDescent="0.3">
      <c r="B11" s="2" t="s">
        <v>9</v>
      </c>
      <c r="C11" s="8">
        <v>2.4208409999999996E-2</v>
      </c>
      <c r="D11" s="2" t="s">
        <v>10</v>
      </c>
    </row>
    <row r="12" spans="2:4" x14ac:dyDescent="0.3">
      <c r="B12" s="2" t="s">
        <v>11</v>
      </c>
      <c r="C12" s="5">
        <f>C10*C11</f>
        <v>23899970.063831039</v>
      </c>
      <c r="D12" s="6" t="s">
        <v>12</v>
      </c>
    </row>
    <row r="14" spans="2:4" x14ac:dyDescent="0.3">
      <c r="B14" s="2" t="s">
        <v>4</v>
      </c>
      <c r="C14" s="5">
        <f>[2]Summary!B74</f>
        <v>27945749.878154576</v>
      </c>
      <c r="D14" s="2" t="s">
        <v>13</v>
      </c>
    </row>
    <row r="15" spans="2:4" x14ac:dyDescent="0.3">
      <c r="D15" s="7"/>
    </row>
    <row r="16" spans="2:4" x14ac:dyDescent="0.3">
      <c r="B16" s="2" t="s">
        <v>14</v>
      </c>
      <c r="C16" s="5">
        <f>C12-C14</f>
        <v>-4045779.8143235371</v>
      </c>
      <c r="D16" s="2" t="s">
        <v>15</v>
      </c>
    </row>
    <row r="17" spans="2:4" x14ac:dyDescent="0.3">
      <c r="D17" s="7"/>
    </row>
    <row r="18" spans="2:4" x14ac:dyDescent="0.3">
      <c r="D18" s="7"/>
    </row>
    <row r="19" spans="2:4" x14ac:dyDescent="0.3">
      <c r="B19" s="3" t="s">
        <v>16</v>
      </c>
      <c r="D19" s="7"/>
    </row>
    <row r="20" spans="2:4" x14ac:dyDescent="0.3">
      <c r="B20" s="2" t="s">
        <v>17</v>
      </c>
      <c r="C20" s="5">
        <f>[2]Summary!J64</f>
        <v>1095981444.5934274</v>
      </c>
      <c r="D20" s="6" t="s">
        <v>18</v>
      </c>
    </row>
    <row r="21" spans="2:4" x14ac:dyDescent="0.3">
      <c r="B21" s="2" t="s">
        <v>9</v>
      </c>
      <c r="C21" s="8">
        <v>2.4199999999999999E-2</v>
      </c>
      <c r="D21" s="2" t="s">
        <v>10</v>
      </c>
    </row>
    <row r="22" spans="2:4" x14ac:dyDescent="0.3">
      <c r="B22" s="2" t="s">
        <v>19</v>
      </c>
      <c r="C22" s="5">
        <f>C20*C21</f>
        <v>26522750.959160943</v>
      </c>
      <c r="D22" s="6" t="s">
        <v>20</v>
      </c>
    </row>
    <row r="24" spans="2:4" x14ac:dyDescent="0.3">
      <c r="B24" s="2" t="s">
        <v>11</v>
      </c>
      <c r="C24" s="5">
        <f>C12</f>
        <v>23899970.063831039</v>
      </c>
      <c r="D24" s="6" t="s">
        <v>13</v>
      </c>
    </row>
    <row r="25" spans="2:4" x14ac:dyDescent="0.3">
      <c r="D25" s="7"/>
    </row>
    <row r="26" spans="2:4" x14ac:dyDescent="0.3">
      <c r="B26" s="2" t="s">
        <v>21</v>
      </c>
      <c r="C26" s="5">
        <f>C22-C24</f>
        <v>2622780.8953299038</v>
      </c>
      <c r="D26" s="2" t="s">
        <v>15</v>
      </c>
    </row>
    <row r="27" spans="2:4" x14ac:dyDescent="0.3">
      <c r="D27" s="7"/>
    </row>
    <row r="28" spans="2:4" x14ac:dyDescent="0.3">
      <c r="D28" s="7"/>
    </row>
    <row r="29" spans="2:4" x14ac:dyDescent="0.3">
      <c r="D29" s="7"/>
    </row>
    <row r="30" spans="2:4" x14ac:dyDescent="0.3">
      <c r="D30" s="7"/>
    </row>
    <row r="31" spans="2:4" x14ac:dyDescent="0.3">
      <c r="D31" s="7"/>
    </row>
  </sheetData>
  <pageMargins left="0.7" right="0.7" top="0.75" bottom="0.75" header="0.3" footer="0.3"/>
  <pageSetup orientation="portrait" r:id="rId1"/>
  <headerFooter>
    <oddHeader>&amp;RExh. JH-4
Dockets UE-230172
UE-210852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1B45-42C7-4F45-B727-EC44E6AF3F63}">
  <sheetPr>
    <pageSetUpPr fitToPage="1"/>
  </sheetPr>
  <dimension ref="B1:D31"/>
  <sheetViews>
    <sheetView tabSelected="1" showOutlineSymbols="0" workbookViewId="0">
      <selection activeCell="C11" sqref="C11"/>
    </sheetView>
  </sheetViews>
  <sheetFormatPr defaultColWidth="9.15234375" defaultRowHeight="12.45" x14ac:dyDescent="0.3"/>
  <cols>
    <col min="1" max="1" width="3.15234375" style="2" customWidth="1"/>
    <col min="2" max="2" width="42.23046875" style="2" customWidth="1"/>
    <col min="3" max="3" width="16.23046875" style="2" customWidth="1"/>
    <col min="4" max="4" width="26.23046875" style="2" customWidth="1"/>
    <col min="5" max="5" width="14" style="2" bestFit="1" customWidth="1"/>
    <col min="6" max="16384" width="9.15234375" style="2"/>
  </cols>
  <sheetData>
    <row r="1" spans="2:4" x14ac:dyDescent="0.3">
      <c r="B1" s="1" t="s">
        <v>0</v>
      </c>
    </row>
    <row r="2" spans="2:4" x14ac:dyDescent="0.3">
      <c r="B2" s="1" t="str">
        <f>[1]Summary!A2</f>
        <v>Washington 2023 General Rate Case</v>
      </c>
    </row>
    <row r="3" spans="2:4" x14ac:dyDescent="0.3">
      <c r="B3" s="1" t="s">
        <v>22</v>
      </c>
    </row>
    <row r="5" spans="2:4" x14ac:dyDescent="0.3">
      <c r="B5" s="3" t="s">
        <v>23</v>
      </c>
      <c r="D5" s="4" t="s">
        <v>3</v>
      </c>
    </row>
    <row r="6" spans="2:4" x14ac:dyDescent="0.3">
      <c r="B6" s="2" t="s">
        <v>24</v>
      </c>
      <c r="C6" s="5">
        <f>[1]Summary!B74</f>
        <v>26522750.959160943</v>
      </c>
      <c r="D6" s="6" t="s">
        <v>25</v>
      </c>
    </row>
    <row r="7" spans="2:4" x14ac:dyDescent="0.3">
      <c r="D7" s="7"/>
    </row>
    <row r="8" spans="2:4" x14ac:dyDescent="0.3">
      <c r="D8" s="7"/>
    </row>
    <row r="9" spans="2:4" x14ac:dyDescent="0.3">
      <c r="B9" s="3" t="s">
        <v>26</v>
      </c>
      <c r="D9" s="7"/>
    </row>
    <row r="10" spans="2:4" x14ac:dyDescent="0.3">
      <c r="B10" s="2" t="s">
        <v>7</v>
      </c>
      <c r="C10" s="5">
        <f>[1]Summary!J64</f>
        <v>1351502797.7541223</v>
      </c>
      <c r="D10" s="6" t="s">
        <v>27</v>
      </c>
    </row>
    <row r="11" spans="2:4" x14ac:dyDescent="0.3">
      <c r="B11" s="2" t="s">
        <v>9</v>
      </c>
      <c r="C11" s="8">
        <v>2.4208409999999996E-2</v>
      </c>
      <c r="D11" s="2" t="s">
        <v>28</v>
      </c>
    </row>
    <row r="12" spans="2:4" x14ac:dyDescent="0.3">
      <c r="B12" s="2" t="s">
        <v>11</v>
      </c>
      <c r="C12" s="5">
        <f>C10*C11</f>
        <v>32717733.844178867</v>
      </c>
      <c r="D12" s="6" t="s">
        <v>27</v>
      </c>
    </row>
    <row r="14" spans="2:4" x14ac:dyDescent="0.3">
      <c r="B14" s="2" t="s">
        <v>4</v>
      </c>
      <c r="C14" s="5">
        <f>[1]Summary!B74</f>
        <v>26522750.959160943</v>
      </c>
      <c r="D14" s="2" t="s">
        <v>13</v>
      </c>
    </row>
    <row r="15" spans="2:4" x14ac:dyDescent="0.3">
      <c r="D15" s="7"/>
    </row>
    <row r="16" spans="2:4" x14ac:dyDescent="0.3">
      <c r="B16" s="2" t="s">
        <v>29</v>
      </c>
      <c r="C16" s="5">
        <f>C12-C14</f>
        <v>6194982.885017924</v>
      </c>
      <c r="D16" s="2" t="s">
        <v>30</v>
      </c>
    </row>
    <row r="17" spans="2:4" x14ac:dyDescent="0.3">
      <c r="D17" s="7"/>
    </row>
    <row r="18" spans="2:4" x14ac:dyDescent="0.3">
      <c r="D18" s="7"/>
    </row>
    <row r="19" spans="2:4" x14ac:dyDescent="0.3">
      <c r="B19" s="1"/>
      <c r="D19" s="7"/>
    </row>
    <row r="20" spans="2:4" x14ac:dyDescent="0.3">
      <c r="C20" s="9"/>
      <c r="D20" s="6"/>
    </row>
    <row r="21" spans="2:4" x14ac:dyDescent="0.3">
      <c r="C21" s="10"/>
    </row>
    <row r="22" spans="2:4" x14ac:dyDescent="0.3">
      <c r="C22" s="9"/>
      <c r="D22" s="6"/>
    </row>
    <row r="24" spans="2:4" x14ac:dyDescent="0.3">
      <c r="C24" s="9"/>
      <c r="D24" s="6"/>
    </row>
    <row r="25" spans="2:4" x14ac:dyDescent="0.3">
      <c r="D25" s="7"/>
    </row>
    <row r="26" spans="2:4" x14ac:dyDescent="0.3">
      <c r="C26" s="9"/>
    </row>
    <row r="27" spans="2:4" x14ac:dyDescent="0.3">
      <c r="D27" s="7"/>
    </row>
    <row r="28" spans="2:4" x14ac:dyDescent="0.3">
      <c r="D28" s="7"/>
    </row>
    <row r="29" spans="2:4" x14ac:dyDescent="0.3">
      <c r="D29" s="7"/>
    </row>
    <row r="30" spans="2:4" x14ac:dyDescent="0.3">
      <c r="D30" s="7"/>
    </row>
    <row r="31" spans="2:4" x14ac:dyDescent="0.3">
      <c r="D31" s="7"/>
    </row>
  </sheetData>
  <pageMargins left="0.7" right="0.7" top="0.75" bottom="0.75" header="0.3" footer="0.3"/>
  <pageSetup orientation="portrait" r:id="rId1"/>
  <headerFooter>
    <oddHeader>&amp;RExh. JH-4
Dockets UE-230172
UE-210852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72042E-33DC-4EA3-B550-C3F31182F9D1}"/>
</file>

<file path=customXml/itemProps2.xml><?xml version="1.0" encoding="utf-8"?>
<ds:datastoreItem xmlns:ds="http://schemas.openxmlformats.org/officeDocument/2006/customXml" ds:itemID="{36F127B7-8038-4A29-877F-AC30F0A20AFF}"/>
</file>

<file path=customXml/itemProps3.xml><?xml version="1.0" encoding="utf-8"?>
<ds:datastoreItem xmlns:ds="http://schemas.openxmlformats.org/officeDocument/2006/customXml" ds:itemID="{168EAA30-164F-4BF0-9FAA-A2FDDF3455A3}"/>
</file>

<file path=customXml/itemProps4.xml><?xml version="1.0" encoding="utf-8"?>
<ds:datastoreItem xmlns:ds="http://schemas.openxmlformats.org/officeDocument/2006/customXml" ds:itemID="{05A758E1-7309-4C0C-BD78-565BA43FA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Calc-Exh JH-4 page 1</vt:lpstr>
      <vt:lpstr>Interest Calc-Exh JH-4  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cp:lastPrinted>2023-09-06T22:15:28Z</cp:lastPrinted>
  <dcterms:created xsi:type="dcterms:W3CDTF">2023-08-30T18:22:02Z</dcterms:created>
  <dcterms:modified xsi:type="dcterms:W3CDTF">2023-09-06T22:16:26Z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