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6" windowWidth="15576" windowHeight="9780"/>
  </bookViews>
  <sheets>
    <sheet name="Summary" sheetId="2" r:id="rId1"/>
    <sheet name="Calculation" sheetId="1" r:id="rId2"/>
  </sheets>
  <definedNames>
    <definedName name="_xlnm.Print_Area" localSheetId="1">Calculation!$A$6:$O$587</definedName>
    <definedName name="_xlnm.Print_Area" localSheetId="0">Summary!$A$1:$D$27</definedName>
    <definedName name="_xlnm.Print_Titles" localSheetId="1">Calculation!$1:$5</definedName>
  </definedNames>
  <calcPr calcId="125725"/>
</workbook>
</file>

<file path=xl/calcChain.xml><?xml version="1.0" encoding="utf-8"?>
<calcChain xmlns="http://schemas.openxmlformats.org/spreadsheetml/2006/main">
  <c r="N368" i="1"/>
  <c r="N236"/>
  <c r="N225"/>
  <c r="N209"/>
  <c r="N200"/>
  <c r="N124"/>
  <c r="N115"/>
  <c r="N106"/>
  <c r="N97"/>
  <c r="N90"/>
  <c r="N82"/>
  <c r="N73"/>
  <c r="N65"/>
  <c r="N57"/>
  <c r="N48"/>
  <c r="N40"/>
  <c r="N32"/>
  <c r="N23"/>
  <c r="N15"/>
  <c r="C14" i="2"/>
  <c r="C13"/>
  <c r="C12"/>
  <c r="C11"/>
  <c r="B14"/>
  <c r="B13"/>
  <c r="B12"/>
  <c r="B11"/>
  <c r="G585" i="1"/>
  <c r="F585"/>
  <c r="H579"/>
  <c r="H580"/>
  <c r="K580" s="1"/>
  <c r="N580" s="1"/>
  <c r="H581"/>
  <c r="I581" s="1"/>
  <c r="J581" s="1"/>
  <c r="H582"/>
  <c r="K582"/>
  <c r="H583"/>
  <c r="I583" s="1"/>
  <c r="J583" s="1"/>
  <c r="J578"/>
  <c r="I578"/>
  <c r="H578"/>
  <c r="K578" s="1"/>
  <c r="G551"/>
  <c r="F551"/>
  <c r="H541"/>
  <c r="I541" s="1"/>
  <c r="H542"/>
  <c r="K542" s="1"/>
  <c r="N542" s="1"/>
  <c r="H543"/>
  <c r="I543" s="1"/>
  <c r="J543" s="1"/>
  <c r="H544"/>
  <c r="K544" s="1"/>
  <c r="N544" s="1"/>
  <c r="H545"/>
  <c r="K545" s="1"/>
  <c r="N545" s="1"/>
  <c r="H546"/>
  <c r="K546" s="1"/>
  <c r="H547"/>
  <c r="K547" s="1"/>
  <c r="H548"/>
  <c r="K548" s="1"/>
  <c r="H549"/>
  <c r="I549" s="1"/>
  <c r="H540"/>
  <c r="I540" s="1"/>
  <c r="G527"/>
  <c r="F527"/>
  <c r="G522"/>
  <c r="F522"/>
  <c r="H526"/>
  <c r="H525"/>
  <c r="K525" s="1"/>
  <c r="N525" s="1"/>
  <c r="H519"/>
  <c r="I519" s="1"/>
  <c r="H520"/>
  <c r="I520" s="1"/>
  <c r="J520" s="1"/>
  <c r="N520"/>
  <c r="H521"/>
  <c r="I521" s="1"/>
  <c r="J521" s="1"/>
  <c r="N521"/>
  <c r="H518"/>
  <c r="I518" s="1"/>
  <c r="G515"/>
  <c r="G507"/>
  <c r="G499"/>
  <c r="G491"/>
  <c r="G483"/>
  <c r="G475"/>
  <c r="F515"/>
  <c r="F507"/>
  <c r="F499"/>
  <c r="F491"/>
  <c r="F483"/>
  <c r="F475"/>
  <c r="H511"/>
  <c r="K511" s="1"/>
  <c r="H512"/>
  <c r="K512" s="1"/>
  <c r="H513"/>
  <c r="K513" s="1"/>
  <c r="N513" s="1"/>
  <c r="H514"/>
  <c r="K514" s="1"/>
  <c r="N514" s="1"/>
  <c r="H503"/>
  <c r="K503" s="1"/>
  <c r="H504"/>
  <c r="K504" s="1"/>
  <c r="N504" s="1"/>
  <c r="H505"/>
  <c r="I505" s="1"/>
  <c r="J505" s="1"/>
  <c r="H506"/>
  <c r="K506" s="1"/>
  <c r="H495"/>
  <c r="K495" s="1"/>
  <c r="H496"/>
  <c r="K496" s="1"/>
  <c r="N496" s="1"/>
  <c r="H497"/>
  <c r="I497" s="1"/>
  <c r="J497" s="1"/>
  <c r="H498"/>
  <c r="K498" s="1"/>
  <c r="N498" s="1"/>
  <c r="H487"/>
  <c r="I487" s="1"/>
  <c r="H488"/>
  <c r="K488" s="1"/>
  <c r="N488" s="1"/>
  <c r="H489"/>
  <c r="I489" s="1"/>
  <c r="J489" s="1"/>
  <c r="H490"/>
  <c r="K490" s="1"/>
  <c r="H479"/>
  <c r="I479" s="1"/>
  <c r="H480"/>
  <c r="K480" s="1"/>
  <c r="N480" s="1"/>
  <c r="H481"/>
  <c r="H482"/>
  <c r="K482" s="1"/>
  <c r="H471"/>
  <c r="I471" s="1"/>
  <c r="H472"/>
  <c r="I472" s="1"/>
  <c r="J472" s="1"/>
  <c r="H473"/>
  <c r="I473" s="1"/>
  <c r="J473" s="1"/>
  <c r="H474"/>
  <c r="K474" s="1"/>
  <c r="H510"/>
  <c r="I510" s="1"/>
  <c r="H502"/>
  <c r="I502" s="1"/>
  <c r="H494"/>
  <c r="I494" s="1"/>
  <c r="K486"/>
  <c r="N486" s="1"/>
  <c r="H486"/>
  <c r="I486" s="1"/>
  <c r="H478"/>
  <c r="I478" s="1"/>
  <c r="H470"/>
  <c r="I470" s="1"/>
  <c r="H449"/>
  <c r="I449" s="1"/>
  <c r="H450"/>
  <c r="I450" s="1"/>
  <c r="H451"/>
  <c r="I451" s="1"/>
  <c r="J451" s="1"/>
  <c r="H448"/>
  <c r="I448" s="1"/>
  <c r="G467"/>
  <c r="G460"/>
  <c r="G452"/>
  <c r="K452"/>
  <c r="G445"/>
  <c r="G437"/>
  <c r="G428"/>
  <c r="F467"/>
  <c r="F460"/>
  <c r="F452"/>
  <c r="F445"/>
  <c r="F437"/>
  <c r="F428"/>
  <c r="H464"/>
  <c r="K464" s="1"/>
  <c r="H465"/>
  <c r="I465" s="1"/>
  <c r="J465" s="1"/>
  <c r="H466"/>
  <c r="I466" s="1"/>
  <c r="J466" s="1"/>
  <c r="H456"/>
  <c r="H457"/>
  <c r="K457" s="1"/>
  <c r="N457" s="1"/>
  <c r="H458"/>
  <c r="I458" s="1"/>
  <c r="J458" s="1"/>
  <c r="H459"/>
  <c r="I459" s="1"/>
  <c r="J459" s="1"/>
  <c r="N449"/>
  <c r="N450"/>
  <c r="N451"/>
  <c r="H441"/>
  <c r="K441" s="1"/>
  <c r="N441" s="1"/>
  <c r="H442"/>
  <c r="K442" s="1"/>
  <c r="H443"/>
  <c r="I443" s="1"/>
  <c r="J443" s="1"/>
  <c r="H444"/>
  <c r="K444" s="1"/>
  <c r="N444" s="1"/>
  <c r="H432"/>
  <c r="I432" s="1"/>
  <c r="H433"/>
  <c r="K433" s="1"/>
  <c r="N433" s="1"/>
  <c r="H434"/>
  <c r="I434" s="1"/>
  <c r="J434" s="1"/>
  <c r="H435"/>
  <c r="K435" s="1"/>
  <c r="H436"/>
  <c r="K436" s="1"/>
  <c r="N436" s="1"/>
  <c r="H423"/>
  <c r="K423" s="1"/>
  <c r="H424"/>
  <c r="K424" s="1"/>
  <c r="H425"/>
  <c r="K425" s="1"/>
  <c r="N425" s="1"/>
  <c r="H426"/>
  <c r="K426" s="1"/>
  <c r="N426" s="1"/>
  <c r="H427"/>
  <c r="K427" s="1"/>
  <c r="H463"/>
  <c r="I463" s="1"/>
  <c r="H455"/>
  <c r="I455" s="1"/>
  <c r="N448"/>
  <c r="H440"/>
  <c r="I440" s="1"/>
  <c r="H431"/>
  <c r="I431" s="1"/>
  <c r="H422"/>
  <c r="K422" s="1"/>
  <c r="G419"/>
  <c r="G410"/>
  <c r="F419"/>
  <c r="F410"/>
  <c r="H414"/>
  <c r="K414" s="1"/>
  <c r="N414" s="1"/>
  <c r="H415"/>
  <c r="K415" s="1"/>
  <c r="H416"/>
  <c r="I416" s="1"/>
  <c r="J416" s="1"/>
  <c r="H417"/>
  <c r="I417" s="1"/>
  <c r="J417" s="1"/>
  <c r="H418"/>
  <c r="K418" s="1"/>
  <c r="H405"/>
  <c r="K405" s="1"/>
  <c r="H406"/>
  <c r="I406" s="1"/>
  <c r="J406" s="1"/>
  <c r="H407"/>
  <c r="I407" s="1"/>
  <c r="J407" s="1"/>
  <c r="H408"/>
  <c r="K408" s="1"/>
  <c r="H409"/>
  <c r="K409" s="1"/>
  <c r="H413"/>
  <c r="I413" s="1"/>
  <c r="H404"/>
  <c r="K404" s="1"/>
  <c r="G395"/>
  <c r="G385"/>
  <c r="F395"/>
  <c r="F385"/>
  <c r="H389"/>
  <c r="I389" s="1"/>
  <c r="H390"/>
  <c r="K390" s="1"/>
  <c r="N390" s="1"/>
  <c r="H391"/>
  <c r="I391" s="1"/>
  <c r="J391" s="1"/>
  <c r="H392"/>
  <c r="H393"/>
  <c r="K393" s="1"/>
  <c r="N393" s="1"/>
  <c r="H394"/>
  <c r="K394" s="1"/>
  <c r="H380"/>
  <c r="K380" s="1"/>
  <c r="H381"/>
  <c r="I381" s="1"/>
  <c r="J381" s="1"/>
  <c r="H382"/>
  <c r="I382" s="1"/>
  <c r="J382" s="1"/>
  <c r="H383"/>
  <c r="K383" s="1"/>
  <c r="N383" s="1"/>
  <c r="H384"/>
  <c r="K384" s="1"/>
  <c r="N384" s="1"/>
  <c r="H388"/>
  <c r="I388" s="1"/>
  <c r="H379"/>
  <c r="I379" s="1"/>
  <c r="G376"/>
  <c r="G368"/>
  <c r="G360"/>
  <c r="G349"/>
  <c r="G341"/>
  <c r="F376"/>
  <c r="F368"/>
  <c r="F360"/>
  <c r="F349"/>
  <c r="F341"/>
  <c r="H372"/>
  <c r="K372" s="1"/>
  <c r="H373"/>
  <c r="K373" s="1"/>
  <c r="N373" s="1"/>
  <c r="H374"/>
  <c r="I374" s="1"/>
  <c r="J374" s="1"/>
  <c r="H375"/>
  <c r="K375" s="1"/>
  <c r="N375" s="1"/>
  <c r="H364"/>
  <c r="H365"/>
  <c r="K365" s="1"/>
  <c r="N365" s="1"/>
  <c r="H366"/>
  <c r="I366" s="1"/>
  <c r="J366" s="1"/>
  <c r="H367"/>
  <c r="I367" s="1"/>
  <c r="H353"/>
  <c r="I353" s="1"/>
  <c r="H354"/>
  <c r="I354" s="1"/>
  <c r="J354" s="1"/>
  <c r="H355"/>
  <c r="I355" s="1"/>
  <c r="J355" s="1"/>
  <c r="H356"/>
  <c r="K356" s="1"/>
  <c r="H357"/>
  <c r="K357" s="1"/>
  <c r="N357" s="1"/>
  <c r="H358"/>
  <c r="K358" s="1"/>
  <c r="H359"/>
  <c r="K359" s="1"/>
  <c r="H345"/>
  <c r="K345" s="1"/>
  <c r="N345" s="1"/>
  <c r="H346"/>
  <c r="K346" s="1"/>
  <c r="H347"/>
  <c r="I347" s="1"/>
  <c r="J347" s="1"/>
  <c r="H348"/>
  <c r="K348" s="1"/>
  <c r="N348" s="1"/>
  <c r="H336"/>
  <c r="K336" s="1"/>
  <c r="H337"/>
  <c r="K337" s="1"/>
  <c r="N337" s="1"/>
  <c r="H338"/>
  <c r="I338" s="1"/>
  <c r="J338" s="1"/>
  <c r="H339"/>
  <c r="I339" s="1"/>
  <c r="J339" s="1"/>
  <c r="H340"/>
  <c r="H371"/>
  <c r="I371" s="1"/>
  <c r="H363"/>
  <c r="I363" s="1"/>
  <c r="J363" s="1"/>
  <c r="H352"/>
  <c r="I352" s="1"/>
  <c r="H344"/>
  <c r="H335"/>
  <c r="I335" s="1"/>
  <c r="G332"/>
  <c r="G323"/>
  <c r="G312"/>
  <c r="G301"/>
  <c r="G293"/>
  <c r="F332"/>
  <c r="F323"/>
  <c r="F312"/>
  <c r="F301"/>
  <c r="F293"/>
  <c r="H327"/>
  <c r="K327" s="1"/>
  <c r="H328"/>
  <c r="K328" s="1"/>
  <c r="N328" s="1"/>
  <c r="H329"/>
  <c r="I329" s="1"/>
  <c r="J329" s="1"/>
  <c r="H330"/>
  <c r="K330" s="1"/>
  <c r="H331"/>
  <c r="K331" s="1"/>
  <c r="N331" s="1"/>
  <c r="H316"/>
  <c r="K316" s="1"/>
  <c r="H317"/>
  <c r="K317" s="1"/>
  <c r="H318"/>
  <c r="I318" s="1"/>
  <c r="H319"/>
  <c r="H320"/>
  <c r="K320" s="1"/>
  <c r="H321"/>
  <c r="I321" s="1"/>
  <c r="H322"/>
  <c r="K322" s="1"/>
  <c r="H305"/>
  <c r="K305" s="1"/>
  <c r="H306"/>
  <c r="I306" s="1"/>
  <c r="J306" s="1"/>
  <c r="H307"/>
  <c r="I307" s="1"/>
  <c r="J307" s="1"/>
  <c r="H308"/>
  <c r="K308" s="1"/>
  <c r="N308" s="1"/>
  <c r="H309"/>
  <c r="K309" s="1"/>
  <c r="N309" s="1"/>
  <c r="H310"/>
  <c r="K310" s="1"/>
  <c r="H311"/>
  <c r="K311" s="1"/>
  <c r="H297"/>
  <c r="K297" s="1"/>
  <c r="H298"/>
  <c r="K298" s="1"/>
  <c r="N298" s="1"/>
  <c r="H299"/>
  <c r="I299" s="1"/>
  <c r="J299" s="1"/>
  <c r="H300"/>
  <c r="K300" s="1"/>
  <c r="N300" s="1"/>
  <c r="H290"/>
  <c r="K290" s="1"/>
  <c r="H291"/>
  <c r="K291" s="1"/>
  <c r="H292"/>
  <c r="I292" s="1"/>
  <c r="J292" s="1"/>
  <c r="H326"/>
  <c r="K326" s="1"/>
  <c r="N326" s="1"/>
  <c r="H315"/>
  <c r="I315" s="1"/>
  <c r="H304"/>
  <c r="I304" s="1"/>
  <c r="H296"/>
  <c r="I296" s="1"/>
  <c r="H289"/>
  <c r="I289" s="1"/>
  <c r="G286"/>
  <c r="G277"/>
  <c r="G266"/>
  <c r="G255"/>
  <c r="G247"/>
  <c r="F286"/>
  <c r="F277"/>
  <c r="F266"/>
  <c r="H265"/>
  <c r="K265" s="1"/>
  <c r="F255"/>
  <c r="F247"/>
  <c r="H281"/>
  <c r="K281" s="1"/>
  <c r="N281" s="1"/>
  <c r="H282"/>
  <c r="K282" s="1"/>
  <c r="H283"/>
  <c r="I283" s="1"/>
  <c r="J283" s="1"/>
  <c r="H284"/>
  <c r="I284" s="1"/>
  <c r="J284" s="1"/>
  <c r="H285"/>
  <c r="K285" s="1"/>
  <c r="H270"/>
  <c r="K270" s="1"/>
  <c r="H271"/>
  <c r="K271" s="1"/>
  <c r="N271" s="1"/>
  <c r="H272"/>
  <c r="I272" s="1"/>
  <c r="J272" s="1"/>
  <c r="H273"/>
  <c r="I273" s="1"/>
  <c r="H274"/>
  <c r="K274" s="1"/>
  <c r="N274" s="1"/>
  <c r="H275"/>
  <c r="I275" s="1"/>
  <c r="J275" s="1"/>
  <c r="H276"/>
  <c r="K276" s="1"/>
  <c r="H259"/>
  <c r="K259" s="1"/>
  <c r="H260"/>
  <c r="K260" s="1"/>
  <c r="N260" s="1"/>
  <c r="H261"/>
  <c r="K261" s="1"/>
  <c r="N261" s="1"/>
  <c r="H262"/>
  <c r="I262" s="1"/>
  <c r="J262" s="1"/>
  <c r="H263"/>
  <c r="I263" s="1"/>
  <c r="J263" s="1"/>
  <c r="H264"/>
  <c r="I264" s="1"/>
  <c r="H251"/>
  <c r="K251" s="1"/>
  <c r="H252"/>
  <c r="K252" s="1"/>
  <c r="H253"/>
  <c r="I253" s="1"/>
  <c r="J253" s="1"/>
  <c r="H254"/>
  <c r="H240"/>
  <c r="I240" s="1"/>
  <c r="H241"/>
  <c r="K241" s="1"/>
  <c r="N241" s="1"/>
  <c r="H242"/>
  <c r="I242" s="1"/>
  <c r="J242" s="1"/>
  <c r="H243"/>
  <c r="K243" s="1"/>
  <c r="H244"/>
  <c r="K244" s="1"/>
  <c r="N244" s="1"/>
  <c r="H245"/>
  <c r="K245" s="1"/>
  <c r="H246"/>
  <c r="K246" s="1"/>
  <c r="H280"/>
  <c r="I280" s="1"/>
  <c r="H269"/>
  <c r="I269" s="1"/>
  <c r="H258"/>
  <c r="I258" s="1"/>
  <c r="H250"/>
  <c r="I250" s="1"/>
  <c r="H239"/>
  <c r="I239" s="1"/>
  <c r="G236"/>
  <c r="F236"/>
  <c r="G225"/>
  <c r="F225"/>
  <c r="G217"/>
  <c r="K217"/>
  <c r="F217"/>
  <c r="G209"/>
  <c r="F209"/>
  <c r="G200"/>
  <c r="F200"/>
  <c r="H229"/>
  <c r="K229" s="1"/>
  <c r="N229" s="1"/>
  <c r="H230"/>
  <c r="K230" s="1"/>
  <c r="H231"/>
  <c r="I231" s="1"/>
  <c r="H232"/>
  <c r="H233"/>
  <c r="K233" s="1"/>
  <c r="H234"/>
  <c r="K234" s="1"/>
  <c r="H235"/>
  <c r="I235" s="1"/>
  <c r="J235" s="1"/>
  <c r="H221"/>
  <c r="K221" s="1"/>
  <c r="H222"/>
  <c r="K222" s="1"/>
  <c r="H223"/>
  <c r="I223" s="1"/>
  <c r="J223" s="1"/>
  <c r="H224"/>
  <c r="H216"/>
  <c r="I216" s="1"/>
  <c r="H215"/>
  <c r="I215" s="1"/>
  <c r="H214"/>
  <c r="I214" s="1"/>
  <c r="H213"/>
  <c r="I213" s="1"/>
  <c r="H212"/>
  <c r="I212" s="1"/>
  <c r="N216"/>
  <c r="N215"/>
  <c r="N214"/>
  <c r="N213"/>
  <c r="N212"/>
  <c r="H205"/>
  <c r="K205" s="1"/>
  <c r="H206"/>
  <c r="I206" s="1"/>
  <c r="J206" s="1"/>
  <c r="H207"/>
  <c r="I207" s="1"/>
  <c r="J207" s="1"/>
  <c r="H208"/>
  <c r="K208" s="1"/>
  <c r="N208" s="1"/>
  <c r="H204"/>
  <c r="I204" s="1"/>
  <c r="N203"/>
  <c r="H228"/>
  <c r="I228" s="1"/>
  <c r="H220"/>
  <c r="I220" s="1"/>
  <c r="H203"/>
  <c r="I203" s="1"/>
  <c r="H193"/>
  <c r="K193" s="1"/>
  <c r="H194"/>
  <c r="K194" s="1"/>
  <c r="H195"/>
  <c r="I195" s="1"/>
  <c r="J195" s="1"/>
  <c r="H196"/>
  <c r="K196" s="1"/>
  <c r="N196" s="1"/>
  <c r="H197"/>
  <c r="I197" s="1"/>
  <c r="J197" s="1"/>
  <c r="H198"/>
  <c r="I198" s="1"/>
  <c r="J198" s="1"/>
  <c r="H199"/>
  <c r="K199" s="1"/>
  <c r="N199" s="1"/>
  <c r="H192"/>
  <c r="I192" s="1"/>
  <c r="H183"/>
  <c r="H184"/>
  <c r="H185"/>
  <c r="H186"/>
  <c r="H187"/>
  <c r="H188"/>
  <c r="H181"/>
  <c r="H182"/>
  <c r="G189"/>
  <c r="G178"/>
  <c r="G170"/>
  <c r="G161"/>
  <c r="F161"/>
  <c r="F170"/>
  <c r="F178"/>
  <c r="F189"/>
  <c r="G151"/>
  <c r="F151"/>
  <c r="H174"/>
  <c r="K174" s="1"/>
  <c r="H175"/>
  <c r="I175" s="1"/>
  <c r="J175" s="1"/>
  <c r="H176"/>
  <c r="I176" s="1"/>
  <c r="J176" s="1"/>
  <c r="H177"/>
  <c r="I177" s="1"/>
  <c r="J177" s="1"/>
  <c r="H173"/>
  <c r="I173" s="1"/>
  <c r="H165"/>
  <c r="K165" s="1"/>
  <c r="H166"/>
  <c r="K166" s="1"/>
  <c r="H167"/>
  <c r="I167" s="1"/>
  <c r="J167" s="1"/>
  <c r="H168"/>
  <c r="H169"/>
  <c r="I169" s="1"/>
  <c r="J169" s="1"/>
  <c r="M169" s="1"/>
  <c r="N169"/>
  <c r="H164"/>
  <c r="I164" s="1"/>
  <c r="H155"/>
  <c r="K155" s="1"/>
  <c r="H156"/>
  <c r="I156" s="1"/>
  <c r="J156" s="1"/>
  <c r="H157"/>
  <c r="I157" s="1"/>
  <c r="J157" s="1"/>
  <c r="H158"/>
  <c r="K158" s="1"/>
  <c r="N158" s="1"/>
  <c r="H159"/>
  <c r="I159" s="1"/>
  <c r="J159" s="1"/>
  <c r="H160"/>
  <c r="K160" s="1"/>
  <c r="H154"/>
  <c r="I154" s="1"/>
  <c r="H145"/>
  <c r="I145" s="1"/>
  <c r="H146"/>
  <c r="K146" s="1"/>
  <c r="H147"/>
  <c r="I147" s="1"/>
  <c r="J147" s="1"/>
  <c r="H148"/>
  <c r="I148" s="1"/>
  <c r="J148" s="1"/>
  <c r="H149"/>
  <c r="K149" s="1"/>
  <c r="H150"/>
  <c r="K150" s="1"/>
  <c r="N150" s="1"/>
  <c r="H144"/>
  <c r="K144" s="1"/>
  <c r="G137"/>
  <c r="F137"/>
  <c r="G124"/>
  <c r="F124"/>
  <c r="G115"/>
  <c r="F115"/>
  <c r="G106"/>
  <c r="F106"/>
  <c r="H119"/>
  <c r="K119" s="1"/>
  <c r="H120"/>
  <c r="K120" s="1"/>
  <c r="H121"/>
  <c r="I121" s="1"/>
  <c r="J121" s="1"/>
  <c r="H122"/>
  <c r="H123"/>
  <c r="K123" s="1"/>
  <c r="N123" s="1"/>
  <c r="H118"/>
  <c r="I118" s="1"/>
  <c r="H110"/>
  <c r="K110" s="1"/>
  <c r="H111"/>
  <c r="K111" s="1"/>
  <c r="H112"/>
  <c r="K112" s="1"/>
  <c r="N112" s="1"/>
  <c r="H113"/>
  <c r="K113" s="1"/>
  <c r="H114"/>
  <c r="I114" s="1"/>
  <c r="J114" s="1"/>
  <c r="H109"/>
  <c r="I109" s="1"/>
  <c r="H101"/>
  <c r="K101" s="1"/>
  <c r="H102"/>
  <c r="K102" s="1"/>
  <c r="H103"/>
  <c r="I103" s="1"/>
  <c r="J103" s="1"/>
  <c r="H104"/>
  <c r="H105"/>
  <c r="K105" s="1"/>
  <c r="N105" s="1"/>
  <c r="H100"/>
  <c r="I100" s="1"/>
  <c r="J100" s="1"/>
  <c r="G97"/>
  <c r="F97"/>
  <c r="G90"/>
  <c r="F90"/>
  <c r="G82"/>
  <c r="F82"/>
  <c r="G73"/>
  <c r="F73"/>
  <c r="G65"/>
  <c r="F65"/>
  <c r="G57"/>
  <c r="F57"/>
  <c r="H94"/>
  <c r="K94" s="1"/>
  <c r="H95"/>
  <c r="K95" s="1"/>
  <c r="H96"/>
  <c r="I96" s="1"/>
  <c r="J96" s="1"/>
  <c r="H86"/>
  <c r="K86" s="1"/>
  <c r="N86" s="1"/>
  <c r="H87"/>
  <c r="K87" s="1"/>
  <c r="H88"/>
  <c r="I88" s="1"/>
  <c r="J88" s="1"/>
  <c r="H89"/>
  <c r="H77"/>
  <c r="K77" s="1"/>
  <c r="H78"/>
  <c r="K78" s="1"/>
  <c r="H79"/>
  <c r="K79" s="1"/>
  <c r="H80"/>
  <c r="K80" s="1"/>
  <c r="H81"/>
  <c r="I81" s="1"/>
  <c r="H69"/>
  <c r="K69" s="1"/>
  <c r="H70"/>
  <c r="K70" s="1"/>
  <c r="H71"/>
  <c r="K71" s="1"/>
  <c r="H72"/>
  <c r="K72" s="1"/>
  <c r="H61"/>
  <c r="K61" s="1"/>
  <c r="H62"/>
  <c r="K62" s="1"/>
  <c r="H63"/>
  <c r="K63" s="1"/>
  <c r="H64"/>
  <c r="K64" s="1"/>
  <c r="H93"/>
  <c r="I93" s="1"/>
  <c r="H85"/>
  <c r="H76"/>
  <c r="I76" s="1"/>
  <c r="H68"/>
  <c r="I68" s="1"/>
  <c r="H60"/>
  <c r="H52"/>
  <c r="K52" s="1"/>
  <c r="H53"/>
  <c r="K53" s="1"/>
  <c r="H54"/>
  <c r="K54" s="1"/>
  <c r="H55"/>
  <c r="K55" s="1"/>
  <c r="H56"/>
  <c r="I56" s="1"/>
  <c r="H51"/>
  <c r="I51" s="1"/>
  <c r="H46"/>
  <c r="I46" s="1"/>
  <c r="J46" s="1"/>
  <c r="H47"/>
  <c r="I47" s="1"/>
  <c r="H45"/>
  <c r="H44"/>
  <c r="H43"/>
  <c r="I43" s="1"/>
  <c r="I39"/>
  <c r="H39"/>
  <c r="H37"/>
  <c r="I37" s="1"/>
  <c r="H38"/>
  <c r="I38" s="1"/>
  <c r="J38" s="1"/>
  <c r="H36"/>
  <c r="I36" s="1"/>
  <c r="H35"/>
  <c r="I35" s="1"/>
  <c r="H31"/>
  <c r="K31" s="1"/>
  <c r="H30"/>
  <c r="I30" s="1"/>
  <c r="H29"/>
  <c r="I29" s="1"/>
  <c r="H28"/>
  <c r="I28" s="1"/>
  <c r="H27"/>
  <c r="I27" s="1"/>
  <c r="H26"/>
  <c r="I26" s="1"/>
  <c r="J26" s="1"/>
  <c r="H22"/>
  <c r="I22" s="1"/>
  <c r="H21"/>
  <c r="I21" s="1"/>
  <c r="H20"/>
  <c r="I20" s="1"/>
  <c r="H19"/>
  <c r="I19" s="1"/>
  <c r="H18"/>
  <c r="I18" s="1"/>
  <c r="I14"/>
  <c r="H14"/>
  <c r="H13"/>
  <c r="I13" s="1"/>
  <c r="H12"/>
  <c r="I12" s="1"/>
  <c r="H11"/>
  <c r="I11" s="1"/>
  <c r="H10"/>
  <c r="I10" s="1"/>
  <c r="H9"/>
  <c r="G48"/>
  <c r="F48"/>
  <c r="G40"/>
  <c r="F40"/>
  <c r="G23"/>
  <c r="F23"/>
  <c r="G32"/>
  <c r="F32"/>
  <c r="G15"/>
  <c r="F15"/>
  <c r="H558"/>
  <c r="I558" s="1"/>
  <c r="H559"/>
  <c r="I559" s="1"/>
  <c r="J559" s="1"/>
  <c r="H560"/>
  <c r="K560" s="1"/>
  <c r="H561"/>
  <c r="K561" s="1"/>
  <c r="N561" s="1"/>
  <c r="H562"/>
  <c r="K562" s="1"/>
  <c r="N562" s="1"/>
  <c r="H563"/>
  <c r="K563" s="1"/>
  <c r="N563" s="1"/>
  <c r="H564"/>
  <c r="K564" s="1"/>
  <c r="N564" s="1"/>
  <c r="H565"/>
  <c r="H566"/>
  <c r="I566" s="1"/>
  <c r="H567"/>
  <c r="I567" s="1"/>
  <c r="J567" s="1"/>
  <c r="H568"/>
  <c r="I568" s="1"/>
  <c r="J568" s="1"/>
  <c r="H569"/>
  <c r="K569" s="1"/>
  <c r="N569" s="1"/>
  <c r="H570"/>
  <c r="K570" s="1"/>
  <c r="N570" s="1"/>
  <c r="H557"/>
  <c r="K557" s="1"/>
  <c r="G572"/>
  <c r="F572"/>
  <c r="D14" i="2" l="1"/>
  <c r="D13"/>
  <c r="D12"/>
  <c r="D11"/>
  <c r="B15"/>
  <c r="C15"/>
  <c r="K26" i="1"/>
  <c r="M26" s="1"/>
  <c r="I580"/>
  <c r="J580" s="1"/>
  <c r="M580" s="1"/>
  <c r="H527"/>
  <c r="K543"/>
  <c r="N543" s="1"/>
  <c r="K363"/>
  <c r="L363" s="1"/>
  <c r="K497"/>
  <c r="N497" s="1"/>
  <c r="I525"/>
  <c r="J525" s="1"/>
  <c r="L525" s="1"/>
  <c r="K583"/>
  <c r="N583" s="1"/>
  <c r="H585"/>
  <c r="K581"/>
  <c r="M581" s="1"/>
  <c r="N582"/>
  <c r="K579"/>
  <c r="I579"/>
  <c r="I582"/>
  <c r="J582" s="1"/>
  <c r="L578"/>
  <c r="M578"/>
  <c r="N578"/>
  <c r="F529"/>
  <c r="F534" s="1"/>
  <c r="G529"/>
  <c r="G534" s="1"/>
  <c r="G399"/>
  <c r="K374"/>
  <c r="N374" s="1"/>
  <c r="I542"/>
  <c r="J542" s="1"/>
  <c r="M542" s="1"/>
  <c r="I569"/>
  <c r="J569" s="1"/>
  <c r="M569" s="1"/>
  <c r="K239"/>
  <c r="H349"/>
  <c r="K338"/>
  <c r="N338" s="1"/>
  <c r="I373"/>
  <c r="J373" s="1"/>
  <c r="M373" s="1"/>
  <c r="N452"/>
  <c r="F399"/>
  <c r="I545"/>
  <c r="J545" s="1"/>
  <c r="M545" s="1"/>
  <c r="K416"/>
  <c r="N416" s="1"/>
  <c r="K489"/>
  <c r="N489" s="1"/>
  <c r="I31"/>
  <c r="I32" s="1"/>
  <c r="K335"/>
  <c r="N335" s="1"/>
  <c r="I404"/>
  <c r="H551"/>
  <c r="K371"/>
  <c r="N371" s="1"/>
  <c r="N546"/>
  <c r="N547"/>
  <c r="N548"/>
  <c r="J549"/>
  <c r="I548"/>
  <c r="J548" s="1"/>
  <c r="J541"/>
  <c r="K549"/>
  <c r="I547"/>
  <c r="J547" s="1"/>
  <c r="L547" s="1"/>
  <c r="M543"/>
  <c r="K541"/>
  <c r="I546"/>
  <c r="J546" s="1"/>
  <c r="M546" s="1"/>
  <c r="I544"/>
  <c r="J544" s="1"/>
  <c r="M544" s="1"/>
  <c r="K540"/>
  <c r="J540"/>
  <c r="H522"/>
  <c r="I522"/>
  <c r="K518"/>
  <c r="L518" s="1"/>
  <c r="I526"/>
  <c r="K526"/>
  <c r="K527" s="1"/>
  <c r="N527" s="1"/>
  <c r="L521"/>
  <c r="J519"/>
  <c r="M521"/>
  <c r="L520"/>
  <c r="M520"/>
  <c r="J518"/>
  <c r="I390"/>
  <c r="J390" s="1"/>
  <c r="M390" s="1"/>
  <c r="K440"/>
  <c r="N440" s="1"/>
  <c r="I433"/>
  <c r="J433" s="1"/>
  <c r="M433" s="1"/>
  <c r="K465"/>
  <c r="N465" s="1"/>
  <c r="K502"/>
  <c r="N502" s="1"/>
  <c r="I488"/>
  <c r="J488" s="1"/>
  <c r="M488" s="1"/>
  <c r="H341"/>
  <c r="I346"/>
  <c r="J346" s="1"/>
  <c r="K354"/>
  <c r="N354" s="1"/>
  <c r="K366"/>
  <c r="M366" s="1"/>
  <c r="K391"/>
  <c r="N391" s="1"/>
  <c r="H460"/>
  <c r="I326"/>
  <c r="J326" s="1"/>
  <c r="L326" s="1"/>
  <c r="H395"/>
  <c r="K434"/>
  <c r="N434" s="1"/>
  <c r="I442"/>
  <c r="J442" s="1"/>
  <c r="I506"/>
  <c r="J506" s="1"/>
  <c r="I512"/>
  <c r="J512" s="1"/>
  <c r="H491"/>
  <c r="I504"/>
  <c r="J504" s="1"/>
  <c r="M504" s="1"/>
  <c r="H499"/>
  <c r="K478"/>
  <c r="N478" s="1"/>
  <c r="I496"/>
  <c r="I513"/>
  <c r="J513" s="1"/>
  <c r="M513" s="1"/>
  <c r="H507"/>
  <c r="K494"/>
  <c r="H515"/>
  <c r="K505"/>
  <c r="L505" s="1"/>
  <c r="J494"/>
  <c r="K510"/>
  <c r="M497"/>
  <c r="I481"/>
  <c r="H483"/>
  <c r="K481"/>
  <c r="N481" s="1"/>
  <c r="I480"/>
  <c r="K472"/>
  <c r="N472" s="1"/>
  <c r="K473"/>
  <c r="N473" s="1"/>
  <c r="H475"/>
  <c r="N511"/>
  <c r="N512"/>
  <c r="M512"/>
  <c r="I511"/>
  <c r="J511" s="1"/>
  <c r="M511" s="1"/>
  <c r="I514"/>
  <c r="N503"/>
  <c r="I503"/>
  <c r="J503" s="1"/>
  <c r="N506"/>
  <c r="N495"/>
  <c r="I495"/>
  <c r="J495" s="1"/>
  <c r="M495" s="1"/>
  <c r="L497"/>
  <c r="I498"/>
  <c r="J498" s="1"/>
  <c r="L498" s="1"/>
  <c r="J487"/>
  <c r="N490"/>
  <c r="L488"/>
  <c r="K487"/>
  <c r="I490"/>
  <c r="J479"/>
  <c r="N482"/>
  <c r="K479"/>
  <c r="I482"/>
  <c r="J482" s="1"/>
  <c r="J471"/>
  <c r="N474"/>
  <c r="K471"/>
  <c r="I474"/>
  <c r="I475" s="1"/>
  <c r="J510"/>
  <c r="J502"/>
  <c r="L486"/>
  <c r="J486"/>
  <c r="J478"/>
  <c r="M478" s="1"/>
  <c r="K470"/>
  <c r="J470"/>
  <c r="K466"/>
  <c r="L466" s="1"/>
  <c r="H467"/>
  <c r="I457"/>
  <c r="J457" s="1"/>
  <c r="M457" s="1"/>
  <c r="K459"/>
  <c r="L459" s="1"/>
  <c r="K458"/>
  <c r="L458" s="1"/>
  <c r="L451"/>
  <c r="M451"/>
  <c r="H452"/>
  <c r="H445"/>
  <c r="K443"/>
  <c r="J440"/>
  <c r="I436"/>
  <c r="J436" s="1"/>
  <c r="M436" s="1"/>
  <c r="H437"/>
  <c r="K431"/>
  <c r="I427"/>
  <c r="J427" s="1"/>
  <c r="M427" s="1"/>
  <c r="I424"/>
  <c r="J424" s="1"/>
  <c r="M424" s="1"/>
  <c r="H428"/>
  <c r="I425"/>
  <c r="K428"/>
  <c r="N428" s="1"/>
  <c r="J431"/>
  <c r="I422"/>
  <c r="N464"/>
  <c r="I464"/>
  <c r="J464" s="1"/>
  <c r="I456"/>
  <c r="J456" s="1"/>
  <c r="L457"/>
  <c r="K456"/>
  <c r="J450"/>
  <c r="M450" s="1"/>
  <c r="J449"/>
  <c r="M449" s="1"/>
  <c r="M442"/>
  <c r="L442"/>
  <c r="N442"/>
  <c r="I441"/>
  <c r="J441" s="1"/>
  <c r="I444"/>
  <c r="J432"/>
  <c r="N435"/>
  <c r="L433"/>
  <c r="K432"/>
  <c r="I435"/>
  <c r="J435" s="1"/>
  <c r="M435" s="1"/>
  <c r="N423"/>
  <c r="N427"/>
  <c r="N424"/>
  <c r="I423"/>
  <c r="J423" s="1"/>
  <c r="I426"/>
  <c r="K463"/>
  <c r="J463"/>
  <c r="K455"/>
  <c r="J455"/>
  <c r="J448"/>
  <c r="N422"/>
  <c r="H419"/>
  <c r="K417"/>
  <c r="N417" s="1"/>
  <c r="I415"/>
  <c r="J415" s="1"/>
  <c r="N409"/>
  <c r="I408"/>
  <c r="J408" s="1"/>
  <c r="M408" s="1"/>
  <c r="H410"/>
  <c r="I409"/>
  <c r="K406"/>
  <c r="N406" s="1"/>
  <c r="K407"/>
  <c r="N407" s="1"/>
  <c r="M415"/>
  <c r="L415"/>
  <c r="N415"/>
  <c r="N418"/>
  <c r="I414"/>
  <c r="I418"/>
  <c r="N405"/>
  <c r="I405"/>
  <c r="J405" s="1"/>
  <c r="M405" s="1"/>
  <c r="N408"/>
  <c r="L406"/>
  <c r="M406"/>
  <c r="K413"/>
  <c r="J413"/>
  <c r="N404"/>
  <c r="I384"/>
  <c r="J384" s="1"/>
  <c r="M384" s="1"/>
  <c r="K392"/>
  <c r="N392" s="1"/>
  <c r="I393"/>
  <c r="J393" s="1"/>
  <c r="M393" s="1"/>
  <c r="K381"/>
  <c r="N381" s="1"/>
  <c r="H385"/>
  <c r="K382"/>
  <c r="N382" s="1"/>
  <c r="J379"/>
  <c r="N394"/>
  <c r="J389"/>
  <c r="M391"/>
  <c r="K389"/>
  <c r="I394"/>
  <c r="J394" s="1"/>
  <c r="I392"/>
  <c r="N380"/>
  <c r="I380"/>
  <c r="J380" s="1"/>
  <c r="I383"/>
  <c r="K388"/>
  <c r="J388"/>
  <c r="K379"/>
  <c r="H368"/>
  <c r="I340"/>
  <c r="J340" s="1"/>
  <c r="K340"/>
  <c r="N340" s="1"/>
  <c r="H376"/>
  <c r="J367"/>
  <c r="I365"/>
  <c r="J365" s="1"/>
  <c r="M365" s="1"/>
  <c r="K367"/>
  <c r="H360"/>
  <c r="K355"/>
  <c r="N355" s="1"/>
  <c r="K352"/>
  <c r="N352" s="1"/>
  <c r="J352"/>
  <c r="I357"/>
  <c r="J357" s="1"/>
  <c r="M357" s="1"/>
  <c r="K344"/>
  <c r="I344"/>
  <c r="J344" s="1"/>
  <c r="K347"/>
  <c r="K339"/>
  <c r="N339" s="1"/>
  <c r="I337"/>
  <c r="J337" s="1"/>
  <c r="M337" s="1"/>
  <c r="N372"/>
  <c r="I372"/>
  <c r="I375"/>
  <c r="K364"/>
  <c r="I364"/>
  <c r="N358"/>
  <c r="N359"/>
  <c r="J353"/>
  <c r="I359"/>
  <c r="N356"/>
  <c r="K353"/>
  <c r="I358"/>
  <c r="J358" s="1"/>
  <c r="M358" s="1"/>
  <c r="I356"/>
  <c r="J356" s="1"/>
  <c r="M356" s="1"/>
  <c r="M346"/>
  <c r="N346"/>
  <c r="L346"/>
  <c r="I345"/>
  <c r="J345" s="1"/>
  <c r="M345" s="1"/>
  <c r="I348"/>
  <c r="J348" s="1"/>
  <c r="N336"/>
  <c r="I336"/>
  <c r="J371"/>
  <c r="N363"/>
  <c r="M363"/>
  <c r="J335"/>
  <c r="K207"/>
  <c r="N207" s="1"/>
  <c r="I561"/>
  <c r="J561" s="1"/>
  <c r="M561" s="1"/>
  <c r="K51"/>
  <c r="N51" s="1"/>
  <c r="I194"/>
  <c r="J194" s="1"/>
  <c r="M194" s="1"/>
  <c r="K263"/>
  <c r="N263" s="1"/>
  <c r="I291"/>
  <c r="J291" s="1"/>
  <c r="M291" s="1"/>
  <c r="K272"/>
  <c r="N272" s="1"/>
  <c r="I271"/>
  <c r="J271" s="1"/>
  <c r="M271" s="1"/>
  <c r="I102"/>
  <c r="J102" s="1"/>
  <c r="M102" s="1"/>
  <c r="J239"/>
  <c r="I309"/>
  <c r="J309" s="1"/>
  <c r="M309" s="1"/>
  <c r="K46"/>
  <c r="M46" s="1"/>
  <c r="K197"/>
  <c r="N197" s="1"/>
  <c r="K558"/>
  <c r="N558" s="1"/>
  <c r="I120"/>
  <c r="J120" s="1"/>
  <c r="M120" s="1"/>
  <c r="H255"/>
  <c r="K206"/>
  <c r="N206" s="1"/>
  <c r="K253"/>
  <c r="N253" s="1"/>
  <c r="I274"/>
  <c r="J274" s="1"/>
  <c r="H209"/>
  <c r="F126"/>
  <c r="F139" s="1"/>
  <c r="K175"/>
  <c r="N175" s="1"/>
  <c r="K284"/>
  <c r="N284" s="1"/>
  <c r="G126"/>
  <c r="G139" s="1"/>
  <c r="G536" s="1"/>
  <c r="K198"/>
  <c r="N198" s="1"/>
  <c r="H277"/>
  <c r="K264"/>
  <c r="N264" s="1"/>
  <c r="I331"/>
  <c r="J331" s="1"/>
  <c r="M331" s="1"/>
  <c r="H332"/>
  <c r="I328"/>
  <c r="J328" s="1"/>
  <c r="M328" s="1"/>
  <c r="K329"/>
  <c r="N329" s="1"/>
  <c r="I319"/>
  <c r="J319" s="1"/>
  <c r="H323"/>
  <c r="I322"/>
  <c r="J322" s="1"/>
  <c r="I317"/>
  <c r="J317" s="1"/>
  <c r="M317" s="1"/>
  <c r="K307"/>
  <c r="N307" s="1"/>
  <c r="H312"/>
  <c r="K306"/>
  <c r="N306" s="1"/>
  <c r="K299"/>
  <c r="N299" s="1"/>
  <c r="H301"/>
  <c r="I298"/>
  <c r="J298" s="1"/>
  <c r="M298" s="1"/>
  <c r="K296"/>
  <c r="K289"/>
  <c r="H293"/>
  <c r="K292"/>
  <c r="N292" s="1"/>
  <c r="N327"/>
  <c r="I327"/>
  <c r="N330"/>
  <c r="I330"/>
  <c r="J330" s="1"/>
  <c r="L330" s="1"/>
  <c r="N317"/>
  <c r="N320"/>
  <c r="N322"/>
  <c r="K319"/>
  <c r="J318"/>
  <c r="K318"/>
  <c r="I316"/>
  <c r="J316" s="1"/>
  <c r="M316" s="1"/>
  <c r="J321"/>
  <c r="I320"/>
  <c r="K321"/>
  <c r="N316"/>
  <c r="N311"/>
  <c r="N305"/>
  <c r="N310"/>
  <c r="I305"/>
  <c r="J305" s="1"/>
  <c r="M305" s="1"/>
  <c r="I311"/>
  <c r="J311" s="1"/>
  <c r="M311" s="1"/>
  <c r="I310"/>
  <c r="J310" s="1"/>
  <c r="M310" s="1"/>
  <c r="I308"/>
  <c r="J308" s="1"/>
  <c r="M308" s="1"/>
  <c r="N297"/>
  <c r="I297"/>
  <c r="I300"/>
  <c r="N290"/>
  <c r="N291"/>
  <c r="I290"/>
  <c r="J290" s="1"/>
  <c r="L290" s="1"/>
  <c r="K315"/>
  <c r="J315"/>
  <c r="K304"/>
  <c r="J304"/>
  <c r="J296"/>
  <c r="J289"/>
  <c r="J280"/>
  <c r="H286"/>
  <c r="I282"/>
  <c r="J282" s="1"/>
  <c r="M282" s="1"/>
  <c r="K283"/>
  <c r="M283" s="1"/>
  <c r="K269"/>
  <c r="J273"/>
  <c r="K273"/>
  <c r="N273" s="1"/>
  <c r="J269"/>
  <c r="K275"/>
  <c r="N275" s="1"/>
  <c r="K262"/>
  <c r="N262" s="1"/>
  <c r="H266"/>
  <c r="I260"/>
  <c r="J260" s="1"/>
  <c r="M260" s="1"/>
  <c r="I261"/>
  <c r="I252"/>
  <c r="J252" s="1"/>
  <c r="M252" s="1"/>
  <c r="J250"/>
  <c r="I244"/>
  <c r="J244" s="1"/>
  <c r="M244" s="1"/>
  <c r="K242"/>
  <c r="N242" s="1"/>
  <c r="I241"/>
  <c r="J241" s="1"/>
  <c r="M241" s="1"/>
  <c r="H247"/>
  <c r="N239"/>
  <c r="N282"/>
  <c r="N285"/>
  <c r="I281"/>
  <c r="I285"/>
  <c r="N270"/>
  <c r="N276"/>
  <c r="I270"/>
  <c r="J270" s="1"/>
  <c r="M270" s="1"/>
  <c r="I276"/>
  <c r="N259"/>
  <c r="N265"/>
  <c r="J264"/>
  <c r="I259"/>
  <c r="I265"/>
  <c r="J265" s="1"/>
  <c r="N251"/>
  <c r="N252"/>
  <c r="K254"/>
  <c r="I251"/>
  <c r="I254"/>
  <c r="J254" s="1"/>
  <c r="N245"/>
  <c r="N246"/>
  <c r="J240"/>
  <c r="I246"/>
  <c r="J246" s="1"/>
  <c r="L246" s="1"/>
  <c r="N243"/>
  <c r="K240"/>
  <c r="I245"/>
  <c r="J245" s="1"/>
  <c r="M245" s="1"/>
  <c r="I243"/>
  <c r="J243" s="1"/>
  <c r="M243" s="1"/>
  <c r="K280"/>
  <c r="K258"/>
  <c r="J258"/>
  <c r="K250"/>
  <c r="J558"/>
  <c r="J566"/>
  <c r="K568"/>
  <c r="M568" s="1"/>
  <c r="I560"/>
  <c r="J560" s="1"/>
  <c r="M560" s="1"/>
  <c r="K566"/>
  <c r="N566" s="1"/>
  <c r="K235"/>
  <c r="L235" s="1"/>
  <c r="I230"/>
  <c r="J230" s="1"/>
  <c r="M230" s="1"/>
  <c r="I222"/>
  <c r="J222" s="1"/>
  <c r="M222" s="1"/>
  <c r="H225"/>
  <c r="K223"/>
  <c r="N223" s="1"/>
  <c r="I217"/>
  <c r="J204"/>
  <c r="L197"/>
  <c r="K195"/>
  <c r="N195" s="1"/>
  <c r="I196"/>
  <c r="J196" s="1"/>
  <c r="M196" s="1"/>
  <c r="H200"/>
  <c r="H236"/>
  <c r="H217"/>
  <c r="J203"/>
  <c r="L203" s="1"/>
  <c r="J192"/>
  <c r="N233"/>
  <c r="N230"/>
  <c r="N234"/>
  <c r="I234"/>
  <c r="K232"/>
  <c r="J231"/>
  <c r="K231"/>
  <c r="I229"/>
  <c r="J229" s="1"/>
  <c r="M229" s="1"/>
  <c r="I233"/>
  <c r="J233" s="1"/>
  <c r="L233" s="1"/>
  <c r="I232"/>
  <c r="J232" s="1"/>
  <c r="N221"/>
  <c r="N222"/>
  <c r="K224"/>
  <c r="I221"/>
  <c r="J221" s="1"/>
  <c r="M221" s="1"/>
  <c r="I224"/>
  <c r="J224" s="1"/>
  <c r="J216"/>
  <c r="M216" s="1"/>
  <c r="J215"/>
  <c r="M215" s="1"/>
  <c r="J214"/>
  <c r="M214" s="1"/>
  <c r="J213"/>
  <c r="M213" s="1"/>
  <c r="J212"/>
  <c r="N205"/>
  <c r="I205"/>
  <c r="I208"/>
  <c r="J208" s="1"/>
  <c r="K204"/>
  <c r="K228"/>
  <c r="J228"/>
  <c r="K220"/>
  <c r="J220"/>
  <c r="N193"/>
  <c r="N194"/>
  <c r="I193"/>
  <c r="J193" s="1"/>
  <c r="M193" s="1"/>
  <c r="I199"/>
  <c r="K192"/>
  <c r="H189"/>
  <c r="N557"/>
  <c r="I562"/>
  <c r="J562" s="1"/>
  <c r="K114"/>
  <c r="N114" s="1"/>
  <c r="I564"/>
  <c r="K559"/>
  <c r="L559" s="1"/>
  <c r="K567"/>
  <c r="N567" s="1"/>
  <c r="N560"/>
  <c r="K148"/>
  <c r="N148" s="1"/>
  <c r="I570"/>
  <c r="I563"/>
  <c r="J563" s="1"/>
  <c r="M563" s="1"/>
  <c r="I112"/>
  <c r="J112" s="1"/>
  <c r="M112" s="1"/>
  <c r="I557"/>
  <c r="J557" s="1"/>
  <c r="L557" s="1"/>
  <c r="I565"/>
  <c r="J565" s="1"/>
  <c r="K565"/>
  <c r="H572"/>
  <c r="I144"/>
  <c r="H161"/>
  <c r="H178"/>
  <c r="K176"/>
  <c r="N176" s="1"/>
  <c r="H170"/>
  <c r="K156"/>
  <c r="N156" s="1"/>
  <c r="K157"/>
  <c r="N157" s="1"/>
  <c r="K159"/>
  <c r="N159" s="1"/>
  <c r="K147"/>
  <c r="N147" s="1"/>
  <c r="K177"/>
  <c r="N177" s="1"/>
  <c r="J173"/>
  <c r="J164"/>
  <c r="I166"/>
  <c r="J166" s="1"/>
  <c r="M166" s="1"/>
  <c r="K167"/>
  <c r="N167" s="1"/>
  <c r="J154"/>
  <c r="N149"/>
  <c r="I149"/>
  <c r="J149" s="1"/>
  <c r="M149" s="1"/>
  <c r="I146"/>
  <c r="J146" s="1"/>
  <c r="M146" s="1"/>
  <c r="H151"/>
  <c r="N174"/>
  <c r="I174"/>
  <c r="J174" s="1"/>
  <c r="M174" s="1"/>
  <c r="K173"/>
  <c r="N165"/>
  <c r="N166"/>
  <c r="L169"/>
  <c r="K168"/>
  <c r="I165"/>
  <c r="J165" s="1"/>
  <c r="M165" s="1"/>
  <c r="I168"/>
  <c r="J168" s="1"/>
  <c r="K164"/>
  <c r="N160"/>
  <c r="N155"/>
  <c r="I155"/>
  <c r="J155" s="1"/>
  <c r="M155" s="1"/>
  <c r="I160"/>
  <c r="J160" s="1"/>
  <c r="M160" s="1"/>
  <c r="I158"/>
  <c r="K154"/>
  <c r="N146"/>
  <c r="J145"/>
  <c r="K145"/>
  <c r="I150"/>
  <c r="N144"/>
  <c r="I123"/>
  <c r="J123" s="1"/>
  <c r="H124"/>
  <c r="I113"/>
  <c r="J113" s="1"/>
  <c r="I111"/>
  <c r="J111" s="1"/>
  <c r="M111" s="1"/>
  <c r="H115"/>
  <c r="N102"/>
  <c r="I105"/>
  <c r="J105" s="1"/>
  <c r="M105" s="1"/>
  <c r="K103"/>
  <c r="N103" s="1"/>
  <c r="J118"/>
  <c r="J109"/>
  <c r="H106"/>
  <c r="K100"/>
  <c r="M100" s="1"/>
  <c r="N119"/>
  <c r="N120"/>
  <c r="K122"/>
  <c r="M123"/>
  <c r="K121"/>
  <c r="I119"/>
  <c r="I122"/>
  <c r="J122" s="1"/>
  <c r="K118"/>
  <c r="N110"/>
  <c r="N111"/>
  <c r="I110"/>
  <c r="J110" s="1"/>
  <c r="M110" s="1"/>
  <c r="N113"/>
  <c r="K109"/>
  <c r="N101"/>
  <c r="K104"/>
  <c r="I101"/>
  <c r="J101" s="1"/>
  <c r="I104"/>
  <c r="J104" s="1"/>
  <c r="I95"/>
  <c r="J93"/>
  <c r="I87"/>
  <c r="J87" s="1"/>
  <c r="M87" s="1"/>
  <c r="H90"/>
  <c r="J76"/>
  <c r="J68"/>
  <c r="H73"/>
  <c r="H65"/>
  <c r="I60"/>
  <c r="J60" s="1"/>
  <c r="H97"/>
  <c r="H82"/>
  <c r="J56"/>
  <c r="K56"/>
  <c r="H57"/>
  <c r="N94"/>
  <c r="N95"/>
  <c r="K96"/>
  <c r="I94"/>
  <c r="N87"/>
  <c r="K89"/>
  <c r="K88"/>
  <c r="I86"/>
  <c r="J86" s="1"/>
  <c r="M86" s="1"/>
  <c r="I89"/>
  <c r="N79"/>
  <c r="N80"/>
  <c r="N78"/>
  <c r="J81"/>
  <c r="I80"/>
  <c r="J80" s="1"/>
  <c r="M80" s="1"/>
  <c r="N77"/>
  <c r="K81"/>
  <c r="I79"/>
  <c r="J79" s="1"/>
  <c r="M79" s="1"/>
  <c r="I78"/>
  <c r="J78" s="1"/>
  <c r="I77"/>
  <c r="N70"/>
  <c r="N71"/>
  <c r="N72"/>
  <c r="I72"/>
  <c r="N69"/>
  <c r="I71"/>
  <c r="I70"/>
  <c r="I69"/>
  <c r="J69" s="1"/>
  <c r="M69" s="1"/>
  <c r="N61"/>
  <c r="N62"/>
  <c r="N63"/>
  <c r="N64"/>
  <c r="I64"/>
  <c r="I63"/>
  <c r="I62"/>
  <c r="I61"/>
  <c r="J61" s="1"/>
  <c r="K93"/>
  <c r="I85"/>
  <c r="J85" s="1"/>
  <c r="K85"/>
  <c r="K76"/>
  <c r="K68"/>
  <c r="K73" s="1"/>
  <c r="K60"/>
  <c r="K65" s="1"/>
  <c r="N52"/>
  <c r="N53"/>
  <c r="N54"/>
  <c r="N55"/>
  <c r="I55"/>
  <c r="J55" s="1"/>
  <c r="I54"/>
  <c r="I53"/>
  <c r="I52"/>
  <c r="J51"/>
  <c r="J47"/>
  <c r="J39"/>
  <c r="K38"/>
  <c r="L38" s="1"/>
  <c r="J36"/>
  <c r="J30"/>
  <c r="J29"/>
  <c r="J28"/>
  <c r="J27"/>
  <c r="J19"/>
  <c r="J22"/>
  <c r="J21"/>
  <c r="J20"/>
  <c r="J11"/>
  <c r="J10"/>
  <c r="J13"/>
  <c r="J14"/>
  <c r="K47"/>
  <c r="I45"/>
  <c r="J45" s="1"/>
  <c r="K45"/>
  <c r="I44"/>
  <c r="J44" s="1"/>
  <c r="K44"/>
  <c r="K43"/>
  <c r="J43"/>
  <c r="H48"/>
  <c r="K39"/>
  <c r="K37"/>
  <c r="J37"/>
  <c r="I40"/>
  <c r="K36"/>
  <c r="H40"/>
  <c r="K35"/>
  <c r="J35"/>
  <c r="N31"/>
  <c r="K30"/>
  <c r="K29"/>
  <c r="K28"/>
  <c r="H32"/>
  <c r="K27"/>
  <c r="K22"/>
  <c r="K21"/>
  <c r="K20"/>
  <c r="I23"/>
  <c r="K19"/>
  <c r="H23"/>
  <c r="K18"/>
  <c r="J18"/>
  <c r="K14"/>
  <c r="K13"/>
  <c r="K12"/>
  <c r="J12"/>
  <c r="K11"/>
  <c r="H15"/>
  <c r="K10"/>
  <c r="K9"/>
  <c r="I9"/>
  <c r="I15" s="1"/>
  <c r="D15" i="2" l="1"/>
  <c r="N26" i="1"/>
  <c r="L26"/>
  <c r="L542"/>
  <c r="L580"/>
  <c r="L371"/>
  <c r="L416"/>
  <c r="N581"/>
  <c r="L569"/>
  <c r="L543"/>
  <c r="L583"/>
  <c r="M583"/>
  <c r="K585"/>
  <c r="N585" s="1"/>
  <c r="J579"/>
  <c r="J585" s="1"/>
  <c r="I585"/>
  <c r="L581"/>
  <c r="M582"/>
  <c r="L582"/>
  <c r="N579"/>
  <c r="L338"/>
  <c r="L365"/>
  <c r="L404"/>
  <c r="J404"/>
  <c r="M404" s="1"/>
  <c r="M338"/>
  <c r="I491"/>
  <c r="J522"/>
  <c r="I551"/>
  <c r="F536"/>
  <c r="L374"/>
  <c r="K376"/>
  <c r="N376" s="1"/>
  <c r="L502"/>
  <c r="L494"/>
  <c r="I368"/>
  <c r="M374"/>
  <c r="K395"/>
  <c r="N395" s="1"/>
  <c r="L545"/>
  <c r="L239"/>
  <c r="K551"/>
  <c r="N551" s="1"/>
  <c r="M195"/>
  <c r="L272"/>
  <c r="L357"/>
  <c r="L373"/>
  <c r="K419"/>
  <c r="N419" s="1"/>
  <c r="L417"/>
  <c r="H529"/>
  <c r="H534" s="1"/>
  <c r="M434"/>
  <c r="L489"/>
  <c r="J551"/>
  <c r="L544"/>
  <c r="K475"/>
  <c r="N475" s="1"/>
  <c r="I360"/>
  <c r="I410"/>
  <c r="M558"/>
  <c r="M272"/>
  <c r="M239"/>
  <c r="M340"/>
  <c r="M416"/>
  <c r="K445"/>
  <c r="N445" s="1"/>
  <c r="J31"/>
  <c r="M31" s="1"/>
  <c r="N518"/>
  <c r="K522"/>
  <c r="N522" s="1"/>
  <c r="M458"/>
  <c r="I460"/>
  <c r="M494"/>
  <c r="M489"/>
  <c r="N366"/>
  <c r="M207"/>
  <c r="L264"/>
  <c r="I293"/>
  <c r="I385"/>
  <c r="L391"/>
  <c r="L434"/>
  <c r="K491"/>
  <c r="N491" s="1"/>
  <c r="L548"/>
  <c r="M548"/>
  <c r="N549"/>
  <c r="M549"/>
  <c r="L549"/>
  <c r="L546"/>
  <c r="M547"/>
  <c r="N541"/>
  <c r="M541"/>
  <c r="L541"/>
  <c r="L540"/>
  <c r="M540"/>
  <c r="N540"/>
  <c r="J526"/>
  <c r="J527" s="1"/>
  <c r="I527"/>
  <c r="M518"/>
  <c r="M525"/>
  <c r="N526"/>
  <c r="N519"/>
  <c r="M519"/>
  <c r="L519"/>
  <c r="L522" s="1"/>
  <c r="L102"/>
  <c r="L114"/>
  <c r="L560"/>
  <c r="I445"/>
  <c r="I467"/>
  <c r="I499"/>
  <c r="M51"/>
  <c r="M114"/>
  <c r="H399"/>
  <c r="L198"/>
  <c r="L230"/>
  <c r="L339"/>
  <c r="M354"/>
  <c r="M382"/>
  <c r="N458"/>
  <c r="L390"/>
  <c r="L465"/>
  <c r="J496"/>
  <c r="M496" s="1"/>
  <c r="L146"/>
  <c r="M177"/>
  <c r="M352"/>
  <c r="M465"/>
  <c r="L291"/>
  <c r="L367"/>
  <c r="L393"/>
  <c r="M407"/>
  <c r="L424"/>
  <c r="L561"/>
  <c r="L512"/>
  <c r="L263"/>
  <c r="L354"/>
  <c r="L366"/>
  <c r="L440"/>
  <c r="I437"/>
  <c r="L506"/>
  <c r="M506"/>
  <c r="M502"/>
  <c r="J507"/>
  <c r="N510"/>
  <c r="K515"/>
  <c r="N515" s="1"/>
  <c r="M505"/>
  <c r="I515"/>
  <c r="M498"/>
  <c r="L504"/>
  <c r="L513"/>
  <c r="K507"/>
  <c r="N507" s="1"/>
  <c r="M510"/>
  <c r="N505"/>
  <c r="I507"/>
  <c r="M486"/>
  <c r="K499"/>
  <c r="N499" s="1"/>
  <c r="N494"/>
  <c r="L478"/>
  <c r="L510"/>
  <c r="J481"/>
  <c r="M481" s="1"/>
  <c r="M482"/>
  <c r="L482"/>
  <c r="J480"/>
  <c r="I483"/>
  <c r="K483"/>
  <c r="N483" s="1"/>
  <c r="M473"/>
  <c r="L472"/>
  <c r="M472"/>
  <c r="L473"/>
  <c r="J474"/>
  <c r="L511"/>
  <c r="J514"/>
  <c r="M514" s="1"/>
  <c r="L503"/>
  <c r="M503"/>
  <c r="L495"/>
  <c r="J490"/>
  <c r="M490" s="1"/>
  <c r="N487"/>
  <c r="M487"/>
  <c r="L487"/>
  <c r="N479"/>
  <c r="M479"/>
  <c r="L479"/>
  <c r="N471"/>
  <c r="M471"/>
  <c r="L471"/>
  <c r="L470"/>
  <c r="M470"/>
  <c r="N470"/>
  <c r="L450"/>
  <c r="M459"/>
  <c r="L427"/>
  <c r="M466"/>
  <c r="K467"/>
  <c r="N467" s="1"/>
  <c r="N466"/>
  <c r="J467"/>
  <c r="J460"/>
  <c r="K460"/>
  <c r="N460" s="1"/>
  <c r="N459"/>
  <c r="I452"/>
  <c r="M448"/>
  <c r="M452" s="1"/>
  <c r="J452"/>
  <c r="L448"/>
  <c r="L443"/>
  <c r="N443"/>
  <c r="M443"/>
  <c r="M440"/>
  <c r="K437"/>
  <c r="N437" s="1"/>
  <c r="N431"/>
  <c r="L436"/>
  <c r="J437"/>
  <c r="J425"/>
  <c r="M425" s="1"/>
  <c r="M431"/>
  <c r="L431"/>
  <c r="I428"/>
  <c r="J422"/>
  <c r="L464"/>
  <c r="M464"/>
  <c r="N456"/>
  <c r="M456"/>
  <c r="L456"/>
  <c r="L449"/>
  <c r="M441"/>
  <c r="L441"/>
  <c r="J444"/>
  <c r="M444" s="1"/>
  <c r="N432"/>
  <c r="M432"/>
  <c r="L432"/>
  <c r="L435"/>
  <c r="L423"/>
  <c r="M423"/>
  <c r="J426"/>
  <c r="M426" s="1"/>
  <c r="N463"/>
  <c r="L463"/>
  <c r="M463"/>
  <c r="N455"/>
  <c r="L455"/>
  <c r="M455"/>
  <c r="J414"/>
  <c r="M414" s="1"/>
  <c r="I419"/>
  <c r="J418"/>
  <c r="M418" s="1"/>
  <c r="M417"/>
  <c r="J409"/>
  <c r="L409" s="1"/>
  <c r="K410"/>
  <c r="L408"/>
  <c r="L407"/>
  <c r="L405"/>
  <c r="M413"/>
  <c r="L413"/>
  <c r="N413"/>
  <c r="I395"/>
  <c r="L384"/>
  <c r="K385"/>
  <c r="N385" s="1"/>
  <c r="L382"/>
  <c r="L381"/>
  <c r="M381"/>
  <c r="M394"/>
  <c r="L394"/>
  <c r="N389"/>
  <c r="M389"/>
  <c r="L389"/>
  <c r="J392"/>
  <c r="M392" s="1"/>
  <c r="L380"/>
  <c r="M380"/>
  <c r="J383"/>
  <c r="M383" s="1"/>
  <c r="N388"/>
  <c r="L388"/>
  <c r="M388"/>
  <c r="L379"/>
  <c r="M379"/>
  <c r="N379"/>
  <c r="I376"/>
  <c r="N367"/>
  <c r="K368"/>
  <c r="K341"/>
  <c r="N341" s="1"/>
  <c r="L340"/>
  <c r="I341"/>
  <c r="M371"/>
  <c r="J375"/>
  <c r="M375" s="1"/>
  <c r="J372"/>
  <c r="M372" s="1"/>
  <c r="M367"/>
  <c r="J364"/>
  <c r="J368" s="1"/>
  <c r="L352"/>
  <c r="K360"/>
  <c r="N360" s="1"/>
  <c r="L355"/>
  <c r="L356"/>
  <c r="M355"/>
  <c r="L358"/>
  <c r="M344"/>
  <c r="J349"/>
  <c r="L348"/>
  <c r="M348"/>
  <c r="L347"/>
  <c r="N347"/>
  <c r="N344"/>
  <c r="K349"/>
  <c r="N349" s="1"/>
  <c r="M347"/>
  <c r="L344"/>
  <c r="I349"/>
  <c r="L345"/>
  <c r="M339"/>
  <c r="J336"/>
  <c r="L336" s="1"/>
  <c r="M335"/>
  <c r="L337"/>
  <c r="N364"/>
  <c r="N353"/>
  <c r="M353"/>
  <c r="L353"/>
  <c r="J359"/>
  <c r="M359" s="1"/>
  <c r="L335"/>
  <c r="L207"/>
  <c r="L216"/>
  <c r="M197"/>
  <c r="M263"/>
  <c r="N46"/>
  <c r="L46"/>
  <c r="M147"/>
  <c r="L159"/>
  <c r="L194"/>
  <c r="M253"/>
  <c r="L296"/>
  <c r="M159"/>
  <c r="L241"/>
  <c r="L309"/>
  <c r="L253"/>
  <c r="M284"/>
  <c r="M176"/>
  <c r="N568"/>
  <c r="N38"/>
  <c r="K115"/>
  <c r="L271"/>
  <c r="L111"/>
  <c r="L275"/>
  <c r="L329"/>
  <c r="L112"/>
  <c r="L148"/>
  <c r="M223"/>
  <c r="L282"/>
  <c r="L567"/>
  <c r="M148"/>
  <c r="L195"/>
  <c r="K225"/>
  <c r="M206"/>
  <c r="M198"/>
  <c r="L292"/>
  <c r="M329"/>
  <c r="M274"/>
  <c r="L274"/>
  <c r="L562"/>
  <c r="M562"/>
  <c r="K286"/>
  <c r="N286" s="1"/>
  <c r="M307"/>
  <c r="L284"/>
  <c r="L328"/>
  <c r="M38"/>
  <c r="K90"/>
  <c r="M56"/>
  <c r="K151"/>
  <c r="L175"/>
  <c r="J144"/>
  <c r="M144" s="1"/>
  <c r="I200"/>
  <c r="L206"/>
  <c r="M264"/>
  <c r="I323"/>
  <c r="K161"/>
  <c r="N161" s="1"/>
  <c r="M175"/>
  <c r="L568"/>
  <c r="L262"/>
  <c r="L269"/>
  <c r="I73"/>
  <c r="K200"/>
  <c r="K209"/>
  <c r="L223"/>
  <c r="J234"/>
  <c r="M234" s="1"/>
  <c r="L331"/>
  <c r="I65"/>
  <c r="I97"/>
  <c r="J178"/>
  <c r="I170"/>
  <c r="L566"/>
  <c r="M262"/>
  <c r="M275"/>
  <c r="I332"/>
  <c r="M322"/>
  <c r="L322"/>
  <c r="M292"/>
  <c r="M326"/>
  <c r="K332"/>
  <c r="N332" s="1"/>
  <c r="K323"/>
  <c r="N323" s="1"/>
  <c r="J320"/>
  <c r="M320" s="1"/>
  <c r="L317"/>
  <c r="M306"/>
  <c r="I312"/>
  <c r="L308"/>
  <c r="L305"/>
  <c r="L307"/>
  <c r="K312"/>
  <c r="N312" s="1"/>
  <c r="L306"/>
  <c r="L310"/>
  <c r="J312"/>
  <c r="I301"/>
  <c r="N296"/>
  <c r="K301"/>
  <c r="N301" s="1"/>
  <c r="M296"/>
  <c r="L299"/>
  <c r="J297"/>
  <c r="M297" s="1"/>
  <c r="M299"/>
  <c r="L298"/>
  <c r="J300"/>
  <c r="M300" s="1"/>
  <c r="K293"/>
  <c r="N293" s="1"/>
  <c r="N289"/>
  <c r="M289"/>
  <c r="J293"/>
  <c r="M330"/>
  <c r="J327"/>
  <c r="M327" s="1"/>
  <c r="L316"/>
  <c r="L321"/>
  <c r="N321"/>
  <c r="M321"/>
  <c r="M318"/>
  <c r="N318"/>
  <c r="L318"/>
  <c r="N319"/>
  <c r="M319"/>
  <c r="L319"/>
  <c r="L311"/>
  <c r="M290"/>
  <c r="L315"/>
  <c r="M315"/>
  <c r="N315"/>
  <c r="L304"/>
  <c r="M304"/>
  <c r="N304"/>
  <c r="L289"/>
  <c r="I255"/>
  <c r="L283"/>
  <c r="N283"/>
  <c r="I286"/>
  <c r="J276"/>
  <c r="M276" s="1"/>
  <c r="I277"/>
  <c r="M273"/>
  <c r="K277"/>
  <c r="N277" s="1"/>
  <c r="N269"/>
  <c r="M269"/>
  <c r="L273"/>
  <c r="L260"/>
  <c r="J261"/>
  <c r="M261" s="1"/>
  <c r="K266"/>
  <c r="N266" s="1"/>
  <c r="I266"/>
  <c r="K255"/>
  <c r="N255" s="1"/>
  <c r="L252"/>
  <c r="L244"/>
  <c r="M242"/>
  <c r="K247"/>
  <c r="N247" s="1"/>
  <c r="L242"/>
  <c r="J247"/>
  <c r="I247"/>
  <c r="J281"/>
  <c r="M281" s="1"/>
  <c r="J285"/>
  <c r="M285" s="1"/>
  <c r="L270"/>
  <c r="L265"/>
  <c r="M265"/>
  <c r="J259"/>
  <c r="M259" s="1"/>
  <c r="J251"/>
  <c r="M251" s="1"/>
  <c r="N254"/>
  <c r="M254"/>
  <c r="L254"/>
  <c r="N240"/>
  <c r="M240"/>
  <c r="L240"/>
  <c r="L245"/>
  <c r="L243"/>
  <c r="M246"/>
  <c r="N280"/>
  <c r="L280"/>
  <c r="M280"/>
  <c r="L258"/>
  <c r="M258"/>
  <c r="N258"/>
  <c r="L250"/>
  <c r="M250"/>
  <c r="N250"/>
  <c r="M566"/>
  <c r="M567"/>
  <c r="L558"/>
  <c r="N235"/>
  <c r="M235"/>
  <c r="I209"/>
  <c r="I236"/>
  <c r="M233"/>
  <c r="L229"/>
  <c r="K236"/>
  <c r="J225"/>
  <c r="L222"/>
  <c r="I225"/>
  <c r="L196"/>
  <c r="L193"/>
  <c r="M212"/>
  <c r="M217" s="1"/>
  <c r="J217"/>
  <c r="L212"/>
  <c r="M203"/>
  <c r="N231"/>
  <c r="M231"/>
  <c r="L231"/>
  <c r="N232"/>
  <c r="M232"/>
  <c r="L232"/>
  <c r="L221"/>
  <c r="N224"/>
  <c r="M224"/>
  <c r="L224"/>
  <c r="L215"/>
  <c r="L214"/>
  <c r="L213"/>
  <c r="M208"/>
  <c r="L208"/>
  <c r="J205"/>
  <c r="M205" s="1"/>
  <c r="L204"/>
  <c r="M204"/>
  <c r="N204"/>
  <c r="L228"/>
  <c r="M228"/>
  <c r="N228"/>
  <c r="L220"/>
  <c r="M220"/>
  <c r="N220"/>
  <c r="J199"/>
  <c r="M199" s="1"/>
  <c r="L192"/>
  <c r="M192"/>
  <c r="N192"/>
  <c r="L565"/>
  <c r="N565"/>
  <c r="M559"/>
  <c r="N559"/>
  <c r="J9"/>
  <c r="M9" s="1"/>
  <c r="K97"/>
  <c r="I124"/>
  <c r="I106"/>
  <c r="I115"/>
  <c r="M156"/>
  <c r="L176"/>
  <c r="H126"/>
  <c r="H139" s="1"/>
  <c r="J570"/>
  <c r="M570" s="1"/>
  <c r="M557"/>
  <c r="L103"/>
  <c r="I161"/>
  <c r="L563"/>
  <c r="K572"/>
  <c r="N572" s="1"/>
  <c r="L51"/>
  <c r="M103"/>
  <c r="K124"/>
  <c r="L157"/>
  <c r="J564"/>
  <c r="M564" s="1"/>
  <c r="I572"/>
  <c r="M565"/>
  <c r="L156"/>
  <c r="L167"/>
  <c r="M167"/>
  <c r="K178"/>
  <c r="N178" s="1"/>
  <c r="I178"/>
  <c r="J170"/>
  <c r="K170"/>
  <c r="N170" s="1"/>
  <c r="L166"/>
  <c r="M157"/>
  <c r="L147"/>
  <c r="L177"/>
  <c r="L165"/>
  <c r="J158"/>
  <c r="M158" s="1"/>
  <c r="L160"/>
  <c r="L155"/>
  <c r="L149"/>
  <c r="I151"/>
  <c r="L174"/>
  <c r="L173"/>
  <c r="M173"/>
  <c r="N173"/>
  <c r="N168"/>
  <c r="M168"/>
  <c r="L168"/>
  <c r="L164"/>
  <c r="M164"/>
  <c r="N164"/>
  <c r="N154"/>
  <c r="L154"/>
  <c r="M154"/>
  <c r="N145"/>
  <c r="M145"/>
  <c r="L145"/>
  <c r="J150"/>
  <c r="M150" s="1"/>
  <c r="L123"/>
  <c r="J119"/>
  <c r="M119" s="1"/>
  <c r="L120"/>
  <c r="M113"/>
  <c r="L113"/>
  <c r="J115"/>
  <c r="L101"/>
  <c r="J106"/>
  <c r="L105"/>
  <c r="L100"/>
  <c r="K106"/>
  <c r="N100"/>
  <c r="N122"/>
  <c r="M122"/>
  <c r="L122"/>
  <c r="N121"/>
  <c r="M121"/>
  <c r="L121"/>
  <c r="L118"/>
  <c r="M118"/>
  <c r="N118"/>
  <c r="L110"/>
  <c r="L109"/>
  <c r="M109"/>
  <c r="N109"/>
  <c r="M101"/>
  <c r="N104"/>
  <c r="M104"/>
  <c r="L104"/>
  <c r="J95"/>
  <c r="L95" s="1"/>
  <c r="L87"/>
  <c r="I82"/>
  <c r="K82"/>
  <c r="L69"/>
  <c r="I57"/>
  <c r="J53"/>
  <c r="L53" s="1"/>
  <c r="J89"/>
  <c r="J90" s="1"/>
  <c r="I90"/>
  <c r="J72"/>
  <c r="J64"/>
  <c r="N56"/>
  <c r="K57"/>
  <c r="L56"/>
  <c r="J94"/>
  <c r="M94" s="1"/>
  <c r="N96"/>
  <c r="M96"/>
  <c r="L96"/>
  <c r="N89"/>
  <c r="L86"/>
  <c r="N88"/>
  <c r="M88"/>
  <c r="L88"/>
  <c r="M78"/>
  <c r="L78"/>
  <c r="N81"/>
  <c r="M81"/>
  <c r="L81"/>
  <c r="L80"/>
  <c r="J77"/>
  <c r="M77" s="1"/>
  <c r="L79"/>
  <c r="J71"/>
  <c r="M71" s="1"/>
  <c r="J70"/>
  <c r="M70" s="1"/>
  <c r="M61"/>
  <c r="L61"/>
  <c r="J63"/>
  <c r="M63" s="1"/>
  <c r="J62"/>
  <c r="M62" s="1"/>
  <c r="L93"/>
  <c r="M93"/>
  <c r="N93"/>
  <c r="L85"/>
  <c r="M85"/>
  <c r="N85"/>
  <c r="L76"/>
  <c r="M76"/>
  <c r="N76"/>
  <c r="L68"/>
  <c r="M68"/>
  <c r="N68"/>
  <c r="L60"/>
  <c r="M60"/>
  <c r="N60"/>
  <c r="M55"/>
  <c r="L55"/>
  <c r="J52"/>
  <c r="M52" s="1"/>
  <c r="J54"/>
  <c r="M54" s="1"/>
  <c r="J40"/>
  <c r="I48"/>
  <c r="K32"/>
  <c r="J23"/>
  <c r="J15"/>
  <c r="L47"/>
  <c r="M47"/>
  <c r="N47"/>
  <c r="N45"/>
  <c r="L45"/>
  <c r="M45"/>
  <c r="J48"/>
  <c r="L44"/>
  <c r="M44"/>
  <c r="N44"/>
  <c r="L43"/>
  <c r="M43"/>
  <c r="N43"/>
  <c r="K48"/>
  <c r="L39"/>
  <c r="M39"/>
  <c r="N39"/>
  <c r="M37"/>
  <c r="N37"/>
  <c r="L37"/>
  <c r="L36"/>
  <c r="M36"/>
  <c r="N36"/>
  <c r="L35"/>
  <c r="M35"/>
  <c r="N35"/>
  <c r="K40"/>
  <c r="L30"/>
  <c r="M30"/>
  <c r="N30"/>
  <c r="L29"/>
  <c r="M29"/>
  <c r="N29"/>
  <c r="L28"/>
  <c r="M28"/>
  <c r="N28"/>
  <c r="L27"/>
  <c r="M27"/>
  <c r="N27"/>
  <c r="L22"/>
  <c r="M22"/>
  <c r="N22"/>
  <c r="L21"/>
  <c r="M21"/>
  <c r="N21"/>
  <c r="L20"/>
  <c r="M20"/>
  <c r="N20"/>
  <c r="L19"/>
  <c r="M19"/>
  <c r="N19"/>
  <c r="L18"/>
  <c r="M18"/>
  <c r="N18"/>
  <c r="K23"/>
  <c r="L14"/>
  <c r="M14"/>
  <c r="N14"/>
  <c r="L13"/>
  <c r="M13"/>
  <c r="N13"/>
  <c r="L12"/>
  <c r="M12"/>
  <c r="N12"/>
  <c r="L11"/>
  <c r="M11"/>
  <c r="N11"/>
  <c r="L10"/>
  <c r="M10"/>
  <c r="N10"/>
  <c r="K15"/>
  <c r="L9"/>
  <c r="N9"/>
  <c r="L426" l="1"/>
  <c r="J376"/>
  <c r="M522"/>
  <c r="M579"/>
  <c r="M585" s="1"/>
  <c r="L579"/>
  <c r="L585" s="1"/>
  <c r="M515"/>
  <c r="L507"/>
  <c r="L31"/>
  <c r="L32" s="1"/>
  <c r="J32"/>
  <c r="L551"/>
  <c r="M551"/>
  <c r="L375"/>
  <c r="L496"/>
  <c r="L499" s="1"/>
  <c r="H536"/>
  <c r="N410"/>
  <c r="K529"/>
  <c r="M437"/>
  <c r="I529"/>
  <c r="I534" s="1"/>
  <c r="L526"/>
  <c r="L527" s="1"/>
  <c r="M526"/>
  <c r="M527" s="1"/>
  <c r="N151"/>
  <c r="K399"/>
  <c r="N399" s="1"/>
  <c r="I399"/>
  <c r="L327"/>
  <c r="L332" s="1"/>
  <c r="J499"/>
  <c r="M115"/>
  <c r="L261"/>
  <c r="J395"/>
  <c r="L444"/>
  <c r="L445" s="1"/>
  <c r="L359"/>
  <c r="L360" s="1"/>
  <c r="L349"/>
  <c r="J483"/>
  <c r="L481"/>
  <c r="M499"/>
  <c r="L372"/>
  <c r="L376" s="1"/>
  <c r="L418"/>
  <c r="L425"/>
  <c r="M507"/>
  <c r="M360"/>
  <c r="L490"/>
  <c r="L491" s="1"/>
  <c r="M491"/>
  <c r="J491"/>
  <c r="J515"/>
  <c r="L514"/>
  <c r="L515" s="1"/>
  <c r="L480"/>
  <c r="M480"/>
  <c r="M483" s="1"/>
  <c r="M474"/>
  <c r="M475" s="1"/>
  <c r="J475"/>
  <c r="L474"/>
  <c r="L475" s="1"/>
  <c r="L452"/>
  <c r="J445"/>
  <c r="M445"/>
  <c r="L467"/>
  <c r="M467"/>
  <c r="L460"/>
  <c r="M460"/>
  <c r="L437"/>
  <c r="J428"/>
  <c r="M422"/>
  <c r="M428" s="1"/>
  <c r="L422"/>
  <c r="L410"/>
  <c r="L414"/>
  <c r="J419"/>
  <c r="M419"/>
  <c r="M409"/>
  <c r="M410" s="1"/>
  <c r="J410"/>
  <c r="M395"/>
  <c r="M385"/>
  <c r="J385"/>
  <c r="L392"/>
  <c r="L395" s="1"/>
  <c r="L383"/>
  <c r="L385" s="1"/>
  <c r="J360"/>
  <c r="M376"/>
  <c r="M364"/>
  <c r="M368" s="1"/>
  <c r="L364"/>
  <c r="L368" s="1"/>
  <c r="M349"/>
  <c r="J341"/>
  <c r="M336"/>
  <c r="M341" s="1"/>
  <c r="L341"/>
  <c r="L199"/>
  <c r="L200" s="1"/>
  <c r="L293"/>
  <c r="J236"/>
  <c r="J301"/>
  <c r="M247"/>
  <c r="L285"/>
  <c r="J286"/>
  <c r="M286"/>
  <c r="L234"/>
  <c r="L236" s="1"/>
  <c r="M225"/>
  <c r="M266"/>
  <c r="M332"/>
  <c r="I126"/>
  <c r="I139" s="1"/>
  <c r="L144"/>
  <c r="M106"/>
  <c r="M178"/>
  <c r="L158"/>
  <c r="L161" s="1"/>
  <c r="J332"/>
  <c r="J266"/>
  <c r="L300"/>
  <c r="J323"/>
  <c r="L320"/>
  <c r="L323" s="1"/>
  <c r="L52"/>
  <c r="M53"/>
  <c r="M57" s="1"/>
  <c r="L217"/>
  <c r="M323"/>
  <c r="L312"/>
  <c r="M312"/>
  <c r="L297"/>
  <c r="M301"/>
  <c r="M293"/>
  <c r="M277"/>
  <c r="J277"/>
  <c r="L276"/>
  <c r="L277" s="1"/>
  <c r="L281"/>
  <c r="J255"/>
  <c r="L251"/>
  <c r="L255" s="1"/>
  <c r="M255"/>
  <c r="L247"/>
  <c r="L259"/>
  <c r="L266" s="1"/>
  <c r="M572"/>
  <c r="L570"/>
  <c r="M209"/>
  <c r="J200"/>
  <c r="M200"/>
  <c r="M236"/>
  <c r="L225"/>
  <c r="J209"/>
  <c r="L205"/>
  <c r="L209" s="1"/>
  <c r="J572"/>
  <c r="L63"/>
  <c r="L94"/>
  <c r="L97" s="1"/>
  <c r="J161"/>
  <c r="L564"/>
  <c r="L71"/>
  <c r="K126"/>
  <c r="L70"/>
  <c r="L170"/>
  <c r="M170"/>
  <c r="L150"/>
  <c r="L178"/>
  <c r="M161"/>
  <c r="M151"/>
  <c r="J151"/>
  <c r="J124"/>
  <c r="M124"/>
  <c r="L119"/>
  <c r="L124" s="1"/>
  <c r="L115"/>
  <c r="L106"/>
  <c r="M95"/>
  <c r="M97" s="1"/>
  <c r="J97"/>
  <c r="J82"/>
  <c r="M82"/>
  <c r="J57"/>
  <c r="M89"/>
  <c r="M90" s="1"/>
  <c r="L89"/>
  <c r="L90" s="1"/>
  <c r="L72"/>
  <c r="J73"/>
  <c r="M72"/>
  <c r="M73" s="1"/>
  <c r="L64"/>
  <c r="J65"/>
  <c r="M64"/>
  <c r="M65" s="1"/>
  <c r="L77"/>
  <c r="L82" s="1"/>
  <c r="L62"/>
  <c r="L54"/>
  <c r="L48"/>
  <c r="M48"/>
  <c r="L40"/>
  <c r="M40"/>
  <c r="M32"/>
  <c r="L23"/>
  <c r="M23"/>
  <c r="M15"/>
  <c r="L15"/>
  <c r="L428" l="1"/>
  <c r="L572"/>
  <c r="M529"/>
  <c r="M534" s="1"/>
  <c r="J529"/>
  <c r="J534" s="1"/>
  <c r="L483"/>
  <c r="I536"/>
  <c r="K534"/>
  <c r="N534" s="1"/>
  <c r="N529"/>
  <c r="L419"/>
  <c r="M399"/>
  <c r="J399"/>
  <c r="L286"/>
  <c r="L151"/>
  <c r="L57"/>
  <c r="L73"/>
  <c r="L301"/>
  <c r="J126"/>
  <c r="J139" s="1"/>
  <c r="L65"/>
  <c r="K139"/>
  <c r="N126"/>
  <c r="M126"/>
  <c r="M139" s="1"/>
  <c r="L529" l="1"/>
  <c r="L534" s="1"/>
  <c r="N139"/>
  <c r="K536"/>
  <c r="N536" s="1"/>
  <c r="M536"/>
  <c r="J536"/>
  <c r="L399"/>
  <c r="L126"/>
  <c r="L139" s="1"/>
  <c r="L536" l="1"/>
</calcChain>
</file>

<file path=xl/sharedStrings.xml><?xml version="1.0" encoding="utf-8"?>
<sst xmlns="http://schemas.openxmlformats.org/spreadsheetml/2006/main" count="1222" uniqueCount="311">
  <si>
    <t>Land Rights</t>
  </si>
  <si>
    <t>Structures and Improvements</t>
  </si>
  <si>
    <t>Station Equipment</t>
  </si>
  <si>
    <t>Supervisory Equipment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</si>
  <si>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</si>
  <si>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</si>
  <si>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</si>
  <si>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</si>
  <si>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</si>
  <si>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Overhead Services</t>
  </si>
  <si>
    <t>Underground Services</t>
  </si>
  <si>
    <t>Meters</t>
  </si>
  <si>
    <t>Installations on Customer Premises</t>
  </si>
  <si>
    <t>Street Lighting and Signal Systems</t>
  </si>
  <si>
    <t>50-R3</t>
  </si>
  <si>
    <t>60-R2</t>
  </si>
  <si>
    <t>53-R1</t>
  </si>
  <si>
    <t>25-R4</t>
  </si>
  <si>
    <t>52-R1.5</t>
  </si>
  <si>
    <t>60-R1</t>
  </si>
  <si>
    <t>43-R2</t>
  </si>
  <si>
    <t>55-R1</t>
  </si>
  <si>
    <t>55-R4</t>
  </si>
  <si>
    <t>25-S5</t>
  </si>
  <si>
    <t>30-L0</t>
  </si>
  <si>
    <t>45-R1</t>
  </si>
  <si>
    <t>Account</t>
  </si>
  <si>
    <t xml:space="preserve">                      Name                      </t>
  </si>
  <si>
    <t>Survivor</t>
  </si>
  <si>
    <t>Curve</t>
  </si>
  <si>
    <t>Net</t>
  </si>
  <si>
    <t>Salvage</t>
  </si>
  <si>
    <t>Percent</t>
  </si>
  <si>
    <t>Original</t>
  </si>
  <si>
    <t>Cost</t>
  </si>
  <si>
    <t xml:space="preserve"> Book </t>
  </si>
  <si>
    <t xml:space="preserve"> Depreciation </t>
  </si>
  <si>
    <t xml:space="preserve"> Reserve </t>
  </si>
  <si>
    <t xml:space="preserve"> Future </t>
  </si>
  <si>
    <t xml:space="preserve"> Accruals </t>
  </si>
  <si>
    <t xml:space="preserve"> Accrual </t>
  </si>
  <si>
    <t xml:space="preserve"> Amount </t>
  </si>
  <si>
    <t xml:space="preserve"> Rate </t>
  </si>
  <si>
    <t>Composite</t>
  </si>
  <si>
    <t>Remaining</t>
  </si>
  <si>
    <t xml:space="preserve"> Life </t>
  </si>
  <si>
    <t>Investment</t>
  </si>
  <si>
    <t>Net Salvage</t>
  </si>
  <si>
    <t>(10)=(9)*(7)/(6)</t>
  </si>
  <si>
    <t>(11)=(9)*(8)/(6)</t>
  </si>
  <si>
    <t>(6)=(4)*[1-(3)]-(5)</t>
  </si>
  <si>
    <t>(7)=(6)/[1-(3)]</t>
  </si>
  <si>
    <t>(8)=(6)-(7)</t>
  </si>
  <si>
    <t>(9)=(6)/(13)</t>
  </si>
  <si>
    <t>(12)=(9)/(4)</t>
  </si>
  <si>
    <t>Source:</t>
  </si>
  <si>
    <t>Exhibit_JJS-3_-_Pacificorp_2011_Depreciation_Study[1].pdf, Case UE-130052</t>
  </si>
  <si>
    <t>BLUNDELL</t>
  </si>
  <si>
    <t>CARBON</t>
  </si>
  <si>
    <t>CHOLLA</t>
  </si>
  <si>
    <t>COLSTRIP</t>
  </si>
  <si>
    <t>CRAIG</t>
  </si>
  <si>
    <t>Boiler Plant Equipment</t>
  </si>
  <si>
    <t>Turbogenerator Units</t>
  </si>
  <si>
    <t>Accessory Electric Equipment</t>
  </si>
  <si>
    <t>Miscellaneous Power Plant Equipment</t>
  </si>
  <si>
    <t>TOTAL BLUNDELL</t>
  </si>
  <si>
    <t>TOTAL CARBON</t>
  </si>
  <si>
    <t>TOTAL CHOLLA</t>
  </si>
  <si>
    <t>TOTAL COLSTRIP</t>
  </si>
  <si>
    <t>TOTAL CRAIG</t>
  </si>
  <si>
    <t>Probable</t>
  </si>
  <si>
    <t>Retirement</t>
  </si>
  <si>
    <t>Date</t>
  </si>
  <si>
    <t>12-2037</t>
  </si>
  <si>
    <t>04-2015</t>
  </si>
  <si>
    <t>12-2042</t>
  </si>
  <si>
    <t>12-2046</t>
  </si>
  <si>
    <t>12-2034</t>
  </si>
  <si>
    <t>SQUARE</t>
  </si>
  <si>
    <t>90-R2</t>
  </si>
  <si>
    <t>60-L1</t>
  </si>
  <si>
    <t>55-L1</t>
  </si>
  <si>
    <t>75-R2.5</t>
  </si>
  <si>
    <t>40-O1</t>
  </si>
  <si>
    <t>DAVE JOHNSTON</t>
  </si>
  <si>
    <t>TOTAL DAVE JOHNSTON</t>
  </si>
  <si>
    <t>GADSBY</t>
  </si>
  <si>
    <t>TOTAL GADSBY</t>
  </si>
  <si>
    <t>HAYDEN</t>
  </si>
  <si>
    <t>TOTAL HAYDEN</t>
  </si>
  <si>
    <t>HUNTER</t>
  </si>
  <si>
    <t>TOTAL HUNTER</t>
  </si>
  <si>
    <t>HUNTINGTON</t>
  </si>
  <si>
    <t>TOTAL HUNTINGTON</t>
  </si>
  <si>
    <t>JAMES RIVER</t>
  </si>
  <si>
    <t>TOTAL JAMES RIVER</t>
  </si>
  <si>
    <t>12-2027</t>
  </si>
  <si>
    <t>12-2022</t>
  </si>
  <si>
    <t>12-2030</t>
  </si>
  <si>
    <t>12-2036</t>
  </si>
  <si>
    <t>12-2016</t>
  </si>
  <si>
    <t>JIM BRIDGER</t>
  </si>
  <si>
    <t>TOTAL JIM BRIDGER</t>
  </si>
  <si>
    <t>NAUGHTON</t>
  </si>
  <si>
    <t>TOTAL NAUGHTON</t>
  </si>
  <si>
    <t>WYODAK</t>
  </si>
  <si>
    <t>TOTAL WYODAK</t>
  </si>
  <si>
    <t>12-2029</t>
  </si>
  <si>
    <t>12-2039</t>
  </si>
  <si>
    <t>TOTAL DEPRECIABLE STEAM PRODUCTION PLANT</t>
  </si>
  <si>
    <t>Water Rights</t>
  </si>
  <si>
    <t>Carbon</t>
  </si>
  <si>
    <t>Dave Johnston</t>
  </si>
  <si>
    <t>Gadsby</t>
  </si>
  <si>
    <t>Hunter</t>
  </si>
  <si>
    <t>Huntington</t>
  </si>
  <si>
    <t>JimBridger</t>
  </si>
  <si>
    <t>Naughton</t>
  </si>
  <si>
    <t>Wyodak</t>
  </si>
  <si>
    <t>Total Account 310.30 Water Rights</t>
  </si>
  <si>
    <t>TOTAL STEAM PRODUCTION PLANT</t>
  </si>
  <si>
    <t>HYDRAULIC PRODUCTION PLANT</t>
  </si>
  <si>
    <t>ASHTON/ST. ANTHONY</t>
  </si>
  <si>
    <t>Reservoirs, Dams and Waterways</t>
  </si>
  <si>
    <t>Water Wheels, Turbines and Generators</t>
  </si>
  <si>
    <t>Roads, Railroads and Bridges</t>
  </si>
  <si>
    <t>TOTAL ASHTON/ST. ANTHONY</t>
  </si>
  <si>
    <t>BEAR RIVER</t>
  </si>
  <si>
    <t>TOTAL BEAR RIVER</t>
  </si>
  <si>
    <t>BEND</t>
  </si>
  <si>
    <t>TOTAL BEND</t>
  </si>
  <si>
    <t>BIG FORK</t>
  </si>
  <si>
    <t>TOTAL BIG FORK</t>
  </si>
  <si>
    <t>CONDIT</t>
  </si>
  <si>
    <t>Flood Rights</t>
  </si>
  <si>
    <t>TOTAL CONDIT</t>
  </si>
  <si>
    <t>12-2033</t>
  </si>
  <si>
    <t>12-2053</t>
  </si>
  <si>
    <t>120-R1.5</t>
  </si>
  <si>
    <t>120-R2</t>
  </si>
  <si>
    <t>90-L1.5</t>
  </si>
  <si>
    <t>70-L0</t>
  </si>
  <si>
    <t>75-R0.5</t>
  </si>
  <si>
    <t>CUTLER</t>
  </si>
  <si>
    <t>TOTAL CUTLER</t>
  </si>
  <si>
    <t>EAGLE POINT</t>
  </si>
  <si>
    <t>TOTAL EAGLE POINT</t>
  </si>
  <si>
    <t>FOUNTAIN GREEN</t>
  </si>
  <si>
    <t>TOTAL FOUNTAIN GREEN</t>
  </si>
  <si>
    <t>GRANITE</t>
  </si>
  <si>
    <t>TOTAL GRANITE</t>
  </si>
  <si>
    <t>KLAMATH RIVER</t>
  </si>
  <si>
    <t>TOTAL KLAMATH RIVER</t>
  </si>
  <si>
    <t>12-2024</t>
  </si>
  <si>
    <t>12-2025</t>
  </si>
  <si>
    <t>12-2020</t>
  </si>
  <si>
    <t>KLAMATH RIVER - ACCELERATED</t>
  </si>
  <si>
    <t>TOTAL KLAMATH RIVER ACCELERATED</t>
  </si>
  <si>
    <t>LAST CHANCE</t>
  </si>
  <si>
    <t>TOTAL LAST CHANCE</t>
  </si>
  <si>
    <t>LIFTON</t>
  </si>
  <si>
    <t>TOTAL LIFTON</t>
  </si>
  <si>
    <t>MERWIN</t>
  </si>
  <si>
    <t>Fish/Wildlife</t>
  </si>
  <si>
    <t>TOTAL MERWIN</t>
  </si>
  <si>
    <t>NORTH UMPQUA</t>
  </si>
  <si>
    <t>TOTAL NORTH UMPQUA</t>
  </si>
  <si>
    <t>12-2019</t>
  </si>
  <si>
    <t>12-2058</t>
  </si>
  <si>
    <t>12-2038</t>
  </si>
  <si>
    <t>OLMSTED</t>
  </si>
  <si>
    <t>TOTAL OLMSTED</t>
  </si>
  <si>
    <t>PARIS</t>
  </si>
  <si>
    <t>TOTAL PARIS</t>
  </si>
  <si>
    <t>PIONEER</t>
  </si>
  <si>
    <t>TOTAL PIONEER</t>
  </si>
  <si>
    <t>PROSPECT # 1, 2 AND 4</t>
  </si>
  <si>
    <t>TOTAL PROSPECT # 1, 2 AND 4</t>
  </si>
  <si>
    <t>PROSPECT #3</t>
  </si>
  <si>
    <t>TOTAL PROSPECT #3</t>
  </si>
  <si>
    <t>12-2017</t>
  </si>
  <si>
    <t>12-2018</t>
  </si>
  <si>
    <t>SANTA CLARA</t>
  </si>
  <si>
    <t>TOTAL SANTA CLARA</t>
  </si>
  <si>
    <t>STAIRS</t>
  </si>
  <si>
    <t>TOTAL STAIRS</t>
  </si>
  <si>
    <t>SWIFT</t>
  </si>
  <si>
    <t>TOTAL SWIFT</t>
  </si>
  <si>
    <t>VIVA NAUGHTON</t>
  </si>
  <si>
    <t>TOTAL VIVA NAUGHTON</t>
  </si>
  <si>
    <t>WALLOWA FALLS</t>
  </si>
  <si>
    <t>TOTAL WALLOWA FALLS</t>
  </si>
  <si>
    <t>12-2040</t>
  </si>
  <si>
    <t>WEBER</t>
  </si>
  <si>
    <t>TOTAL WEBER</t>
  </si>
  <si>
    <t>YALE</t>
  </si>
  <si>
    <t>TOTAL YALE</t>
  </si>
  <si>
    <t>HYDRO DECOMMISSIONING RESERVE</t>
  </si>
  <si>
    <t>TOTAL HYDRAULIC PRODUCTION</t>
  </si>
  <si>
    <t>OTHER PRODUCTION PLANT</t>
  </si>
  <si>
    <t>CHEHALIS</t>
  </si>
  <si>
    <t>Fuel Holders, Producers and Accessories</t>
  </si>
  <si>
    <t>Prime Movers</t>
  </si>
  <si>
    <t>Generators</t>
  </si>
  <si>
    <t>TOTAL CHEHALIS</t>
  </si>
  <si>
    <t>CURRANT CREEK</t>
  </si>
  <si>
    <t>TOTAL CURRANT CREEK</t>
  </si>
  <si>
    <t>12-2043</t>
  </si>
  <si>
    <t>12-2045</t>
  </si>
  <si>
    <t>70-S2.5</t>
  </si>
  <si>
    <t>50-R2</t>
  </si>
  <si>
    <t>40-R1</t>
  </si>
  <si>
    <t>70-R3</t>
  </si>
  <si>
    <t>60-R3</t>
  </si>
  <si>
    <t>HERMISTON</t>
  </si>
  <si>
    <t>TOTAL HERMISTON</t>
  </si>
  <si>
    <t>LAKE SIDE</t>
  </si>
  <si>
    <t>TOTAL LAKE SIDE</t>
  </si>
  <si>
    <t>GADSBY PEAKERS - CT</t>
  </si>
  <si>
    <t>TOTAL GADBSY PEAKER UNIT 4-6</t>
  </si>
  <si>
    <t>LITTLE MOUNTAIN</t>
  </si>
  <si>
    <t>TOTAL LITTLE MOUNTAIN</t>
  </si>
  <si>
    <t>DUNLAP - WIND</t>
  </si>
  <si>
    <t>TOTAL DUNLAP - WIND</t>
  </si>
  <si>
    <t>FOOTE CREEK - WIND</t>
  </si>
  <si>
    <t>TOTAL FOOTE CREEK - WIND</t>
  </si>
  <si>
    <t>12-2047</t>
  </si>
  <si>
    <t>12-2032</t>
  </si>
  <si>
    <t>70-R1</t>
  </si>
  <si>
    <t>60-R2.5</t>
  </si>
  <si>
    <t>GLENROCK - WIND</t>
  </si>
  <si>
    <t>TOTAL GLENROCK - WIND</t>
  </si>
  <si>
    <t>GOODNOE HILLS - WIND</t>
  </si>
  <si>
    <t>TOTAL GOODNOE HILLS - WIND</t>
  </si>
  <si>
    <t>HIGH PLAINS / MCFADDEN - WIND</t>
  </si>
  <si>
    <t>TOTAL HIGH PLAINS / MCFADDEN - WIND</t>
  </si>
  <si>
    <t>LEANING JUMPER - WIND</t>
  </si>
  <si>
    <t>TOTAL LEANING JUMPER - WIND</t>
  </si>
  <si>
    <t>MARENGO - WIND</t>
  </si>
  <si>
    <t>TOTAL MARENGO - WIND</t>
  </si>
  <si>
    <t>SEVEN MILE HILL - WIND</t>
  </si>
  <si>
    <t>TOTAL SEVEN MILE HILL - WIND</t>
  </si>
  <si>
    <t>SOLAR GENERATING</t>
  </si>
  <si>
    <t>Generators - Atlantic City</t>
  </si>
  <si>
    <t>Generators - Canyon Lands</t>
  </si>
  <si>
    <t>Generators - Green River</t>
  </si>
  <si>
    <t>Generators - Oregon High Desert</t>
  </si>
  <si>
    <t>TOTAL SOLAR GENERATING</t>
  </si>
  <si>
    <t>MOBILE GENERATORS</t>
  </si>
  <si>
    <t>East Side Mobile Generator</t>
  </si>
  <si>
    <t>West Side Mobile Generator</t>
  </si>
  <si>
    <t>TOTAL MOBILE GENERATORS</t>
  </si>
  <si>
    <t>TOTAL DEPRECIABLE OTHER PRODUCTION</t>
  </si>
  <si>
    <t>Water Rights - Lakeside</t>
  </si>
  <si>
    <t>Water Rights - Currant Creek</t>
  </si>
  <si>
    <t>TOTAL OTHER PRODUCTION</t>
  </si>
  <si>
    <t>12-2014</t>
  </si>
  <si>
    <t>12-2015</t>
  </si>
  <si>
    <t>TOTAL PRODUCTION PLANT</t>
  </si>
  <si>
    <t>TRANSMISSION PLANT</t>
  </si>
  <si>
    <t>Towers and Fixtures</t>
  </si>
  <si>
    <t>Poles and Fixtures</t>
  </si>
  <si>
    <t>Roads and Trails</t>
  </si>
  <si>
    <t>TOTAL TRANSMISSION PLANT</t>
  </si>
  <si>
    <t>75-R4</t>
  </si>
  <si>
    <t>57-S0</t>
  </si>
  <si>
    <t>20-R2</t>
  </si>
  <si>
    <t>68-R4</t>
  </si>
  <si>
    <t>70-R5</t>
  </si>
  <si>
    <t>DISTRIBUTION PLANT</t>
  </si>
  <si>
    <t>GENERAL PLANT</t>
  </si>
  <si>
    <t>Transportation Equipment - Light Trucks and</t>
  </si>
  <si>
    <t>Transportation Equipment - Medium Trucks</t>
  </si>
  <si>
    <t>Transportation Equipment - Trailers</t>
  </si>
  <si>
    <t>Light Power Operated Equipment</t>
  </si>
  <si>
    <t>Heavy Power Operated Equipment</t>
  </si>
  <si>
    <t>TOTAL WASHINGTON - GENERAL</t>
  </si>
  <si>
    <t>WASHINGTON - DISTRIBUTION</t>
  </si>
  <si>
    <t>WASHINGTON - GENERAL</t>
  </si>
  <si>
    <t>TOTAL WASHINGTON - DISTRIBUTION</t>
  </si>
  <si>
    <t>40-R3</t>
  </si>
  <si>
    <t>13-L2.5</t>
  </si>
  <si>
    <t>16-L2.5</t>
  </si>
  <si>
    <t>33-S0.5</t>
  </si>
  <si>
    <t>10-R4</t>
  </si>
  <si>
    <t>13-L1.5</t>
  </si>
  <si>
    <t>STEAM PRODUCTION PLANT</t>
  </si>
  <si>
    <t>Total</t>
  </si>
  <si>
    <t>Annual</t>
  </si>
  <si>
    <t>Distribution - Washington Only</t>
  </si>
  <si>
    <t>General - Washington Only</t>
  </si>
  <si>
    <t>(4)=(3)/(2)</t>
  </si>
  <si>
    <t xml:space="preserve">                   Group                   </t>
  </si>
  <si>
    <t>Depreciation</t>
  </si>
  <si>
    <t>Net Salvage Included in Annual Depreciation Expense</t>
  </si>
  <si>
    <r>
      <rPr>
        <sz val="11"/>
        <color theme="0"/>
        <rFont val="Arial"/>
        <family val="2"/>
      </rPr>
      <t xml:space="preserve">Source: </t>
    </r>
    <r>
      <rPr>
        <sz val="11"/>
        <color theme="1"/>
        <rFont val="Arial"/>
        <family val="2"/>
      </rPr>
      <t>2. Calculated from net salvage rates included with the approved depreciation rates in</t>
    </r>
  </si>
  <si>
    <r>
      <rPr>
        <sz val="11"/>
        <color theme="0"/>
        <rFont val="Arial"/>
        <family val="2"/>
      </rPr>
      <t xml:space="preserve">Source:    </t>
    </r>
    <r>
      <rPr>
        <sz val="11"/>
        <color theme="1"/>
        <rFont val="Arial"/>
        <family val="2"/>
      </rPr>
      <t xml:space="preserve"> the annual depreciation expense that is required to recover the original investment,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</si>
  <si>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 xml:space="preserve">which is the annual depreciation expense divided by 1 minus the net salvage rate 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</si>
  <si>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>salvage proceeds).  That value is substracted from the total account depreciation</t>
    </r>
  </si>
  <si>
    <r>
      <rPr>
        <sz val="11"/>
        <color theme="0"/>
        <rFont val="Arial"/>
        <family val="2"/>
      </rPr>
      <t xml:space="preserve">Source:    </t>
    </r>
    <r>
      <rPr>
        <sz val="11"/>
        <color theme="1"/>
        <rFont val="Arial"/>
        <family val="2"/>
      </rPr>
      <t xml:space="preserve"> required for net salvage.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</si>
  <si>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>expense, which leaves the portion of the annual depreciation expense that is</t>
    </r>
  </si>
  <si>
    <t>Pacific Power &amp; Light Company</t>
  </si>
  <si>
    <r>
      <t>Expense</t>
    </r>
    <r>
      <rPr>
        <b/>
        <u/>
        <vertAlign val="superscript"/>
        <sz val="11"/>
        <color theme="1"/>
        <rFont val="Arial"/>
        <family val="2"/>
      </rPr>
      <t>1</t>
    </r>
  </si>
  <si>
    <r>
      <t>Recovered</t>
    </r>
    <r>
      <rPr>
        <b/>
        <u/>
        <vertAlign val="superscript"/>
        <sz val="11"/>
        <color theme="1"/>
        <rFont val="Arial"/>
        <family val="2"/>
      </rPr>
      <t>2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</si>
  <si>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>Docket No. UE-130052. The amount of net salvage expense recovered through the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</si>
  <si>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>depreciation rates was calculated by determining, for each account, the portion of</t>
    </r>
  </si>
  <si>
    <r>
      <rPr>
        <sz val="11"/>
        <color theme="0"/>
        <rFont val="Arial"/>
        <family val="2"/>
      </rPr>
      <t xml:space="preserve">Source:     </t>
    </r>
    <r>
      <rPr>
        <sz val="11"/>
        <color theme="1"/>
        <rFont val="Arial"/>
        <family val="2"/>
      </rPr>
      <t>(A negative net salvage rate means the cost of removal exceeds any gross</t>
    </r>
  </si>
  <si>
    <t>Production - Total PacifiCorp</t>
  </si>
  <si>
    <t>Transmission - Total PacifiCorp</t>
  </si>
  <si>
    <t>Source: 1. Exhibit No.___(JJS-3), PacifiCorp 2011 Depreciation Study, Docket No. UE-130052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</si>
</sst>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0_);\(0\)"/>
    <numFmt numFmtId="165" formatCode="_(* #,##0.0_);_(* \(#,##0.0\);_(* &quot;-&quot;_);_(@_)"/>
    <numFmt numFmtId="166" formatCode="_(* #,##0.00_);_(* \(#,##0.00\);_(* &quot;-&quot;_);_(@_)"/>
    <numFmt numFmtId="167" formatCode="0.0"/>
    <numFmt numFmtId="168" formatCode="0.00_);\(0.00\)"/>
    <numFmt numFmtId="169" formatCode="\ \ \ \ \ 0.00%_);\ \ \ \ \ \(0.00%\)"/>
    <numFmt numFmtId="170" formatCode="\ \ \ \ \ \ 0.00%_);\ \ \ \ \ \(0.00%\)"/>
    <numFmt numFmtId="171" formatCode="\ \ \ \ \ \ \ 0.00%_);\ \ \ \ \ \(0.00%\)"/>
    <numFmt numFmtId="172" formatCode="_(&quot;$&quot;* #,##0_);_(&quot;$&quot;* \(#,##0\);_(&quot;$&quot;* &quot;-&quot;??_);_(@_)"/>
  </numFmts>
  <fonts count="10">
    <font>
      <sz val="11"/>
      <color theme="1"/>
      <name val="Arial"/>
      <family val="2"/>
    </font>
    <font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b/>
      <u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6">
    <xf numFmtId="0" fontId="0" fillId="0" borderId="0" xfId="0"/>
    <xf numFmtId="41" fontId="0" fillId="0" borderId="0" xfId="0" applyNumberFormat="1"/>
    <xf numFmtId="164" fontId="0" fillId="0" borderId="0" xfId="0" applyNumberFormat="1" applyAlignment="1">
      <alignment horizontal="center"/>
    </xf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" fontId="1" fillId="0" borderId="0" xfId="0" applyNumberFormat="1" applyFont="1"/>
    <xf numFmtId="41" fontId="2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 indent="1"/>
    </xf>
    <xf numFmtId="0" fontId="0" fillId="0" borderId="0" xfId="0" applyBorder="1"/>
    <xf numFmtId="3" fontId="0" fillId="0" borderId="0" xfId="0" applyNumberFormat="1"/>
    <xf numFmtId="166" fontId="2" fillId="0" borderId="0" xfId="0" applyNumberFormat="1" applyFont="1"/>
    <xf numFmtId="167" fontId="0" fillId="0" borderId="0" xfId="0" applyNumberFormat="1"/>
    <xf numFmtId="49" fontId="3" fillId="0" borderId="0" xfId="0" applyNumberFormat="1" applyFont="1"/>
    <xf numFmtId="0" fontId="0" fillId="0" borderId="0" xfId="0" applyNumberFormat="1"/>
    <xf numFmtId="49" fontId="0" fillId="0" borderId="0" xfId="0" applyNumberFormat="1" applyFont="1"/>
    <xf numFmtId="168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41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169" fontId="0" fillId="0" borderId="0" xfId="1" applyNumberFormat="1" applyFont="1" applyAlignment="1">
      <alignment horizontal="center" vertical="center"/>
    </xf>
    <xf numFmtId="170" fontId="0" fillId="0" borderId="0" xfId="1" applyNumberFormat="1" applyFont="1" applyAlignment="1">
      <alignment horizontal="center" vertical="center"/>
    </xf>
    <xf numFmtId="171" fontId="0" fillId="0" borderId="0" xfId="1" applyNumberFormat="1" applyFont="1" applyAlignment="1">
      <alignment horizontal="center" vertical="center"/>
    </xf>
    <xf numFmtId="170" fontId="1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72" fontId="0" fillId="0" borderId="0" xfId="2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zoomScaleNormal="100" workbookViewId="0">
      <selection sqref="A1:D1"/>
    </sheetView>
  </sheetViews>
  <sheetFormatPr defaultRowHeight="13.8"/>
  <cols>
    <col min="1" max="1" width="27.3984375" customWidth="1"/>
    <col min="2" max="4" width="16.09765625" customWidth="1"/>
  </cols>
  <sheetData>
    <row r="1" spans="1:4" ht="17.399999999999999">
      <c r="A1" s="44" t="s">
        <v>302</v>
      </c>
      <c r="B1" s="44"/>
      <c r="C1" s="44"/>
      <c r="D1" s="44"/>
    </row>
    <row r="2" spans="1:4" ht="17.399999999999999">
      <c r="A2" s="29"/>
      <c r="B2" s="29"/>
      <c r="C2" s="29"/>
      <c r="D2" s="29"/>
    </row>
    <row r="3" spans="1:4" ht="15.6">
      <c r="A3" s="45" t="s">
        <v>295</v>
      </c>
      <c r="B3" s="45"/>
      <c r="C3" s="45"/>
      <c r="D3" s="45"/>
    </row>
    <row r="4" spans="1:4" ht="17.399999999999999">
      <c r="A4" s="33"/>
      <c r="B4" s="33"/>
      <c r="C4" s="33"/>
      <c r="D4" s="33"/>
    </row>
    <row r="5" spans="1:4">
      <c r="A5" s="18"/>
      <c r="B5" s="18" t="s">
        <v>288</v>
      </c>
      <c r="C5" s="18" t="s">
        <v>289</v>
      </c>
      <c r="D5" s="18"/>
    </row>
    <row r="6" spans="1:4">
      <c r="A6" s="18"/>
      <c r="B6" s="18" t="s">
        <v>289</v>
      </c>
      <c r="C6" s="18" t="s">
        <v>30</v>
      </c>
      <c r="D6" s="18"/>
    </row>
    <row r="7" spans="1:4">
      <c r="A7" s="18"/>
      <c r="B7" s="18" t="s">
        <v>294</v>
      </c>
      <c r="C7" s="18" t="s">
        <v>31</v>
      </c>
      <c r="D7" s="18"/>
    </row>
    <row r="8" spans="1:4" ht="16.2">
      <c r="A8" s="17" t="s">
        <v>293</v>
      </c>
      <c r="B8" s="17" t="s">
        <v>303</v>
      </c>
      <c r="C8" s="17" t="s">
        <v>304</v>
      </c>
      <c r="D8" s="17" t="s">
        <v>32</v>
      </c>
    </row>
    <row r="9" spans="1:4">
      <c r="A9" s="41">
        <v>-1</v>
      </c>
      <c r="B9" s="41">
        <v>-2</v>
      </c>
      <c r="C9" s="41">
        <v>-3</v>
      </c>
      <c r="D9" s="42" t="s">
        <v>292</v>
      </c>
    </row>
    <row r="11" spans="1:4" s="30" customFormat="1" ht="20.100000000000001" customHeight="1">
      <c r="A11" s="30" t="s">
        <v>308</v>
      </c>
      <c r="B11" s="43">
        <f>Calculation!K536</f>
        <v>365344595.4365049</v>
      </c>
      <c r="C11" s="43">
        <f>Calculation!M536</f>
        <v>26035545.705714174</v>
      </c>
      <c r="D11" s="39">
        <f>C11/B11</f>
        <v>7.1262983032792729E-2</v>
      </c>
    </row>
    <row r="12" spans="1:4" s="30" customFormat="1" ht="20.100000000000001" customHeight="1">
      <c r="A12" s="30" t="s">
        <v>309</v>
      </c>
      <c r="B12" s="31">
        <f>Calculation!K551</f>
        <v>80462726.687081397</v>
      </c>
      <c r="C12" s="31">
        <f>Calculation!M551</f>
        <v>11098974.533674264</v>
      </c>
      <c r="D12" s="37">
        <f>C12/B12</f>
        <v>0.13793932906149262</v>
      </c>
    </row>
    <row r="13" spans="1:4" s="30" customFormat="1" ht="20.100000000000001" customHeight="1">
      <c r="A13" s="30" t="s">
        <v>290</v>
      </c>
      <c r="B13" s="31">
        <f>Calculation!K572</f>
        <v>11318557.242443558</v>
      </c>
      <c r="C13" s="31">
        <f>Calculation!M572</f>
        <v>3624244.153481618</v>
      </c>
      <c r="D13" s="37">
        <f>C13/B13</f>
        <v>0.32020372171561168</v>
      </c>
    </row>
    <row r="14" spans="1:4" s="30" customFormat="1" ht="20.100000000000001" customHeight="1">
      <c r="A14" s="30" t="s">
        <v>291</v>
      </c>
      <c r="B14" s="32">
        <f>Calculation!K585</f>
        <v>1149871.5051104289</v>
      </c>
      <c r="C14" s="32">
        <f>Calculation!M585</f>
        <v>-98288.328924875081</v>
      </c>
      <c r="D14" s="40">
        <f>C14/B14</f>
        <v>-8.5477662928464232E-2</v>
      </c>
    </row>
    <row r="15" spans="1:4" s="30" customFormat="1" ht="20.100000000000001" customHeight="1">
      <c r="A15" s="30" t="s">
        <v>288</v>
      </c>
      <c r="B15" s="43">
        <f>SUM(B11,B12,B13,B14)</f>
        <v>458275750.8711403</v>
      </c>
      <c r="C15" s="43">
        <f>SUM(C11,C12,C13,C14)</f>
        <v>40660476.063945182</v>
      </c>
      <c r="D15" s="38">
        <f>C15/B15</f>
        <v>8.8724912864478062E-2</v>
      </c>
    </row>
    <row r="16" spans="1:4" s="30" customFormat="1" ht="20.100000000000001" customHeight="1">
      <c r="B16" s="43"/>
      <c r="C16" s="43"/>
      <c r="D16" s="38"/>
    </row>
    <row r="17" spans="1:4" s="30" customFormat="1" ht="20.100000000000001" customHeight="1">
      <c r="B17" s="31"/>
      <c r="C17" s="31"/>
      <c r="D17" s="34"/>
    </row>
    <row r="18" spans="1:4" s="30" customFormat="1" ht="20.100000000000001" customHeight="1">
      <c r="A18" s="35" t="s">
        <v>310</v>
      </c>
      <c r="B18" s="31"/>
      <c r="C18" s="31"/>
      <c r="D18" s="34"/>
    </row>
    <row r="19" spans="1:4" s="30" customFormat="1" ht="20.100000000000001" customHeight="1">
      <c r="A19" s="36" t="s">
        <v>296</v>
      </c>
      <c r="B19" s="31"/>
      <c r="C19" s="31"/>
      <c r="D19" s="34"/>
    </row>
    <row r="20" spans="1:4" s="30" customFormat="1" ht="20.100000000000001" customHeight="1">
      <c r="A20" s="36" t="s">
        <v>305</v>
      </c>
      <c r="B20" s="31"/>
      <c r="C20" s="31"/>
      <c r="D20" s="34"/>
    </row>
    <row r="21" spans="1:4" s="30" customFormat="1" ht="20.100000000000001" customHeight="1">
      <c r="A21" s="36" t="s">
        <v>306</v>
      </c>
      <c r="B21" s="31"/>
      <c r="C21" s="31"/>
      <c r="D21" s="34"/>
    </row>
    <row r="22" spans="1:4" s="30" customFormat="1" ht="20.100000000000001" customHeight="1">
      <c r="A22" s="36" t="s">
        <v>297</v>
      </c>
      <c r="B22" s="31"/>
      <c r="C22" s="31"/>
      <c r="D22" s="34"/>
    </row>
    <row r="23" spans="1:4" s="30" customFormat="1" ht="20.100000000000001" customHeight="1">
      <c r="A23" s="36" t="s">
        <v>298</v>
      </c>
      <c r="B23" s="31"/>
      <c r="C23" s="31"/>
      <c r="D23" s="34"/>
    </row>
    <row r="24" spans="1:4" s="30" customFormat="1" ht="20.100000000000001" customHeight="1">
      <c r="A24" s="36" t="s">
        <v>307</v>
      </c>
      <c r="B24" s="31"/>
      <c r="C24" s="31"/>
      <c r="D24" s="34"/>
    </row>
    <row r="25" spans="1:4" s="30" customFormat="1" ht="20.100000000000001" customHeight="1">
      <c r="A25" s="36" t="s">
        <v>299</v>
      </c>
      <c r="B25" s="31"/>
      <c r="C25" s="31"/>
      <c r="D25" s="34"/>
    </row>
    <row r="26" spans="1:4" s="30" customFormat="1" ht="20.100000000000001" customHeight="1">
      <c r="A26" s="36" t="s">
        <v>301</v>
      </c>
      <c r="B26" s="31"/>
      <c r="C26" s="31"/>
      <c r="D26" s="34"/>
    </row>
    <row r="27" spans="1:4" s="30" customFormat="1" ht="20.100000000000001" customHeight="1">
      <c r="A27" s="36" t="s">
        <v>300</v>
      </c>
      <c r="B27" s="31"/>
      <c r="C27" s="31"/>
      <c r="D27" s="34"/>
    </row>
  </sheetData>
  <mergeCells count="2">
    <mergeCell ref="A1:D1"/>
    <mergeCell ref="A3:D3"/>
  </mergeCells>
  <printOptions horizontalCentered="1"/>
  <pageMargins left="1" right="1" top="1.5" bottom="0.75" header="0.55000000000000004" footer="0.51"/>
  <pageSetup fitToHeight="0" orientation="portrait" r:id="rId1"/>
  <headerFooter>
    <oddHeader>&amp;R&amp;"Arial,Bold"&amp;10Exhibit No. MPG-6
Docket UE-161204
Witness: Michael P. Gorman&amp;11
&amp;10Page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0"/>
  <sheetViews>
    <sheetView zoomScale="55" zoomScaleNormal="55" workbookViewId="0">
      <pane ySplit="5" topLeftCell="A6" activePane="bottomLeft" state="frozen"/>
      <selection pane="bottomLeft" activeCell="A6" sqref="A6"/>
    </sheetView>
  </sheetViews>
  <sheetFormatPr defaultRowHeight="13.8"/>
  <cols>
    <col min="2" max="2" width="40.59765625" customWidth="1"/>
    <col min="3" max="3" width="12.19921875" bestFit="1" customWidth="1"/>
    <col min="6" max="6" width="17.5" bestFit="1" customWidth="1"/>
    <col min="7" max="7" width="15.5" style="1" bestFit="1" customWidth="1"/>
    <col min="8" max="8" width="15.09765625" style="1" bestFit="1" customWidth="1"/>
    <col min="9" max="9" width="14.69921875" style="1" bestFit="1" customWidth="1"/>
    <col min="10" max="10" width="13.5" style="1" bestFit="1" customWidth="1"/>
    <col min="11" max="11" width="12.59765625" style="1" bestFit="1" customWidth="1"/>
    <col min="12" max="13" width="13.3984375" style="1" bestFit="1" customWidth="1"/>
    <col min="14" max="14" width="10.19921875" bestFit="1" customWidth="1"/>
    <col min="15" max="15" width="10.3984375" bestFit="1" customWidth="1"/>
  </cols>
  <sheetData>
    <row r="1" spans="1:15" s="13" customFormat="1">
      <c r="C1" s="18" t="s">
        <v>71</v>
      </c>
      <c r="D1" s="18"/>
      <c r="E1" s="18" t="s">
        <v>30</v>
      </c>
      <c r="F1" s="18"/>
      <c r="G1" s="18" t="s">
        <v>35</v>
      </c>
      <c r="H1" s="18"/>
      <c r="I1" s="18" t="s">
        <v>38</v>
      </c>
      <c r="J1" s="18" t="s">
        <v>38</v>
      </c>
      <c r="K1" s="18"/>
      <c r="L1" s="18" t="s">
        <v>40</v>
      </c>
      <c r="M1" s="18" t="s">
        <v>40</v>
      </c>
      <c r="N1" s="18"/>
      <c r="O1" s="18" t="s">
        <v>43</v>
      </c>
    </row>
    <row r="2" spans="1:15" s="13" customFormat="1">
      <c r="C2" s="18" t="s">
        <v>72</v>
      </c>
      <c r="D2" s="18" t="s">
        <v>28</v>
      </c>
      <c r="E2" s="18" t="s">
        <v>31</v>
      </c>
      <c r="F2" s="18" t="s">
        <v>33</v>
      </c>
      <c r="G2" s="18" t="s">
        <v>36</v>
      </c>
      <c r="H2" s="18" t="s">
        <v>38</v>
      </c>
      <c r="I2" s="18" t="s">
        <v>39</v>
      </c>
      <c r="J2" s="18" t="s">
        <v>39</v>
      </c>
      <c r="K2" s="18" t="s">
        <v>40</v>
      </c>
      <c r="L2" s="18" t="s">
        <v>41</v>
      </c>
      <c r="M2" s="18" t="s">
        <v>41</v>
      </c>
      <c r="N2" s="18" t="s">
        <v>40</v>
      </c>
      <c r="O2" s="18" t="s">
        <v>44</v>
      </c>
    </row>
    <row r="3" spans="1:15" s="13" customFormat="1">
      <c r="A3" s="17" t="s">
        <v>26</v>
      </c>
      <c r="B3" s="17" t="s">
        <v>27</v>
      </c>
      <c r="C3" s="17" t="s">
        <v>73</v>
      </c>
      <c r="D3" s="17" t="s">
        <v>29</v>
      </c>
      <c r="E3" s="17" t="s">
        <v>32</v>
      </c>
      <c r="F3" s="17" t="s">
        <v>34</v>
      </c>
      <c r="G3" s="17" t="s">
        <v>37</v>
      </c>
      <c r="H3" s="17" t="s">
        <v>39</v>
      </c>
      <c r="I3" s="17" t="s">
        <v>46</v>
      </c>
      <c r="J3" s="17" t="s">
        <v>47</v>
      </c>
      <c r="K3" s="17" t="s">
        <v>41</v>
      </c>
      <c r="L3" s="17" t="s">
        <v>46</v>
      </c>
      <c r="M3" s="17" t="s">
        <v>47</v>
      </c>
      <c r="N3" s="17" t="s">
        <v>42</v>
      </c>
      <c r="O3" s="17" t="s">
        <v>45</v>
      </c>
    </row>
    <row r="4" spans="1:15">
      <c r="A4" s="6"/>
      <c r="B4" s="7">
        <v>-1</v>
      </c>
      <c r="C4" s="7"/>
      <c r="D4" s="7">
        <v>-2</v>
      </c>
      <c r="E4" s="7">
        <v>-3</v>
      </c>
      <c r="F4" s="7">
        <v>-4</v>
      </c>
      <c r="G4" s="7">
        <v>-5</v>
      </c>
      <c r="H4" s="9" t="s">
        <v>50</v>
      </c>
      <c r="I4" s="9" t="s">
        <v>51</v>
      </c>
      <c r="J4" s="9" t="s">
        <v>52</v>
      </c>
      <c r="K4" s="9" t="s">
        <v>53</v>
      </c>
      <c r="L4" s="9" t="s">
        <v>48</v>
      </c>
      <c r="M4" s="9" t="s">
        <v>49</v>
      </c>
      <c r="N4" s="9" t="s">
        <v>54</v>
      </c>
      <c r="O4" s="7">
        <v>-13</v>
      </c>
    </row>
    <row r="5" spans="1:15">
      <c r="A5" s="6"/>
      <c r="B5" s="7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9"/>
      <c r="O5" s="7"/>
    </row>
    <row r="6" spans="1:15">
      <c r="A6" s="6"/>
      <c r="B6" s="25" t="s">
        <v>287</v>
      </c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9"/>
      <c r="O6" s="7"/>
    </row>
    <row r="7" spans="1:15">
      <c r="B7" s="8"/>
      <c r="C7" s="8"/>
      <c r="D7" s="8"/>
      <c r="E7" s="9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B8" s="8" t="s">
        <v>57</v>
      </c>
      <c r="C8" s="8"/>
      <c r="D8" s="8"/>
      <c r="E8" s="9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28">
        <v>310.2</v>
      </c>
      <c r="B9" s="8" t="s">
        <v>0</v>
      </c>
      <c r="C9" s="9" t="s">
        <v>74</v>
      </c>
      <c r="D9" s="9" t="s">
        <v>79</v>
      </c>
      <c r="E9" s="2">
        <v>0</v>
      </c>
      <c r="F9" s="5">
        <v>35883106.869999997</v>
      </c>
      <c r="G9" s="1">
        <v>18954981</v>
      </c>
      <c r="H9" s="1">
        <f t="shared" ref="H9:H14" si="0">F9*(1-E9/100)-G9</f>
        <v>16928125.869999997</v>
      </c>
      <c r="I9" s="1">
        <f t="shared" ref="I9:I14" si="1">H9/(1-E9/100)</f>
        <v>16928125.869999997</v>
      </c>
      <c r="J9" s="1">
        <f t="shared" ref="J9:J14" si="2">H9-I9</f>
        <v>0</v>
      </c>
      <c r="K9" s="1">
        <f t="shared" ref="K9:K14" si="3">H9/O9</f>
        <v>651081.76423076913</v>
      </c>
      <c r="L9" s="1">
        <f t="shared" ref="L9:L14" si="4">K9*I9/(I9+J9)</f>
        <v>651081.76423076913</v>
      </c>
      <c r="M9" s="1">
        <f t="shared" ref="M9:M14" si="5">K9*J9/(I9+J9)</f>
        <v>0</v>
      </c>
      <c r="N9" s="5">
        <f t="shared" ref="N9:N15" si="6">K9*100/F9</f>
        <v>1.8144520389205896</v>
      </c>
      <c r="O9" s="24">
        <v>26</v>
      </c>
    </row>
    <row r="10" spans="1:15">
      <c r="A10" s="28">
        <v>311</v>
      </c>
      <c r="B10" s="8" t="s">
        <v>1</v>
      </c>
      <c r="C10" s="9" t="s">
        <v>74</v>
      </c>
      <c r="D10" s="9" t="s">
        <v>80</v>
      </c>
      <c r="E10" s="2">
        <v>-5</v>
      </c>
      <c r="F10" s="5">
        <v>8026576.1799999997</v>
      </c>
      <c r="G10" s="1">
        <v>4056001</v>
      </c>
      <c r="H10" s="1">
        <f t="shared" si="0"/>
        <v>4371903.9890000001</v>
      </c>
      <c r="I10" s="1">
        <f t="shared" si="1"/>
        <v>4163718.0847619046</v>
      </c>
      <c r="J10" s="1">
        <f t="shared" si="2"/>
        <v>208185.90423809551</v>
      </c>
      <c r="K10" s="1">
        <f t="shared" si="3"/>
        <v>174179.44179282867</v>
      </c>
      <c r="L10" s="1">
        <f t="shared" si="4"/>
        <v>165885.18265983681</v>
      </c>
      <c r="M10" s="1">
        <f t="shared" si="5"/>
        <v>8294.2591329918523</v>
      </c>
      <c r="N10" s="5">
        <f t="shared" si="6"/>
        <v>2.1700341202371627</v>
      </c>
      <c r="O10" s="24">
        <v>25.1</v>
      </c>
    </row>
    <row r="11" spans="1:15">
      <c r="A11" s="28">
        <v>312</v>
      </c>
      <c r="B11" s="8" t="s">
        <v>62</v>
      </c>
      <c r="C11" s="9" t="s">
        <v>74</v>
      </c>
      <c r="D11" s="9" t="s">
        <v>81</v>
      </c>
      <c r="E11" s="2">
        <v>-4</v>
      </c>
      <c r="F11" s="5">
        <v>28217346.91</v>
      </c>
      <c r="G11" s="1">
        <v>12572148</v>
      </c>
      <c r="H11" s="1">
        <f t="shared" si="0"/>
        <v>16773892.786400001</v>
      </c>
      <c r="I11" s="1">
        <f t="shared" si="1"/>
        <v>16128743.063846154</v>
      </c>
      <c r="J11" s="1">
        <f t="shared" si="2"/>
        <v>645149.72255384736</v>
      </c>
      <c r="K11" s="1">
        <f t="shared" si="3"/>
        <v>732484.40115283849</v>
      </c>
      <c r="L11" s="1">
        <f t="shared" si="4"/>
        <v>704311.92418542155</v>
      </c>
      <c r="M11" s="1">
        <f t="shared" si="5"/>
        <v>28172.476967416915</v>
      </c>
      <c r="N11" s="5">
        <f t="shared" si="6"/>
        <v>2.5958655981695142</v>
      </c>
      <c r="O11" s="24">
        <v>22.9</v>
      </c>
    </row>
    <row r="12" spans="1:15">
      <c r="A12" s="28">
        <v>314</v>
      </c>
      <c r="B12" s="8" t="s">
        <v>63</v>
      </c>
      <c r="C12" s="9" t="s">
        <v>74</v>
      </c>
      <c r="D12" s="9" t="s">
        <v>82</v>
      </c>
      <c r="E12" s="2">
        <v>-6</v>
      </c>
      <c r="F12" s="5">
        <v>32037766.34</v>
      </c>
      <c r="G12" s="1">
        <v>11896784</v>
      </c>
      <c r="H12" s="1">
        <f t="shared" si="0"/>
        <v>22063248.3204</v>
      </c>
      <c r="I12" s="1">
        <f t="shared" si="1"/>
        <v>20814385.207924526</v>
      </c>
      <c r="J12" s="1">
        <f t="shared" si="2"/>
        <v>1248863.1124754734</v>
      </c>
      <c r="K12" s="1">
        <f t="shared" si="3"/>
        <v>959271.66610434779</v>
      </c>
      <c r="L12" s="1">
        <f t="shared" si="4"/>
        <v>904973.26990976208</v>
      </c>
      <c r="M12" s="1">
        <f t="shared" si="5"/>
        <v>54298.396194585803</v>
      </c>
      <c r="N12" s="5">
        <f t="shared" si="6"/>
        <v>2.9941902188938552</v>
      </c>
      <c r="O12" s="24">
        <v>23</v>
      </c>
    </row>
    <row r="13" spans="1:15">
      <c r="A13" s="28">
        <v>315</v>
      </c>
      <c r="B13" s="8" t="s">
        <v>64</v>
      </c>
      <c r="C13" s="9" t="s">
        <v>74</v>
      </c>
      <c r="D13" s="9" t="s">
        <v>83</v>
      </c>
      <c r="E13" s="2">
        <v>-3</v>
      </c>
      <c r="F13" s="5">
        <v>7501209.7300000004</v>
      </c>
      <c r="G13" s="1">
        <v>3310874</v>
      </c>
      <c r="H13" s="1">
        <f t="shared" si="0"/>
        <v>4415372.021900001</v>
      </c>
      <c r="I13" s="1">
        <f t="shared" si="1"/>
        <v>4286768.9533009715</v>
      </c>
      <c r="J13" s="1">
        <f t="shared" si="2"/>
        <v>128603.06859902944</v>
      </c>
      <c r="K13" s="1">
        <f t="shared" si="3"/>
        <v>176614.88087600004</v>
      </c>
      <c r="L13" s="1">
        <f t="shared" si="4"/>
        <v>171470.75813203887</v>
      </c>
      <c r="M13" s="1">
        <f t="shared" si="5"/>
        <v>5144.1227439611775</v>
      </c>
      <c r="N13" s="5">
        <f t="shared" si="6"/>
        <v>2.3544853061454134</v>
      </c>
      <c r="O13" s="24">
        <v>25</v>
      </c>
    </row>
    <row r="14" spans="1:15" ht="15.6">
      <c r="A14" s="28">
        <v>316</v>
      </c>
      <c r="B14" s="8" t="s">
        <v>65</v>
      </c>
      <c r="C14" s="9" t="s">
        <v>74</v>
      </c>
      <c r="D14" s="9" t="s">
        <v>84</v>
      </c>
      <c r="E14" s="2">
        <v>-5</v>
      </c>
      <c r="F14" s="23">
        <v>1241261.6299999999</v>
      </c>
      <c r="G14" s="11">
        <v>447831</v>
      </c>
      <c r="H14" s="11">
        <f t="shared" si="0"/>
        <v>855493.71149999998</v>
      </c>
      <c r="I14" s="11">
        <f t="shared" si="1"/>
        <v>814755.91571428569</v>
      </c>
      <c r="J14" s="11">
        <f t="shared" si="2"/>
        <v>40737.79578571429</v>
      </c>
      <c r="K14" s="11">
        <f t="shared" si="3"/>
        <v>41129.505360576921</v>
      </c>
      <c r="L14" s="11">
        <f t="shared" si="4"/>
        <v>39170.957486263738</v>
      </c>
      <c r="M14" s="11">
        <f t="shared" si="5"/>
        <v>1958.5478743131871</v>
      </c>
      <c r="N14" s="5">
        <f t="shared" si="6"/>
        <v>3.3135242697042786</v>
      </c>
      <c r="O14" s="24">
        <v>20.8</v>
      </c>
    </row>
    <row r="15" spans="1:15">
      <c r="A15" s="28"/>
      <c r="B15" s="20" t="s">
        <v>66</v>
      </c>
      <c r="C15" s="9"/>
      <c r="D15" s="9"/>
      <c r="E15" s="2"/>
      <c r="F15" s="5">
        <f>SUM(F9:F14)</f>
        <v>112907267.66</v>
      </c>
      <c r="G15" s="22">
        <f t="shared" ref="G15:M15" si="7">SUM(G9:G14)</f>
        <v>51238619</v>
      </c>
      <c r="H15" s="22">
        <f t="shared" si="7"/>
        <v>65408036.699199997</v>
      </c>
      <c r="I15" s="22">
        <f t="shared" si="7"/>
        <v>63136497.095547833</v>
      </c>
      <c r="J15" s="22">
        <f t="shared" si="7"/>
        <v>2271539.6036521601</v>
      </c>
      <c r="K15" s="22">
        <f t="shared" si="7"/>
        <v>2734761.6595173609</v>
      </c>
      <c r="L15" s="22">
        <f t="shared" si="7"/>
        <v>2636893.8566040923</v>
      </c>
      <c r="M15" s="22">
        <f t="shared" si="7"/>
        <v>97867.802913268941</v>
      </c>
      <c r="N15" s="5">
        <f t="shared" si="6"/>
        <v>2.4221307593348249</v>
      </c>
      <c r="O15" s="24"/>
    </row>
    <row r="16" spans="1:15">
      <c r="A16" s="28"/>
      <c r="B16" s="8"/>
      <c r="C16" s="9"/>
      <c r="D16" s="9"/>
      <c r="E16" s="2"/>
      <c r="F16" s="8"/>
      <c r="G16" s="8"/>
      <c r="H16" s="8"/>
      <c r="I16" s="8"/>
      <c r="J16" s="8"/>
      <c r="K16" s="8"/>
      <c r="L16" s="8"/>
      <c r="M16" s="8"/>
      <c r="N16" s="5"/>
      <c r="O16" s="24"/>
    </row>
    <row r="17" spans="1:15">
      <c r="A17" s="28"/>
      <c r="B17" s="8" t="s">
        <v>58</v>
      </c>
      <c r="C17" s="9"/>
      <c r="D17" s="9"/>
      <c r="E17" s="2"/>
      <c r="F17" s="8"/>
      <c r="G17" s="8"/>
      <c r="H17" s="8"/>
      <c r="I17" s="8"/>
      <c r="J17" s="8"/>
      <c r="K17" s="8"/>
      <c r="L17" s="8"/>
      <c r="M17" s="8"/>
      <c r="N17" s="5"/>
      <c r="O17" s="24"/>
    </row>
    <row r="18" spans="1:15">
      <c r="A18" s="28">
        <v>311</v>
      </c>
      <c r="B18" s="8" t="s">
        <v>1</v>
      </c>
      <c r="C18" s="9" t="s">
        <v>75</v>
      </c>
      <c r="D18" s="9" t="s">
        <v>80</v>
      </c>
      <c r="E18" s="2">
        <v>-48</v>
      </c>
      <c r="F18" s="5">
        <v>15364075.57</v>
      </c>
      <c r="G18" s="1">
        <v>9043571</v>
      </c>
      <c r="H18" s="1">
        <f>F18*(1-E18/100)-G18</f>
        <v>13695260.843600001</v>
      </c>
      <c r="I18" s="1">
        <f>H18/(1-E18/100)</f>
        <v>9253554.6240540557</v>
      </c>
      <c r="J18" s="1">
        <f>H18-I18</f>
        <v>4441706.2195459455</v>
      </c>
      <c r="K18" s="1">
        <f>H18/O18</f>
        <v>4150079.0435151523</v>
      </c>
      <c r="L18" s="1">
        <f>K18*I18/(I18+J18)</f>
        <v>2804107.4618345625</v>
      </c>
      <c r="M18" s="1">
        <f>K18*J18/(I18+J18)</f>
        <v>1345971.5816805896</v>
      </c>
      <c r="N18" s="5">
        <f t="shared" ref="N18:N23" si="8">K18*100/F18</f>
        <v>27.011576613295404</v>
      </c>
      <c r="O18" s="24">
        <v>3.3</v>
      </c>
    </row>
    <row r="19" spans="1:15">
      <c r="A19" s="28">
        <v>312</v>
      </c>
      <c r="B19" s="8" t="s">
        <v>62</v>
      </c>
      <c r="C19" s="9" t="s">
        <v>75</v>
      </c>
      <c r="D19" s="9" t="s">
        <v>81</v>
      </c>
      <c r="E19" s="2">
        <v>-48</v>
      </c>
      <c r="F19" s="5">
        <v>68831424.890000001</v>
      </c>
      <c r="G19" s="1">
        <v>36934687</v>
      </c>
      <c r="H19" s="1">
        <f>F19*(1-E19/100)-G19</f>
        <v>64935821.837200001</v>
      </c>
      <c r="I19" s="1">
        <f>H19/(1-E19/100)</f>
        <v>43875555.29540541</v>
      </c>
      <c r="J19" s="1">
        <f>H19-I19</f>
        <v>21060266.541794591</v>
      </c>
      <c r="K19" s="1">
        <f>H19/O19</f>
        <v>19677521.768848486</v>
      </c>
      <c r="L19" s="1">
        <f>K19*I19/(I19+J19)</f>
        <v>13295622.816789517</v>
      </c>
      <c r="M19" s="1">
        <f>K19*J19/(I19+J19)</f>
        <v>6381898.9520589672</v>
      </c>
      <c r="N19" s="5">
        <f t="shared" si="8"/>
        <v>28.587991313989615</v>
      </c>
      <c r="O19" s="24">
        <v>3.3</v>
      </c>
    </row>
    <row r="20" spans="1:15">
      <c r="A20" s="28">
        <v>314</v>
      </c>
      <c r="B20" s="8" t="s">
        <v>63</v>
      </c>
      <c r="C20" s="9" t="s">
        <v>75</v>
      </c>
      <c r="D20" s="9" t="s">
        <v>82</v>
      </c>
      <c r="E20" s="2">
        <v>-48</v>
      </c>
      <c r="F20" s="5">
        <v>28351048.870000001</v>
      </c>
      <c r="G20" s="1">
        <v>14895098</v>
      </c>
      <c r="H20" s="1">
        <f>F20*(1-E20/100)-G20</f>
        <v>27064454.327600002</v>
      </c>
      <c r="I20" s="1">
        <f>H20/(1-E20/100)</f>
        <v>18286793.464594595</v>
      </c>
      <c r="J20" s="1">
        <f>H20-I20</f>
        <v>8777660.8630054072</v>
      </c>
      <c r="K20" s="1">
        <f>H20/O20</f>
        <v>8201349.7962424252</v>
      </c>
      <c r="L20" s="1">
        <f>K20*I20/(I20+J20)</f>
        <v>5541452.5650286647</v>
      </c>
      <c r="M20" s="1">
        <f>K20*J20/(I20+J20)</f>
        <v>2659897.2312137596</v>
      </c>
      <c r="N20" s="5">
        <f t="shared" si="8"/>
        <v>28.927853194598317</v>
      </c>
      <c r="O20" s="24">
        <v>3.3</v>
      </c>
    </row>
    <row r="21" spans="1:15">
      <c r="A21" s="28">
        <v>315</v>
      </c>
      <c r="B21" s="8" t="s">
        <v>64</v>
      </c>
      <c r="C21" s="9" t="s">
        <v>75</v>
      </c>
      <c r="D21" s="9" t="s">
        <v>83</v>
      </c>
      <c r="E21" s="2">
        <v>-48</v>
      </c>
      <c r="F21" s="5">
        <v>6218094.1699999999</v>
      </c>
      <c r="G21" s="1">
        <v>3254763</v>
      </c>
      <c r="H21" s="1">
        <f>F21*(1-E21/100)-G21</f>
        <v>5948016.3716000002</v>
      </c>
      <c r="I21" s="1">
        <f>H21/(1-E21/100)</f>
        <v>4018929.9808108108</v>
      </c>
      <c r="J21" s="1">
        <f>H21-I21</f>
        <v>1929086.3907891894</v>
      </c>
      <c r="K21" s="1">
        <f>H21/O21</f>
        <v>1802429.2035151517</v>
      </c>
      <c r="L21" s="1">
        <f>K21*I21/(I21+J21)</f>
        <v>1217857.5699426702</v>
      </c>
      <c r="M21" s="1">
        <f>K21*J21/(I21+J21)</f>
        <v>584571.63357248169</v>
      </c>
      <c r="N21" s="5">
        <f t="shared" si="8"/>
        <v>28.986843142569384</v>
      </c>
      <c r="O21" s="24">
        <v>3.3</v>
      </c>
    </row>
    <row r="22" spans="1:15" ht="15.6">
      <c r="A22" s="28">
        <v>316</v>
      </c>
      <c r="B22" s="8" t="s">
        <v>65</v>
      </c>
      <c r="C22" s="9" t="s">
        <v>75</v>
      </c>
      <c r="D22" s="9" t="s">
        <v>84</v>
      </c>
      <c r="E22" s="2">
        <v>-47</v>
      </c>
      <c r="F22" s="23">
        <v>809545.62</v>
      </c>
      <c r="G22" s="11">
        <v>313789</v>
      </c>
      <c r="H22" s="11">
        <f>F22*(1-E22/100)-G22</f>
        <v>876243.06140000001</v>
      </c>
      <c r="I22" s="11">
        <f>H22/(1-E22/100)</f>
        <v>596083.71523809526</v>
      </c>
      <c r="J22" s="11">
        <f>H22-I22</f>
        <v>280159.34616190474</v>
      </c>
      <c r="K22" s="11">
        <f>H22/O22</f>
        <v>265528.20042424242</v>
      </c>
      <c r="L22" s="11">
        <f>K22*I22/(I22+J22)</f>
        <v>180631.42886002889</v>
      </c>
      <c r="M22" s="11">
        <f>K22*J22/(I22+J22)</f>
        <v>84896.771564213559</v>
      </c>
      <c r="N22" s="5">
        <f t="shared" si="8"/>
        <v>32.799658705366404</v>
      </c>
      <c r="O22" s="24">
        <v>3.3</v>
      </c>
    </row>
    <row r="23" spans="1:15">
      <c r="A23" s="28"/>
      <c r="B23" s="20" t="s">
        <v>67</v>
      </c>
      <c r="C23" s="9"/>
      <c r="D23" s="9"/>
      <c r="E23" s="2"/>
      <c r="F23" s="5">
        <f>SUM(F18:F22)</f>
        <v>119574189.12000002</v>
      </c>
      <c r="G23" s="1">
        <f t="shared" ref="G23:M23" si="9">SUM(G18:G22)</f>
        <v>64441908</v>
      </c>
      <c r="H23" s="1">
        <f t="shared" si="9"/>
        <v>112519796.44140001</v>
      </c>
      <c r="I23" s="1">
        <f t="shared" si="9"/>
        <v>76030917.080102965</v>
      </c>
      <c r="J23" s="1">
        <f t="shared" si="9"/>
        <v>36488879.361297034</v>
      </c>
      <c r="K23" s="1">
        <f t="shared" si="9"/>
        <v>34096908.012545452</v>
      </c>
      <c r="L23" s="1">
        <f t="shared" si="9"/>
        <v>23039671.842455443</v>
      </c>
      <c r="M23" s="1">
        <f t="shared" si="9"/>
        <v>11057236.17009001</v>
      </c>
      <c r="N23" s="5">
        <f t="shared" si="8"/>
        <v>28.515274294126399</v>
      </c>
      <c r="O23" s="24"/>
    </row>
    <row r="24" spans="1:15">
      <c r="A24" s="28"/>
      <c r="B24" s="8"/>
      <c r="C24" s="9"/>
      <c r="D24" s="9"/>
      <c r="E24" s="2"/>
      <c r="F24" s="8"/>
      <c r="G24" s="8"/>
      <c r="H24" s="8"/>
      <c r="I24" s="8"/>
      <c r="J24" s="8"/>
      <c r="K24" s="8"/>
      <c r="L24" s="8"/>
      <c r="M24" s="8"/>
      <c r="N24" s="5"/>
      <c r="O24" s="24"/>
    </row>
    <row r="25" spans="1:15">
      <c r="A25" s="28"/>
      <c r="B25" s="8" t="s">
        <v>59</v>
      </c>
      <c r="C25" s="9"/>
      <c r="D25" s="9"/>
      <c r="E25" s="2"/>
      <c r="F25" s="8"/>
      <c r="G25" s="8"/>
      <c r="H25" s="8"/>
      <c r="I25" s="8"/>
      <c r="J25" s="8"/>
      <c r="K25" s="8"/>
      <c r="L25" s="8"/>
      <c r="M25" s="8"/>
      <c r="N25" s="5"/>
      <c r="O25" s="24"/>
    </row>
    <row r="26" spans="1:15">
      <c r="A26" s="28">
        <v>310.2</v>
      </c>
      <c r="B26" s="8" t="s">
        <v>0</v>
      </c>
      <c r="C26" s="9" t="s">
        <v>76</v>
      </c>
      <c r="D26" s="9" t="s">
        <v>79</v>
      </c>
      <c r="E26" s="2">
        <v>0</v>
      </c>
      <c r="F26" s="5">
        <v>1201891.8500000001</v>
      </c>
      <c r="G26" s="1">
        <v>121464</v>
      </c>
      <c r="H26" s="1">
        <f t="shared" ref="H26:H31" si="10">F26*(1-E26/100)-G26</f>
        <v>1080427.8500000001</v>
      </c>
      <c r="I26" s="1">
        <f t="shared" ref="I26:I31" si="11">H26/(1-E26/100)</f>
        <v>1080427.8500000001</v>
      </c>
      <c r="J26" s="1">
        <f t="shared" ref="J26:J31" si="12">H26-I26</f>
        <v>0</v>
      </c>
      <c r="K26" s="1">
        <f t="shared" ref="K26:K31" si="13">H26/O26</f>
        <v>34852.511290322582</v>
      </c>
      <c r="L26" s="1">
        <f t="shared" ref="L26:L31" si="14">K26*I26/(I26+J26)</f>
        <v>34852.511290322582</v>
      </c>
      <c r="M26" s="1">
        <f t="shared" ref="M26:M31" si="15">K26*J26/(I26+J26)</f>
        <v>0</v>
      </c>
      <c r="N26" s="5">
        <f t="shared" ref="N26:N32" si="16">K26*100/F26</f>
        <v>2.8998042785898397</v>
      </c>
      <c r="O26" s="24">
        <v>31</v>
      </c>
    </row>
    <row r="27" spans="1:15">
      <c r="A27" s="28">
        <v>311</v>
      </c>
      <c r="B27" s="8" t="s">
        <v>1</v>
      </c>
      <c r="C27" s="9" t="s">
        <v>76</v>
      </c>
      <c r="D27" s="9" t="s">
        <v>80</v>
      </c>
      <c r="E27" s="2">
        <v>-7</v>
      </c>
      <c r="F27" s="5">
        <v>59823656.619999997</v>
      </c>
      <c r="G27" s="1">
        <v>22580228</v>
      </c>
      <c r="H27" s="1">
        <f t="shared" si="10"/>
        <v>41431084.583400004</v>
      </c>
      <c r="I27" s="1">
        <f t="shared" si="11"/>
        <v>38720639.797570094</v>
      </c>
      <c r="J27" s="1">
        <f t="shared" si="12"/>
        <v>2710444.7858299091</v>
      </c>
      <c r="K27" s="1">
        <f t="shared" si="13"/>
        <v>1399698.8034932434</v>
      </c>
      <c r="L27" s="1">
        <f t="shared" si="14"/>
        <v>1308129.7228908816</v>
      </c>
      <c r="M27" s="1">
        <f t="shared" si="15"/>
        <v>91569.080602361792</v>
      </c>
      <c r="N27" s="5">
        <f t="shared" si="16"/>
        <v>2.339707872395921</v>
      </c>
      <c r="O27" s="24">
        <v>29.6</v>
      </c>
    </row>
    <row r="28" spans="1:15">
      <c r="A28" s="28">
        <v>312</v>
      </c>
      <c r="B28" s="8" t="s">
        <v>62</v>
      </c>
      <c r="C28" s="9" t="s">
        <v>76</v>
      </c>
      <c r="D28" s="9" t="s">
        <v>81</v>
      </c>
      <c r="E28" s="2">
        <v>-6</v>
      </c>
      <c r="F28" s="5">
        <v>325922912.70999998</v>
      </c>
      <c r="G28" s="1">
        <v>95109183</v>
      </c>
      <c r="H28" s="1">
        <f t="shared" si="10"/>
        <v>250369104.47259998</v>
      </c>
      <c r="I28" s="1">
        <f t="shared" si="11"/>
        <v>236197268.37037733</v>
      </c>
      <c r="J28" s="1">
        <f t="shared" si="12"/>
        <v>14171836.102222651</v>
      </c>
      <c r="K28" s="1">
        <f t="shared" si="13"/>
        <v>9342130.7639029846</v>
      </c>
      <c r="L28" s="1">
        <f t="shared" si="14"/>
        <v>8813330.909342438</v>
      </c>
      <c r="M28" s="1">
        <f t="shared" si="15"/>
        <v>528799.85456054669</v>
      </c>
      <c r="N28" s="5">
        <f t="shared" si="16"/>
        <v>2.8663620750761503</v>
      </c>
      <c r="O28" s="24">
        <v>26.8</v>
      </c>
    </row>
    <row r="29" spans="1:15">
      <c r="A29" s="28">
        <v>314</v>
      </c>
      <c r="B29" s="8" t="s">
        <v>63</v>
      </c>
      <c r="C29" s="9" t="s">
        <v>76</v>
      </c>
      <c r="D29" s="9" t="s">
        <v>82</v>
      </c>
      <c r="E29" s="2">
        <v>-8</v>
      </c>
      <c r="F29" s="5">
        <v>66047987.369999997</v>
      </c>
      <c r="G29" s="1">
        <v>23812449</v>
      </c>
      <c r="H29" s="1">
        <f t="shared" si="10"/>
        <v>47519377.359600008</v>
      </c>
      <c r="I29" s="1">
        <f t="shared" si="11"/>
        <v>43999423.481111117</v>
      </c>
      <c r="J29" s="1">
        <f t="shared" si="12"/>
        <v>3519953.8784888908</v>
      </c>
      <c r="K29" s="1">
        <f t="shared" si="13"/>
        <v>1870841.6283307089</v>
      </c>
      <c r="L29" s="1">
        <f t="shared" si="14"/>
        <v>1732260.7669728787</v>
      </c>
      <c r="M29" s="1">
        <f t="shared" si="15"/>
        <v>138580.86135783035</v>
      </c>
      <c r="N29" s="5">
        <f t="shared" si="16"/>
        <v>2.8325490341594781</v>
      </c>
      <c r="O29" s="24">
        <v>25.4</v>
      </c>
    </row>
    <row r="30" spans="1:15">
      <c r="A30" s="28">
        <v>315</v>
      </c>
      <c r="B30" s="8" t="s">
        <v>64</v>
      </c>
      <c r="C30" s="9" t="s">
        <v>76</v>
      </c>
      <c r="D30" s="9" t="s">
        <v>83</v>
      </c>
      <c r="E30" s="2">
        <v>-5</v>
      </c>
      <c r="F30" s="5">
        <v>66675755.640000001</v>
      </c>
      <c r="G30" s="1">
        <v>25673903</v>
      </c>
      <c r="H30" s="1">
        <f t="shared" si="10"/>
        <v>44335640.422000006</v>
      </c>
      <c r="I30" s="1">
        <f t="shared" si="11"/>
        <v>42224419.449523814</v>
      </c>
      <c r="J30" s="1">
        <f t="shared" si="12"/>
        <v>2111220.9724761918</v>
      </c>
      <c r="K30" s="1">
        <f t="shared" si="13"/>
        <v>1523561.5265292097</v>
      </c>
      <c r="L30" s="1">
        <f t="shared" si="14"/>
        <v>1451010.9776468663</v>
      </c>
      <c r="M30" s="1">
        <f t="shared" si="15"/>
        <v>72550.548882343355</v>
      </c>
      <c r="N30" s="5">
        <f t="shared" si="16"/>
        <v>2.2850307610390206</v>
      </c>
      <c r="O30" s="24">
        <v>29.1</v>
      </c>
    </row>
    <row r="31" spans="1:15" ht="15.6">
      <c r="A31" s="28">
        <v>316</v>
      </c>
      <c r="B31" s="8" t="s">
        <v>65</v>
      </c>
      <c r="C31" s="9" t="s">
        <v>76</v>
      </c>
      <c r="D31" s="9" t="s">
        <v>84</v>
      </c>
      <c r="E31" s="2">
        <v>-7</v>
      </c>
      <c r="F31" s="23">
        <v>4155951.08</v>
      </c>
      <c r="G31" s="11">
        <v>1440057</v>
      </c>
      <c r="H31" s="11">
        <f t="shared" si="10"/>
        <v>3006810.6556000002</v>
      </c>
      <c r="I31" s="11">
        <f t="shared" si="11"/>
        <v>2810103.4164485983</v>
      </c>
      <c r="J31" s="11">
        <f t="shared" si="12"/>
        <v>196707.23915140191</v>
      </c>
      <c r="K31" s="11">
        <f t="shared" si="13"/>
        <v>132458.61918942732</v>
      </c>
      <c r="L31" s="11">
        <f t="shared" si="14"/>
        <v>123793.10204619376</v>
      </c>
      <c r="M31" s="11">
        <f t="shared" si="15"/>
        <v>8665.5171432335646</v>
      </c>
      <c r="N31" s="5">
        <f t="shared" si="16"/>
        <v>3.1872035218813819</v>
      </c>
      <c r="O31" s="24">
        <v>22.7</v>
      </c>
    </row>
    <row r="32" spans="1:15">
      <c r="A32" s="28"/>
      <c r="B32" s="20" t="s">
        <v>68</v>
      </c>
      <c r="C32" s="9"/>
      <c r="D32" s="9"/>
      <c r="E32" s="2"/>
      <c r="F32" s="5">
        <f>SUM(F26:F31)</f>
        <v>523828155.26999992</v>
      </c>
      <c r="G32" s="1">
        <f t="shared" ref="G32" si="17">SUM(G26:G31)</f>
        <v>168737284</v>
      </c>
      <c r="H32" s="1">
        <f t="shared" ref="H32" si="18">SUM(H26:H31)</f>
        <v>387742445.34320003</v>
      </c>
      <c r="I32" s="1">
        <f t="shared" ref="I32" si="19">SUM(I26:I31)</f>
        <v>365032282.36503094</v>
      </c>
      <c r="J32" s="1">
        <f t="shared" ref="J32" si="20">SUM(J26:J31)</f>
        <v>22710162.978169046</v>
      </c>
      <c r="K32" s="1">
        <f t="shared" ref="K32" si="21">SUM(K26:K31)</f>
        <v>14303543.852735898</v>
      </c>
      <c r="L32" s="1">
        <f t="shared" ref="L32" si="22">SUM(L26:L31)</f>
        <v>13463377.990189582</v>
      </c>
      <c r="M32" s="1">
        <f t="shared" ref="M32" si="23">SUM(M26:M31)</f>
        <v>840165.86254631577</v>
      </c>
      <c r="N32" s="5">
        <f t="shared" si="16"/>
        <v>2.730579429309854</v>
      </c>
      <c r="O32" s="24"/>
    </row>
    <row r="33" spans="1:15">
      <c r="A33" s="28"/>
      <c r="B33" s="8"/>
      <c r="C33" s="9"/>
      <c r="D33" s="9"/>
      <c r="E33" s="2"/>
      <c r="F33" s="8"/>
      <c r="G33" s="8"/>
      <c r="H33" s="8"/>
      <c r="I33" s="8"/>
      <c r="J33" s="8"/>
      <c r="K33" s="8"/>
      <c r="L33" s="8"/>
      <c r="M33" s="8"/>
      <c r="N33" s="5"/>
      <c r="O33" s="24"/>
    </row>
    <row r="34" spans="1:15">
      <c r="A34" s="28"/>
      <c r="B34" s="8" t="s">
        <v>60</v>
      </c>
      <c r="C34" s="9"/>
      <c r="D34" s="9"/>
      <c r="E34" s="2"/>
      <c r="F34" s="8"/>
      <c r="G34" s="8"/>
      <c r="H34" s="8"/>
      <c r="I34" s="8"/>
      <c r="J34" s="8"/>
      <c r="K34" s="8"/>
      <c r="L34" s="8"/>
      <c r="M34" s="8"/>
      <c r="N34" s="5"/>
      <c r="O34" s="24"/>
    </row>
    <row r="35" spans="1:15">
      <c r="A35" s="28">
        <v>311</v>
      </c>
      <c r="B35" s="8" t="s">
        <v>1</v>
      </c>
      <c r="C35" s="9" t="s">
        <v>77</v>
      </c>
      <c r="D35" s="9" t="s">
        <v>80</v>
      </c>
      <c r="E35" s="2">
        <v>-8</v>
      </c>
      <c r="F35" s="5">
        <v>58963335.350000001</v>
      </c>
      <c r="G35" s="1">
        <v>32403454</v>
      </c>
      <c r="H35" s="1">
        <f>F35*(1-E35/100)-G35</f>
        <v>31276948.178000003</v>
      </c>
      <c r="I35" s="1">
        <f>H35/(1-E35/100)</f>
        <v>28960137.201851852</v>
      </c>
      <c r="J35" s="1">
        <f>H35-I35</f>
        <v>2316810.9761481509</v>
      </c>
      <c r="K35" s="1">
        <f>H35/O35</f>
        <v>956481.59565749241</v>
      </c>
      <c r="L35" s="1">
        <f>K35*I35/(I35+J35)</f>
        <v>885631.10709027073</v>
      </c>
      <c r="M35" s="1">
        <f>K35*J35/(I35+J35)</f>
        <v>70850.488567221735</v>
      </c>
      <c r="N35" s="5">
        <f t="shared" ref="N35:N40" si="24">K35*100/F35</f>
        <v>1.6221633155246744</v>
      </c>
      <c r="O35" s="24">
        <v>32.700000000000003</v>
      </c>
    </row>
    <row r="36" spans="1:15">
      <c r="A36" s="28">
        <v>312</v>
      </c>
      <c r="B36" s="8" t="s">
        <v>62</v>
      </c>
      <c r="C36" s="9" t="s">
        <v>77</v>
      </c>
      <c r="D36" s="9" t="s">
        <v>81</v>
      </c>
      <c r="E36" s="2">
        <v>-7</v>
      </c>
      <c r="F36" s="5">
        <v>114250014.19</v>
      </c>
      <c r="G36" s="1">
        <v>62967414</v>
      </c>
      <c r="H36" s="1">
        <f>F36*(1-E36/100)-G36</f>
        <v>59280101.183300003</v>
      </c>
      <c r="I36" s="1">
        <f>H36/(1-E36/100)</f>
        <v>55401963.722710282</v>
      </c>
      <c r="J36" s="1">
        <f>H36-I36</f>
        <v>3878137.4605897218</v>
      </c>
      <c r="K36" s="1">
        <f>H36/O36</f>
        <v>2179415.4846801474</v>
      </c>
      <c r="L36" s="1">
        <f>K36*I36/(I36+J36)</f>
        <v>2036836.9015702312</v>
      </c>
      <c r="M36" s="1">
        <f>K36*J36/(I36+J36)</f>
        <v>142578.58310991625</v>
      </c>
      <c r="N36" s="5">
        <f t="shared" si="24"/>
        <v>1.9075844323797957</v>
      </c>
      <c r="O36" s="24">
        <v>27.2</v>
      </c>
    </row>
    <row r="37" spans="1:15">
      <c r="A37" s="28">
        <v>314</v>
      </c>
      <c r="B37" s="8" t="s">
        <v>63</v>
      </c>
      <c r="C37" s="9" t="s">
        <v>77</v>
      </c>
      <c r="D37" s="9" t="s">
        <v>82</v>
      </c>
      <c r="E37" s="2">
        <v>-9</v>
      </c>
      <c r="F37" s="5">
        <v>34705785.420000002</v>
      </c>
      <c r="G37" s="1">
        <v>14945002</v>
      </c>
      <c r="H37" s="1">
        <f>F37*(1-E37/100)-G37</f>
        <v>22884304.107800007</v>
      </c>
      <c r="I37" s="1">
        <f>H37/(1-E37/100)</f>
        <v>20994774.410825692</v>
      </c>
      <c r="J37" s="1">
        <f>H37-I37</f>
        <v>1889529.6969743147</v>
      </c>
      <c r="K37" s="1">
        <f>H37/O37</f>
        <v>820225.95368458808</v>
      </c>
      <c r="L37" s="1">
        <f>K37*I37/(I37+J37)</f>
        <v>752500.87493998895</v>
      </c>
      <c r="M37" s="1">
        <f>K37*J37/(I37+J37)</f>
        <v>67725.078744599101</v>
      </c>
      <c r="N37" s="5">
        <f t="shared" si="24"/>
        <v>2.363369518247278</v>
      </c>
      <c r="O37" s="24">
        <v>27.9</v>
      </c>
    </row>
    <row r="38" spans="1:15">
      <c r="A38" s="28">
        <v>315</v>
      </c>
      <c r="B38" s="8" t="s">
        <v>64</v>
      </c>
      <c r="C38" s="9" t="s">
        <v>77</v>
      </c>
      <c r="D38" s="9" t="s">
        <v>83</v>
      </c>
      <c r="E38" s="2">
        <v>-6</v>
      </c>
      <c r="F38" s="5">
        <v>8949684.2100000009</v>
      </c>
      <c r="G38" s="1">
        <v>5153507</v>
      </c>
      <c r="H38" s="1">
        <f>F38*(1-E38/100)-G38</f>
        <v>4333158.2626000009</v>
      </c>
      <c r="I38" s="1">
        <f>H38/(1-E38/100)</f>
        <v>4087885.1533962269</v>
      </c>
      <c r="J38" s="1">
        <f>H38-I38</f>
        <v>245273.10920377402</v>
      </c>
      <c r="K38" s="1">
        <f>H38/O38</f>
        <v>136262.8384465409</v>
      </c>
      <c r="L38" s="1">
        <f>K38*I38/(I38+J38)</f>
        <v>128549.84759107631</v>
      </c>
      <c r="M38" s="1">
        <f>K38*J38/(I38+J38)</f>
        <v>7712.9908554645917</v>
      </c>
      <c r="N38" s="5">
        <f t="shared" si="24"/>
        <v>1.5225435361650699</v>
      </c>
      <c r="O38" s="24">
        <v>31.8</v>
      </c>
    </row>
    <row r="39" spans="1:15" ht="15.6">
      <c r="A39" s="28">
        <v>316</v>
      </c>
      <c r="B39" s="8" t="s">
        <v>65</v>
      </c>
      <c r="C39" s="9" t="s">
        <v>77</v>
      </c>
      <c r="D39" s="9" t="s">
        <v>84</v>
      </c>
      <c r="E39" s="2">
        <v>-8</v>
      </c>
      <c r="F39" s="23">
        <v>2203473.2799999998</v>
      </c>
      <c r="G39" s="11">
        <v>1034382</v>
      </c>
      <c r="H39" s="11">
        <f>F39*(1-E39/100)-G39</f>
        <v>1345369.1423999998</v>
      </c>
      <c r="I39" s="11">
        <f>H39/(1-E39/100)</f>
        <v>1245712.1688888886</v>
      </c>
      <c r="J39" s="11">
        <f>H39-I39</f>
        <v>99656.973511111224</v>
      </c>
      <c r="K39" s="11">
        <f>H39/O39</f>
        <v>55824.445742738579</v>
      </c>
      <c r="L39" s="11">
        <f>K39*I39/(I39+J39)</f>
        <v>51689.301613646829</v>
      </c>
      <c r="M39" s="11">
        <f>K39*J39/(I39+J39)</f>
        <v>4135.1441290917519</v>
      </c>
      <c r="N39" s="5">
        <f t="shared" si="24"/>
        <v>2.5334750482083717</v>
      </c>
      <c r="O39" s="24">
        <v>24.1</v>
      </c>
    </row>
    <row r="40" spans="1:15">
      <c r="A40" s="28"/>
      <c r="B40" s="20" t="s">
        <v>69</v>
      </c>
      <c r="C40" s="9"/>
      <c r="D40" s="9"/>
      <c r="E40" s="2"/>
      <c r="F40" s="5">
        <f>SUM(F35:F39)</f>
        <v>219072292.44999999</v>
      </c>
      <c r="G40" s="1">
        <f t="shared" ref="G40:M40" si="25">SUM(G35:G39)</f>
        <v>116503759</v>
      </c>
      <c r="H40" s="1">
        <f t="shared" si="25"/>
        <v>119119880.87410001</v>
      </c>
      <c r="I40" s="1">
        <f t="shared" si="25"/>
        <v>110690472.65767294</v>
      </c>
      <c r="J40" s="1">
        <f t="shared" si="25"/>
        <v>8429408.2164270729</v>
      </c>
      <c r="K40" s="1">
        <f t="shared" si="25"/>
        <v>4148210.3182115071</v>
      </c>
      <c r="L40" s="1">
        <f t="shared" si="25"/>
        <v>3855208.0328052142</v>
      </c>
      <c r="M40" s="1">
        <f t="shared" si="25"/>
        <v>293002.28540629346</v>
      </c>
      <c r="N40" s="5">
        <f t="shared" si="24"/>
        <v>1.8935349020270442</v>
      </c>
      <c r="O40" s="24"/>
    </row>
    <row r="41" spans="1:15">
      <c r="A41" s="28"/>
      <c r="B41" s="8"/>
      <c r="C41" s="9"/>
      <c r="D41" s="9"/>
      <c r="E41" s="2"/>
      <c r="F41" s="8"/>
      <c r="G41" s="8"/>
      <c r="H41" s="8"/>
      <c r="I41" s="8"/>
      <c r="J41" s="8"/>
      <c r="K41" s="8"/>
      <c r="L41" s="8"/>
      <c r="M41" s="8"/>
      <c r="N41" s="5"/>
      <c r="O41" s="24"/>
    </row>
    <row r="42" spans="1:15">
      <c r="A42" s="28"/>
      <c r="B42" s="8" t="s">
        <v>61</v>
      </c>
      <c r="C42" s="9"/>
      <c r="D42" s="9"/>
      <c r="E42" s="2"/>
      <c r="F42" s="8"/>
      <c r="G42" s="8"/>
      <c r="H42" s="8"/>
      <c r="I42" s="8"/>
      <c r="J42" s="8"/>
      <c r="K42" s="8"/>
      <c r="L42" s="8"/>
      <c r="M42" s="8"/>
      <c r="N42" s="5"/>
      <c r="O42" s="8"/>
    </row>
    <row r="43" spans="1:15">
      <c r="A43" s="28">
        <v>311</v>
      </c>
      <c r="B43" s="8" t="s">
        <v>1</v>
      </c>
      <c r="C43" s="9" t="s">
        <v>78</v>
      </c>
      <c r="D43" s="9" t="s">
        <v>80</v>
      </c>
      <c r="E43" s="2">
        <v>-7</v>
      </c>
      <c r="F43" s="5">
        <v>36736993.539999999</v>
      </c>
      <c r="G43" s="1">
        <v>21837142</v>
      </c>
      <c r="H43" s="1">
        <f>F43*(1-E43/100)-G43</f>
        <v>17471441.087800004</v>
      </c>
      <c r="I43" s="1">
        <f>H43/(1-E43/100)</f>
        <v>16328449.614766357</v>
      </c>
      <c r="J43" s="1">
        <f>H43-I43</f>
        <v>1142991.4730336461</v>
      </c>
      <c r="K43" s="1">
        <f>H43/O43</f>
        <v>794156.41308181838</v>
      </c>
      <c r="L43" s="1">
        <f>K43*I43/(I43+J43)</f>
        <v>742202.25521665264</v>
      </c>
      <c r="M43" s="1">
        <f>K43*J43/(I43+J43)</f>
        <v>51954.15786516574</v>
      </c>
      <c r="N43" s="5">
        <f t="shared" ref="N43:N48" si="26">K43*100/F43</f>
        <v>2.1617349068511129</v>
      </c>
      <c r="O43" s="24">
        <v>22</v>
      </c>
    </row>
    <row r="44" spans="1:15">
      <c r="A44" s="28">
        <v>312</v>
      </c>
      <c r="B44" s="8" t="s">
        <v>62</v>
      </c>
      <c r="C44" s="9" t="s">
        <v>78</v>
      </c>
      <c r="D44" s="9" t="s">
        <v>81</v>
      </c>
      <c r="E44" s="2">
        <v>-6</v>
      </c>
      <c r="F44" s="5">
        <v>93178559.280000001</v>
      </c>
      <c r="G44" s="1">
        <v>45033353</v>
      </c>
      <c r="H44" s="1">
        <f>F44*(1-E44/100)-G44</f>
        <v>53735919.836800009</v>
      </c>
      <c r="I44" s="1">
        <f>H44/(1-E44/100)</f>
        <v>50694263.996981137</v>
      </c>
      <c r="J44" s="1">
        <f>H44-I44</f>
        <v>3041655.8398188725</v>
      </c>
      <c r="K44" s="1">
        <f>H44/O44</f>
        <v>2660194.0513267331</v>
      </c>
      <c r="L44" s="1">
        <f>K44*I44/(I44+J44)</f>
        <v>2509617.0295535214</v>
      </c>
      <c r="M44" s="1">
        <f>K44*J44/(I44+J44)</f>
        <v>150577.02177321151</v>
      </c>
      <c r="N44" s="5">
        <f t="shared" si="26"/>
        <v>2.8549422440981242</v>
      </c>
      <c r="O44" s="24">
        <v>20.2</v>
      </c>
    </row>
    <row r="45" spans="1:15">
      <c r="A45" s="28">
        <v>314</v>
      </c>
      <c r="B45" s="8" t="s">
        <v>63</v>
      </c>
      <c r="C45" s="9" t="s">
        <v>78</v>
      </c>
      <c r="D45" s="9" t="s">
        <v>82</v>
      </c>
      <c r="E45" s="2">
        <v>-8</v>
      </c>
      <c r="F45" s="5">
        <v>26345535.329999998</v>
      </c>
      <c r="G45" s="1">
        <v>10376414</v>
      </c>
      <c r="H45" s="1">
        <f>F45*(1-E45/100)-G45</f>
        <v>18076764.156399999</v>
      </c>
      <c r="I45" s="1">
        <f>H45/(1-E45/100)</f>
        <v>16737744.589259258</v>
      </c>
      <c r="J45" s="1">
        <f>H45-I45</f>
        <v>1339019.5671407413</v>
      </c>
      <c r="K45" s="1">
        <f>H45/O45</f>
        <v>886115.89001960785</v>
      </c>
      <c r="L45" s="1">
        <f>K45*I45/(I45+J45)</f>
        <v>820477.67594408127</v>
      </c>
      <c r="M45" s="1">
        <f>K45*J45/(I45+J45)</f>
        <v>65638.214075526528</v>
      </c>
      <c r="N45" s="5">
        <f t="shared" si="26"/>
        <v>3.3634385444070909</v>
      </c>
      <c r="O45" s="24">
        <v>20.399999999999999</v>
      </c>
    </row>
    <row r="46" spans="1:15">
      <c r="A46" s="28">
        <v>315</v>
      </c>
      <c r="B46" s="8" t="s">
        <v>64</v>
      </c>
      <c r="C46" s="9" t="s">
        <v>78</v>
      </c>
      <c r="D46" s="9" t="s">
        <v>83</v>
      </c>
      <c r="E46" s="2">
        <v>-6</v>
      </c>
      <c r="F46" s="5">
        <v>16876687.699999999</v>
      </c>
      <c r="G46" s="1">
        <v>10257023</v>
      </c>
      <c r="H46" s="1">
        <f>F46*(1-E46/100)-G46</f>
        <v>7632265.9620000012</v>
      </c>
      <c r="I46" s="1">
        <f>H46/(1-E46/100)</f>
        <v>7200250.9075471703</v>
      </c>
      <c r="J46" s="1">
        <f>H46-I46</f>
        <v>432015.05445283093</v>
      </c>
      <c r="K46" s="1">
        <f>H46/O46</f>
        <v>353345.64638888894</v>
      </c>
      <c r="L46" s="1">
        <f>K46*I46/(I46+J46)</f>
        <v>333344.94942348008</v>
      </c>
      <c r="M46" s="1">
        <f>K46*J46/(I46+J46)</f>
        <v>20000.696965408839</v>
      </c>
      <c r="N46" s="5">
        <f t="shared" si="26"/>
        <v>2.0936907328615733</v>
      </c>
      <c r="O46" s="24">
        <v>21.6</v>
      </c>
    </row>
    <row r="47" spans="1:15" ht="15.6">
      <c r="A47" s="28">
        <v>316</v>
      </c>
      <c r="B47" s="8" t="s">
        <v>65</v>
      </c>
      <c r="C47" s="9" t="s">
        <v>78</v>
      </c>
      <c r="D47" s="9" t="s">
        <v>84</v>
      </c>
      <c r="E47" s="2">
        <v>-7</v>
      </c>
      <c r="F47" s="23">
        <v>1714396.36</v>
      </c>
      <c r="G47" s="11">
        <v>896624</v>
      </c>
      <c r="H47" s="11">
        <f>F47*(1-E47/100)-G47</f>
        <v>937780.10520000011</v>
      </c>
      <c r="I47" s="11">
        <f>H47/(1-E47/100)</f>
        <v>876430.00485981314</v>
      </c>
      <c r="J47" s="11">
        <f>H47-I47</f>
        <v>61350.100340186968</v>
      </c>
      <c r="K47" s="11">
        <f>H47/O47</f>
        <v>52684.275573033708</v>
      </c>
      <c r="L47" s="11">
        <f>K47*I47/(I47+J47)</f>
        <v>49237.640722461409</v>
      </c>
      <c r="M47" s="11">
        <f>K47*J47/(I47+J47)</f>
        <v>3446.6348505723013</v>
      </c>
      <c r="N47" s="5">
        <f t="shared" si="26"/>
        <v>3.0730510634678265</v>
      </c>
      <c r="O47" s="24">
        <v>17.8</v>
      </c>
    </row>
    <row r="48" spans="1:15">
      <c r="A48" s="28"/>
      <c r="B48" s="20" t="s">
        <v>70</v>
      </c>
      <c r="C48" s="20"/>
      <c r="D48" s="8"/>
      <c r="E48" s="9"/>
      <c r="F48" s="5">
        <f>SUM(F43:F47)</f>
        <v>174852172.20999998</v>
      </c>
      <c r="G48" s="1">
        <f t="shared" ref="G48" si="27">SUM(G43:G47)</f>
        <v>88400556</v>
      </c>
      <c r="H48" s="1">
        <f t="shared" ref="H48" si="28">SUM(H43:H47)</f>
        <v>97854171.148200005</v>
      </c>
      <c r="I48" s="1">
        <f t="shared" ref="I48" si="29">SUM(I43:I47)</f>
        <v>91837139.113413751</v>
      </c>
      <c r="J48" s="1">
        <f t="shared" ref="J48" si="30">SUM(J43:J47)</f>
        <v>6017032.0347862775</v>
      </c>
      <c r="K48" s="1">
        <f t="shared" ref="K48" si="31">SUM(K43:K47)</f>
        <v>4746496.2763900822</v>
      </c>
      <c r="L48" s="1">
        <f t="shared" ref="L48" si="32">SUM(L43:L47)</f>
        <v>4454879.5508601964</v>
      </c>
      <c r="M48" s="1">
        <f t="shared" ref="M48" si="33">SUM(M43:M47)</f>
        <v>291616.72552988498</v>
      </c>
      <c r="N48" s="5">
        <f t="shared" si="26"/>
        <v>2.7145766714807933</v>
      </c>
      <c r="O48" s="8"/>
    </row>
    <row r="49" spans="1:15">
      <c r="A49" s="2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>
      <c r="A50" s="28"/>
      <c r="B50" s="8" t="s">
        <v>85</v>
      </c>
      <c r="C50" s="8"/>
      <c r="D50" s="8"/>
      <c r="E50" s="9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>
      <c r="A51" s="28">
        <v>310.2</v>
      </c>
      <c r="B51" s="8" t="s">
        <v>0</v>
      </c>
      <c r="C51" s="9" t="s">
        <v>97</v>
      </c>
      <c r="D51" s="8" t="s">
        <v>79</v>
      </c>
      <c r="E51" s="2">
        <v>0</v>
      </c>
      <c r="F51" s="5">
        <v>99970.26</v>
      </c>
      <c r="G51" s="1">
        <v>63605</v>
      </c>
      <c r="H51" s="1">
        <f>F51*(1-E51/100)-G51</f>
        <v>36365.259999999995</v>
      </c>
      <c r="I51" s="1">
        <f>H51/(1-E51/100)</f>
        <v>36365.259999999995</v>
      </c>
      <c r="J51" s="1">
        <f>H51-I51</f>
        <v>0</v>
      </c>
      <c r="K51" s="1">
        <f>H51/O51</f>
        <v>2272.8287499999997</v>
      </c>
      <c r="L51" s="1">
        <f>K51*I51/(I51+J51)</f>
        <v>2272.8287499999997</v>
      </c>
      <c r="M51" s="1">
        <f>K51*J51/(I51+J51)</f>
        <v>0</v>
      </c>
      <c r="N51" s="5">
        <f>K51*100/F51</f>
        <v>2.2735048903543911</v>
      </c>
      <c r="O51" s="24">
        <v>16</v>
      </c>
    </row>
    <row r="52" spans="1:15">
      <c r="A52" s="28">
        <v>311</v>
      </c>
      <c r="B52" s="8" t="s">
        <v>1</v>
      </c>
      <c r="C52" s="9" t="s">
        <v>97</v>
      </c>
      <c r="D52" s="8" t="s">
        <v>80</v>
      </c>
      <c r="E52" s="2">
        <v>-5</v>
      </c>
      <c r="F52" s="5">
        <v>138592968.06</v>
      </c>
      <c r="G52" s="1">
        <v>33274404</v>
      </c>
      <c r="H52" s="1">
        <f t="shared" ref="H52:H56" si="34">F52*(1-E52/100)-G52</f>
        <v>112248212.463</v>
      </c>
      <c r="I52" s="1">
        <f t="shared" ref="I52:I56" si="35">H52/(1-E52/100)</f>
        <v>106903059.48857142</v>
      </c>
      <c r="J52" s="1">
        <f t="shared" ref="J52:J56" si="36">H52-I52</f>
        <v>5345152.9744285792</v>
      </c>
      <c r="K52" s="1">
        <f t="shared" ref="K52:K56" si="37">H52/O52</f>
        <v>7104317.2444936708</v>
      </c>
      <c r="L52" s="1">
        <f t="shared" ref="L52:L56" si="38">K52*I52/(I52+J52)</f>
        <v>6766016.4233273044</v>
      </c>
      <c r="M52" s="1">
        <f t="shared" ref="M52:M56" si="39">K52*J52/(I52+J52)</f>
        <v>338300.82116636576</v>
      </c>
      <c r="N52" s="5">
        <f t="shared" ref="N52:N57" si="40">K52*100/F52</f>
        <v>5.1260300893607047</v>
      </c>
      <c r="O52" s="24">
        <v>15.8</v>
      </c>
    </row>
    <row r="53" spans="1:15">
      <c r="A53" s="28">
        <v>312</v>
      </c>
      <c r="B53" s="8" t="s">
        <v>62</v>
      </c>
      <c r="C53" s="9" t="s">
        <v>97</v>
      </c>
      <c r="D53" s="8" t="s">
        <v>81</v>
      </c>
      <c r="E53" s="2">
        <v>-5</v>
      </c>
      <c r="F53" s="5">
        <v>575213448.22000003</v>
      </c>
      <c r="G53" s="1">
        <v>153351223</v>
      </c>
      <c r="H53" s="1">
        <f t="shared" si="34"/>
        <v>450622897.63100004</v>
      </c>
      <c r="I53" s="1">
        <f t="shared" si="35"/>
        <v>429164664.41047621</v>
      </c>
      <c r="J53" s="1">
        <f t="shared" si="36"/>
        <v>21458233.220523834</v>
      </c>
      <c r="K53" s="1">
        <f t="shared" si="37"/>
        <v>29452476.969346408</v>
      </c>
      <c r="L53" s="1">
        <f t="shared" si="38"/>
        <v>28049978.066044196</v>
      </c>
      <c r="M53" s="1">
        <f t="shared" si="39"/>
        <v>1402498.9033022115</v>
      </c>
      <c r="N53" s="5">
        <f t="shared" si="40"/>
        <v>5.1202691905912836</v>
      </c>
      <c r="O53" s="24">
        <v>15.3</v>
      </c>
    </row>
    <row r="54" spans="1:15">
      <c r="A54" s="28">
        <v>314</v>
      </c>
      <c r="B54" s="8" t="s">
        <v>63</v>
      </c>
      <c r="C54" s="9" t="s">
        <v>97</v>
      </c>
      <c r="D54" s="8" t="s">
        <v>82</v>
      </c>
      <c r="E54" s="2">
        <v>-6</v>
      </c>
      <c r="F54" s="5">
        <v>91968161.640000001</v>
      </c>
      <c r="G54" s="1">
        <v>36805513</v>
      </c>
      <c r="H54" s="1">
        <f t="shared" si="34"/>
        <v>60680738.338400006</v>
      </c>
      <c r="I54" s="1">
        <f t="shared" si="35"/>
        <v>57245979.564528301</v>
      </c>
      <c r="J54" s="1">
        <f t="shared" si="36"/>
        <v>3434758.7738717049</v>
      </c>
      <c r="K54" s="1">
        <f t="shared" si="37"/>
        <v>4072532.7743892618</v>
      </c>
      <c r="L54" s="1">
        <f t="shared" si="38"/>
        <v>3842012.051310624</v>
      </c>
      <c r="M54" s="1">
        <f t="shared" si="39"/>
        <v>230520.72307863791</v>
      </c>
      <c r="N54" s="5">
        <f t="shared" si="40"/>
        <v>4.4281985219306401</v>
      </c>
      <c r="O54" s="24">
        <v>14.9</v>
      </c>
    </row>
    <row r="55" spans="1:15">
      <c r="A55" s="28">
        <v>315</v>
      </c>
      <c r="B55" s="8" t="s">
        <v>64</v>
      </c>
      <c r="C55" s="9" t="s">
        <v>97</v>
      </c>
      <c r="D55" s="8" t="s">
        <v>83</v>
      </c>
      <c r="E55" s="2">
        <v>-4</v>
      </c>
      <c r="F55" s="5">
        <v>53047376.119999997</v>
      </c>
      <c r="G55" s="1">
        <v>12322395</v>
      </c>
      <c r="H55" s="1">
        <f t="shared" si="34"/>
        <v>42846876.164799996</v>
      </c>
      <c r="I55" s="1">
        <f t="shared" si="35"/>
        <v>41198919.389230765</v>
      </c>
      <c r="J55" s="1">
        <f t="shared" si="36"/>
        <v>1647956.7755692303</v>
      </c>
      <c r="K55" s="1">
        <f t="shared" si="37"/>
        <v>2711827.6053670882</v>
      </c>
      <c r="L55" s="1">
        <f t="shared" si="38"/>
        <v>2607526.5436222004</v>
      </c>
      <c r="M55" s="1">
        <f t="shared" si="39"/>
        <v>104301.06174488799</v>
      </c>
      <c r="N55" s="5">
        <f t="shared" si="40"/>
        <v>5.112086221253592</v>
      </c>
      <c r="O55" s="24">
        <v>15.8</v>
      </c>
    </row>
    <row r="56" spans="1:15" ht="15.6">
      <c r="A56" s="28">
        <v>316</v>
      </c>
      <c r="B56" s="8" t="s">
        <v>65</v>
      </c>
      <c r="C56" s="9" t="s">
        <v>97</v>
      </c>
      <c r="D56" s="8" t="s">
        <v>84</v>
      </c>
      <c r="E56" s="2">
        <v>-5</v>
      </c>
      <c r="F56" s="23">
        <v>8457617.3599999994</v>
      </c>
      <c r="G56" s="11">
        <v>1742727</v>
      </c>
      <c r="H56" s="11">
        <f t="shared" si="34"/>
        <v>7137771.2280000001</v>
      </c>
      <c r="I56" s="11">
        <f t="shared" si="35"/>
        <v>6797877.3599999994</v>
      </c>
      <c r="J56" s="11">
        <f t="shared" si="36"/>
        <v>339893.86800000072</v>
      </c>
      <c r="K56" s="11">
        <f t="shared" si="37"/>
        <v>499144.84111888113</v>
      </c>
      <c r="L56" s="11">
        <f t="shared" si="38"/>
        <v>475376.03916083911</v>
      </c>
      <c r="M56" s="11">
        <f t="shared" si="39"/>
        <v>23768.801958042008</v>
      </c>
      <c r="N56" s="5">
        <f t="shared" si="40"/>
        <v>5.9017193598704152</v>
      </c>
      <c r="O56" s="24">
        <v>14.3</v>
      </c>
    </row>
    <row r="57" spans="1:15">
      <c r="A57" s="28"/>
      <c r="B57" s="8" t="s">
        <v>86</v>
      </c>
      <c r="C57" s="9"/>
      <c r="E57" s="2"/>
      <c r="F57" s="5">
        <f>SUM(F51:F56)</f>
        <v>867379541.65999997</v>
      </c>
      <c r="G57" s="1">
        <f t="shared" ref="G57:M57" si="41">SUM(G51:G56)</f>
        <v>237559867</v>
      </c>
      <c r="H57" s="1">
        <f t="shared" si="41"/>
        <v>673572861.08520019</v>
      </c>
      <c r="I57" s="1">
        <f t="shared" si="41"/>
        <v>641346865.47280669</v>
      </c>
      <c r="J57" s="1">
        <f t="shared" si="41"/>
        <v>32225995.612393349</v>
      </c>
      <c r="K57" s="1">
        <f t="shared" si="41"/>
        <v>43842572.263465308</v>
      </c>
      <c r="L57" s="1">
        <f t="shared" si="41"/>
        <v>41743181.952215165</v>
      </c>
      <c r="M57" s="1">
        <f t="shared" si="41"/>
        <v>2099390.3112501451</v>
      </c>
      <c r="N57" s="5">
        <f t="shared" si="40"/>
        <v>5.0546006860571024</v>
      </c>
      <c r="O57" s="24"/>
    </row>
    <row r="58" spans="1:15">
      <c r="A58" s="28"/>
      <c r="C58" s="9"/>
      <c r="E58" s="2"/>
      <c r="F58" s="8"/>
      <c r="G58" s="8"/>
      <c r="H58" s="8"/>
      <c r="I58" s="8"/>
      <c r="J58" s="8"/>
      <c r="K58" s="8"/>
      <c r="L58" s="8"/>
      <c r="M58" s="8"/>
      <c r="N58" s="8"/>
      <c r="O58" s="24"/>
    </row>
    <row r="59" spans="1:15">
      <c r="A59" s="28"/>
      <c r="B59" s="8" t="s">
        <v>87</v>
      </c>
      <c r="C59" s="9"/>
      <c r="E59" s="2"/>
      <c r="G59" s="8"/>
      <c r="H59" s="8"/>
      <c r="I59" s="8"/>
      <c r="J59" s="8"/>
      <c r="K59" s="8"/>
      <c r="L59" s="8"/>
      <c r="M59" s="8"/>
      <c r="N59" s="8"/>
      <c r="O59" s="24"/>
    </row>
    <row r="60" spans="1:15">
      <c r="A60" s="28">
        <v>311</v>
      </c>
      <c r="B60" s="8" t="s">
        <v>1</v>
      </c>
      <c r="C60" s="9" t="s">
        <v>98</v>
      </c>
      <c r="D60" s="8" t="s">
        <v>80</v>
      </c>
      <c r="E60" s="2">
        <v>-14</v>
      </c>
      <c r="F60" s="5">
        <v>15268515.08</v>
      </c>
      <c r="G60" s="1">
        <v>15723548</v>
      </c>
      <c r="H60" s="1">
        <f>F60*(1-E60/100)-G60</f>
        <v>1682559.191200003</v>
      </c>
      <c r="I60" s="1">
        <f>H60/(1-E60/100)</f>
        <v>1475929.1150877217</v>
      </c>
      <c r="J60" s="1">
        <f>H60-I60</f>
        <v>206630.0761122813</v>
      </c>
      <c r="K60" s="1">
        <f>H60/O60</f>
        <v>154363.228550459</v>
      </c>
      <c r="L60" s="1">
        <f>K60*I60/(I60+J60)</f>
        <v>135406.34083373594</v>
      </c>
      <c r="M60" s="1">
        <f>K60*J60/(I60+J60)</f>
        <v>18956.887716723057</v>
      </c>
      <c r="N60" s="5">
        <f>K60*100/F60</f>
        <v>1.0109904449887015</v>
      </c>
      <c r="O60" s="24">
        <v>10.9</v>
      </c>
    </row>
    <row r="61" spans="1:15">
      <c r="A61" s="28">
        <v>312</v>
      </c>
      <c r="B61" s="8" t="s">
        <v>62</v>
      </c>
      <c r="C61" s="9" t="s">
        <v>98</v>
      </c>
      <c r="D61" s="8" t="s">
        <v>81</v>
      </c>
      <c r="E61" s="2">
        <v>-13</v>
      </c>
      <c r="F61" s="5">
        <v>37464585.539999999</v>
      </c>
      <c r="G61" s="1">
        <v>38411429</v>
      </c>
      <c r="H61" s="1">
        <f t="shared" ref="H61:H64" si="42">F61*(1-E61/100)-G61</f>
        <v>3923552.6601999924</v>
      </c>
      <c r="I61" s="1">
        <f t="shared" ref="I61:I64" si="43">H61/(1-E61/100)</f>
        <v>3472170.4957522061</v>
      </c>
      <c r="J61" s="1">
        <f t="shared" ref="J61:J64" si="44">H61-I61</f>
        <v>451382.16444778629</v>
      </c>
      <c r="K61" s="1">
        <f t="shared" ref="K61:K64" si="45">H61/O61</f>
        <v>370146.47737735778</v>
      </c>
      <c r="L61" s="1">
        <f t="shared" ref="L61:L64" si="46">K61*I61/(I61+J61)</f>
        <v>327563.2543162459</v>
      </c>
      <c r="M61" s="1">
        <f t="shared" ref="M61:M64" si="47">K61*J61/(I61+J61)</f>
        <v>42583.223061111916</v>
      </c>
      <c r="N61" s="5">
        <f t="shared" ref="N61:N65" si="48">K61*100/F61</f>
        <v>0.98799031683444538</v>
      </c>
      <c r="O61" s="24">
        <v>10.6</v>
      </c>
    </row>
    <row r="62" spans="1:15">
      <c r="A62" s="28">
        <v>314</v>
      </c>
      <c r="B62" s="8" t="s">
        <v>63</v>
      </c>
      <c r="C62" s="9" t="s">
        <v>98</v>
      </c>
      <c r="D62" s="8" t="s">
        <v>82</v>
      </c>
      <c r="E62" s="2">
        <v>-14</v>
      </c>
      <c r="F62" s="5">
        <v>18863810.73</v>
      </c>
      <c r="G62" s="1">
        <v>19218312</v>
      </c>
      <c r="H62" s="1">
        <f t="shared" si="42"/>
        <v>2286432.2322000042</v>
      </c>
      <c r="I62" s="1">
        <f t="shared" si="43"/>
        <v>2005642.3089473718</v>
      </c>
      <c r="J62" s="1">
        <f t="shared" si="44"/>
        <v>280789.92325263238</v>
      </c>
      <c r="K62" s="1">
        <f t="shared" si="45"/>
        <v>211706.68816666704</v>
      </c>
      <c r="L62" s="1">
        <f t="shared" si="46"/>
        <v>185707.62119883072</v>
      </c>
      <c r="M62" s="1">
        <f t="shared" si="47"/>
        <v>25999.06696783633</v>
      </c>
      <c r="N62" s="5">
        <f t="shared" si="48"/>
        <v>1.1222901416731244</v>
      </c>
      <c r="O62" s="24">
        <v>10.8</v>
      </c>
    </row>
    <row r="63" spans="1:15">
      <c r="A63" s="28">
        <v>315</v>
      </c>
      <c r="B63" s="8" t="s">
        <v>64</v>
      </c>
      <c r="C63" s="9" t="s">
        <v>98</v>
      </c>
      <c r="D63" s="8" t="s">
        <v>83</v>
      </c>
      <c r="E63" s="2">
        <v>-13</v>
      </c>
      <c r="F63" s="5">
        <v>7862653.5800000001</v>
      </c>
      <c r="G63" s="1">
        <v>6383412</v>
      </c>
      <c r="H63" s="1">
        <f t="shared" si="42"/>
        <v>2501386.5453999992</v>
      </c>
      <c r="I63" s="1">
        <f t="shared" si="43"/>
        <v>2213616.4118584068</v>
      </c>
      <c r="J63" s="1">
        <f t="shared" si="44"/>
        <v>287770.1335415924</v>
      </c>
      <c r="K63" s="1">
        <f t="shared" si="45"/>
        <v>229485.00416513754</v>
      </c>
      <c r="L63" s="1">
        <f t="shared" si="46"/>
        <v>203084.07448242264</v>
      </c>
      <c r="M63" s="1">
        <f t="shared" si="47"/>
        <v>26400.929682714897</v>
      </c>
      <c r="N63" s="5">
        <f t="shared" si="48"/>
        <v>2.9186711818115931</v>
      </c>
      <c r="O63" s="24">
        <v>10.9</v>
      </c>
    </row>
    <row r="64" spans="1:15" ht="15.6">
      <c r="A64" s="28">
        <v>316</v>
      </c>
      <c r="B64" s="8" t="s">
        <v>65</v>
      </c>
      <c r="C64" s="9" t="s">
        <v>98</v>
      </c>
      <c r="D64" s="8" t="s">
        <v>84</v>
      </c>
      <c r="E64" s="2">
        <v>-13</v>
      </c>
      <c r="F64" s="23">
        <v>457978.74</v>
      </c>
      <c r="G64" s="11">
        <v>400569</v>
      </c>
      <c r="H64" s="11">
        <f t="shared" si="42"/>
        <v>116946.97619999992</v>
      </c>
      <c r="I64" s="11">
        <f t="shared" si="43"/>
        <v>103492.89929203533</v>
      </c>
      <c r="J64" s="11">
        <f t="shared" si="44"/>
        <v>13454.076907964583</v>
      </c>
      <c r="K64" s="11">
        <f t="shared" si="45"/>
        <v>11578.908534653458</v>
      </c>
      <c r="L64" s="11">
        <f t="shared" si="46"/>
        <v>10246.821712082707</v>
      </c>
      <c r="M64" s="11">
        <f t="shared" si="47"/>
        <v>1332.0868225707509</v>
      </c>
      <c r="N64" s="5">
        <f t="shared" si="48"/>
        <v>2.5282633282613638</v>
      </c>
      <c r="O64" s="24">
        <v>10.1</v>
      </c>
    </row>
    <row r="65" spans="1:15">
      <c r="A65" s="28"/>
      <c r="B65" s="8" t="s">
        <v>88</v>
      </c>
      <c r="C65" s="9"/>
      <c r="E65" s="2"/>
      <c r="F65" s="5">
        <f>SUM(F60:F64)</f>
        <v>79917543.669999987</v>
      </c>
      <c r="G65" s="1">
        <f t="shared" ref="G65:M65" si="49">SUM(G60:G64)</f>
        <v>80137270</v>
      </c>
      <c r="H65" s="1">
        <f t="shared" si="49"/>
        <v>10510877.605199998</v>
      </c>
      <c r="I65" s="1">
        <f t="shared" si="49"/>
        <v>9270851.2309377398</v>
      </c>
      <c r="J65" s="1">
        <f t="shared" si="49"/>
        <v>1240026.374262257</v>
      </c>
      <c r="K65" s="1">
        <f t="shared" si="49"/>
        <v>977280.30679427483</v>
      </c>
      <c r="L65" s="1">
        <f t="shared" si="49"/>
        <v>862008.11254331795</v>
      </c>
      <c r="M65" s="1">
        <f t="shared" si="49"/>
        <v>115272.19425095695</v>
      </c>
      <c r="N65" s="5">
        <f t="shared" si="48"/>
        <v>1.2228607911545877</v>
      </c>
      <c r="O65" s="24"/>
    </row>
    <row r="66" spans="1:15">
      <c r="A66" s="28"/>
      <c r="C66" s="9"/>
      <c r="E66" s="2"/>
      <c r="F66" s="8"/>
      <c r="G66" s="8"/>
      <c r="H66" s="8"/>
      <c r="I66" s="8"/>
      <c r="J66" s="8"/>
      <c r="K66" s="8"/>
      <c r="L66" s="8"/>
      <c r="M66" s="8"/>
      <c r="N66" s="8"/>
      <c r="O66" s="24"/>
    </row>
    <row r="67" spans="1:15">
      <c r="A67" s="28"/>
      <c r="B67" s="8" t="s">
        <v>89</v>
      </c>
      <c r="C67" s="9"/>
      <c r="E67" s="2"/>
      <c r="G67" s="8"/>
      <c r="H67" s="8"/>
      <c r="I67" s="8"/>
      <c r="J67" s="8"/>
      <c r="K67" s="8"/>
      <c r="L67" s="8"/>
      <c r="M67" s="8"/>
      <c r="N67" s="8"/>
      <c r="O67" s="24"/>
    </row>
    <row r="68" spans="1:15">
      <c r="A68" s="28">
        <v>311</v>
      </c>
      <c r="B68" s="8" t="s">
        <v>1</v>
      </c>
      <c r="C68" s="9" t="s">
        <v>99</v>
      </c>
      <c r="D68" s="8" t="s">
        <v>80</v>
      </c>
      <c r="E68" s="2">
        <v>-6</v>
      </c>
      <c r="F68" s="5">
        <v>17564004.789999999</v>
      </c>
      <c r="G68" s="1">
        <v>4268155</v>
      </c>
      <c r="H68" s="1">
        <f>F68*(1-E68/100)-G68</f>
        <v>14349690.077399999</v>
      </c>
      <c r="I68" s="1">
        <f>H68/(1-E68/100)</f>
        <v>13537443.469245281</v>
      </c>
      <c r="J68" s="1">
        <f>H68-I68</f>
        <v>812246.60815471783</v>
      </c>
      <c r="K68" s="1">
        <f>H68/O68</f>
        <v>767363.10574331554</v>
      </c>
      <c r="L68" s="1">
        <f>K68*I68/(I68+J68)</f>
        <v>723927.45824841084</v>
      </c>
      <c r="M68" s="1">
        <f>K68*J68/(I68+J68)</f>
        <v>43435.647494904704</v>
      </c>
      <c r="N68" s="5">
        <f>K68*100/F68</f>
        <v>4.3689529518929016</v>
      </c>
      <c r="O68" s="24">
        <v>18.7</v>
      </c>
    </row>
    <row r="69" spans="1:15">
      <c r="A69" s="28">
        <v>312</v>
      </c>
      <c r="B69" s="8" t="s">
        <v>62</v>
      </c>
      <c r="C69" s="9" t="s">
        <v>99</v>
      </c>
      <c r="D69" s="8" t="s">
        <v>81</v>
      </c>
      <c r="E69" s="2">
        <v>-6</v>
      </c>
      <c r="F69" s="5">
        <v>52104183.170000002</v>
      </c>
      <c r="G69" s="1">
        <v>28185580</v>
      </c>
      <c r="H69" s="1">
        <f t="shared" ref="H69:H72" si="50">F69*(1-E69/100)-G69</f>
        <v>27044854.160200007</v>
      </c>
      <c r="I69" s="1">
        <f t="shared" ref="I69:I72" si="51">H69/(1-E69/100)</f>
        <v>25514013.35867925</v>
      </c>
      <c r="J69" s="1">
        <f t="shared" ref="J69:J72" si="52">H69-I69</f>
        <v>1530840.8015207574</v>
      </c>
      <c r="K69" s="1">
        <f t="shared" ref="K69:K72" si="53">H69/O69</f>
        <v>1563286.3676416189</v>
      </c>
      <c r="L69" s="1">
        <f t="shared" ref="L69:L72" si="54">K69*I69/(I69+J69)</f>
        <v>1474798.4600392631</v>
      </c>
      <c r="M69" s="1">
        <f t="shared" ref="M69:M72" si="55">K69*J69/(I69+J69)</f>
        <v>88487.907602355917</v>
      </c>
      <c r="N69" s="5">
        <f t="shared" ref="N69:N73" si="56">K69*100/F69</f>
        <v>3.0003087516814033</v>
      </c>
      <c r="O69" s="24">
        <v>17.3</v>
      </c>
    </row>
    <row r="70" spans="1:15">
      <c r="A70" s="28">
        <v>314</v>
      </c>
      <c r="B70" s="8" t="s">
        <v>63</v>
      </c>
      <c r="C70" s="9" t="s">
        <v>99</v>
      </c>
      <c r="D70" s="8" t="s">
        <v>82</v>
      </c>
      <c r="E70" s="2">
        <v>-7</v>
      </c>
      <c r="F70" s="5">
        <v>7979216.1900000004</v>
      </c>
      <c r="G70" s="1">
        <v>4140125</v>
      </c>
      <c r="H70" s="1">
        <f t="shared" si="50"/>
        <v>4397636.3233000003</v>
      </c>
      <c r="I70" s="1">
        <f t="shared" si="51"/>
        <v>4109940.4890654208</v>
      </c>
      <c r="J70" s="1">
        <f t="shared" si="52"/>
        <v>287695.83423457947</v>
      </c>
      <c r="K70" s="1">
        <f t="shared" si="53"/>
        <v>255676.53042441863</v>
      </c>
      <c r="L70" s="1">
        <f t="shared" si="54"/>
        <v>238950.0284340361</v>
      </c>
      <c r="M70" s="1">
        <f t="shared" si="55"/>
        <v>16726.50199038253</v>
      </c>
      <c r="N70" s="5">
        <f t="shared" si="56"/>
        <v>3.2042812769610975</v>
      </c>
      <c r="O70" s="24">
        <v>17.2</v>
      </c>
    </row>
    <row r="71" spans="1:15">
      <c r="A71" s="28">
        <v>315</v>
      </c>
      <c r="B71" s="8" t="s">
        <v>64</v>
      </c>
      <c r="C71" s="9" t="s">
        <v>99</v>
      </c>
      <c r="D71" s="8" t="s">
        <v>83</v>
      </c>
      <c r="E71" s="2">
        <v>-5</v>
      </c>
      <c r="F71" s="5">
        <v>2532418.13</v>
      </c>
      <c r="G71" s="1">
        <v>1839935</v>
      </c>
      <c r="H71" s="1">
        <f t="shared" si="50"/>
        <v>819104.03649999993</v>
      </c>
      <c r="I71" s="1">
        <f t="shared" si="51"/>
        <v>780099.08238095231</v>
      </c>
      <c r="J71" s="1">
        <f t="shared" si="52"/>
        <v>39004.954119047616</v>
      </c>
      <c r="K71" s="1">
        <f t="shared" si="53"/>
        <v>45505.779805555554</v>
      </c>
      <c r="L71" s="1">
        <f t="shared" si="54"/>
        <v>43338.837910052913</v>
      </c>
      <c r="M71" s="1">
        <f t="shared" si="55"/>
        <v>2166.9418955026454</v>
      </c>
      <c r="N71" s="5">
        <f t="shared" si="56"/>
        <v>1.7969299487504284</v>
      </c>
      <c r="O71" s="24">
        <v>18</v>
      </c>
    </row>
    <row r="72" spans="1:15" ht="15.6">
      <c r="A72" s="28">
        <v>316</v>
      </c>
      <c r="B72" s="8" t="s">
        <v>65</v>
      </c>
      <c r="C72" s="9" t="s">
        <v>99</v>
      </c>
      <c r="D72" s="8" t="s">
        <v>84</v>
      </c>
      <c r="E72" s="2">
        <v>-6</v>
      </c>
      <c r="F72" s="23">
        <v>1204187.6200000001</v>
      </c>
      <c r="G72" s="11">
        <v>678648</v>
      </c>
      <c r="H72" s="11">
        <f t="shared" si="50"/>
        <v>597790.87720000022</v>
      </c>
      <c r="I72" s="11">
        <f t="shared" si="51"/>
        <v>563953.65773584927</v>
      </c>
      <c r="J72" s="11">
        <f t="shared" si="52"/>
        <v>33837.219464150956</v>
      </c>
      <c r="K72" s="11">
        <f t="shared" si="53"/>
        <v>38075.852050955429</v>
      </c>
      <c r="L72" s="11">
        <f t="shared" si="54"/>
        <v>35920.615142410781</v>
      </c>
      <c r="M72" s="11">
        <f t="shared" si="55"/>
        <v>2155.2369085446471</v>
      </c>
      <c r="N72" s="5">
        <f t="shared" si="56"/>
        <v>3.1619534546415142</v>
      </c>
      <c r="O72" s="24">
        <v>15.7</v>
      </c>
    </row>
    <row r="73" spans="1:15">
      <c r="A73" s="28"/>
      <c r="B73" s="8" t="s">
        <v>90</v>
      </c>
      <c r="C73" s="9"/>
      <c r="E73" s="2"/>
      <c r="F73" s="5">
        <f>SUM(F68:F72)</f>
        <v>81384009.900000006</v>
      </c>
      <c r="G73" s="1">
        <f t="shared" ref="G73" si="57">SUM(G68:G72)</f>
        <v>39112443</v>
      </c>
      <c r="H73" s="1">
        <f t="shared" ref="H73" si="58">SUM(H68:H72)</f>
        <v>47209075.474600002</v>
      </c>
      <c r="I73" s="1">
        <f t="shared" ref="I73" si="59">SUM(I68:I72)</f>
        <v>44505450.057106756</v>
      </c>
      <c r="J73" s="1">
        <f t="shared" ref="J73" si="60">SUM(J68:J72)</f>
        <v>2703625.417493253</v>
      </c>
      <c r="K73" s="1">
        <f t="shared" ref="K73" si="61">SUM(K68:K72)</f>
        <v>2669907.6356658642</v>
      </c>
      <c r="L73" s="1">
        <f t="shared" ref="L73" si="62">SUM(L68:L72)</f>
        <v>2516935.3997741737</v>
      </c>
      <c r="M73" s="1">
        <f t="shared" ref="M73" si="63">SUM(M68:M72)</f>
        <v>152972.23589169045</v>
      </c>
      <c r="N73" s="5">
        <f t="shared" si="56"/>
        <v>3.2806292525355945</v>
      </c>
      <c r="O73" s="24"/>
    </row>
    <row r="74" spans="1:15">
      <c r="A74" s="28"/>
      <c r="C74" s="9"/>
      <c r="E74" s="2"/>
      <c r="F74" s="8"/>
      <c r="G74" s="8"/>
      <c r="H74" s="8"/>
      <c r="I74" s="8"/>
      <c r="J74" s="8"/>
      <c r="K74" s="8"/>
      <c r="L74" s="8"/>
      <c r="M74" s="8"/>
      <c r="N74" s="8"/>
      <c r="O74" s="24"/>
    </row>
    <row r="75" spans="1:15">
      <c r="A75" s="28"/>
      <c r="B75" s="8" t="s">
        <v>91</v>
      </c>
      <c r="C75" s="9"/>
      <c r="E75" s="2"/>
      <c r="G75" s="8"/>
      <c r="H75" s="8"/>
      <c r="I75" s="8"/>
      <c r="J75" s="8"/>
      <c r="K75" s="8"/>
      <c r="L75" s="8"/>
      <c r="M75" s="8"/>
      <c r="N75" s="8"/>
      <c r="O75" s="24"/>
    </row>
    <row r="76" spans="1:15">
      <c r="A76" s="28">
        <v>310.2</v>
      </c>
      <c r="B76" s="8" t="s">
        <v>0</v>
      </c>
      <c r="C76" s="9" t="s">
        <v>76</v>
      </c>
      <c r="D76" s="8" t="s">
        <v>79</v>
      </c>
      <c r="E76" s="2">
        <v>0</v>
      </c>
      <c r="F76" s="5">
        <v>246337.54</v>
      </c>
      <c r="G76" s="1">
        <v>129260</v>
      </c>
      <c r="H76" s="1">
        <f>F76*(1-E76/100)-G76</f>
        <v>117077.54000000001</v>
      </c>
      <c r="I76" s="1">
        <f>H76/(1-E76/100)</f>
        <v>117077.54000000001</v>
      </c>
      <c r="J76" s="1">
        <f>H76-I76</f>
        <v>0</v>
      </c>
      <c r="K76" s="1">
        <f>H76/O76</f>
        <v>3776.6948387096777</v>
      </c>
      <c r="L76" s="1">
        <f>K76*I76/(I76+J76)</f>
        <v>3776.6948387096777</v>
      </c>
      <c r="M76" s="1">
        <f>K76*J76/(I76+J76)</f>
        <v>0</v>
      </c>
      <c r="N76" s="5">
        <f>K76*100/F76</f>
        <v>1.5331381642885926</v>
      </c>
      <c r="O76" s="24">
        <v>31</v>
      </c>
    </row>
    <row r="77" spans="1:15">
      <c r="A77" s="28">
        <v>311</v>
      </c>
      <c r="B77" s="8" t="s">
        <v>1</v>
      </c>
      <c r="C77" s="9" t="s">
        <v>76</v>
      </c>
      <c r="D77" s="8" t="s">
        <v>80</v>
      </c>
      <c r="E77" s="2">
        <v>-9</v>
      </c>
      <c r="F77" s="5">
        <v>206941130.49000001</v>
      </c>
      <c r="G77" s="1">
        <v>112578914</v>
      </c>
      <c r="H77" s="1">
        <f t="shared" ref="H77:H81" si="64">F77*(1-E77/100)-G77</f>
        <v>112986918.23410001</v>
      </c>
      <c r="I77" s="1">
        <f t="shared" ref="I77:I81" si="65">H77/(1-E77/100)</f>
        <v>103657723.15055047</v>
      </c>
      <c r="J77" s="1">
        <f t="shared" ref="J77:J81" si="66">H77-I77</f>
        <v>9329195.0835495442</v>
      </c>
      <c r="K77" s="1">
        <f t="shared" ref="K77:K81" si="67">H77/O77</f>
        <v>3882711.9668075605</v>
      </c>
      <c r="L77" s="1">
        <f t="shared" ref="L77:L81" si="68">K77*I77/(I77+J77)</f>
        <v>3562121.0704656518</v>
      </c>
      <c r="M77" s="1">
        <f t="shared" ref="M77:M81" si="69">K77*J77/(I77+J77)</f>
        <v>320590.89634190878</v>
      </c>
      <c r="N77" s="5">
        <f t="shared" ref="N77:N82" si="70">K77*100/F77</f>
        <v>1.8762398550805173</v>
      </c>
      <c r="O77" s="24">
        <v>29.1</v>
      </c>
    </row>
    <row r="78" spans="1:15">
      <c r="A78" s="28">
        <v>312</v>
      </c>
      <c r="B78" s="8" t="s">
        <v>62</v>
      </c>
      <c r="C78" s="9" t="s">
        <v>76</v>
      </c>
      <c r="D78" s="8" t="s">
        <v>81</v>
      </c>
      <c r="E78" s="2">
        <v>-7</v>
      </c>
      <c r="F78" s="5">
        <v>632231547.27999997</v>
      </c>
      <c r="G78" s="1">
        <v>236747622</v>
      </c>
      <c r="H78" s="1">
        <f t="shared" si="64"/>
        <v>439740133.58959997</v>
      </c>
      <c r="I78" s="1">
        <f t="shared" si="65"/>
        <v>410972087.46691585</v>
      </c>
      <c r="J78" s="1">
        <f t="shared" si="66"/>
        <v>28768046.122684121</v>
      </c>
      <c r="K78" s="1">
        <f t="shared" si="67"/>
        <v>16720157.170707222</v>
      </c>
      <c r="L78" s="1">
        <f t="shared" si="68"/>
        <v>15626315.112810489</v>
      </c>
      <c r="M78" s="1">
        <f t="shared" si="69"/>
        <v>1093842.0578967347</v>
      </c>
      <c r="N78" s="5">
        <f t="shared" si="70"/>
        <v>2.6446255715395788</v>
      </c>
      <c r="O78" s="24">
        <v>26.3</v>
      </c>
    </row>
    <row r="79" spans="1:15">
      <c r="A79" s="28">
        <v>314</v>
      </c>
      <c r="B79" s="8" t="s">
        <v>63</v>
      </c>
      <c r="C79" s="9" t="s">
        <v>76</v>
      </c>
      <c r="D79" s="8" t="s">
        <v>82</v>
      </c>
      <c r="E79" s="2">
        <v>-9</v>
      </c>
      <c r="F79" s="5">
        <v>189228621.09999999</v>
      </c>
      <c r="G79" s="1">
        <v>57761424</v>
      </c>
      <c r="H79" s="1">
        <f t="shared" si="64"/>
        <v>148497772.99900001</v>
      </c>
      <c r="I79" s="1">
        <f t="shared" si="65"/>
        <v>136236488.98990825</v>
      </c>
      <c r="J79" s="1">
        <f t="shared" si="66"/>
        <v>12261284.009091765</v>
      </c>
      <c r="K79" s="1">
        <f t="shared" si="67"/>
        <v>5624915.6439015158</v>
      </c>
      <c r="L79" s="1">
        <f t="shared" si="68"/>
        <v>5160473.0677995551</v>
      </c>
      <c r="M79" s="1">
        <f t="shared" si="69"/>
        <v>464442.57610196079</v>
      </c>
      <c r="N79" s="5">
        <f t="shared" si="70"/>
        <v>2.9725501413070945</v>
      </c>
      <c r="O79" s="24">
        <v>26.4</v>
      </c>
    </row>
    <row r="80" spans="1:15">
      <c r="A80" s="28">
        <v>315</v>
      </c>
      <c r="B80" s="8" t="s">
        <v>64</v>
      </c>
      <c r="C80" s="9" t="s">
        <v>76</v>
      </c>
      <c r="D80" s="8" t="s">
        <v>83</v>
      </c>
      <c r="E80" s="2">
        <v>-7</v>
      </c>
      <c r="F80" s="5">
        <v>98505362.329999998</v>
      </c>
      <c r="G80" s="1">
        <v>52502381</v>
      </c>
      <c r="H80" s="1">
        <f t="shared" si="64"/>
        <v>52898356.693100005</v>
      </c>
      <c r="I80" s="1">
        <f t="shared" si="65"/>
        <v>49437716.53560748</v>
      </c>
      <c r="J80" s="1">
        <f t="shared" si="66"/>
        <v>3460640.1574925259</v>
      </c>
      <c r="K80" s="1">
        <f t="shared" si="67"/>
        <v>1856082.6909859651</v>
      </c>
      <c r="L80" s="1">
        <f t="shared" si="68"/>
        <v>1734656.7205476309</v>
      </c>
      <c r="M80" s="1">
        <f t="shared" si="69"/>
        <v>121425.97043833423</v>
      </c>
      <c r="N80" s="5">
        <f t="shared" si="70"/>
        <v>1.8842453315058683</v>
      </c>
      <c r="O80" s="24">
        <v>28.5</v>
      </c>
    </row>
    <row r="81" spans="1:15" ht="15.6">
      <c r="A81" s="28">
        <v>316</v>
      </c>
      <c r="B81" s="8" t="s">
        <v>65</v>
      </c>
      <c r="C81" s="9" t="s">
        <v>76</v>
      </c>
      <c r="D81" s="8" t="s">
        <v>84</v>
      </c>
      <c r="E81" s="2">
        <v>-8</v>
      </c>
      <c r="F81" s="23">
        <v>3645567.81</v>
      </c>
      <c r="G81" s="11">
        <v>1606519</v>
      </c>
      <c r="H81" s="11">
        <f t="shared" si="64"/>
        <v>2330694.2348000002</v>
      </c>
      <c r="I81" s="11">
        <f t="shared" si="65"/>
        <v>2158050.2174074072</v>
      </c>
      <c r="J81" s="11">
        <f t="shared" si="66"/>
        <v>172644.01739259297</v>
      </c>
      <c r="K81" s="11">
        <f t="shared" si="67"/>
        <v>105461.27759276019</v>
      </c>
      <c r="L81" s="11">
        <f t="shared" si="68"/>
        <v>97649.331104407567</v>
      </c>
      <c r="M81" s="11">
        <f t="shared" si="69"/>
        <v>7811.9464883526234</v>
      </c>
      <c r="N81" s="5">
        <f t="shared" si="70"/>
        <v>2.8928628704552937</v>
      </c>
      <c r="O81" s="24">
        <v>22.1</v>
      </c>
    </row>
    <row r="82" spans="1:15">
      <c r="A82" s="28"/>
      <c r="B82" s="8" t="s">
        <v>92</v>
      </c>
      <c r="C82" s="9"/>
      <c r="E82" s="2"/>
      <c r="F82" s="5">
        <f>SUM(F76:F81)</f>
        <v>1130798566.55</v>
      </c>
      <c r="G82" s="1">
        <f t="shared" ref="G82:M82" si="71">SUM(G76:G81)</f>
        <v>461326120</v>
      </c>
      <c r="H82" s="1">
        <f t="shared" si="71"/>
        <v>756570953.29059994</v>
      </c>
      <c r="I82" s="1">
        <f t="shared" si="71"/>
        <v>702579143.90038943</v>
      </c>
      <c r="J82" s="1">
        <f t="shared" si="71"/>
        <v>53991809.390210547</v>
      </c>
      <c r="K82" s="1">
        <f t="shared" si="71"/>
        <v>28193105.444833733</v>
      </c>
      <c r="L82" s="1">
        <f t="shared" si="71"/>
        <v>26184991.997566443</v>
      </c>
      <c r="M82" s="1">
        <f t="shared" si="71"/>
        <v>2008113.4472672911</v>
      </c>
      <c r="N82" s="5">
        <f t="shared" si="70"/>
        <v>2.4932031467681499</v>
      </c>
      <c r="O82" s="24"/>
    </row>
    <row r="83" spans="1:15">
      <c r="A83" s="28"/>
      <c r="C83" s="9"/>
      <c r="E83" s="2"/>
      <c r="F83" s="8"/>
      <c r="G83" s="8"/>
      <c r="H83" s="8"/>
      <c r="I83" s="8"/>
      <c r="J83" s="8"/>
      <c r="K83" s="8"/>
      <c r="L83" s="8"/>
      <c r="M83" s="8"/>
      <c r="N83" s="8"/>
      <c r="O83" s="24"/>
    </row>
    <row r="84" spans="1:15">
      <c r="A84" s="28"/>
      <c r="B84" s="8" t="s">
        <v>93</v>
      </c>
      <c r="C84" s="9"/>
      <c r="E84" s="2"/>
      <c r="G84" s="8"/>
      <c r="H84" s="8"/>
      <c r="I84" s="8"/>
      <c r="J84" s="8"/>
      <c r="K84" s="8"/>
      <c r="L84" s="8"/>
      <c r="M84" s="8"/>
      <c r="N84" s="8"/>
      <c r="O84" s="24"/>
    </row>
    <row r="85" spans="1:15">
      <c r="A85" s="28">
        <v>311</v>
      </c>
      <c r="B85" s="8" t="s">
        <v>1</v>
      </c>
      <c r="C85" s="9" t="s">
        <v>100</v>
      </c>
      <c r="D85" s="8" t="s">
        <v>80</v>
      </c>
      <c r="E85" s="2">
        <v>-8</v>
      </c>
      <c r="F85" s="5">
        <v>116716543.27</v>
      </c>
      <c r="G85" s="1">
        <v>59563288</v>
      </c>
      <c r="H85" s="1">
        <f>F85*(1-E85/100)-G85</f>
        <v>66490578.731600001</v>
      </c>
      <c r="I85" s="1">
        <f>H85/(1-E85/100)</f>
        <v>61565350.677407406</v>
      </c>
      <c r="J85" s="1">
        <f>H85-I85</f>
        <v>4925228.0541925952</v>
      </c>
      <c r="K85" s="1">
        <f>H85/O85</f>
        <v>2782032.582912134</v>
      </c>
      <c r="L85" s="1">
        <f>K85*I85/(I85+J85)</f>
        <v>2575956.0952890129</v>
      </c>
      <c r="M85" s="1">
        <f>K85*J85/(I85+J85)</f>
        <v>206076.48762312115</v>
      </c>
      <c r="N85" s="5">
        <f>K85*100/F85</f>
        <v>2.3835803434278096</v>
      </c>
      <c r="O85" s="24">
        <v>23.9</v>
      </c>
    </row>
    <row r="86" spans="1:15">
      <c r="A86" s="28">
        <v>312</v>
      </c>
      <c r="B86" s="8" t="s">
        <v>62</v>
      </c>
      <c r="C86" s="9" t="s">
        <v>100</v>
      </c>
      <c r="D86" s="8" t="s">
        <v>81</v>
      </c>
      <c r="E86" s="2">
        <v>-6</v>
      </c>
      <c r="F86" s="5">
        <v>527118936.17000002</v>
      </c>
      <c r="G86" s="1">
        <v>124574585</v>
      </c>
      <c r="H86" s="1">
        <f t="shared" ref="H86:H89" si="72">F86*(1-E86/100)-G86</f>
        <v>434171487.34020007</v>
      </c>
      <c r="I86" s="1">
        <f t="shared" ref="I86:I89" si="73">H86/(1-E86/100)</f>
        <v>409595742.77377361</v>
      </c>
      <c r="J86" s="1">
        <f t="shared" ref="J86:J89" si="74">H86-I86</f>
        <v>24575744.566426456</v>
      </c>
      <c r="K86" s="1">
        <f t="shared" ref="K86:K89" si="75">H86/O86</f>
        <v>18877021.188704349</v>
      </c>
      <c r="L86" s="1">
        <f t="shared" ref="L86:L89" si="76">K86*I86/(I86+J86)</f>
        <v>17808510.555381462</v>
      </c>
      <c r="M86" s="1">
        <f t="shared" ref="M86:M89" si="77">K86*J86/(I86+J86)</f>
        <v>1068510.6333228892</v>
      </c>
      <c r="N86" s="5">
        <f t="shared" ref="N86:N90" si="78">K86*100/F86</f>
        <v>3.5811692377934916</v>
      </c>
      <c r="O86" s="24">
        <v>23</v>
      </c>
    </row>
    <row r="87" spans="1:15">
      <c r="A87" s="28">
        <v>314</v>
      </c>
      <c r="B87" s="8" t="s">
        <v>63</v>
      </c>
      <c r="C87" s="9" t="s">
        <v>100</v>
      </c>
      <c r="D87" s="8" t="s">
        <v>82</v>
      </c>
      <c r="E87" s="2">
        <v>-8</v>
      </c>
      <c r="F87" s="5">
        <v>122867593.25</v>
      </c>
      <c r="G87" s="1">
        <v>39389991</v>
      </c>
      <c r="H87" s="1">
        <f t="shared" si="72"/>
        <v>93307009.710000008</v>
      </c>
      <c r="I87" s="1">
        <f t="shared" si="73"/>
        <v>86395379.361111119</v>
      </c>
      <c r="J87" s="1">
        <f t="shared" si="74"/>
        <v>6911630.348888889</v>
      </c>
      <c r="K87" s="1">
        <f t="shared" si="75"/>
        <v>4203018.4554054057</v>
      </c>
      <c r="L87" s="1">
        <f t="shared" si="76"/>
        <v>3891683.7550050053</v>
      </c>
      <c r="M87" s="1">
        <f t="shared" si="77"/>
        <v>311334.70040040044</v>
      </c>
      <c r="N87" s="5">
        <f t="shared" si="78"/>
        <v>3.420770558151554</v>
      </c>
      <c r="O87" s="24">
        <v>22.2</v>
      </c>
    </row>
    <row r="88" spans="1:15">
      <c r="A88" s="28">
        <v>315</v>
      </c>
      <c r="B88" s="8" t="s">
        <v>64</v>
      </c>
      <c r="C88" s="9" t="s">
        <v>100</v>
      </c>
      <c r="D88" s="8" t="s">
        <v>83</v>
      </c>
      <c r="E88" s="2">
        <v>-6</v>
      </c>
      <c r="F88" s="5">
        <v>46421368.829999998</v>
      </c>
      <c r="G88" s="1">
        <v>19034731</v>
      </c>
      <c r="H88" s="1">
        <f t="shared" si="72"/>
        <v>30171919.959799998</v>
      </c>
      <c r="I88" s="1">
        <f t="shared" si="73"/>
        <v>28464075.433773581</v>
      </c>
      <c r="J88" s="1">
        <f t="shared" si="74"/>
        <v>1707844.5260264166</v>
      </c>
      <c r="K88" s="1">
        <f t="shared" si="75"/>
        <v>1262423.4292803346</v>
      </c>
      <c r="L88" s="1">
        <f t="shared" si="76"/>
        <v>1190965.4993210703</v>
      </c>
      <c r="M88" s="1">
        <f t="shared" si="77"/>
        <v>71457.929959264293</v>
      </c>
      <c r="N88" s="5">
        <f t="shared" si="78"/>
        <v>2.7194877296778208</v>
      </c>
      <c r="O88" s="24">
        <v>23.9</v>
      </c>
    </row>
    <row r="89" spans="1:15" ht="15.6">
      <c r="A89" s="28">
        <v>316</v>
      </c>
      <c r="B89" s="8" t="s">
        <v>65</v>
      </c>
      <c r="C89" s="9" t="s">
        <v>100</v>
      </c>
      <c r="D89" s="8" t="s">
        <v>84</v>
      </c>
      <c r="E89" s="2">
        <v>-7</v>
      </c>
      <c r="F89" s="23">
        <v>2717959.41</v>
      </c>
      <c r="G89" s="11">
        <v>821110</v>
      </c>
      <c r="H89" s="11">
        <f t="shared" si="72"/>
        <v>2087106.5687000002</v>
      </c>
      <c r="I89" s="11">
        <f t="shared" si="73"/>
        <v>1950566.886635514</v>
      </c>
      <c r="J89" s="11">
        <f t="shared" si="74"/>
        <v>136539.6820644862</v>
      </c>
      <c r="K89" s="11">
        <f t="shared" si="75"/>
        <v>103836.14769651741</v>
      </c>
      <c r="L89" s="11">
        <f t="shared" si="76"/>
        <v>97043.128688334022</v>
      </c>
      <c r="M89" s="11">
        <f t="shared" si="77"/>
        <v>6793.0190081833916</v>
      </c>
      <c r="N89" s="5">
        <f t="shared" si="78"/>
        <v>3.8203715373555709</v>
      </c>
      <c r="O89" s="24">
        <v>20.100000000000001</v>
      </c>
    </row>
    <row r="90" spans="1:15">
      <c r="A90" s="28"/>
      <c r="B90" s="8" t="s">
        <v>94</v>
      </c>
      <c r="C90" s="9"/>
      <c r="E90" s="2"/>
      <c r="F90" s="5">
        <f>SUM(F85:F89)</f>
        <v>815842400.93000007</v>
      </c>
      <c r="G90" s="1">
        <f t="shared" ref="G90:M90" si="79">SUM(G85:G89)</f>
        <v>243383705</v>
      </c>
      <c r="H90" s="1">
        <f t="shared" si="79"/>
        <v>626228102.31029999</v>
      </c>
      <c r="I90" s="1">
        <f t="shared" si="79"/>
        <v>587971115.13270128</v>
      </c>
      <c r="J90" s="1">
        <f t="shared" si="79"/>
        <v>38256987.177598849</v>
      </c>
      <c r="K90" s="1">
        <f t="shared" si="79"/>
        <v>27228331.803998739</v>
      </c>
      <c r="L90" s="1">
        <f t="shared" si="79"/>
        <v>25564159.033684887</v>
      </c>
      <c r="M90" s="1">
        <f t="shared" si="79"/>
        <v>1664172.7703138585</v>
      </c>
      <c r="N90" s="5">
        <f t="shared" si="78"/>
        <v>3.3374499502551536</v>
      </c>
      <c r="O90" s="24"/>
    </row>
    <row r="91" spans="1:15">
      <c r="A91" s="28"/>
      <c r="C91" s="9"/>
      <c r="E91" s="2"/>
      <c r="F91" s="8"/>
      <c r="G91" s="8"/>
      <c r="H91" s="8"/>
      <c r="I91" s="8"/>
      <c r="J91" s="8"/>
      <c r="K91" s="8"/>
      <c r="L91" s="8"/>
      <c r="M91" s="8"/>
      <c r="N91" s="8"/>
      <c r="O91" s="24"/>
    </row>
    <row r="92" spans="1:15">
      <c r="A92" s="28"/>
      <c r="B92" s="8" t="s">
        <v>95</v>
      </c>
      <c r="C92" s="9"/>
      <c r="E92" s="2"/>
      <c r="G92" s="8"/>
      <c r="H92" s="8"/>
      <c r="I92" s="8"/>
      <c r="J92" s="8"/>
      <c r="K92" s="8"/>
      <c r="L92" s="8"/>
      <c r="M92" s="8"/>
      <c r="N92" s="8"/>
      <c r="O92" s="24"/>
    </row>
    <row r="93" spans="1:15">
      <c r="A93" s="28">
        <v>311</v>
      </c>
      <c r="B93" s="8" t="s">
        <v>1</v>
      </c>
      <c r="C93" s="9" t="s">
        <v>101</v>
      </c>
      <c r="D93" s="8" t="s">
        <v>80</v>
      </c>
      <c r="E93" s="2">
        <v>-1</v>
      </c>
      <c r="F93" s="5">
        <v>5733734.1399999997</v>
      </c>
      <c r="G93" s="1">
        <v>4411588</v>
      </c>
      <c r="H93" s="1">
        <f>F93*(1-E93/100)-G93</f>
        <v>1379483.4813999999</v>
      </c>
      <c r="I93" s="1">
        <f>H93/(1-E93/100)</f>
        <v>1365825.2291089108</v>
      </c>
      <c r="J93" s="1">
        <f>H93-I93</f>
        <v>13658.252291089157</v>
      </c>
      <c r="K93" s="1">
        <f>H93/O93</f>
        <v>275896.69627999997</v>
      </c>
      <c r="L93" s="1">
        <f>K93*I93/(I93+J93)</f>
        <v>273165.04582178214</v>
      </c>
      <c r="M93" s="1">
        <f>K93*J93/(I93+J93)</f>
        <v>2731.6504582178313</v>
      </c>
      <c r="N93" s="5">
        <f>K93*100/F93</f>
        <v>4.8118152942473191</v>
      </c>
      <c r="O93" s="24">
        <v>5</v>
      </c>
    </row>
    <row r="94" spans="1:15">
      <c r="A94" s="28">
        <v>312</v>
      </c>
      <c r="B94" s="8" t="s">
        <v>62</v>
      </c>
      <c r="C94" s="9" t="s">
        <v>101</v>
      </c>
      <c r="D94" s="8" t="s">
        <v>81</v>
      </c>
      <c r="E94" s="2">
        <v>-1</v>
      </c>
      <c r="F94" s="5">
        <v>5798092.3600000003</v>
      </c>
      <c r="G94" s="1">
        <v>4457732</v>
      </c>
      <c r="H94" s="1">
        <f t="shared" ref="H94:H96" si="80">F94*(1-E94/100)-G94</f>
        <v>1398341.2836000007</v>
      </c>
      <c r="I94" s="1">
        <f t="shared" ref="I94:I96" si="81">H94/(1-E94/100)</f>
        <v>1384496.3203960403</v>
      </c>
      <c r="J94" s="1">
        <f t="shared" ref="J94:J96" si="82">H94-I94</f>
        <v>13844.963203960331</v>
      </c>
      <c r="K94" s="1">
        <f t="shared" ref="K94:K96" si="83">H94/O94</f>
        <v>285375.77216326544</v>
      </c>
      <c r="L94" s="1">
        <f t="shared" ref="L94:L96" si="84">K94*I94/(I94+J94)</f>
        <v>282550.26946857967</v>
      </c>
      <c r="M94" s="1">
        <f t="shared" ref="M94:M96" si="85">K94*J94/(I94+J94)</f>
        <v>2825.502694685782</v>
      </c>
      <c r="N94" s="5">
        <f t="shared" ref="N94:N97" si="86">K94*100/F94</f>
        <v>4.9218907606926328</v>
      </c>
      <c r="O94" s="24">
        <v>4.9000000000000004</v>
      </c>
    </row>
    <row r="95" spans="1:15">
      <c r="A95" s="28">
        <v>314</v>
      </c>
      <c r="B95" s="8" t="s">
        <v>63</v>
      </c>
      <c r="C95" s="9" t="s">
        <v>101</v>
      </c>
      <c r="D95" s="8" t="s">
        <v>82</v>
      </c>
      <c r="E95" s="2">
        <v>-1</v>
      </c>
      <c r="F95" s="5">
        <v>18616437.710000001</v>
      </c>
      <c r="G95" s="1">
        <v>14291857</v>
      </c>
      <c r="H95" s="1">
        <f t="shared" si="80"/>
        <v>4510745.0871000029</v>
      </c>
      <c r="I95" s="1">
        <f t="shared" si="81"/>
        <v>4466084.244653468</v>
      </c>
      <c r="J95" s="1">
        <f t="shared" si="82"/>
        <v>44660.842446534894</v>
      </c>
      <c r="K95" s="1">
        <f t="shared" si="83"/>
        <v>920560.22185714333</v>
      </c>
      <c r="L95" s="1">
        <f t="shared" si="84"/>
        <v>911445.76421499345</v>
      </c>
      <c r="M95" s="1">
        <f t="shared" si="85"/>
        <v>9114.4576421499769</v>
      </c>
      <c r="N95" s="5">
        <f t="shared" si="86"/>
        <v>4.9448784788867286</v>
      </c>
      <c r="O95" s="24">
        <v>4.9000000000000004</v>
      </c>
    </row>
    <row r="96" spans="1:15" ht="15.6">
      <c r="A96" s="28">
        <v>315</v>
      </c>
      <c r="B96" s="8" t="s">
        <v>64</v>
      </c>
      <c r="C96" s="9" t="s">
        <v>101</v>
      </c>
      <c r="D96" s="8" t="s">
        <v>83</v>
      </c>
      <c r="E96" s="2">
        <v>-1</v>
      </c>
      <c r="F96" s="23">
        <v>4302275.7699999996</v>
      </c>
      <c r="G96" s="11">
        <v>3297379</v>
      </c>
      <c r="H96" s="11">
        <f t="shared" si="80"/>
        <v>1047919.5276999995</v>
      </c>
      <c r="I96" s="11">
        <f t="shared" si="81"/>
        <v>1037544.0868316827</v>
      </c>
      <c r="J96" s="11">
        <f t="shared" si="82"/>
        <v>10375.4408683168</v>
      </c>
      <c r="K96" s="11">
        <f t="shared" si="83"/>
        <v>209583.90553999989</v>
      </c>
      <c r="L96" s="11">
        <f t="shared" si="84"/>
        <v>207508.81736633653</v>
      </c>
      <c r="M96" s="11">
        <f t="shared" si="85"/>
        <v>2075.0881736633601</v>
      </c>
      <c r="N96" s="5">
        <f t="shared" si="86"/>
        <v>4.8714660971163157</v>
      </c>
      <c r="O96" s="24">
        <v>5</v>
      </c>
    </row>
    <row r="97" spans="1:15">
      <c r="A97" s="28"/>
      <c r="B97" s="8" t="s">
        <v>96</v>
      </c>
      <c r="C97" s="8"/>
      <c r="D97" s="8"/>
      <c r="E97" s="9"/>
      <c r="F97" s="5">
        <f>SUM(F93:F96)</f>
        <v>34450539.980000004</v>
      </c>
      <c r="G97" s="1">
        <f t="shared" ref="G97:M97" si="87">SUM(G93:G96)</f>
        <v>26458556</v>
      </c>
      <c r="H97" s="1">
        <f t="shared" si="87"/>
        <v>8336489.379800003</v>
      </c>
      <c r="I97" s="1">
        <f t="shared" si="87"/>
        <v>8253949.880990102</v>
      </c>
      <c r="J97" s="1">
        <f t="shared" si="87"/>
        <v>82539.498809901183</v>
      </c>
      <c r="K97" s="1">
        <f t="shared" si="87"/>
        <v>1691416.5958404087</v>
      </c>
      <c r="L97" s="1">
        <f t="shared" si="87"/>
        <v>1674669.8968716918</v>
      </c>
      <c r="M97" s="1">
        <f t="shared" si="87"/>
        <v>16746.698968716948</v>
      </c>
      <c r="N97" s="5">
        <f t="shared" si="86"/>
        <v>4.909695455636828</v>
      </c>
      <c r="O97" s="8"/>
    </row>
    <row r="98" spans="1:15">
      <c r="A98" s="28"/>
      <c r="B98" s="8"/>
      <c r="C98" s="8"/>
      <c r="D98" s="8"/>
      <c r="E98" s="9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>
      <c r="A99" s="28"/>
      <c r="B99" s="8" t="s">
        <v>102</v>
      </c>
      <c r="C99" s="9"/>
      <c r="D99" s="8"/>
      <c r="E99" s="9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>
      <c r="A100" s="28">
        <v>310.2</v>
      </c>
      <c r="B100" s="8" t="s">
        <v>0</v>
      </c>
      <c r="C100" s="9" t="s">
        <v>74</v>
      </c>
      <c r="D100" s="8" t="s">
        <v>79</v>
      </c>
      <c r="E100" s="2">
        <v>0</v>
      </c>
      <c r="F100" s="5">
        <v>281111.09999999998</v>
      </c>
      <c r="G100" s="1">
        <v>177737</v>
      </c>
      <c r="H100" s="1">
        <f>F100*(1-E100/100)-G100</f>
        <v>103374.09999999998</v>
      </c>
      <c r="I100" s="1">
        <f>H100/(1-E100/100)</f>
        <v>103374.09999999998</v>
      </c>
      <c r="J100" s="1">
        <f>H100-I100</f>
        <v>0</v>
      </c>
      <c r="K100" s="1">
        <f>H100/O100</f>
        <v>3975.9269230769223</v>
      </c>
      <c r="L100" s="1">
        <f>K100*I100/(I100+J100)</f>
        <v>3975.9269230769223</v>
      </c>
      <c r="M100" s="1">
        <f>K100*J100/(I100+J100)</f>
        <v>0</v>
      </c>
      <c r="N100" s="5">
        <f>K100*100/F100</f>
        <v>1.4143614119388821</v>
      </c>
      <c r="O100" s="24">
        <v>26</v>
      </c>
    </row>
    <row r="101" spans="1:15">
      <c r="A101" s="28">
        <v>311</v>
      </c>
      <c r="B101" s="8" t="s">
        <v>1</v>
      </c>
      <c r="C101" s="9" t="s">
        <v>74</v>
      </c>
      <c r="D101" s="8" t="s">
        <v>80</v>
      </c>
      <c r="E101" s="2">
        <v>-10</v>
      </c>
      <c r="F101" s="5">
        <v>140256250.56</v>
      </c>
      <c r="G101" s="1">
        <v>87044687</v>
      </c>
      <c r="H101" s="1">
        <f t="shared" ref="H101:H105" si="88">F101*(1-E101/100)-G101</f>
        <v>67237188.616000026</v>
      </c>
      <c r="I101" s="1">
        <f t="shared" ref="I101:I105" si="89">H101/(1-E101/100)</f>
        <v>61124716.923636384</v>
      </c>
      <c r="J101" s="1">
        <f t="shared" ref="J101:J105" si="90">H101-I101</f>
        <v>6112471.6923636422</v>
      </c>
      <c r="K101" s="1">
        <f t="shared" ref="K101:K105" si="91">H101/O101</f>
        <v>2722153.3852631589</v>
      </c>
      <c r="L101" s="1">
        <f t="shared" ref="L101:L105" si="92">K101*I101/(I101+J101)</f>
        <v>2474684.8956937809</v>
      </c>
      <c r="M101" s="1">
        <f t="shared" ref="M101:M105" si="93">K101*J101/(I101+J101)</f>
        <v>247468.4895693782</v>
      </c>
      <c r="N101" s="5">
        <f t="shared" ref="N101:N106" si="94">K101*100/F101</f>
        <v>1.9408428318840969</v>
      </c>
      <c r="O101" s="24">
        <v>24.7</v>
      </c>
    </row>
    <row r="102" spans="1:15">
      <c r="A102" s="28">
        <v>312</v>
      </c>
      <c r="B102" s="8" t="s">
        <v>62</v>
      </c>
      <c r="C102" s="9" t="s">
        <v>74</v>
      </c>
      <c r="D102" s="8" t="s">
        <v>81</v>
      </c>
      <c r="E102" s="2">
        <v>-8</v>
      </c>
      <c r="F102" s="5">
        <v>675358589.64999998</v>
      </c>
      <c r="G102" s="1">
        <v>293188983</v>
      </c>
      <c r="H102" s="1">
        <f t="shared" si="88"/>
        <v>436198293.82200003</v>
      </c>
      <c r="I102" s="1">
        <f t="shared" si="89"/>
        <v>403887309.09444445</v>
      </c>
      <c r="J102" s="1">
        <f t="shared" si="90"/>
        <v>32310984.727555573</v>
      </c>
      <c r="K102" s="1">
        <f t="shared" si="91"/>
        <v>19131504.115000002</v>
      </c>
      <c r="L102" s="1">
        <f t="shared" si="92"/>
        <v>17714355.662037037</v>
      </c>
      <c r="M102" s="1">
        <f t="shared" si="93"/>
        <v>1417148.4529629636</v>
      </c>
      <c r="N102" s="5">
        <f t="shared" si="94"/>
        <v>2.8327920023812498</v>
      </c>
      <c r="O102" s="24">
        <v>22.8</v>
      </c>
    </row>
    <row r="103" spans="1:15">
      <c r="A103" s="28">
        <v>314</v>
      </c>
      <c r="B103" s="8" t="s">
        <v>63</v>
      </c>
      <c r="C103" s="9" t="s">
        <v>74</v>
      </c>
      <c r="D103" s="8" t="s">
        <v>82</v>
      </c>
      <c r="E103" s="2">
        <v>-10</v>
      </c>
      <c r="F103" s="5">
        <v>175249865.94</v>
      </c>
      <c r="G103" s="1">
        <v>69160935</v>
      </c>
      <c r="H103" s="1">
        <f t="shared" si="88"/>
        <v>123613917.53400001</v>
      </c>
      <c r="I103" s="1">
        <f t="shared" si="89"/>
        <v>112376288.66727273</v>
      </c>
      <c r="J103" s="1">
        <f t="shared" si="90"/>
        <v>11237628.866727278</v>
      </c>
      <c r="K103" s="1">
        <f t="shared" si="91"/>
        <v>5445547.0279295156</v>
      </c>
      <c r="L103" s="1">
        <f t="shared" si="92"/>
        <v>4950497.2981177419</v>
      </c>
      <c r="M103" s="1">
        <f t="shared" si="93"/>
        <v>495049.72981177433</v>
      </c>
      <c r="N103" s="5">
        <f t="shared" si="94"/>
        <v>3.1073045327143922</v>
      </c>
      <c r="O103" s="24">
        <v>22.7</v>
      </c>
    </row>
    <row r="104" spans="1:15">
      <c r="A104" s="28">
        <v>315</v>
      </c>
      <c r="B104" s="8" t="s">
        <v>64</v>
      </c>
      <c r="C104" s="9" t="s">
        <v>74</v>
      </c>
      <c r="D104" s="8" t="s">
        <v>83</v>
      </c>
      <c r="E104" s="2">
        <v>-8</v>
      </c>
      <c r="F104" s="5">
        <v>58882346.939999998</v>
      </c>
      <c r="G104" s="1">
        <v>35406510</v>
      </c>
      <c r="H104" s="1">
        <f t="shared" si="88"/>
        <v>28186424.695200004</v>
      </c>
      <c r="I104" s="1">
        <f t="shared" si="89"/>
        <v>26098541.384444445</v>
      </c>
      <c r="J104" s="1">
        <f t="shared" si="90"/>
        <v>2087883.3107555583</v>
      </c>
      <c r="K104" s="1">
        <f t="shared" si="91"/>
        <v>1159935.1726419753</v>
      </c>
      <c r="L104" s="1">
        <f t="shared" si="92"/>
        <v>1074014.0487425695</v>
      </c>
      <c r="M104" s="1">
        <f t="shared" si="93"/>
        <v>85921.123899405677</v>
      </c>
      <c r="N104" s="5">
        <f t="shared" si="94"/>
        <v>1.9699200743882159</v>
      </c>
      <c r="O104" s="24">
        <v>24.3</v>
      </c>
    </row>
    <row r="105" spans="1:15" ht="15.6">
      <c r="A105" s="28">
        <v>316</v>
      </c>
      <c r="B105" s="8" t="s">
        <v>65</v>
      </c>
      <c r="C105" s="9" t="s">
        <v>74</v>
      </c>
      <c r="D105" s="8" t="s">
        <v>84</v>
      </c>
      <c r="E105" s="2">
        <v>-9</v>
      </c>
      <c r="F105" s="23">
        <v>3722954.18</v>
      </c>
      <c r="G105" s="11">
        <v>1789680</v>
      </c>
      <c r="H105" s="11">
        <f t="shared" si="88"/>
        <v>2268340.0562000005</v>
      </c>
      <c r="I105" s="11">
        <f t="shared" si="89"/>
        <v>2081045.9231192663</v>
      </c>
      <c r="J105" s="11">
        <f t="shared" si="90"/>
        <v>187294.13308073417</v>
      </c>
      <c r="K105" s="11">
        <f t="shared" si="91"/>
        <v>114562.62910101013</v>
      </c>
      <c r="L105" s="11">
        <f t="shared" si="92"/>
        <v>105103.32945046801</v>
      </c>
      <c r="M105" s="11">
        <f t="shared" si="93"/>
        <v>9459.2996505421306</v>
      </c>
      <c r="N105" s="5">
        <f t="shared" si="94"/>
        <v>3.0771968593234238</v>
      </c>
      <c r="O105" s="24">
        <v>19.8</v>
      </c>
    </row>
    <row r="106" spans="1:15">
      <c r="A106" s="28"/>
      <c r="B106" s="8" t="s">
        <v>103</v>
      </c>
      <c r="C106" s="9"/>
      <c r="F106" s="5">
        <f>SUM(F100:F105)</f>
        <v>1053751118.37</v>
      </c>
      <c r="G106" s="1">
        <f t="shared" ref="G106:M106" si="95">SUM(G100:G105)</f>
        <v>486768532</v>
      </c>
      <c r="H106" s="1">
        <f t="shared" si="95"/>
        <v>657607538.82340002</v>
      </c>
      <c r="I106" s="1">
        <f t="shared" si="95"/>
        <v>605671276.09291732</v>
      </c>
      <c r="J106" s="1">
        <f t="shared" si="95"/>
        <v>51936262.730482787</v>
      </c>
      <c r="K106" s="1">
        <f t="shared" si="95"/>
        <v>28577678.25685874</v>
      </c>
      <c r="L106" s="1">
        <f t="shared" si="95"/>
        <v>26322631.160964675</v>
      </c>
      <c r="M106" s="1">
        <f t="shared" si="95"/>
        <v>2255047.0958940643</v>
      </c>
      <c r="N106" s="5">
        <f t="shared" si="94"/>
        <v>2.7119950582889305</v>
      </c>
    </row>
    <row r="107" spans="1:15">
      <c r="A107" s="28"/>
      <c r="C107" s="9"/>
      <c r="F107" s="8"/>
      <c r="G107" s="8"/>
      <c r="H107" s="8"/>
      <c r="I107" s="8"/>
      <c r="J107" s="8"/>
      <c r="K107" s="8"/>
      <c r="L107" s="8"/>
      <c r="M107" s="8"/>
      <c r="N107" s="8"/>
    </row>
    <row r="108" spans="1:15">
      <c r="A108" s="28"/>
      <c r="B108" s="8" t="s">
        <v>104</v>
      </c>
      <c r="C108" s="9"/>
      <c r="F108" s="8"/>
      <c r="G108" s="8"/>
      <c r="H108" s="8"/>
      <c r="I108" s="8"/>
      <c r="J108" s="8"/>
      <c r="K108" s="8"/>
      <c r="L108" s="8"/>
      <c r="M108" s="8"/>
      <c r="N108" s="8"/>
    </row>
    <row r="109" spans="1:15">
      <c r="A109" s="28">
        <v>310.2</v>
      </c>
      <c r="B109" s="8" t="s">
        <v>0</v>
      </c>
      <c r="C109" s="9" t="s">
        <v>108</v>
      </c>
      <c r="D109" s="8" t="s">
        <v>79</v>
      </c>
      <c r="E109" s="2">
        <v>0</v>
      </c>
      <c r="F109" s="5">
        <v>15015.87</v>
      </c>
      <c r="G109" s="1">
        <v>11039</v>
      </c>
      <c r="H109" s="1">
        <f>F109*(1-E109/100)-G109</f>
        <v>3976.8700000000008</v>
      </c>
      <c r="I109" s="1">
        <f>H109/(1-E109/100)</f>
        <v>3976.8700000000008</v>
      </c>
      <c r="J109" s="1">
        <f>H109-I109</f>
        <v>0</v>
      </c>
      <c r="K109" s="1">
        <f>H109/O109</f>
        <v>220.93722222222226</v>
      </c>
      <c r="L109" s="1">
        <f>K109*I109/(I109+J109)</f>
        <v>220.93722222222226</v>
      </c>
      <c r="M109" s="1">
        <f>K109*J109/(I109+J109)</f>
        <v>0</v>
      </c>
      <c r="N109" s="5">
        <f>K109*100/F109</f>
        <v>1.4713581179260493</v>
      </c>
      <c r="O109" s="24">
        <v>18</v>
      </c>
    </row>
    <row r="110" spans="1:15">
      <c r="A110" s="28">
        <v>311</v>
      </c>
      <c r="B110" s="8" t="s">
        <v>1</v>
      </c>
      <c r="C110" s="9" t="s">
        <v>108</v>
      </c>
      <c r="D110" s="8" t="s">
        <v>80</v>
      </c>
      <c r="E110" s="2">
        <v>-7</v>
      </c>
      <c r="F110" s="5">
        <v>70399222.079999998</v>
      </c>
      <c r="G110" s="1">
        <v>36837724</v>
      </c>
      <c r="H110" s="1">
        <f t="shared" ref="H110:H114" si="96">F110*(1-E110/100)-G110</f>
        <v>38489443.625599995</v>
      </c>
      <c r="I110" s="1">
        <f t="shared" ref="I110:I114" si="97">H110/(1-E110/100)</f>
        <v>35971442.640747659</v>
      </c>
      <c r="J110" s="1">
        <f t="shared" ref="J110:J114" si="98">H110-I110</f>
        <v>2518000.9848523363</v>
      </c>
      <c r="K110" s="1">
        <f t="shared" ref="K110:K114" si="99">H110/O110</f>
        <v>2186900.2059999998</v>
      </c>
      <c r="L110" s="1">
        <f t="shared" ref="L110:L114" si="100">K110*I110/(I110+J110)</f>
        <v>2043831.9682242989</v>
      </c>
      <c r="M110" s="1">
        <f t="shared" ref="M110:M114" si="101">K110*J110/(I110+J110)</f>
        <v>143068.23777570092</v>
      </c>
      <c r="N110" s="5">
        <f t="shared" ref="N110:N115" si="102">K110*100/F110</f>
        <v>3.1064266640828193</v>
      </c>
      <c r="O110" s="24">
        <v>17.600000000000001</v>
      </c>
    </row>
    <row r="111" spans="1:15">
      <c r="A111" s="28">
        <v>312</v>
      </c>
      <c r="B111" s="8" t="s">
        <v>62</v>
      </c>
      <c r="C111" s="9" t="s">
        <v>108</v>
      </c>
      <c r="D111" s="8" t="s">
        <v>81</v>
      </c>
      <c r="E111" s="2">
        <v>-6</v>
      </c>
      <c r="F111" s="5">
        <v>443090329.81</v>
      </c>
      <c r="G111" s="1">
        <v>132342952</v>
      </c>
      <c r="H111" s="1">
        <f t="shared" si="96"/>
        <v>337332797.59860003</v>
      </c>
      <c r="I111" s="1">
        <f t="shared" si="97"/>
        <v>318238488.30056608</v>
      </c>
      <c r="J111" s="1">
        <f t="shared" si="98"/>
        <v>19094309.298033953</v>
      </c>
      <c r="K111" s="1">
        <f t="shared" si="99"/>
        <v>19727064.18705263</v>
      </c>
      <c r="L111" s="1">
        <f t="shared" si="100"/>
        <v>18610437.9123138</v>
      </c>
      <c r="M111" s="1">
        <f t="shared" si="101"/>
        <v>1116626.2747388275</v>
      </c>
      <c r="N111" s="5">
        <f t="shared" si="102"/>
        <v>4.4521540778178847</v>
      </c>
      <c r="O111" s="24">
        <v>17.100000000000001</v>
      </c>
    </row>
    <row r="112" spans="1:15">
      <c r="A112" s="28">
        <v>314</v>
      </c>
      <c r="B112" s="8" t="s">
        <v>63</v>
      </c>
      <c r="C112" s="9" t="s">
        <v>108</v>
      </c>
      <c r="D112" s="8" t="s">
        <v>82</v>
      </c>
      <c r="E112" s="2">
        <v>-7</v>
      </c>
      <c r="F112" s="5">
        <v>76375657.129999995</v>
      </c>
      <c r="G112" s="1">
        <v>30448941</v>
      </c>
      <c r="H112" s="1">
        <f t="shared" si="96"/>
        <v>51273012.129099995</v>
      </c>
      <c r="I112" s="1">
        <f t="shared" si="97"/>
        <v>47918702.924392514</v>
      </c>
      <c r="J112" s="1">
        <f t="shared" si="98"/>
        <v>3354309.204707481</v>
      </c>
      <c r="K112" s="1">
        <f t="shared" si="99"/>
        <v>3070240.2472514967</v>
      </c>
      <c r="L112" s="1">
        <f t="shared" si="100"/>
        <v>2869383.4086462581</v>
      </c>
      <c r="M112" s="1">
        <f t="shared" si="101"/>
        <v>200856.83860523839</v>
      </c>
      <c r="N112" s="5">
        <f t="shared" si="102"/>
        <v>4.0199199098550489</v>
      </c>
      <c r="O112" s="24">
        <v>16.7</v>
      </c>
    </row>
    <row r="113" spans="1:15">
      <c r="A113" s="28">
        <v>315</v>
      </c>
      <c r="B113" s="8" t="s">
        <v>64</v>
      </c>
      <c r="C113" s="9" t="s">
        <v>108</v>
      </c>
      <c r="D113" s="8" t="s">
        <v>83</v>
      </c>
      <c r="E113" s="2">
        <v>-6</v>
      </c>
      <c r="F113" s="5">
        <v>23006767.68</v>
      </c>
      <c r="G113" s="1">
        <v>11920358</v>
      </c>
      <c r="H113" s="1">
        <f t="shared" si="96"/>
        <v>12466815.740800001</v>
      </c>
      <c r="I113" s="1">
        <f t="shared" si="97"/>
        <v>11761146.925283018</v>
      </c>
      <c r="J113" s="1">
        <f t="shared" si="98"/>
        <v>705668.81551698223</v>
      </c>
      <c r="K113" s="1">
        <f t="shared" si="99"/>
        <v>712389.47090285714</v>
      </c>
      <c r="L113" s="1">
        <f t="shared" si="100"/>
        <v>672065.53858760104</v>
      </c>
      <c r="M113" s="1">
        <f t="shared" si="101"/>
        <v>40323.932315256126</v>
      </c>
      <c r="N113" s="5">
        <f t="shared" si="102"/>
        <v>3.0964344092636016</v>
      </c>
      <c r="O113" s="24">
        <v>17.5</v>
      </c>
    </row>
    <row r="114" spans="1:15" ht="15.6">
      <c r="A114" s="28">
        <v>316</v>
      </c>
      <c r="B114" s="8" t="s">
        <v>65</v>
      </c>
      <c r="C114" s="9" t="s">
        <v>108</v>
      </c>
      <c r="D114" s="8" t="s">
        <v>84</v>
      </c>
      <c r="E114" s="2">
        <v>-7</v>
      </c>
      <c r="F114" s="23">
        <v>2011397.3</v>
      </c>
      <c r="G114" s="11">
        <v>640479</v>
      </c>
      <c r="H114" s="11">
        <f t="shared" si="96"/>
        <v>1511716.111</v>
      </c>
      <c r="I114" s="11">
        <f t="shared" si="97"/>
        <v>1412818.7953271028</v>
      </c>
      <c r="J114" s="11">
        <f t="shared" si="98"/>
        <v>98897.315672897268</v>
      </c>
      <c r="K114" s="11">
        <f t="shared" si="99"/>
        <v>97530.071677419357</v>
      </c>
      <c r="L114" s="11">
        <f t="shared" si="100"/>
        <v>91149.599698522768</v>
      </c>
      <c r="M114" s="11">
        <f t="shared" si="101"/>
        <v>6380.4719788965986</v>
      </c>
      <c r="N114" s="5">
        <f t="shared" si="102"/>
        <v>4.8488715619444926</v>
      </c>
      <c r="O114" s="24">
        <v>15.5</v>
      </c>
    </row>
    <row r="115" spans="1:15">
      <c r="A115" s="28"/>
      <c r="B115" s="8" t="s">
        <v>105</v>
      </c>
      <c r="C115" s="9"/>
      <c r="F115" s="5">
        <f>SUM(F109:F114)</f>
        <v>614898389.86999989</v>
      </c>
      <c r="G115" s="1">
        <f t="shared" ref="G115:M115" si="103">SUM(G109:G114)</f>
        <v>212201493</v>
      </c>
      <c r="H115" s="1">
        <f t="shared" si="103"/>
        <v>441077762.0751</v>
      </c>
      <c r="I115" s="1">
        <f t="shared" si="103"/>
        <v>415306576.45631641</v>
      </c>
      <c r="J115" s="1">
        <f t="shared" si="103"/>
        <v>25771185.618783649</v>
      </c>
      <c r="K115" s="1">
        <f t="shared" si="103"/>
        <v>25794345.120106623</v>
      </c>
      <c r="L115" s="1">
        <f t="shared" si="103"/>
        <v>24287089.364692703</v>
      </c>
      <c r="M115" s="1">
        <f t="shared" si="103"/>
        <v>1507255.7554139195</v>
      </c>
      <c r="N115" s="5">
        <f t="shared" si="102"/>
        <v>4.1948955380351522</v>
      </c>
    </row>
    <row r="116" spans="1:15">
      <c r="A116" s="28"/>
      <c r="C116" s="9"/>
      <c r="F116" s="8"/>
      <c r="G116" s="8"/>
      <c r="H116" s="8"/>
      <c r="I116" s="8"/>
      <c r="J116" s="8"/>
      <c r="K116" s="8"/>
      <c r="L116" s="8"/>
      <c r="M116" s="8"/>
      <c r="N116" s="8"/>
    </row>
    <row r="117" spans="1:15">
      <c r="A117" s="28"/>
      <c r="B117" s="8" t="s">
        <v>106</v>
      </c>
      <c r="C117" s="9"/>
      <c r="F117" s="8"/>
      <c r="G117" s="8"/>
      <c r="H117" s="8"/>
      <c r="I117" s="8"/>
      <c r="J117" s="8"/>
      <c r="K117" s="8"/>
      <c r="L117" s="8"/>
      <c r="M117" s="8"/>
      <c r="N117" s="8"/>
    </row>
    <row r="118" spans="1:15">
      <c r="A118" s="28">
        <v>310.2</v>
      </c>
      <c r="B118" s="8" t="s">
        <v>0</v>
      </c>
      <c r="C118" s="9" t="s">
        <v>109</v>
      </c>
      <c r="D118" s="8" t="s">
        <v>79</v>
      </c>
      <c r="E118" s="2">
        <v>0</v>
      </c>
      <c r="F118" s="5">
        <v>164796.79999999999</v>
      </c>
      <c r="G118" s="1">
        <v>87054</v>
      </c>
      <c r="H118" s="1">
        <f>F118*(1-E118/100)-G118</f>
        <v>77742.799999999988</v>
      </c>
      <c r="I118" s="1">
        <f>H118/(1-E118/100)</f>
        <v>77742.799999999988</v>
      </c>
      <c r="J118" s="1">
        <f>H118-I118</f>
        <v>0</v>
      </c>
      <c r="K118" s="1">
        <f>H118/O118</f>
        <v>2776.528571428571</v>
      </c>
      <c r="L118" s="1">
        <f>K118*I118/(I118+J118)</f>
        <v>2776.528571428571</v>
      </c>
      <c r="M118" s="1">
        <f>K118*J118/(I118+J118)</f>
        <v>0</v>
      </c>
      <c r="N118" s="5">
        <f>K118*100/F118</f>
        <v>1.6848194694487826</v>
      </c>
      <c r="O118" s="24">
        <v>28</v>
      </c>
    </row>
    <row r="119" spans="1:15">
      <c r="A119" s="28">
        <v>311</v>
      </c>
      <c r="B119" s="8" t="s">
        <v>1</v>
      </c>
      <c r="C119" s="9" t="s">
        <v>109</v>
      </c>
      <c r="D119" s="8" t="s">
        <v>80</v>
      </c>
      <c r="E119" s="2">
        <v>-6</v>
      </c>
      <c r="F119" s="5">
        <v>51317577.18</v>
      </c>
      <c r="G119" s="1">
        <v>26663441</v>
      </c>
      <c r="H119" s="1">
        <f t="shared" ref="H119:H123" si="104">F119*(1-E119/100)-G119</f>
        <v>27733190.810800001</v>
      </c>
      <c r="I119" s="1">
        <f t="shared" ref="I119:I123" si="105">H119/(1-E119/100)</f>
        <v>26163387.557358488</v>
      </c>
      <c r="J119" s="1">
        <f t="shared" ref="J119:J123" si="106">H119-I119</f>
        <v>1569803.2534415126</v>
      </c>
      <c r="K119" s="1">
        <f t="shared" ref="K119:K123" si="107">H119/O119</f>
        <v>1046535.5022943397</v>
      </c>
      <c r="L119" s="1">
        <f t="shared" ref="L119:L123" si="108">K119*I119/(I119+J119)</f>
        <v>987297.64367390529</v>
      </c>
      <c r="M119" s="1">
        <f t="shared" ref="M119:M123" si="109">K119*J119/(I119+J119)</f>
        <v>59237.858620434446</v>
      </c>
      <c r="N119" s="5">
        <f t="shared" ref="N119:N124" si="110">K119*100/F119</f>
        <v>2.0393314723794207</v>
      </c>
      <c r="O119" s="24">
        <v>26.5</v>
      </c>
    </row>
    <row r="120" spans="1:15">
      <c r="A120" s="28">
        <v>312</v>
      </c>
      <c r="B120" s="8" t="s">
        <v>62</v>
      </c>
      <c r="C120" s="9" t="s">
        <v>109</v>
      </c>
      <c r="D120" s="8" t="s">
        <v>81</v>
      </c>
      <c r="E120" s="2">
        <v>-5</v>
      </c>
      <c r="F120" s="5">
        <v>300866077.38</v>
      </c>
      <c r="G120" s="1">
        <v>85481727</v>
      </c>
      <c r="H120" s="1">
        <f t="shared" si="104"/>
        <v>230427654.24900001</v>
      </c>
      <c r="I120" s="1">
        <f t="shared" si="105"/>
        <v>219454908.80857143</v>
      </c>
      <c r="J120" s="1">
        <f t="shared" si="106"/>
        <v>10972745.440428585</v>
      </c>
      <c r="K120" s="1">
        <f t="shared" si="107"/>
        <v>9254122.6606024113</v>
      </c>
      <c r="L120" s="1">
        <f t="shared" si="108"/>
        <v>8813450.1529546771</v>
      </c>
      <c r="M120" s="1">
        <f t="shared" si="109"/>
        <v>440672.50764773437</v>
      </c>
      <c r="N120" s="5">
        <f t="shared" si="110"/>
        <v>3.0758278703897433</v>
      </c>
      <c r="O120" s="24">
        <v>24.9</v>
      </c>
    </row>
    <row r="121" spans="1:15">
      <c r="A121" s="28">
        <v>314</v>
      </c>
      <c r="B121" s="8" t="s">
        <v>63</v>
      </c>
      <c r="C121" s="9" t="s">
        <v>109</v>
      </c>
      <c r="D121" s="8" t="s">
        <v>82</v>
      </c>
      <c r="E121" s="2">
        <v>-7</v>
      </c>
      <c r="F121" s="5">
        <v>64048524.350000001</v>
      </c>
      <c r="G121" s="1">
        <v>20811502</v>
      </c>
      <c r="H121" s="1">
        <f t="shared" si="104"/>
        <v>47720419.054499999</v>
      </c>
      <c r="I121" s="1">
        <f t="shared" si="105"/>
        <v>44598522.480841115</v>
      </c>
      <c r="J121" s="1">
        <f t="shared" si="106"/>
        <v>3121896.5736588836</v>
      </c>
      <c r="K121" s="1">
        <f t="shared" si="107"/>
        <v>1971918.142747934</v>
      </c>
      <c r="L121" s="1">
        <f t="shared" si="108"/>
        <v>1842914.1521008725</v>
      </c>
      <c r="M121" s="1">
        <f t="shared" si="109"/>
        <v>129003.99064706132</v>
      </c>
      <c r="N121" s="5">
        <f t="shared" si="110"/>
        <v>3.0787877827944583</v>
      </c>
      <c r="O121" s="24">
        <v>24.2</v>
      </c>
    </row>
    <row r="122" spans="1:15">
      <c r="A122" s="28">
        <v>315</v>
      </c>
      <c r="B122" s="8" t="s">
        <v>64</v>
      </c>
      <c r="C122" s="9" t="s">
        <v>109</v>
      </c>
      <c r="D122" s="8" t="s">
        <v>83</v>
      </c>
      <c r="E122" s="2">
        <v>-4</v>
      </c>
      <c r="F122" s="5">
        <v>28129327.460000001</v>
      </c>
      <c r="G122" s="1">
        <v>11407068</v>
      </c>
      <c r="H122" s="1">
        <f t="shared" si="104"/>
        <v>17847432.558400001</v>
      </c>
      <c r="I122" s="1">
        <f t="shared" si="105"/>
        <v>17160992.844615385</v>
      </c>
      <c r="J122" s="1">
        <f t="shared" si="106"/>
        <v>686439.71378461644</v>
      </c>
      <c r="K122" s="1">
        <f t="shared" si="107"/>
        <v>673488.02107169817</v>
      </c>
      <c r="L122" s="1">
        <f t="shared" si="108"/>
        <v>647584.6356458636</v>
      </c>
      <c r="M122" s="1">
        <f t="shared" si="109"/>
        <v>25903.385425834582</v>
      </c>
      <c r="N122" s="5">
        <f t="shared" si="110"/>
        <v>2.3942556821857917</v>
      </c>
      <c r="O122" s="24">
        <v>26.5</v>
      </c>
    </row>
    <row r="123" spans="1:15" ht="15.6">
      <c r="A123" s="28">
        <v>316</v>
      </c>
      <c r="B123" s="8" t="s">
        <v>65</v>
      </c>
      <c r="C123" s="9" t="s">
        <v>109</v>
      </c>
      <c r="D123" s="8" t="s">
        <v>84</v>
      </c>
      <c r="E123" s="2">
        <v>-6</v>
      </c>
      <c r="F123" s="23">
        <v>1231113.42</v>
      </c>
      <c r="G123" s="11">
        <v>208893</v>
      </c>
      <c r="H123" s="11">
        <f t="shared" si="104"/>
        <v>1096087.2252</v>
      </c>
      <c r="I123" s="11">
        <f t="shared" si="105"/>
        <v>1034044.5520754716</v>
      </c>
      <c r="J123" s="11">
        <f t="shared" si="106"/>
        <v>62042.673124528374</v>
      </c>
      <c r="K123" s="11">
        <f t="shared" si="107"/>
        <v>48714.987786666665</v>
      </c>
      <c r="L123" s="11">
        <f t="shared" si="108"/>
        <v>45957.535647798737</v>
      </c>
      <c r="M123" s="11">
        <f t="shared" si="109"/>
        <v>2757.4521388679277</v>
      </c>
      <c r="N123" s="5">
        <f t="shared" si="110"/>
        <v>3.9569861716450681</v>
      </c>
      <c r="O123" s="24">
        <v>22.5</v>
      </c>
    </row>
    <row r="124" spans="1:15">
      <c r="A124" s="28"/>
      <c r="B124" s="8" t="s">
        <v>107</v>
      </c>
      <c r="C124" s="9"/>
      <c r="D124" s="8"/>
      <c r="E124" s="9"/>
      <c r="F124" s="5">
        <f>SUM(F118:F123)</f>
        <v>445757416.59000003</v>
      </c>
      <c r="G124" s="1">
        <f t="shared" ref="G124:M124" si="111">SUM(G118:G123)</f>
        <v>144659685</v>
      </c>
      <c r="H124" s="1">
        <f t="shared" si="111"/>
        <v>324902526.6979</v>
      </c>
      <c r="I124" s="1">
        <f t="shared" si="111"/>
        <v>308489599.04346186</v>
      </c>
      <c r="J124" s="1">
        <f t="shared" si="111"/>
        <v>16412927.654438125</v>
      </c>
      <c r="K124" s="1">
        <f t="shared" si="111"/>
        <v>12997555.84307448</v>
      </c>
      <c r="L124" s="1">
        <f t="shared" si="111"/>
        <v>12339980.648594543</v>
      </c>
      <c r="M124" s="1">
        <f t="shared" si="111"/>
        <v>657575.19447993266</v>
      </c>
      <c r="N124" s="5">
        <f t="shared" si="110"/>
        <v>2.9158361385222684</v>
      </c>
      <c r="O124" s="8"/>
    </row>
    <row r="125" spans="1:15">
      <c r="A125" s="28"/>
      <c r="B125" s="8"/>
      <c r="C125" s="8"/>
      <c r="D125" s="8"/>
      <c r="E125" s="9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>
      <c r="A126" s="28"/>
      <c r="B126" s="27" t="s">
        <v>110</v>
      </c>
      <c r="C126" s="8"/>
      <c r="D126" s="8"/>
      <c r="E126" s="9"/>
      <c r="F126" s="5">
        <f>SUM(F15,F23,F32,F40,F48,F57,F65,F73,F82,F90,F97,F106,F115,F124)</f>
        <v>6274413604.2300005</v>
      </c>
      <c r="G126" s="1">
        <f>SUM(G15,G23,G32,G40,G48,G57,G65,G73,G82,G90,G97,G106,G115,G124)</f>
        <v>2420929797</v>
      </c>
      <c r="H126" s="1">
        <f t="shared" ref="H126:M126" si="112">SUM(H15,H23,H32,H40,H48,H57,H65,H73,H82,H90,H97,H106,H115,H124)</f>
        <v>4328660517.2482004</v>
      </c>
      <c r="I126" s="1">
        <f t="shared" si="112"/>
        <v>4030122135.5793962</v>
      </c>
      <c r="J126" s="1">
        <f t="shared" si="112"/>
        <v>298538381.66880435</v>
      </c>
      <c r="K126" s="1">
        <f t="shared" si="112"/>
        <v>232002113.39003846</v>
      </c>
      <c r="L126" s="1">
        <f t="shared" si="112"/>
        <v>208945678.83982211</v>
      </c>
      <c r="M126" s="1">
        <f t="shared" si="112"/>
        <v>23056434.550216347</v>
      </c>
      <c r="N126" s="5">
        <f>K126*100/F126</f>
        <v>3.6975903729653772</v>
      </c>
      <c r="O126" s="8"/>
    </row>
    <row r="127" spans="1:15">
      <c r="A127" s="28"/>
      <c r="B127" s="8"/>
      <c r="C127" s="8"/>
      <c r="D127" s="8"/>
      <c r="E127" s="9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>
      <c r="A128" s="28">
        <v>310.3</v>
      </c>
      <c r="B128" s="8" t="s">
        <v>111</v>
      </c>
      <c r="C128" s="8"/>
      <c r="D128" s="8"/>
      <c r="E128" s="9"/>
      <c r="G128" s="8"/>
      <c r="H128" s="8"/>
      <c r="I128" s="8"/>
      <c r="J128" s="8"/>
      <c r="K128" s="8"/>
      <c r="L128" s="8"/>
      <c r="M128" s="8"/>
      <c r="N128" s="8"/>
      <c r="O128" s="8"/>
    </row>
    <row r="129" spans="1:15">
      <c r="A129" s="28"/>
      <c r="B129" s="8" t="s">
        <v>112</v>
      </c>
      <c r="C129" s="8"/>
      <c r="D129" s="8"/>
      <c r="E129" s="9"/>
      <c r="F129" s="3">
        <v>865460.63</v>
      </c>
      <c r="G129" s="22">
        <v>683010</v>
      </c>
      <c r="H129" s="8"/>
      <c r="I129" s="8"/>
      <c r="J129" s="8"/>
      <c r="K129" s="8"/>
      <c r="L129" s="8"/>
      <c r="M129" s="8"/>
      <c r="N129" s="8"/>
      <c r="O129" s="8"/>
    </row>
    <row r="130" spans="1:15">
      <c r="A130" s="28"/>
      <c r="B130" s="8" t="s">
        <v>113</v>
      </c>
      <c r="C130" s="8"/>
      <c r="D130" s="8"/>
      <c r="E130" s="9"/>
      <c r="F130" s="3">
        <v>9700996.6099999994</v>
      </c>
      <c r="G130" s="22">
        <v>2534227</v>
      </c>
      <c r="H130" s="8"/>
      <c r="I130" s="8"/>
      <c r="J130" s="8"/>
      <c r="K130" s="8"/>
      <c r="L130" s="8"/>
      <c r="M130" s="8"/>
      <c r="N130" s="8"/>
      <c r="O130" s="8"/>
    </row>
    <row r="131" spans="1:15">
      <c r="A131" s="28"/>
      <c r="B131" s="8" t="s">
        <v>114</v>
      </c>
      <c r="C131" s="8"/>
      <c r="D131" s="8"/>
      <c r="E131" s="9"/>
      <c r="F131" s="3">
        <v>8138.01</v>
      </c>
      <c r="G131" s="22">
        <v>12995</v>
      </c>
      <c r="H131" s="8"/>
      <c r="I131" s="8"/>
      <c r="J131" s="8"/>
      <c r="K131" s="8"/>
      <c r="L131" s="8"/>
      <c r="M131" s="8"/>
      <c r="N131" s="8"/>
      <c r="O131" s="8"/>
    </row>
    <row r="132" spans="1:15">
      <c r="A132" s="28"/>
      <c r="B132" s="8" t="s">
        <v>115</v>
      </c>
      <c r="C132" s="8"/>
      <c r="D132" s="8"/>
      <c r="E132" s="9"/>
      <c r="F132" s="3">
        <v>24271831.300000001</v>
      </c>
      <c r="G132" s="22">
        <v>10839179</v>
      </c>
      <c r="H132" s="8"/>
      <c r="I132" s="8"/>
      <c r="J132" s="8"/>
      <c r="K132" s="8"/>
      <c r="L132" s="8"/>
      <c r="M132" s="8"/>
      <c r="N132" s="8"/>
      <c r="O132" s="8"/>
    </row>
    <row r="133" spans="1:15">
      <c r="A133" s="28"/>
      <c r="B133" s="8" t="s">
        <v>116</v>
      </c>
      <c r="C133" s="8"/>
      <c r="D133" s="8"/>
      <c r="E133" s="9"/>
      <c r="F133" s="3">
        <v>1471639</v>
      </c>
      <c r="G133" s="22">
        <v>981841</v>
      </c>
      <c r="H133" s="8"/>
      <c r="I133" s="8"/>
      <c r="J133" s="8"/>
      <c r="K133" s="8"/>
      <c r="L133" s="8"/>
      <c r="M133" s="8"/>
      <c r="N133" s="8"/>
      <c r="O133" s="8"/>
    </row>
    <row r="134" spans="1:15">
      <c r="A134" s="28"/>
      <c r="B134" s="8" t="s">
        <v>117</v>
      </c>
      <c r="C134" s="8"/>
      <c r="D134" s="8"/>
      <c r="E134" s="9"/>
      <c r="F134" s="3">
        <v>171270</v>
      </c>
      <c r="G134" s="22">
        <v>96463</v>
      </c>
      <c r="H134" s="8"/>
      <c r="I134" s="8"/>
      <c r="J134" s="8"/>
      <c r="K134" s="8"/>
      <c r="L134" s="8"/>
      <c r="M134" s="8"/>
      <c r="N134" s="8"/>
      <c r="O134" s="8"/>
    </row>
    <row r="135" spans="1:15">
      <c r="A135" s="28"/>
      <c r="B135" s="8" t="s">
        <v>118</v>
      </c>
      <c r="C135" s="8"/>
      <c r="D135" s="8"/>
      <c r="E135" s="9"/>
      <c r="F135" s="26">
        <v>690.97</v>
      </c>
      <c r="G135" s="26">
        <v>631</v>
      </c>
      <c r="H135" s="8"/>
      <c r="I135" s="8"/>
      <c r="J135" s="8"/>
      <c r="K135" s="8"/>
      <c r="L135" s="8"/>
      <c r="M135" s="8"/>
      <c r="N135" s="8"/>
      <c r="O135" s="8"/>
    </row>
    <row r="136" spans="1:15" ht="15.6">
      <c r="A136" s="28"/>
      <c r="B136" s="8" t="s">
        <v>119</v>
      </c>
      <c r="C136" s="8"/>
      <c r="D136" s="8"/>
      <c r="E136" s="9"/>
      <c r="F136" s="23">
        <v>13496.8</v>
      </c>
      <c r="G136" s="11">
        <v>7722</v>
      </c>
      <c r="H136" s="8"/>
      <c r="I136" s="8"/>
      <c r="J136" s="8"/>
      <c r="K136" s="8"/>
      <c r="L136" s="8"/>
      <c r="M136" s="8"/>
      <c r="N136" s="8"/>
      <c r="O136" s="8"/>
    </row>
    <row r="137" spans="1:15">
      <c r="A137" s="28"/>
      <c r="B137" s="8" t="s">
        <v>120</v>
      </c>
      <c r="C137" s="8"/>
      <c r="D137" s="8"/>
      <c r="E137" s="9"/>
      <c r="F137" s="5">
        <f>SUM(F129:F136)</f>
        <v>36503523.319999993</v>
      </c>
      <c r="G137" s="1">
        <f>SUM(G129:G136)</f>
        <v>15156068</v>
      </c>
      <c r="H137" s="8"/>
      <c r="I137" s="8"/>
      <c r="J137" s="8"/>
      <c r="K137" s="8"/>
      <c r="L137" s="8"/>
      <c r="M137" s="8"/>
      <c r="N137" s="8"/>
      <c r="O137" s="8"/>
    </row>
    <row r="138" spans="1:15">
      <c r="A138" s="28"/>
      <c r="B138" s="8"/>
      <c r="C138" s="8"/>
      <c r="D138" s="8"/>
      <c r="E138" s="9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>
      <c r="A139" s="28"/>
      <c r="B139" s="25" t="s">
        <v>121</v>
      </c>
      <c r="C139" s="8"/>
      <c r="D139" s="8"/>
      <c r="E139" s="9"/>
      <c r="F139" s="5">
        <f>SUM(F126,F137)</f>
        <v>6310917127.5500002</v>
      </c>
      <c r="G139" s="1">
        <f>SUM(G126,G137)</f>
        <v>2436085865</v>
      </c>
      <c r="H139" s="1">
        <f t="shared" ref="H139:M139" si="113">SUM(H126,H137)</f>
        <v>4328660517.2482004</v>
      </c>
      <c r="I139" s="1">
        <f t="shared" si="113"/>
        <v>4030122135.5793962</v>
      </c>
      <c r="J139" s="1">
        <f t="shared" si="113"/>
        <v>298538381.66880435</v>
      </c>
      <c r="K139" s="1">
        <f t="shared" si="113"/>
        <v>232002113.39003846</v>
      </c>
      <c r="L139" s="1">
        <f t="shared" si="113"/>
        <v>208945678.83982211</v>
      </c>
      <c r="M139" s="1">
        <f t="shared" si="113"/>
        <v>23056434.550216347</v>
      </c>
      <c r="N139" s="5">
        <f>K139*100/F139</f>
        <v>3.6762028196701326</v>
      </c>
      <c r="O139" s="8"/>
    </row>
    <row r="140" spans="1:15">
      <c r="A140" s="28"/>
      <c r="B140" s="8"/>
      <c r="C140" s="8"/>
      <c r="D140" s="8"/>
      <c r="E140" s="9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>
      <c r="A141" s="28"/>
      <c r="B141" s="25" t="s">
        <v>122</v>
      </c>
      <c r="C141" s="8"/>
      <c r="D141" s="8"/>
      <c r="E141" s="9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>
      <c r="A142" s="28"/>
      <c r="B142" s="8"/>
      <c r="C142" s="8"/>
      <c r="D142" s="8"/>
      <c r="E142" s="9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>
      <c r="A143" s="28"/>
      <c r="B143" s="8" t="s">
        <v>123</v>
      </c>
      <c r="C143" s="8"/>
      <c r="D143" s="8"/>
      <c r="E143" s="9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>
      <c r="A144" s="28">
        <v>330.2</v>
      </c>
      <c r="B144" s="8" t="s">
        <v>0</v>
      </c>
      <c r="C144" s="8" t="s">
        <v>97</v>
      </c>
      <c r="D144" s="8" t="s">
        <v>79</v>
      </c>
      <c r="E144" s="2">
        <v>0</v>
      </c>
      <c r="F144" s="5">
        <v>28699.78</v>
      </c>
      <c r="G144" s="1">
        <v>15790</v>
      </c>
      <c r="H144" s="1">
        <f>F144*(1-E144/100)-G144</f>
        <v>12909.779999999999</v>
      </c>
      <c r="I144" s="1">
        <f>H144/(1-E144/100)</f>
        <v>12909.779999999999</v>
      </c>
      <c r="J144" s="1">
        <f>H144-I144</f>
        <v>0</v>
      </c>
      <c r="K144" s="1">
        <f>H144/O144</f>
        <v>806.86124999999993</v>
      </c>
      <c r="L144" s="1">
        <f>K144*I144/(I144+J144)</f>
        <v>806.86124999999993</v>
      </c>
      <c r="M144" s="1">
        <f>K144*J144/(I144+J144)</f>
        <v>0</v>
      </c>
      <c r="N144" s="5">
        <f>K144*100/F144</f>
        <v>2.8113847911029284</v>
      </c>
      <c r="O144" s="24">
        <v>16</v>
      </c>
    </row>
    <row r="145" spans="1:15">
      <c r="A145" s="28">
        <v>331</v>
      </c>
      <c r="B145" s="8" t="s">
        <v>1</v>
      </c>
      <c r="C145" s="8" t="s">
        <v>97</v>
      </c>
      <c r="D145" s="8" t="s">
        <v>139</v>
      </c>
      <c r="E145" s="2">
        <v>-2</v>
      </c>
      <c r="F145" s="5">
        <v>1179468.81</v>
      </c>
      <c r="G145" s="1">
        <v>599314</v>
      </c>
      <c r="H145" s="1">
        <f t="shared" ref="H145:H150" si="114">F145*(1-E145/100)-G145</f>
        <v>603744.18620000011</v>
      </c>
      <c r="I145" s="1">
        <f t="shared" ref="I145:I150" si="115">H145/(1-E145/100)</f>
        <v>591906.0649019609</v>
      </c>
      <c r="J145" s="1">
        <f t="shared" ref="J145:J150" si="116">H145-I145</f>
        <v>11838.121298039216</v>
      </c>
      <c r="K145" s="1">
        <f t="shared" ref="K145:K150" si="117">H145/O145</f>
        <v>38455.043707006378</v>
      </c>
      <c r="L145" s="1">
        <f t="shared" ref="L145:L150" si="118">K145*I145/(I145+J145)</f>
        <v>37701.023242163115</v>
      </c>
      <c r="M145" s="1">
        <f t="shared" ref="M145:M150" si="119">K145*J145/(I145+J145)</f>
        <v>754.02046484326218</v>
      </c>
      <c r="N145" s="5">
        <f t="shared" ref="N145:N150" si="120">K145*100/F145</f>
        <v>3.2603697004083028</v>
      </c>
      <c r="O145" s="24">
        <v>15.7</v>
      </c>
    </row>
    <row r="146" spans="1:15">
      <c r="A146" s="28">
        <v>332</v>
      </c>
      <c r="B146" s="8" t="s">
        <v>124</v>
      </c>
      <c r="C146" s="8" t="s">
        <v>97</v>
      </c>
      <c r="D146" s="8" t="s">
        <v>140</v>
      </c>
      <c r="E146" s="2">
        <v>-1</v>
      </c>
      <c r="F146" s="5">
        <v>14951743.140000001</v>
      </c>
      <c r="G146" s="1">
        <v>2905527</v>
      </c>
      <c r="H146" s="1">
        <f t="shared" si="114"/>
        <v>12195733.571400002</v>
      </c>
      <c r="I146" s="1">
        <f t="shared" si="115"/>
        <v>12074983.734059408</v>
      </c>
      <c r="J146" s="1">
        <f t="shared" si="116"/>
        <v>120749.83734059334</v>
      </c>
      <c r="K146" s="1">
        <f t="shared" si="117"/>
        <v>767027.26864150946</v>
      </c>
      <c r="L146" s="1">
        <f t="shared" si="118"/>
        <v>759432.93924901925</v>
      </c>
      <c r="M146" s="1">
        <f t="shared" si="119"/>
        <v>7594.3293924901463</v>
      </c>
      <c r="N146" s="5">
        <f t="shared" si="120"/>
        <v>5.1300190316238226</v>
      </c>
      <c r="O146" s="24">
        <v>15.9</v>
      </c>
    </row>
    <row r="147" spans="1:15">
      <c r="A147" s="28">
        <v>333</v>
      </c>
      <c r="B147" s="8" t="s">
        <v>125</v>
      </c>
      <c r="C147" s="8" t="s">
        <v>97</v>
      </c>
      <c r="D147" s="8" t="s">
        <v>141</v>
      </c>
      <c r="E147" s="2">
        <v>-3</v>
      </c>
      <c r="F147" s="5">
        <v>2448998.34</v>
      </c>
      <c r="G147" s="1">
        <v>1289204</v>
      </c>
      <c r="H147" s="1">
        <f t="shared" si="114"/>
        <v>1233264.2901999997</v>
      </c>
      <c r="I147" s="1">
        <f t="shared" si="115"/>
        <v>1197343.9710679608</v>
      </c>
      <c r="J147" s="1">
        <f t="shared" si="116"/>
        <v>35920.319132038858</v>
      </c>
      <c r="K147" s="1">
        <f t="shared" si="117"/>
        <v>79565.438077419341</v>
      </c>
      <c r="L147" s="1">
        <f t="shared" si="118"/>
        <v>77247.998133416826</v>
      </c>
      <c r="M147" s="1">
        <f t="shared" si="119"/>
        <v>2317.4399440025072</v>
      </c>
      <c r="N147" s="5">
        <f t="shared" si="120"/>
        <v>3.2488971828955733</v>
      </c>
      <c r="O147" s="24">
        <v>15.5</v>
      </c>
    </row>
    <row r="148" spans="1:15">
      <c r="A148" s="28">
        <v>334</v>
      </c>
      <c r="B148" s="8" t="s">
        <v>64</v>
      </c>
      <c r="C148" s="8" t="s">
        <v>97</v>
      </c>
      <c r="D148" s="8" t="s">
        <v>142</v>
      </c>
      <c r="E148" s="2">
        <v>-3</v>
      </c>
      <c r="F148" s="5">
        <v>1385149.56</v>
      </c>
      <c r="G148" s="1">
        <v>674765</v>
      </c>
      <c r="H148" s="1">
        <f t="shared" si="114"/>
        <v>751939.04680000013</v>
      </c>
      <c r="I148" s="1">
        <f t="shared" si="115"/>
        <v>730037.90951456316</v>
      </c>
      <c r="J148" s="1">
        <f t="shared" si="116"/>
        <v>21901.137285436969</v>
      </c>
      <c r="K148" s="1">
        <f t="shared" si="117"/>
        <v>50806.692351351361</v>
      </c>
      <c r="L148" s="1">
        <f t="shared" si="118"/>
        <v>49326.885778011019</v>
      </c>
      <c r="M148" s="1">
        <f t="shared" si="119"/>
        <v>1479.8065733403359</v>
      </c>
      <c r="N148" s="5">
        <f t="shared" si="120"/>
        <v>3.6679571519591976</v>
      </c>
      <c r="O148" s="24">
        <v>14.8</v>
      </c>
    </row>
    <row r="149" spans="1:15">
      <c r="A149" s="28">
        <v>335</v>
      </c>
      <c r="B149" s="8" t="s">
        <v>65</v>
      </c>
      <c r="C149" s="8" t="s">
        <v>97</v>
      </c>
      <c r="D149" s="8" t="s">
        <v>143</v>
      </c>
      <c r="E149" s="2">
        <v>-1</v>
      </c>
      <c r="F149" s="5">
        <v>8649.9699999999993</v>
      </c>
      <c r="G149" s="1">
        <v>5093</v>
      </c>
      <c r="H149" s="1">
        <f t="shared" si="114"/>
        <v>3643.4696999999996</v>
      </c>
      <c r="I149" s="1">
        <f t="shared" si="115"/>
        <v>3607.3957425742569</v>
      </c>
      <c r="J149" s="1">
        <f t="shared" si="116"/>
        <v>36.073957425742719</v>
      </c>
      <c r="K149" s="1">
        <f t="shared" si="117"/>
        <v>241.28938410596024</v>
      </c>
      <c r="L149" s="1">
        <f t="shared" si="118"/>
        <v>238.90038030293093</v>
      </c>
      <c r="M149" s="1">
        <f t="shared" si="119"/>
        <v>2.3890038030293188</v>
      </c>
      <c r="N149" s="5">
        <f t="shared" si="120"/>
        <v>2.7894823231289849</v>
      </c>
      <c r="O149" s="24">
        <v>15.1</v>
      </c>
    </row>
    <row r="150" spans="1:15" ht="15.6">
      <c r="A150" s="28">
        <v>336</v>
      </c>
      <c r="B150" s="8" t="s">
        <v>126</v>
      </c>
      <c r="C150" s="8" t="s">
        <v>97</v>
      </c>
      <c r="D150" s="8" t="s">
        <v>139</v>
      </c>
      <c r="E150" s="2">
        <v>-5</v>
      </c>
      <c r="F150" s="23">
        <v>744.3</v>
      </c>
      <c r="G150" s="11">
        <v>598</v>
      </c>
      <c r="H150" s="11">
        <f t="shared" si="114"/>
        <v>183.51499999999999</v>
      </c>
      <c r="I150" s="11">
        <f t="shared" si="115"/>
        <v>174.77619047619046</v>
      </c>
      <c r="J150" s="11">
        <f t="shared" si="116"/>
        <v>8.7388095238095218</v>
      </c>
      <c r="K150" s="11">
        <f t="shared" si="117"/>
        <v>11.994444444444444</v>
      </c>
      <c r="L150" s="11">
        <f t="shared" si="118"/>
        <v>11.423280423280422</v>
      </c>
      <c r="M150" s="11">
        <f t="shared" si="119"/>
        <v>0.57116402116402099</v>
      </c>
      <c r="N150" s="5">
        <f t="shared" si="120"/>
        <v>1.611506710257214</v>
      </c>
      <c r="O150" s="24">
        <v>15.3</v>
      </c>
    </row>
    <row r="151" spans="1:15">
      <c r="A151" s="28"/>
      <c r="B151" s="8" t="s">
        <v>127</v>
      </c>
      <c r="E151" s="2"/>
      <c r="F151" s="5">
        <f>SUM(F144:F150)</f>
        <v>20003453.899999999</v>
      </c>
      <c r="G151" s="1">
        <f t="shared" ref="G151:M151" si="121">SUM(G144:G150)</f>
        <v>5490291</v>
      </c>
      <c r="H151" s="1">
        <f t="shared" si="121"/>
        <v>14801417.859300002</v>
      </c>
      <c r="I151" s="1">
        <f t="shared" si="121"/>
        <v>14610963.631476944</v>
      </c>
      <c r="J151" s="1">
        <f t="shared" si="121"/>
        <v>190454.22782305794</v>
      </c>
      <c r="K151" s="1">
        <f t="shared" si="121"/>
        <v>936914.58785583684</v>
      </c>
      <c r="L151" s="1">
        <f t="shared" si="121"/>
        <v>924766.03131333645</v>
      </c>
      <c r="M151" s="1">
        <f t="shared" si="121"/>
        <v>12148.556542500446</v>
      </c>
      <c r="N151" s="5">
        <f>K151*100/F151</f>
        <v>4.6837640766419693</v>
      </c>
      <c r="O151" s="24"/>
    </row>
    <row r="152" spans="1:15">
      <c r="A152" s="28"/>
      <c r="E152" s="2"/>
      <c r="F152" s="8"/>
      <c r="G152" s="8"/>
      <c r="H152" s="8"/>
      <c r="I152" s="8"/>
      <c r="J152" s="8"/>
      <c r="K152" s="8"/>
      <c r="L152" s="8"/>
      <c r="M152" s="8"/>
      <c r="N152" s="8"/>
    </row>
    <row r="153" spans="1:15">
      <c r="A153" s="28"/>
      <c r="B153" s="8" t="s">
        <v>128</v>
      </c>
      <c r="E153" s="2"/>
      <c r="F153" s="8"/>
      <c r="G153" s="8"/>
      <c r="H153" s="8"/>
      <c r="I153" s="8"/>
      <c r="J153" s="8"/>
      <c r="K153" s="8"/>
      <c r="L153" s="8"/>
      <c r="M153" s="8"/>
      <c r="N153" s="8"/>
    </row>
    <row r="154" spans="1:15">
      <c r="A154" s="28">
        <v>330.2</v>
      </c>
      <c r="B154" s="8" t="s">
        <v>0</v>
      </c>
      <c r="C154" s="8" t="s">
        <v>137</v>
      </c>
      <c r="D154" s="8" t="s">
        <v>79</v>
      </c>
      <c r="E154" s="2">
        <v>0</v>
      </c>
      <c r="F154" s="5">
        <v>5879.43</v>
      </c>
      <c r="G154" s="1">
        <v>4113</v>
      </c>
      <c r="H154" s="1">
        <f>F154*(1-E154/100)-G154</f>
        <v>1766.4300000000003</v>
      </c>
      <c r="I154" s="1">
        <f>H154/(1-E154/100)</f>
        <v>1766.4300000000003</v>
      </c>
      <c r="J154" s="1">
        <f>H154-I154</f>
        <v>0</v>
      </c>
      <c r="K154" s="1">
        <f>H154/O154</f>
        <v>81.028899082568813</v>
      </c>
      <c r="L154" s="1">
        <f>K154*I154/(I154+J154)</f>
        <v>81.028899082568813</v>
      </c>
      <c r="M154" s="1">
        <f>K154*J154/(I154+J154)</f>
        <v>0</v>
      </c>
      <c r="N154" s="5">
        <f>K154*100/F154</f>
        <v>1.3781761001078134</v>
      </c>
      <c r="O154" s="24">
        <v>21.8</v>
      </c>
    </row>
    <row r="155" spans="1:15">
      <c r="A155" s="28">
        <v>331</v>
      </c>
      <c r="B155" s="8" t="s">
        <v>1</v>
      </c>
      <c r="C155" s="8" t="s">
        <v>137</v>
      </c>
      <c r="D155" s="8" t="s">
        <v>139</v>
      </c>
      <c r="E155" s="2">
        <v>-4</v>
      </c>
      <c r="F155" s="5">
        <v>4674162.68</v>
      </c>
      <c r="G155" s="1">
        <v>1885457</v>
      </c>
      <c r="H155" s="1">
        <f t="shared" ref="H155:H160" si="122">F155*(1-E155/100)-G155</f>
        <v>2975672.1871999996</v>
      </c>
      <c r="I155" s="1">
        <f t="shared" ref="I155:I160" si="123">H155/(1-E155/100)</f>
        <v>2861223.2569230762</v>
      </c>
      <c r="J155" s="1">
        <f t="shared" ref="J155:J160" si="124">H155-I155</f>
        <v>114448.93027692335</v>
      </c>
      <c r="K155" s="1">
        <f t="shared" ref="K155:K160" si="125">H155/O155</f>
        <v>140361.89562264149</v>
      </c>
      <c r="L155" s="1">
        <f t="shared" ref="L155:L160" si="126">K155*I155/(I155+J155)</f>
        <v>134963.3611756168</v>
      </c>
      <c r="M155" s="1">
        <f t="shared" ref="M155:M160" si="127">K155*J155/(I155+J155)</f>
        <v>5398.5344470246864</v>
      </c>
      <c r="N155" s="5">
        <f t="shared" ref="N155:N160" si="128">K155*100/F155</f>
        <v>3.0029313319202124</v>
      </c>
      <c r="O155" s="24">
        <v>21.2</v>
      </c>
    </row>
    <row r="156" spans="1:15">
      <c r="A156" s="28">
        <v>332</v>
      </c>
      <c r="B156" s="8" t="s">
        <v>124</v>
      </c>
      <c r="C156" s="8" t="s">
        <v>137</v>
      </c>
      <c r="D156" s="8" t="s">
        <v>140</v>
      </c>
      <c r="E156" s="2">
        <v>-3</v>
      </c>
      <c r="F156" s="5">
        <v>25220204.32</v>
      </c>
      <c r="G156" s="1">
        <v>9868843</v>
      </c>
      <c r="H156" s="1">
        <f t="shared" si="122"/>
        <v>16107967.4496</v>
      </c>
      <c r="I156" s="1">
        <f t="shared" si="123"/>
        <v>15638803.349126212</v>
      </c>
      <c r="J156" s="1">
        <f t="shared" si="124"/>
        <v>469164.10047378764</v>
      </c>
      <c r="K156" s="1">
        <f t="shared" si="125"/>
        <v>752708.7593271028</v>
      </c>
      <c r="L156" s="1">
        <f t="shared" si="126"/>
        <v>730785.20323019684</v>
      </c>
      <c r="M156" s="1">
        <f t="shared" si="127"/>
        <v>21923.556096905966</v>
      </c>
      <c r="N156" s="5">
        <f t="shared" si="128"/>
        <v>2.9845466348192642</v>
      </c>
      <c r="O156" s="24">
        <v>21.4</v>
      </c>
    </row>
    <row r="157" spans="1:15">
      <c r="A157" s="28">
        <v>333</v>
      </c>
      <c r="B157" s="8" t="s">
        <v>125</v>
      </c>
      <c r="C157" s="8" t="s">
        <v>137</v>
      </c>
      <c r="D157" s="8" t="s">
        <v>141</v>
      </c>
      <c r="E157" s="2">
        <v>-4</v>
      </c>
      <c r="F157" s="5">
        <v>10723401.779999999</v>
      </c>
      <c r="G157" s="1">
        <v>3513175</v>
      </c>
      <c r="H157" s="1">
        <f t="shared" si="122"/>
        <v>7639162.8511999995</v>
      </c>
      <c r="I157" s="1">
        <f t="shared" si="123"/>
        <v>7345348.8953846144</v>
      </c>
      <c r="J157" s="1">
        <f t="shared" si="124"/>
        <v>293813.9558153851</v>
      </c>
      <c r="K157" s="1">
        <f t="shared" si="125"/>
        <v>362045.63275829377</v>
      </c>
      <c r="L157" s="1">
        <f t="shared" si="126"/>
        <v>348120.80072912859</v>
      </c>
      <c r="M157" s="1">
        <f t="shared" si="127"/>
        <v>13924.832029165169</v>
      </c>
      <c r="N157" s="5">
        <f t="shared" si="128"/>
        <v>3.3762199737170882</v>
      </c>
      <c r="O157" s="24">
        <v>21.1</v>
      </c>
    </row>
    <row r="158" spans="1:15">
      <c r="A158" s="28">
        <v>334</v>
      </c>
      <c r="B158" s="8" t="s">
        <v>64</v>
      </c>
      <c r="C158" s="8" t="s">
        <v>137</v>
      </c>
      <c r="D158" s="8" t="s">
        <v>142</v>
      </c>
      <c r="E158" s="2">
        <v>-4</v>
      </c>
      <c r="F158" s="5">
        <v>4114781.19</v>
      </c>
      <c r="G158" s="1">
        <v>1293278</v>
      </c>
      <c r="H158" s="1">
        <f t="shared" si="122"/>
        <v>2986094.4375999998</v>
      </c>
      <c r="I158" s="1">
        <f t="shared" si="123"/>
        <v>2871244.6515384614</v>
      </c>
      <c r="J158" s="1">
        <f t="shared" si="124"/>
        <v>114849.78606153838</v>
      </c>
      <c r="K158" s="1">
        <f t="shared" si="125"/>
        <v>150054.99686432161</v>
      </c>
      <c r="L158" s="1">
        <f t="shared" si="126"/>
        <v>144283.65083107847</v>
      </c>
      <c r="M158" s="1">
        <f t="shared" si="127"/>
        <v>5771.346033243135</v>
      </c>
      <c r="N158" s="5">
        <f t="shared" si="128"/>
        <v>3.6467308937105742</v>
      </c>
      <c r="O158" s="24">
        <v>19.899999999999999</v>
      </c>
    </row>
    <row r="159" spans="1:15">
      <c r="A159" s="28">
        <v>335</v>
      </c>
      <c r="B159" s="8" t="s">
        <v>65</v>
      </c>
      <c r="C159" s="8" t="s">
        <v>137</v>
      </c>
      <c r="D159" s="8" t="s">
        <v>143</v>
      </c>
      <c r="E159" s="2">
        <v>-2</v>
      </c>
      <c r="F159" s="5">
        <v>82097</v>
      </c>
      <c r="G159" s="1">
        <v>38018</v>
      </c>
      <c r="H159" s="1">
        <f t="shared" si="122"/>
        <v>45720.94</v>
      </c>
      <c r="I159" s="1">
        <f t="shared" si="123"/>
        <v>44824.450980392161</v>
      </c>
      <c r="J159" s="1">
        <f t="shared" si="124"/>
        <v>896.48901960784133</v>
      </c>
      <c r="K159" s="1">
        <f t="shared" si="125"/>
        <v>2263.4128712871288</v>
      </c>
      <c r="L159" s="1">
        <f t="shared" si="126"/>
        <v>2219.0322267520874</v>
      </c>
      <c r="M159" s="1">
        <f t="shared" si="127"/>
        <v>44.380644535041654</v>
      </c>
      <c r="N159" s="5">
        <f t="shared" si="128"/>
        <v>2.7569982719065607</v>
      </c>
      <c r="O159" s="24">
        <v>20.2</v>
      </c>
    </row>
    <row r="160" spans="1:15" ht="15.6">
      <c r="A160" s="28">
        <v>336</v>
      </c>
      <c r="B160" s="8" t="s">
        <v>126</v>
      </c>
      <c r="C160" s="8" t="s">
        <v>137</v>
      </c>
      <c r="D160" s="8" t="s">
        <v>139</v>
      </c>
      <c r="E160" s="2">
        <v>-3</v>
      </c>
      <c r="F160" s="23">
        <v>598124.93000000005</v>
      </c>
      <c r="G160" s="11">
        <v>250356</v>
      </c>
      <c r="H160" s="11">
        <f t="shared" si="122"/>
        <v>365712.67790000013</v>
      </c>
      <c r="I160" s="11">
        <f t="shared" si="123"/>
        <v>355060.85233009717</v>
      </c>
      <c r="J160" s="11">
        <f t="shared" si="124"/>
        <v>10651.825569902954</v>
      </c>
      <c r="K160" s="11">
        <f t="shared" si="125"/>
        <v>17169.609291079818</v>
      </c>
      <c r="L160" s="11">
        <f t="shared" si="126"/>
        <v>16669.523583572638</v>
      </c>
      <c r="M160" s="11">
        <f t="shared" si="127"/>
        <v>500.08570750718098</v>
      </c>
      <c r="N160" s="5">
        <f t="shared" si="128"/>
        <v>2.8705724222328963</v>
      </c>
      <c r="O160" s="24">
        <v>21.3</v>
      </c>
    </row>
    <row r="161" spans="1:15">
      <c r="A161" s="28"/>
      <c r="B161" s="8" t="s">
        <v>129</v>
      </c>
      <c r="E161" s="2"/>
      <c r="F161" s="5">
        <f>SUM(F154:F160)</f>
        <v>45418651.329999998</v>
      </c>
      <c r="G161" s="1">
        <f t="shared" ref="G161:M161" si="129">SUM(G154:G160)</f>
        <v>16853240</v>
      </c>
      <c r="H161" s="1">
        <f t="shared" si="129"/>
        <v>30122096.973500002</v>
      </c>
      <c r="I161" s="1">
        <f t="shared" si="129"/>
        <v>29118271.88628285</v>
      </c>
      <c r="J161" s="1">
        <f t="shared" si="129"/>
        <v>1003825.0872171454</v>
      </c>
      <c r="K161" s="1">
        <f t="shared" si="129"/>
        <v>1424685.3356338094</v>
      </c>
      <c r="L161" s="1">
        <f t="shared" si="129"/>
        <v>1377122.6006754278</v>
      </c>
      <c r="M161" s="1">
        <f t="shared" si="129"/>
        <v>47562.734958381181</v>
      </c>
      <c r="N161" s="5">
        <f>K161*100/F161</f>
        <v>3.1367847655414072</v>
      </c>
      <c r="O161" s="24"/>
    </row>
    <row r="162" spans="1:15">
      <c r="A162" s="28"/>
      <c r="E162" s="2"/>
      <c r="F162" s="8"/>
      <c r="G162" s="8"/>
      <c r="H162" s="8"/>
      <c r="I162" s="8"/>
      <c r="J162" s="8"/>
      <c r="K162" s="8"/>
      <c r="L162" s="8"/>
      <c r="M162" s="8"/>
      <c r="N162" s="8"/>
    </row>
    <row r="163" spans="1:15">
      <c r="A163" s="28"/>
      <c r="B163" s="8" t="s">
        <v>130</v>
      </c>
      <c r="E163" s="2"/>
      <c r="F163" s="8"/>
      <c r="G163" s="8"/>
      <c r="H163" s="8"/>
      <c r="I163" s="8"/>
      <c r="J163" s="8"/>
      <c r="K163" s="8"/>
      <c r="L163" s="8"/>
      <c r="M163" s="8"/>
      <c r="N163" s="8"/>
    </row>
    <row r="164" spans="1:15">
      <c r="A164" s="28">
        <v>331</v>
      </c>
      <c r="B164" s="8" t="s">
        <v>1</v>
      </c>
      <c r="C164" s="8" t="s">
        <v>101</v>
      </c>
      <c r="D164" s="8" t="s">
        <v>139</v>
      </c>
      <c r="E164" s="2">
        <v>-1</v>
      </c>
      <c r="F164" s="5">
        <v>57076.38</v>
      </c>
      <c r="G164" s="1">
        <v>53749</v>
      </c>
      <c r="H164" s="1">
        <f>F164*(1-E164/100)-G164</f>
        <v>3898.143799999998</v>
      </c>
      <c r="I164" s="1">
        <f>H164/(1-E164/100)</f>
        <v>3859.5483168316809</v>
      </c>
      <c r="J164" s="1">
        <f>H164-I164</f>
        <v>38.59548316831706</v>
      </c>
      <c r="K164" s="1">
        <f>H164/O164</f>
        <v>779.6287599999996</v>
      </c>
      <c r="L164" s="1">
        <f>K164*I164/(I164+J164)</f>
        <v>771.90966336633619</v>
      </c>
      <c r="M164" s="1">
        <f>K164*J164/(I164+J164)</f>
        <v>7.7190966336634119</v>
      </c>
      <c r="N164" s="5">
        <f>K164*100/F164</f>
        <v>1.3659393955958659</v>
      </c>
      <c r="O164" s="24">
        <v>5</v>
      </c>
    </row>
    <row r="165" spans="1:15">
      <c r="A165" s="28">
        <v>332</v>
      </c>
      <c r="B165" s="8" t="s">
        <v>124</v>
      </c>
      <c r="C165" s="8" t="s">
        <v>101</v>
      </c>
      <c r="D165" s="8" t="s">
        <v>140</v>
      </c>
      <c r="E165" s="2">
        <v>0</v>
      </c>
      <c r="F165" s="5">
        <v>532904.86</v>
      </c>
      <c r="G165" s="1">
        <v>253003</v>
      </c>
      <c r="H165" s="1">
        <f t="shared" ref="H165:H169" si="130">F165*(1-E165/100)-G165</f>
        <v>279901.86</v>
      </c>
      <c r="I165" s="1">
        <f t="shared" ref="I165:I169" si="131">H165/(1-E165/100)</f>
        <v>279901.86</v>
      </c>
      <c r="J165" s="1">
        <f t="shared" ref="J165:J169" si="132">H165-I165</f>
        <v>0</v>
      </c>
      <c r="K165" s="1">
        <f t="shared" ref="K165:K168" si="133">H165/O165</f>
        <v>55980.371999999996</v>
      </c>
      <c r="L165" s="1">
        <f t="shared" ref="L165:L169" si="134">K165*I165/(I165+J165)</f>
        <v>55980.371999999996</v>
      </c>
      <c r="M165" s="1">
        <f t="shared" ref="M165:M169" si="135">K165*J165/(I165+J165)</f>
        <v>0</v>
      </c>
      <c r="N165" s="5">
        <f t="shared" ref="N165:N169" si="136">K165*100/F165</f>
        <v>10.504759142185341</v>
      </c>
      <c r="O165" s="24">
        <v>5</v>
      </c>
    </row>
    <row r="166" spans="1:15">
      <c r="A166" s="28">
        <v>333</v>
      </c>
      <c r="B166" s="8" t="s">
        <v>125</v>
      </c>
      <c r="C166" s="8" t="s">
        <v>101</v>
      </c>
      <c r="D166" s="8" t="s">
        <v>141</v>
      </c>
      <c r="E166" s="2">
        <v>-2</v>
      </c>
      <c r="F166" s="5">
        <v>97110.43</v>
      </c>
      <c r="G166" s="1">
        <v>79690</v>
      </c>
      <c r="H166" s="1">
        <f t="shared" si="130"/>
        <v>19362.638599999991</v>
      </c>
      <c r="I166" s="1">
        <f t="shared" si="131"/>
        <v>18982.979019607836</v>
      </c>
      <c r="J166" s="1">
        <f t="shared" si="132"/>
        <v>379.65958039215548</v>
      </c>
      <c r="K166" s="1">
        <f t="shared" si="133"/>
        <v>3872.5277199999982</v>
      </c>
      <c r="L166" s="1">
        <f t="shared" si="134"/>
        <v>3796.5958039215675</v>
      </c>
      <c r="M166" s="1">
        <f t="shared" si="135"/>
        <v>75.931916078431101</v>
      </c>
      <c r="N166" s="5">
        <f t="shared" si="136"/>
        <v>3.9877567425043825</v>
      </c>
      <c r="O166" s="24">
        <v>5</v>
      </c>
    </row>
    <row r="167" spans="1:15">
      <c r="A167" s="28">
        <v>334</v>
      </c>
      <c r="B167" s="8" t="s">
        <v>64</v>
      </c>
      <c r="C167" s="8" t="s">
        <v>101</v>
      </c>
      <c r="D167" s="8" t="s">
        <v>142</v>
      </c>
      <c r="E167" s="2">
        <v>-1</v>
      </c>
      <c r="F167" s="5">
        <v>627584.39</v>
      </c>
      <c r="G167" s="1">
        <v>566062</v>
      </c>
      <c r="H167" s="1">
        <f t="shared" si="130"/>
        <v>67798.233899999992</v>
      </c>
      <c r="I167" s="1">
        <f t="shared" si="131"/>
        <v>67126.96425742573</v>
      </c>
      <c r="J167" s="1">
        <f t="shared" si="132"/>
        <v>671.26964257426152</v>
      </c>
      <c r="K167" s="1">
        <f t="shared" si="133"/>
        <v>13836.37426530612</v>
      </c>
      <c r="L167" s="1">
        <f t="shared" si="134"/>
        <v>13699.380460699129</v>
      </c>
      <c r="M167" s="1">
        <f t="shared" si="135"/>
        <v>136.99380460699214</v>
      </c>
      <c r="N167" s="5">
        <f t="shared" si="136"/>
        <v>2.2047033810554337</v>
      </c>
      <c r="O167" s="24">
        <v>4.9000000000000004</v>
      </c>
    </row>
    <row r="168" spans="1:15">
      <c r="A168" s="28">
        <v>335</v>
      </c>
      <c r="B168" s="8" t="s">
        <v>65</v>
      </c>
      <c r="C168" s="8" t="s">
        <v>101</v>
      </c>
      <c r="D168" s="8" t="s">
        <v>143</v>
      </c>
      <c r="E168" s="2">
        <v>0</v>
      </c>
      <c r="F168" s="5">
        <v>15383.82</v>
      </c>
      <c r="G168" s="1">
        <v>11669</v>
      </c>
      <c r="H168" s="1">
        <f t="shared" si="130"/>
        <v>3714.8199999999997</v>
      </c>
      <c r="I168" s="1">
        <f t="shared" si="131"/>
        <v>3714.8199999999997</v>
      </c>
      <c r="J168" s="1">
        <f t="shared" si="132"/>
        <v>0</v>
      </c>
      <c r="K168" s="1">
        <f t="shared" si="133"/>
        <v>758.12653061224478</v>
      </c>
      <c r="L168" s="1">
        <f t="shared" si="134"/>
        <v>758.12653061224478</v>
      </c>
      <c r="M168" s="1">
        <f t="shared" si="135"/>
        <v>0</v>
      </c>
      <c r="N168" s="5">
        <f t="shared" si="136"/>
        <v>4.9280772305724119</v>
      </c>
      <c r="O168" s="24">
        <v>4.9000000000000004</v>
      </c>
    </row>
    <row r="169" spans="1:15" ht="15.6">
      <c r="A169" s="28">
        <v>336</v>
      </c>
      <c r="B169" s="8" t="s">
        <v>126</v>
      </c>
      <c r="C169" s="8" t="s">
        <v>101</v>
      </c>
      <c r="D169" s="8" t="s">
        <v>139</v>
      </c>
      <c r="E169" s="2">
        <v>-1</v>
      </c>
      <c r="F169" s="23">
        <v>174.4</v>
      </c>
      <c r="G169" s="11">
        <v>176</v>
      </c>
      <c r="H169" s="11">
        <f t="shared" si="130"/>
        <v>0.14400000000000546</v>
      </c>
      <c r="I169" s="11">
        <f t="shared" si="131"/>
        <v>0.14257425742574797</v>
      </c>
      <c r="J169" s="11">
        <f t="shared" si="132"/>
        <v>1.4257425742574825E-3</v>
      </c>
      <c r="K169" s="11">
        <v>0</v>
      </c>
      <c r="L169" s="11">
        <f t="shared" si="134"/>
        <v>0</v>
      </c>
      <c r="M169" s="11">
        <f t="shared" si="135"/>
        <v>0</v>
      </c>
      <c r="N169" s="5">
        <f t="shared" si="136"/>
        <v>0</v>
      </c>
      <c r="O169" s="24">
        <v>0</v>
      </c>
    </row>
    <row r="170" spans="1:15">
      <c r="A170" s="28"/>
      <c r="B170" s="8" t="s">
        <v>131</v>
      </c>
      <c r="E170" s="2"/>
      <c r="F170" s="5">
        <f>SUM(F164:F169)</f>
        <v>1330234.28</v>
      </c>
      <c r="G170" s="1">
        <f t="shared" ref="G170:M170" si="137">SUM(G164:G169)</f>
        <v>964349</v>
      </c>
      <c r="H170" s="1">
        <f t="shared" si="137"/>
        <v>374675.84029999998</v>
      </c>
      <c r="I170" s="1">
        <f t="shared" si="137"/>
        <v>373586.31416812271</v>
      </c>
      <c r="J170" s="1">
        <f t="shared" si="137"/>
        <v>1089.5261318773082</v>
      </c>
      <c r="K170" s="1">
        <f t="shared" si="137"/>
        <v>75227.029275918365</v>
      </c>
      <c r="L170" s="1">
        <f t="shared" si="137"/>
        <v>75006.384458599277</v>
      </c>
      <c r="M170" s="1">
        <f t="shared" si="137"/>
        <v>220.64481731908666</v>
      </c>
      <c r="N170" s="5">
        <f>K170*100/F170</f>
        <v>5.6551714541530504</v>
      </c>
      <c r="O170" s="24"/>
    </row>
    <row r="171" spans="1:15">
      <c r="A171" s="28"/>
      <c r="E171" s="2"/>
      <c r="F171" s="8"/>
      <c r="G171" s="8"/>
      <c r="H171" s="8"/>
      <c r="I171" s="8"/>
      <c r="J171" s="8"/>
      <c r="K171" s="8"/>
      <c r="L171" s="8"/>
      <c r="M171" s="8"/>
      <c r="N171" s="8"/>
    </row>
    <row r="172" spans="1:15">
      <c r="A172" s="28"/>
      <c r="B172" s="8" t="s">
        <v>132</v>
      </c>
      <c r="E172" s="2"/>
      <c r="F172" s="8"/>
      <c r="G172" s="8"/>
      <c r="H172" s="8"/>
      <c r="I172" s="8"/>
      <c r="J172" s="8"/>
      <c r="K172" s="8"/>
      <c r="L172" s="8"/>
      <c r="M172" s="8"/>
      <c r="N172" s="8"/>
    </row>
    <row r="173" spans="1:15">
      <c r="A173" s="28">
        <v>331</v>
      </c>
      <c r="B173" s="8" t="s">
        <v>1</v>
      </c>
      <c r="C173" s="8" t="s">
        <v>138</v>
      </c>
      <c r="D173" s="8" t="s">
        <v>139</v>
      </c>
      <c r="E173" s="2">
        <v>-5</v>
      </c>
      <c r="F173" s="5">
        <v>606391.29</v>
      </c>
      <c r="G173" s="1">
        <v>307876</v>
      </c>
      <c r="H173" s="1">
        <f>F173*(1-E173/100)-G173</f>
        <v>328834.85450000002</v>
      </c>
      <c r="I173" s="1">
        <f>H173/(1-E173/100)</f>
        <v>313176.05190476193</v>
      </c>
      <c r="J173" s="1">
        <f>H173-I173</f>
        <v>15658.802595238085</v>
      </c>
      <c r="K173" s="1">
        <f>H173/O173</f>
        <v>8179.9715049751239</v>
      </c>
      <c r="L173" s="1">
        <f>K173*I173/(I173+J173)</f>
        <v>7790.4490523572613</v>
      </c>
      <c r="M173" s="1">
        <f>K173*J173/(I173+J173)</f>
        <v>389.52245261786277</v>
      </c>
      <c r="N173" s="5">
        <f>K173*100/F173</f>
        <v>1.3489592676990996</v>
      </c>
      <c r="O173" s="24">
        <v>40.200000000000003</v>
      </c>
    </row>
    <row r="174" spans="1:15">
      <c r="A174" s="28">
        <v>332</v>
      </c>
      <c r="B174" s="8" t="s">
        <v>124</v>
      </c>
      <c r="C174" s="8" t="s">
        <v>138</v>
      </c>
      <c r="D174" s="8" t="s">
        <v>140</v>
      </c>
      <c r="E174" s="2">
        <v>-4</v>
      </c>
      <c r="F174" s="5">
        <v>4696998.58</v>
      </c>
      <c r="G174" s="1">
        <v>2448184</v>
      </c>
      <c r="H174" s="1">
        <f t="shared" ref="H174:H177" si="138">F174*(1-E174/100)-G174</f>
        <v>2436694.5232000006</v>
      </c>
      <c r="I174" s="1">
        <f t="shared" ref="I174:I177" si="139">H174/(1-E174/100)</f>
        <v>2342975.5030769235</v>
      </c>
      <c r="J174" s="1">
        <f t="shared" ref="J174:J177" si="140">H174-I174</f>
        <v>93719.020123077091</v>
      </c>
      <c r="K174" s="1">
        <f t="shared" ref="K174:K177" si="141">H174/O174</f>
        <v>60017.106482758638</v>
      </c>
      <c r="L174" s="1">
        <f t="shared" ref="L174:L177" si="142">K174*I174/(I174+J174)</f>
        <v>57708.756233421766</v>
      </c>
      <c r="M174" s="1">
        <f t="shared" ref="M174:M177" si="143">K174*J174/(I174+J174)</f>
        <v>2308.3502493368742</v>
      </c>
      <c r="N174" s="5">
        <f t="shared" ref="N174:N177" si="144">K174*100/F174</f>
        <v>1.277775699961115</v>
      </c>
      <c r="O174" s="24">
        <v>40.6</v>
      </c>
    </row>
    <row r="175" spans="1:15">
      <c r="A175" s="28">
        <v>333</v>
      </c>
      <c r="B175" s="8" t="s">
        <v>125</v>
      </c>
      <c r="C175" s="8" t="s">
        <v>138</v>
      </c>
      <c r="D175" s="8" t="s">
        <v>141</v>
      </c>
      <c r="E175" s="2">
        <v>-9</v>
      </c>
      <c r="F175" s="5">
        <v>1495500.81</v>
      </c>
      <c r="G175" s="1">
        <v>769672</v>
      </c>
      <c r="H175" s="1">
        <f t="shared" si="138"/>
        <v>860423.88290000008</v>
      </c>
      <c r="I175" s="1">
        <f t="shared" si="139"/>
        <v>789379.70908256888</v>
      </c>
      <c r="J175" s="1">
        <f t="shared" si="140"/>
        <v>71044.173817431205</v>
      </c>
      <c r="K175" s="1">
        <f t="shared" si="141"/>
        <v>22005.725905370844</v>
      </c>
      <c r="L175" s="1">
        <f t="shared" si="142"/>
        <v>20188.739362725544</v>
      </c>
      <c r="M175" s="1">
        <f t="shared" si="143"/>
        <v>1816.9865426452991</v>
      </c>
      <c r="N175" s="5">
        <f t="shared" si="144"/>
        <v>1.4714619850570887</v>
      </c>
      <c r="O175" s="24">
        <v>39.1</v>
      </c>
    </row>
    <row r="176" spans="1:15">
      <c r="A176" s="28">
        <v>334</v>
      </c>
      <c r="B176" s="8" t="s">
        <v>64</v>
      </c>
      <c r="C176" s="8" t="s">
        <v>138</v>
      </c>
      <c r="D176" s="8" t="s">
        <v>142</v>
      </c>
      <c r="E176" s="2">
        <v>-8</v>
      </c>
      <c r="F176" s="5">
        <v>300515.20000000001</v>
      </c>
      <c r="G176" s="1">
        <v>174744</v>
      </c>
      <c r="H176" s="1">
        <f t="shared" si="138"/>
        <v>149812.41600000003</v>
      </c>
      <c r="I176" s="1">
        <f t="shared" si="139"/>
        <v>138715.20000000001</v>
      </c>
      <c r="J176" s="1">
        <f t="shared" si="140"/>
        <v>11097.216000000015</v>
      </c>
      <c r="K176" s="1">
        <f t="shared" si="141"/>
        <v>4304.9544827586215</v>
      </c>
      <c r="L176" s="1">
        <f t="shared" si="142"/>
        <v>3986.0689655172414</v>
      </c>
      <c r="M176" s="1">
        <f t="shared" si="143"/>
        <v>318.88551724137972</v>
      </c>
      <c r="N176" s="5">
        <f t="shared" si="144"/>
        <v>1.4325247051592136</v>
      </c>
      <c r="O176" s="24">
        <v>34.799999999999997</v>
      </c>
    </row>
    <row r="177" spans="1:15" ht="15.6">
      <c r="A177" s="28">
        <v>336</v>
      </c>
      <c r="B177" s="8" t="s">
        <v>126</v>
      </c>
      <c r="C177" s="8" t="s">
        <v>138</v>
      </c>
      <c r="D177" s="8" t="s">
        <v>139</v>
      </c>
      <c r="E177" s="2">
        <v>-4</v>
      </c>
      <c r="F177" s="23">
        <v>232133.05</v>
      </c>
      <c r="G177" s="11">
        <v>52429</v>
      </c>
      <c r="H177" s="11">
        <f t="shared" si="138"/>
        <v>188989.372</v>
      </c>
      <c r="I177" s="11">
        <f t="shared" si="139"/>
        <v>181720.55</v>
      </c>
      <c r="J177" s="11">
        <f t="shared" si="140"/>
        <v>7268.8220000000147</v>
      </c>
      <c r="K177" s="11">
        <f t="shared" si="141"/>
        <v>4689.5625806451617</v>
      </c>
      <c r="L177" s="11">
        <f t="shared" si="142"/>
        <v>4509.1947890818865</v>
      </c>
      <c r="M177" s="11">
        <f t="shared" si="143"/>
        <v>180.36779156327583</v>
      </c>
      <c r="N177" s="5">
        <f t="shared" si="144"/>
        <v>2.0202046113834986</v>
      </c>
      <c r="O177" s="24">
        <v>40.299999999999997</v>
      </c>
    </row>
    <row r="178" spans="1:15">
      <c r="A178" s="28"/>
      <c r="B178" s="8" t="s">
        <v>133</v>
      </c>
      <c r="C178" s="8"/>
      <c r="D178" s="8"/>
      <c r="E178" s="9"/>
      <c r="F178" s="5">
        <f>SUM(F173:F177)</f>
        <v>7331538.9299999997</v>
      </c>
      <c r="G178" s="1">
        <f t="shared" ref="G178:M178" si="145">SUM(G173:G177)</f>
        <v>3752905</v>
      </c>
      <c r="H178" s="1">
        <f t="shared" si="145"/>
        <v>3964755.0486000008</v>
      </c>
      <c r="I178" s="1">
        <f t="shared" si="145"/>
        <v>3765967.0140642542</v>
      </c>
      <c r="J178" s="1">
        <f t="shared" si="145"/>
        <v>198788.03453574641</v>
      </c>
      <c r="K178" s="1">
        <f t="shared" si="145"/>
        <v>99197.320956508382</v>
      </c>
      <c r="L178" s="1">
        <f t="shared" si="145"/>
        <v>94183.208403103708</v>
      </c>
      <c r="M178" s="1">
        <f t="shared" si="145"/>
        <v>5014.1125534046914</v>
      </c>
      <c r="N178" s="5">
        <f>K178*100/F178</f>
        <v>1.353021813068493</v>
      </c>
      <c r="O178" s="24"/>
    </row>
    <row r="179" spans="1:15">
      <c r="A179" s="28"/>
      <c r="C179" s="8"/>
      <c r="D179" s="8"/>
      <c r="E179" s="9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>
      <c r="A180" s="28"/>
      <c r="B180" s="8" t="s">
        <v>134</v>
      </c>
      <c r="C180" s="8"/>
      <c r="D180" s="8"/>
      <c r="E180" s="9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>
      <c r="A181" s="28">
        <v>330.2</v>
      </c>
      <c r="B181" s="8" t="s">
        <v>0</v>
      </c>
      <c r="C181" s="8"/>
      <c r="D181" s="8"/>
      <c r="E181" s="9"/>
      <c r="F181" s="5">
        <v>172.28</v>
      </c>
      <c r="G181" s="1">
        <v>172</v>
      </c>
      <c r="H181" s="1">
        <f>F181*(1)-G181</f>
        <v>0.28000000000000114</v>
      </c>
      <c r="N181" s="5"/>
      <c r="O181" s="24"/>
    </row>
    <row r="182" spans="1:15">
      <c r="A182" s="28">
        <v>330.4</v>
      </c>
      <c r="B182" s="8" t="s">
        <v>135</v>
      </c>
      <c r="C182" s="8"/>
      <c r="D182" s="8"/>
      <c r="E182" s="9"/>
      <c r="F182" s="5">
        <v>2963.75</v>
      </c>
      <c r="G182" s="1">
        <v>2964</v>
      </c>
      <c r="H182" s="1">
        <f>F182*(1)-G182</f>
        <v>-0.25</v>
      </c>
      <c r="N182" s="5"/>
      <c r="O182" s="24"/>
    </row>
    <row r="183" spans="1:15">
      <c r="A183" s="28">
        <v>331</v>
      </c>
      <c r="B183" s="8" t="s">
        <v>1</v>
      </c>
      <c r="C183" s="8"/>
      <c r="D183" s="8"/>
      <c r="E183" s="9"/>
      <c r="F183" s="5">
        <v>1038010.77</v>
      </c>
      <c r="G183" s="1">
        <v>1012852</v>
      </c>
      <c r="H183" s="1">
        <f t="shared" ref="H183:H188" si="146">F183*(1)-G183</f>
        <v>25158.770000000019</v>
      </c>
      <c r="N183" s="5"/>
      <c r="O183" s="24"/>
    </row>
    <row r="184" spans="1:15">
      <c r="A184" s="28">
        <v>332</v>
      </c>
      <c r="B184" s="8" t="s">
        <v>124</v>
      </c>
      <c r="C184" s="8"/>
      <c r="D184" s="8"/>
      <c r="E184" s="9"/>
      <c r="F184" s="5">
        <v>76393.33</v>
      </c>
      <c r="G184" s="1">
        <v>76393</v>
      </c>
      <c r="H184" s="1">
        <f t="shared" si="146"/>
        <v>0.33000000000174623</v>
      </c>
      <c r="N184" s="5"/>
      <c r="O184" s="24"/>
    </row>
    <row r="185" spans="1:15">
      <c r="A185" s="28">
        <v>333</v>
      </c>
      <c r="B185" s="8" t="s">
        <v>125</v>
      </c>
      <c r="C185" s="8"/>
      <c r="D185" s="8"/>
      <c r="E185" s="9"/>
      <c r="F185" s="5">
        <v>87928.29</v>
      </c>
      <c r="G185" s="1">
        <v>76631</v>
      </c>
      <c r="H185" s="1">
        <f t="shared" si="146"/>
        <v>11297.289999999994</v>
      </c>
      <c r="N185" s="5"/>
      <c r="O185" s="24"/>
    </row>
    <row r="186" spans="1:15">
      <c r="A186" s="28">
        <v>334</v>
      </c>
      <c r="B186" s="8" t="s">
        <v>64</v>
      </c>
      <c r="C186" s="8"/>
      <c r="D186" s="8"/>
      <c r="E186" s="9"/>
      <c r="F186" s="5">
        <v>132519.20000000001</v>
      </c>
      <c r="G186" s="1">
        <v>132519</v>
      </c>
      <c r="H186" s="1">
        <f t="shared" si="146"/>
        <v>0.20000000001164153</v>
      </c>
      <c r="N186" s="5"/>
      <c r="O186" s="24"/>
    </row>
    <row r="187" spans="1:15">
      <c r="A187" s="28">
        <v>335</v>
      </c>
      <c r="B187" s="8" t="s">
        <v>65</v>
      </c>
      <c r="C187" s="8"/>
      <c r="D187" s="8"/>
      <c r="E187" s="9"/>
      <c r="F187" s="5">
        <v>3588.26</v>
      </c>
      <c r="G187" s="1">
        <v>3588</v>
      </c>
      <c r="H187" s="1">
        <f t="shared" si="146"/>
        <v>0.26000000000021828</v>
      </c>
      <c r="N187" s="5"/>
      <c r="O187" s="24"/>
    </row>
    <row r="188" spans="1:15" ht="15.6">
      <c r="A188" s="28">
        <v>336</v>
      </c>
      <c r="B188" s="8" t="s">
        <v>126</v>
      </c>
      <c r="C188" s="8"/>
      <c r="D188" s="8"/>
      <c r="E188" s="9"/>
      <c r="F188" s="23">
        <v>59738.080000000002</v>
      </c>
      <c r="G188" s="11">
        <v>59738</v>
      </c>
      <c r="H188" s="11">
        <f t="shared" si="146"/>
        <v>8.000000000174623E-2</v>
      </c>
      <c r="I188" s="11"/>
      <c r="J188" s="11"/>
      <c r="K188" s="11"/>
      <c r="L188" s="11"/>
      <c r="M188" s="11"/>
      <c r="N188" s="5"/>
      <c r="O188" s="24"/>
    </row>
    <row r="189" spans="1:15">
      <c r="A189" s="28"/>
      <c r="B189" s="8" t="s">
        <v>136</v>
      </c>
      <c r="C189" s="8"/>
      <c r="D189" s="8"/>
      <c r="E189" s="9"/>
      <c r="F189" s="5">
        <f>SUM(F181:F188)</f>
        <v>1401313.9600000002</v>
      </c>
      <c r="G189" s="1">
        <f>SUM(G181:G188)</f>
        <v>1364857</v>
      </c>
      <c r="H189" s="1">
        <f>SUM(H181:H188)</f>
        <v>36456.960000000028</v>
      </c>
      <c r="N189" s="5"/>
      <c r="O189" s="24"/>
    </row>
    <row r="190" spans="1:15">
      <c r="A190" s="28"/>
      <c r="B190" s="8"/>
      <c r="C190" s="8"/>
      <c r="D190" s="8"/>
      <c r="E190" s="9"/>
      <c r="F190" s="5"/>
      <c r="N190" s="5"/>
      <c r="O190" s="24"/>
    </row>
    <row r="191" spans="1:15">
      <c r="A191" s="28"/>
      <c r="B191" s="8" t="s">
        <v>144</v>
      </c>
      <c r="C191" s="8"/>
      <c r="D191" s="8"/>
      <c r="E191" s="9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>
      <c r="A192" s="28">
        <v>330.3</v>
      </c>
      <c r="B192" s="8" t="s">
        <v>111</v>
      </c>
      <c r="C192" s="8" t="s">
        <v>154</v>
      </c>
      <c r="D192" s="8" t="s">
        <v>79</v>
      </c>
      <c r="E192" s="2">
        <v>0</v>
      </c>
      <c r="F192" s="5">
        <v>4818.3100000000004</v>
      </c>
      <c r="G192" s="1">
        <v>2949</v>
      </c>
      <c r="H192" s="1">
        <f>F192*(1-E192/100)-G192</f>
        <v>1869.3100000000004</v>
      </c>
      <c r="I192" s="1">
        <f>H192/(1-E192/100)</f>
        <v>1869.3100000000004</v>
      </c>
      <c r="J192" s="1">
        <f>H192-I192</f>
        <v>0</v>
      </c>
      <c r="K192" s="1">
        <f>H192/O192</f>
        <v>142.69541984732828</v>
      </c>
      <c r="L192" s="1">
        <f>K192*I192/(I192+J192)</f>
        <v>142.69541984732828</v>
      </c>
      <c r="M192" s="1">
        <f>K192*J192/(I192+J192)</f>
        <v>0</v>
      </c>
      <c r="N192" s="5">
        <f>K192*100/F192</f>
        <v>2.9615242657140839</v>
      </c>
      <c r="O192" s="24">
        <v>13.1</v>
      </c>
    </row>
    <row r="193" spans="1:15">
      <c r="A193" s="28">
        <v>330.4</v>
      </c>
      <c r="B193" s="8" t="s">
        <v>135</v>
      </c>
      <c r="C193" s="8" t="s">
        <v>154</v>
      </c>
      <c r="D193" s="8" t="s">
        <v>79</v>
      </c>
      <c r="E193" s="2">
        <v>0</v>
      </c>
      <c r="F193" s="5">
        <v>90968.42</v>
      </c>
      <c r="G193" s="1">
        <v>53064</v>
      </c>
      <c r="H193" s="1">
        <f t="shared" ref="H193:H199" si="147">F193*(1-E193/100)-G193</f>
        <v>37904.42</v>
      </c>
      <c r="I193" s="1">
        <f t="shared" ref="I193:I199" si="148">H193/(1-E193/100)</f>
        <v>37904.42</v>
      </c>
      <c r="J193" s="1">
        <f t="shared" ref="J193:J199" si="149">H193-I193</f>
        <v>0</v>
      </c>
      <c r="K193" s="1">
        <f t="shared" ref="K193:K199" si="150">H193/O193</f>
        <v>2915.7246153846154</v>
      </c>
      <c r="L193" s="1">
        <f t="shared" ref="L193:L199" si="151">K193*I193/(I193+J193)</f>
        <v>2915.7246153846154</v>
      </c>
      <c r="M193" s="1">
        <f t="shared" ref="M193:M199" si="152">K193*J193/(I193+J193)</f>
        <v>0</v>
      </c>
      <c r="N193" s="5">
        <f t="shared" ref="N193:N200" si="153">K193*100/F193</f>
        <v>3.2052052958429043</v>
      </c>
      <c r="O193" s="24">
        <v>13</v>
      </c>
    </row>
    <row r="194" spans="1:15">
      <c r="A194" s="28">
        <v>331</v>
      </c>
      <c r="B194" s="8" t="s">
        <v>1</v>
      </c>
      <c r="C194" s="8" t="s">
        <v>154</v>
      </c>
      <c r="D194" s="8" t="s">
        <v>139</v>
      </c>
      <c r="E194" s="2">
        <v>-1</v>
      </c>
      <c r="F194" s="5">
        <v>3968892.28</v>
      </c>
      <c r="G194" s="1">
        <v>1565277</v>
      </c>
      <c r="H194" s="1">
        <f t="shared" si="147"/>
        <v>2443304.2027999996</v>
      </c>
      <c r="I194" s="1">
        <f t="shared" si="148"/>
        <v>2419113.0720792077</v>
      </c>
      <c r="J194" s="1">
        <f t="shared" si="149"/>
        <v>24191.130720791873</v>
      </c>
      <c r="K194" s="1">
        <f t="shared" si="150"/>
        <v>190883.14084374995</v>
      </c>
      <c r="L194" s="1">
        <f t="shared" si="151"/>
        <v>188993.20875618808</v>
      </c>
      <c r="M194" s="1">
        <f t="shared" si="152"/>
        <v>1889.9320875618648</v>
      </c>
      <c r="N194" s="5">
        <f t="shared" si="153"/>
        <v>4.8094815222284124</v>
      </c>
      <c r="O194" s="24">
        <v>12.8</v>
      </c>
    </row>
    <row r="195" spans="1:15">
      <c r="A195" s="28">
        <v>332</v>
      </c>
      <c r="B195" s="8" t="s">
        <v>124</v>
      </c>
      <c r="C195" s="8" t="s">
        <v>154</v>
      </c>
      <c r="D195" s="8" t="s">
        <v>140</v>
      </c>
      <c r="E195" s="2">
        <v>-1</v>
      </c>
      <c r="F195" s="5">
        <v>7553630.7599999998</v>
      </c>
      <c r="G195" s="1">
        <v>3110868</v>
      </c>
      <c r="H195" s="1">
        <f t="shared" si="147"/>
        <v>4518299.0675999997</v>
      </c>
      <c r="I195" s="1">
        <f t="shared" si="148"/>
        <v>4473563.4332673261</v>
      </c>
      <c r="J195" s="1">
        <f t="shared" si="149"/>
        <v>44735.634332673624</v>
      </c>
      <c r="K195" s="1">
        <f t="shared" si="150"/>
        <v>352992.11465624993</v>
      </c>
      <c r="L195" s="1">
        <f t="shared" si="151"/>
        <v>349497.14322400978</v>
      </c>
      <c r="M195" s="1">
        <f t="shared" si="152"/>
        <v>3494.9714322401264</v>
      </c>
      <c r="N195" s="5">
        <f t="shared" si="153"/>
        <v>4.6731449533581646</v>
      </c>
      <c r="O195" s="24">
        <v>12.8</v>
      </c>
    </row>
    <row r="196" spans="1:15">
      <c r="A196" s="28">
        <v>333</v>
      </c>
      <c r="B196" s="8" t="s">
        <v>125</v>
      </c>
      <c r="C196" s="8" t="s">
        <v>154</v>
      </c>
      <c r="D196" s="8" t="s">
        <v>141</v>
      </c>
      <c r="E196" s="2">
        <v>-1</v>
      </c>
      <c r="F196" s="5">
        <v>11999063.029999999</v>
      </c>
      <c r="G196" s="1">
        <v>2130854</v>
      </c>
      <c r="H196" s="1">
        <f t="shared" si="147"/>
        <v>9988199.6602999996</v>
      </c>
      <c r="I196" s="1">
        <f t="shared" si="148"/>
        <v>9889306.5943564344</v>
      </c>
      <c r="J196" s="1">
        <f t="shared" si="149"/>
        <v>98893.06594356522</v>
      </c>
      <c r="K196" s="1">
        <f t="shared" si="150"/>
        <v>774279.04343410849</v>
      </c>
      <c r="L196" s="1">
        <f t="shared" si="151"/>
        <v>766612.91429119639</v>
      </c>
      <c r="M196" s="1">
        <f t="shared" si="152"/>
        <v>7666.1291429120329</v>
      </c>
      <c r="N196" s="5">
        <f t="shared" si="153"/>
        <v>6.452829204232529</v>
      </c>
      <c r="O196" s="24">
        <v>12.9</v>
      </c>
    </row>
    <row r="197" spans="1:15">
      <c r="A197" s="28">
        <v>334</v>
      </c>
      <c r="B197" s="8" t="s">
        <v>64</v>
      </c>
      <c r="C197" s="8" t="s">
        <v>154</v>
      </c>
      <c r="D197" s="8" t="s">
        <v>142</v>
      </c>
      <c r="E197" s="2">
        <v>-2</v>
      </c>
      <c r="F197" s="5">
        <v>2564703.0099999998</v>
      </c>
      <c r="G197" s="1">
        <v>510863</v>
      </c>
      <c r="H197" s="1">
        <f t="shared" si="147"/>
        <v>2105134.0702</v>
      </c>
      <c r="I197" s="1">
        <f t="shared" si="148"/>
        <v>2063856.9315686275</v>
      </c>
      <c r="J197" s="1">
        <f t="shared" si="149"/>
        <v>41277.13863137248</v>
      </c>
      <c r="K197" s="1">
        <f t="shared" si="150"/>
        <v>168410.72561600001</v>
      </c>
      <c r="L197" s="1">
        <f t="shared" si="151"/>
        <v>165108.55452549024</v>
      </c>
      <c r="M197" s="1">
        <f t="shared" si="152"/>
        <v>3302.1710905097989</v>
      </c>
      <c r="N197" s="5">
        <f t="shared" si="153"/>
        <v>6.5664806006524712</v>
      </c>
      <c r="O197" s="24">
        <v>12.5</v>
      </c>
    </row>
    <row r="198" spans="1:15">
      <c r="A198" s="28">
        <v>335</v>
      </c>
      <c r="B198" s="8" t="s">
        <v>65</v>
      </c>
      <c r="C198" s="8" t="s">
        <v>154</v>
      </c>
      <c r="D198" s="8" t="s">
        <v>143</v>
      </c>
      <c r="E198" s="2">
        <v>-1</v>
      </c>
      <c r="F198" s="5">
        <v>12554.11</v>
      </c>
      <c r="G198" s="1">
        <v>5906</v>
      </c>
      <c r="H198" s="1">
        <f t="shared" si="147"/>
        <v>6773.651100000001</v>
      </c>
      <c r="I198" s="1">
        <f t="shared" si="148"/>
        <v>6706.585247524753</v>
      </c>
      <c r="J198" s="1">
        <f t="shared" si="149"/>
        <v>67.065852475247993</v>
      </c>
      <c r="K198" s="1">
        <f t="shared" si="150"/>
        <v>546.26218548387101</v>
      </c>
      <c r="L198" s="1">
        <f t="shared" si="151"/>
        <v>540.85364899393164</v>
      </c>
      <c r="M198" s="1">
        <f t="shared" si="152"/>
        <v>5.4085364899393538</v>
      </c>
      <c r="N198" s="5">
        <f t="shared" si="153"/>
        <v>4.3512617420420163</v>
      </c>
      <c r="O198" s="24">
        <v>12.4</v>
      </c>
    </row>
    <row r="199" spans="1:15" ht="15.6">
      <c r="A199" s="28">
        <v>336</v>
      </c>
      <c r="B199" s="8" t="s">
        <v>126</v>
      </c>
      <c r="C199" s="8" t="s">
        <v>154</v>
      </c>
      <c r="D199" s="8" t="s">
        <v>139</v>
      </c>
      <c r="E199" s="2">
        <v>-1</v>
      </c>
      <c r="F199" s="23">
        <v>572059.24</v>
      </c>
      <c r="G199" s="11">
        <v>259659</v>
      </c>
      <c r="H199" s="11">
        <f t="shared" si="147"/>
        <v>318120.83239999996</v>
      </c>
      <c r="I199" s="11">
        <f t="shared" si="148"/>
        <v>314971.12118811876</v>
      </c>
      <c r="J199" s="11">
        <f t="shared" si="149"/>
        <v>3149.7112118811929</v>
      </c>
      <c r="K199" s="11">
        <f t="shared" si="150"/>
        <v>24853.190031249997</v>
      </c>
      <c r="L199" s="11">
        <f t="shared" si="151"/>
        <v>24607.118842821776</v>
      </c>
      <c r="M199" s="11">
        <f t="shared" si="152"/>
        <v>246.07118842821819</v>
      </c>
      <c r="N199" s="5">
        <f t="shared" si="153"/>
        <v>4.3445133464237022</v>
      </c>
      <c r="O199" s="24">
        <v>12.8</v>
      </c>
    </row>
    <row r="200" spans="1:15">
      <c r="A200" s="28"/>
      <c r="B200" s="8" t="s">
        <v>145</v>
      </c>
      <c r="E200" s="2"/>
      <c r="F200" s="5">
        <f>SUM(F192:F199)</f>
        <v>26766689.159999993</v>
      </c>
      <c r="G200" s="1">
        <f t="shared" ref="G200:M200" si="154">SUM(G192:G199)</f>
        <v>7639440</v>
      </c>
      <c r="H200" s="1">
        <f t="shared" si="154"/>
        <v>19419605.214400001</v>
      </c>
      <c r="I200" s="1">
        <f t="shared" si="154"/>
        <v>19207291.467707235</v>
      </c>
      <c r="J200" s="1">
        <f t="shared" si="154"/>
        <v>212313.74669275963</v>
      </c>
      <c r="K200" s="1">
        <f t="shared" si="154"/>
        <v>1515022.8968020745</v>
      </c>
      <c r="L200" s="1">
        <f t="shared" si="154"/>
        <v>1498418.2133239319</v>
      </c>
      <c r="M200" s="1">
        <f t="shared" si="154"/>
        <v>16604.683478141982</v>
      </c>
      <c r="N200" s="5">
        <f t="shared" si="153"/>
        <v>5.6601056923622712</v>
      </c>
      <c r="O200" s="24"/>
    </row>
    <row r="201" spans="1:15">
      <c r="A201" s="28"/>
      <c r="E201" s="2"/>
      <c r="F201" s="8"/>
      <c r="G201" s="8"/>
      <c r="H201" s="8"/>
      <c r="I201" s="8"/>
      <c r="J201" s="8"/>
      <c r="K201" s="8"/>
      <c r="L201" s="8"/>
      <c r="M201" s="8"/>
      <c r="N201" s="8"/>
      <c r="O201" s="24"/>
    </row>
    <row r="202" spans="1:15">
      <c r="A202" s="28"/>
      <c r="B202" s="8" t="s">
        <v>146</v>
      </c>
      <c r="E202" s="2"/>
      <c r="F202" s="8"/>
      <c r="G202" s="8"/>
      <c r="H202" s="8"/>
      <c r="I202" s="8"/>
      <c r="J202" s="8"/>
      <c r="K202" s="8"/>
      <c r="L202" s="8"/>
      <c r="M202" s="8"/>
      <c r="N202" s="8"/>
      <c r="O202" s="24"/>
    </row>
    <row r="203" spans="1:15">
      <c r="A203" s="28">
        <v>330.2</v>
      </c>
      <c r="B203" s="8" t="s">
        <v>0</v>
      </c>
      <c r="C203" s="8" t="s">
        <v>155</v>
      </c>
      <c r="D203" s="8" t="s">
        <v>79</v>
      </c>
      <c r="E203" s="2">
        <v>0</v>
      </c>
      <c r="F203" s="5">
        <v>12122.48</v>
      </c>
      <c r="G203" s="1">
        <v>12122</v>
      </c>
      <c r="H203" s="1">
        <f>F203*(1-E203/100)-G203</f>
        <v>0.47999999999956344</v>
      </c>
      <c r="I203" s="1">
        <f>H203/(1-E203/100)</f>
        <v>0.47999999999956344</v>
      </c>
      <c r="J203" s="1">
        <f>H203-I203</f>
        <v>0</v>
      </c>
      <c r="K203" s="1">
        <v>0</v>
      </c>
      <c r="L203" s="1">
        <f>K203*I203/(I203+J203)</f>
        <v>0</v>
      </c>
      <c r="M203" s="1">
        <f>K203*J203/(I203+J203)</f>
        <v>0</v>
      </c>
      <c r="N203" s="5">
        <f>K203*100/F203</f>
        <v>0</v>
      </c>
      <c r="O203" s="24">
        <v>0</v>
      </c>
    </row>
    <row r="204" spans="1:15">
      <c r="A204" s="28">
        <v>331</v>
      </c>
      <c r="B204" s="8" t="s">
        <v>1</v>
      </c>
      <c r="C204" s="8" t="s">
        <v>155</v>
      </c>
      <c r="D204" s="8" t="s">
        <v>139</v>
      </c>
      <c r="E204" s="2">
        <v>-1</v>
      </c>
      <c r="F204" s="5">
        <v>138479.88</v>
      </c>
      <c r="G204" s="1">
        <v>115570</v>
      </c>
      <c r="H204" s="1">
        <f>F204*(1-E204/100)-G204</f>
        <v>24294.678799999994</v>
      </c>
      <c r="I204" s="1">
        <f>H204/(1-E204/100)</f>
        <v>24054.137425742567</v>
      </c>
      <c r="J204" s="1">
        <f>H204-I204</f>
        <v>240.54137425742738</v>
      </c>
      <c r="K204" s="1">
        <f>H204/O204</f>
        <v>1760.4839710144922</v>
      </c>
      <c r="L204" s="1">
        <f>K204*I204/(I204+J204)</f>
        <v>1743.0534366480119</v>
      </c>
      <c r="M204" s="1">
        <f>K204*J204/(I204+J204)</f>
        <v>17.430534366480245</v>
      </c>
      <c r="N204" s="5">
        <f>K204*100/F204</f>
        <v>1.2712922418870469</v>
      </c>
      <c r="O204" s="24">
        <v>13.8</v>
      </c>
    </row>
    <row r="205" spans="1:15">
      <c r="A205" s="28">
        <v>332</v>
      </c>
      <c r="B205" s="8" t="s">
        <v>124</v>
      </c>
      <c r="C205" s="8" t="s">
        <v>155</v>
      </c>
      <c r="D205" s="8" t="s">
        <v>140</v>
      </c>
      <c r="E205" s="2">
        <v>-1</v>
      </c>
      <c r="F205" s="5">
        <v>1227012.53</v>
      </c>
      <c r="G205" s="1">
        <v>1017939</v>
      </c>
      <c r="H205" s="1">
        <f t="shared" ref="H205:H208" si="155">F205*(1-E205/100)-G205</f>
        <v>221343.65529999998</v>
      </c>
      <c r="I205" s="1">
        <f t="shared" ref="I205:I208" si="156">H205/(1-E205/100)</f>
        <v>219152.13396039602</v>
      </c>
      <c r="J205" s="1">
        <f t="shared" ref="J205:J208" si="157">H205-I205</f>
        <v>2191.5213396039617</v>
      </c>
      <c r="K205" s="1">
        <f t="shared" ref="K205:K208" si="158">H205/O205</f>
        <v>15924.003978417264</v>
      </c>
      <c r="L205" s="1">
        <f t="shared" ref="L205:L208" si="159">K205*I205/(I205+J205)</f>
        <v>15766.34057269036</v>
      </c>
      <c r="M205" s="1">
        <f t="shared" ref="M205:M208" si="160">K205*J205/(I205+J205)</f>
        <v>157.6634057269037</v>
      </c>
      <c r="N205" s="5">
        <f t="shared" ref="N205:N209" si="161">K205*100/F205</f>
        <v>1.2977865823764052</v>
      </c>
      <c r="O205" s="24">
        <v>13.9</v>
      </c>
    </row>
    <row r="206" spans="1:15">
      <c r="A206" s="28">
        <v>333</v>
      </c>
      <c r="B206" s="8" t="s">
        <v>125</v>
      </c>
      <c r="C206" s="8" t="s">
        <v>155</v>
      </c>
      <c r="D206" s="8" t="s">
        <v>141</v>
      </c>
      <c r="E206" s="2">
        <v>-4</v>
      </c>
      <c r="F206" s="5">
        <v>251541.42</v>
      </c>
      <c r="G206" s="1">
        <v>249873</v>
      </c>
      <c r="H206" s="1">
        <f t="shared" si="155"/>
        <v>11730.07680000001</v>
      </c>
      <c r="I206" s="1">
        <f t="shared" si="156"/>
        <v>11278.920000000009</v>
      </c>
      <c r="J206" s="1">
        <f t="shared" si="157"/>
        <v>451.15680000000066</v>
      </c>
      <c r="K206" s="1">
        <f t="shared" si="158"/>
        <v>850.00556521739202</v>
      </c>
      <c r="L206" s="1">
        <f t="shared" si="159"/>
        <v>817.31304347826153</v>
      </c>
      <c r="M206" s="1">
        <f t="shared" si="160"/>
        <v>32.692521739130484</v>
      </c>
      <c r="N206" s="5">
        <f t="shared" si="161"/>
        <v>0.33791872734812101</v>
      </c>
      <c r="O206" s="24">
        <v>13.8</v>
      </c>
    </row>
    <row r="207" spans="1:15">
      <c r="A207" s="28">
        <v>334</v>
      </c>
      <c r="B207" s="8" t="s">
        <v>64</v>
      </c>
      <c r="C207" s="8" t="s">
        <v>155</v>
      </c>
      <c r="D207" s="8" t="s">
        <v>142</v>
      </c>
      <c r="E207" s="2">
        <v>-3</v>
      </c>
      <c r="F207" s="5">
        <v>98714.47</v>
      </c>
      <c r="G207" s="1">
        <v>69132</v>
      </c>
      <c r="H207" s="1">
        <f t="shared" si="155"/>
        <v>32543.9041</v>
      </c>
      <c r="I207" s="1">
        <f t="shared" si="156"/>
        <v>31596.023398058252</v>
      </c>
      <c r="J207" s="1">
        <f t="shared" si="157"/>
        <v>947.88070194174725</v>
      </c>
      <c r="K207" s="1">
        <f t="shared" si="158"/>
        <v>2428.6495597014923</v>
      </c>
      <c r="L207" s="1">
        <f t="shared" si="159"/>
        <v>2357.9121938849444</v>
      </c>
      <c r="M207" s="1">
        <f t="shared" si="160"/>
        <v>70.737365816548305</v>
      </c>
      <c r="N207" s="5">
        <f t="shared" si="161"/>
        <v>2.4602771606852492</v>
      </c>
      <c r="O207" s="24">
        <v>13.4</v>
      </c>
    </row>
    <row r="208" spans="1:15" ht="15.6">
      <c r="A208" s="28">
        <v>336</v>
      </c>
      <c r="B208" s="8" t="s">
        <v>126</v>
      </c>
      <c r="C208" s="8" t="s">
        <v>155</v>
      </c>
      <c r="D208" s="8" t="s">
        <v>139</v>
      </c>
      <c r="E208" s="2">
        <v>-1</v>
      </c>
      <c r="F208" s="23">
        <v>105740.65</v>
      </c>
      <c r="G208" s="11">
        <v>63989</v>
      </c>
      <c r="H208" s="11">
        <f t="shared" si="155"/>
        <v>42809.056499999992</v>
      </c>
      <c r="I208" s="11">
        <f t="shared" si="156"/>
        <v>42385.204455445535</v>
      </c>
      <c r="J208" s="11">
        <f t="shared" si="157"/>
        <v>423.85204455445637</v>
      </c>
      <c r="K208" s="11">
        <f t="shared" si="158"/>
        <v>3102.1055434782602</v>
      </c>
      <c r="L208" s="11">
        <f t="shared" si="159"/>
        <v>3071.3916272061983</v>
      </c>
      <c r="M208" s="11">
        <f t="shared" si="160"/>
        <v>30.713916272062058</v>
      </c>
      <c r="N208" s="5">
        <f t="shared" si="161"/>
        <v>2.9336925236210107</v>
      </c>
      <c r="O208" s="24">
        <v>13.8</v>
      </c>
    </row>
    <row r="209" spans="1:15">
      <c r="A209" s="28"/>
      <c r="B209" s="8" t="s">
        <v>147</v>
      </c>
      <c r="D209" s="8"/>
      <c r="E209" s="2"/>
      <c r="F209" s="5">
        <f>SUM(F203:F208)</f>
        <v>1833611.43</v>
      </c>
      <c r="G209" s="1">
        <f t="shared" ref="G209:M209" si="162">SUM(G203:G208)</f>
        <v>1528625</v>
      </c>
      <c r="H209" s="1">
        <f t="shared" si="162"/>
        <v>332721.85149999999</v>
      </c>
      <c r="I209" s="1">
        <f t="shared" si="162"/>
        <v>328466.89923964237</v>
      </c>
      <c r="J209" s="1">
        <f t="shared" si="162"/>
        <v>4254.9522603575933</v>
      </c>
      <c r="K209" s="1">
        <f t="shared" si="162"/>
        <v>24065.2486178289</v>
      </c>
      <c r="L209" s="1">
        <f t="shared" si="162"/>
        <v>23756.010873907777</v>
      </c>
      <c r="M209" s="1">
        <f t="shared" si="162"/>
        <v>309.23774392112477</v>
      </c>
      <c r="N209" s="5">
        <f t="shared" si="161"/>
        <v>1.3124508401340462</v>
      </c>
      <c r="O209" s="24"/>
    </row>
    <row r="210" spans="1:15">
      <c r="A210" s="28"/>
      <c r="D210" s="8"/>
      <c r="E210" s="2"/>
      <c r="F210" s="8"/>
      <c r="G210" s="8"/>
      <c r="H210" s="8"/>
      <c r="I210" s="8"/>
      <c r="J210" s="8"/>
      <c r="K210" s="8"/>
      <c r="L210" s="8"/>
      <c r="M210" s="8"/>
      <c r="N210" s="8"/>
      <c r="O210" s="24"/>
    </row>
    <row r="211" spans="1:15">
      <c r="A211" s="28"/>
      <c r="B211" s="8" t="s">
        <v>148</v>
      </c>
      <c r="D211" s="8"/>
      <c r="E211" s="2"/>
      <c r="F211" s="8"/>
      <c r="G211" s="8"/>
      <c r="H211" s="8"/>
      <c r="I211" s="8"/>
      <c r="J211" s="8"/>
      <c r="K211" s="8"/>
      <c r="L211" s="8"/>
      <c r="M211" s="8"/>
      <c r="N211" s="8"/>
      <c r="O211" s="24"/>
    </row>
    <row r="212" spans="1:15">
      <c r="A212" s="28">
        <v>331</v>
      </c>
      <c r="B212" s="8" t="s">
        <v>1</v>
      </c>
      <c r="D212" s="8"/>
      <c r="E212" s="2"/>
      <c r="F212" s="5">
        <v>35549.64</v>
      </c>
      <c r="G212" s="1">
        <v>35550</v>
      </c>
      <c r="H212" s="1">
        <f>F212*(1)-G212</f>
        <v>-0.36000000000058208</v>
      </c>
      <c r="I212" s="1">
        <f>H212/(1)</f>
        <v>-0.36000000000058208</v>
      </c>
      <c r="J212" s="1">
        <f>H212-I212</f>
        <v>0</v>
      </c>
      <c r="K212" s="1">
        <v>0</v>
      </c>
      <c r="L212" s="1">
        <f>K212*I212/(I212+J212)</f>
        <v>0</v>
      </c>
      <c r="M212" s="1">
        <f>K212*J212/(I212+J212)</f>
        <v>0</v>
      </c>
      <c r="N212" s="5">
        <f>K212*100/F212</f>
        <v>0</v>
      </c>
      <c r="O212" s="24">
        <v>0</v>
      </c>
    </row>
    <row r="213" spans="1:15">
      <c r="A213" s="28">
        <v>332</v>
      </c>
      <c r="B213" s="8" t="s">
        <v>124</v>
      </c>
      <c r="D213" s="8"/>
      <c r="E213" s="2"/>
      <c r="F213" s="5">
        <v>318832.62</v>
      </c>
      <c r="G213" s="1">
        <v>228155</v>
      </c>
      <c r="H213" s="1">
        <f>F213*(1)-G213</f>
        <v>90677.62</v>
      </c>
      <c r="I213" s="1">
        <f t="shared" ref="I213:I216" si="163">H213/(1)</f>
        <v>90677.62</v>
      </c>
      <c r="J213" s="1">
        <f>H213-I213</f>
        <v>0</v>
      </c>
      <c r="K213" s="1">
        <v>0</v>
      </c>
      <c r="L213" s="1">
        <f>K213*I213/(I213+J213)</f>
        <v>0</v>
      </c>
      <c r="M213" s="1">
        <f>K213*J213/(I213+J213)</f>
        <v>0</v>
      </c>
      <c r="N213" s="5">
        <f>K213*100/F213</f>
        <v>0</v>
      </c>
      <c r="O213" s="24">
        <v>0</v>
      </c>
    </row>
    <row r="214" spans="1:15">
      <c r="A214" s="28">
        <v>333</v>
      </c>
      <c r="B214" s="8" t="s">
        <v>125</v>
      </c>
      <c r="D214" s="8"/>
      <c r="E214" s="2"/>
      <c r="F214" s="5">
        <v>92199.14</v>
      </c>
      <c r="G214" s="1">
        <v>92199</v>
      </c>
      <c r="H214" s="1">
        <f>F214*(1)-G214</f>
        <v>0.13999999999941792</v>
      </c>
      <c r="I214" s="1">
        <f t="shared" si="163"/>
        <v>0.13999999999941792</v>
      </c>
      <c r="J214" s="1">
        <f>H214-I214</f>
        <v>0</v>
      </c>
      <c r="K214" s="1">
        <v>0</v>
      </c>
      <c r="L214" s="1">
        <f>K214*I214/(I214+J214)</f>
        <v>0</v>
      </c>
      <c r="M214" s="1">
        <f>K214*J214/(I214+J214)</f>
        <v>0</v>
      </c>
      <c r="N214" s="5">
        <f>K214*100/F214</f>
        <v>0</v>
      </c>
      <c r="O214" s="24">
        <v>0</v>
      </c>
    </row>
    <row r="215" spans="1:15">
      <c r="A215" s="28">
        <v>334</v>
      </c>
      <c r="B215" s="8" t="s">
        <v>64</v>
      </c>
      <c r="D215" s="8"/>
      <c r="E215" s="2"/>
      <c r="F215" s="5">
        <v>145374.73000000001</v>
      </c>
      <c r="G215" s="1">
        <v>78464</v>
      </c>
      <c r="H215" s="1">
        <f>F215*(1)-G215</f>
        <v>66910.73000000001</v>
      </c>
      <c r="I215" s="1">
        <f t="shared" si="163"/>
        <v>66910.73000000001</v>
      </c>
      <c r="J215" s="1">
        <f>H215-I215</f>
        <v>0</v>
      </c>
      <c r="K215" s="1">
        <v>0</v>
      </c>
      <c r="L215" s="1">
        <f>K215*I215/(I215+J215)</f>
        <v>0</v>
      </c>
      <c r="M215" s="1">
        <f>K215*J215/(I215+J215)</f>
        <v>0</v>
      </c>
      <c r="N215" s="5">
        <f>K215*100/F215</f>
        <v>0</v>
      </c>
      <c r="O215" s="24">
        <v>0</v>
      </c>
    </row>
    <row r="216" spans="1:15" ht="15.6">
      <c r="A216" s="28">
        <v>336</v>
      </c>
      <c r="B216" s="8" t="s">
        <v>126</v>
      </c>
      <c r="D216" s="8"/>
      <c r="E216" s="2"/>
      <c r="F216" s="23">
        <v>1261.1500000000001</v>
      </c>
      <c r="G216" s="11">
        <v>1261</v>
      </c>
      <c r="H216" s="11">
        <f>F216*(1)-G216</f>
        <v>0.15000000000009095</v>
      </c>
      <c r="I216" s="11">
        <f t="shared" si="163"/>
        <v>0.15000000000009095</v>
      </c>
      <c r="J216" s="11">
        <f>H216-I216</f>
        <v>0</v>
      </c>
      <c r="K216" s="11">
        <v>0</v>
      </c>
      <c r="L216" s="11">
        <f>K216*I216/(I216+J216)</f>
        <v>0</v>
      </c>
      <c r="M216" s="11">
        <f>K216*J216/(I216+J216)</f>
        <v>0</v>
      </c>
      <c r="N216" s="5">
        <f>K216*100/F216</f>
        <v>0</v>
      </c>
      <c r="O216" s="24">
        <v>0</v>
      </c>
    </row>
    <row r="217" spans="1:15">
      <c r="A217" s="28"/>
      <c r="B217" s="8" t="s">
        <v>149</v>
      </c>
      <c r="D217" s="8"/>
      <c r="E217" s="2"/>
      <c r="F217" s="5">
        <f>SUM(F212:F216)</f>
        <v>593217.28000000003</v>
      </c>
      <c r="G217" s="1">
        <f t="shared" ref="G217:M217" si="164">SUM(G212:G216)</f>
        <v>435629</v>
      </c>
      <c r="H217" s="1">
        <f t="shared" si="164"/>
        <v>157588.28</v>
      </c>
      <c r="I217" s="1">
        <f t="shared" si="164"/>
        <v>157588.28</v>
      </c>
      <c r="J217" s="1">
        <f t="shared" si="164"/>
        <v>0</v>
      </c>
      <c r="K217" s="1">
        <f t="shared" si="164"/>
        <v>0</v>
      </c>
      <c r="L217" s="1">
        <f t="shared" si="164"/>
        <v>0</v>
      </c>
      <c r="M217" s="1">
        <f t="shared" si="164"/>
        <v>0</v>
      </c>
      <c r="N217" s="8"/>
      <c r="O217" s="24"/>
    </row>
    <row r="218" spans="1:15">
      <c r="A218" s="28"/>
      <c r="D218" s="8"/>
      <c r="E218" s="2"/>
      <c r="F218" s="8"/>
      <c r="G218" s="8"/>
      <c r="H218" s="8"/>
      <c r="I218" s="8"/>
      <c r="J218" s="8"/>
      <c r="K218" s="8"/>
      <c r="L218" s="8"/>
      <c r="M218" s="8"/>
      <c r="N218" s="8"/>
      <c r="O218" s="24"/>
    </row>
    <row r="219" spans="1:15">
      <c r="A219" s="28"/>
      <c r="B219" s="8" t="s">
        <v>150</v>
      </c>
      <c r="D219" s="8"/>
      <c r="E219" s="2"/>
      <c r="F219" s="8"/>
      <c r="G219" s="8"/>
      <c r="H219" s="8"/>
      <c r="I219" s="8"/>
      <c r="J219" s="8"/>
      <c r="K219" s="8"/>
      <c r="L219" s="8"/>
      <c r="M219" s="8"/>
      <c r="N219" s="8"/>
      <c r="O219" s="24"/>
    </row>
    <row r="220" spans="1:15">
      <c r="A220" s="28">
        <v>331</v>
      </c>
      <c r="B220" s="8" t="s">
        <v>1</v>
      </c>
      <c r="C220" s="8" t="s">
        <v>99</v>
      </c>
      <c r="D220" s="8" t="s">
        <v>139</v>
      </c>
      <c r="E220" s="2">
        <v>-2</v>
      </c>
      <c r="F220" s="5">
        <v>534780.84</v>
      </c>
      <c r="G220" s="1">
        <v>130303</v>
      </c>
      <c r="H220" s="1">
        <f>F220*(1-E220/100)-G220</f>
        <v>415173.45679999993</v>
      </c>
      <c r="I220" s="1">
        <f>H220/(1-E220/100)</f>
        <v>407032.80078431364</v>
      </c>
      <c r="J220" s="1">
        <f>H220-I220</f>
        <v>8140.6560156862834</v>
      </c>
      <c r="K220" s="1">
        <f>H220/O220</f>
        <v>22321.153591397844</v>
      </c>
      <c r="L220" s="1">
        <f>K220*I220/(I220+J220)</f>
        <v>21883.483913135144</v>
      </c>
      <c r="M220" s="1">
        <f>K220*J220/(I220+J220)</f>
        <v>437.66967826270337</v>
      </c>
      <c r="N220" s="5">
        <f>K220*100/F220</f>
        <v>4.1738880531691906</v>
      </c>
      <c r="O220" s="24">
        <v>18.600000000000001</v>
      </c>
    </row>
    <row r="221" spans="1:15">
      <c r="A221" s="28">
        <v>332</v>
      </c>
      <c r="B221" s="8" t="s">
        <v>124</v>
      </c>
      <c r="C221" s="8" t="s">
        <v>99</v>
      </c>
      <c r="D221" s="8" t="s">
        <v>140</v>
      </c>
      <c r="E221" s="2">
        <v>-1</v>
      </c>
      <c r="F221" s="5">
        <v>3769782.29</v>
      </c>
      <c r="G221" s="1">
        <v>1289268</v>
      </c>
      <c r="H221" s="1">
        <f t="shared" ref="H221:H224" si="165">F221*(1-E221/100)-G221</f>
        <v>2518212.1129000001</v>
      </c>
      <c r="I221" s="1">
        <f t="shared" ref="I221:I224" si="166">H221/(1-E221/100)</f>
        <v>2493279.3197029703</v>
      </c>
      <c r="J221" s="1">
        <f t="shared" ref="J221:J224" si="167">H221-I221</f>
        <v>24932.793197029736</v>
      </c>
      <c r="K221" s="1">
        <f t="shared" ref="K221:K224" si="168">H221/O221</f>
        <v>133947.45281382979</v>
      </c>
      <c r="L221" s="1">
        <f t="shared" ref="L221:L224" si="169">K221*I221/(I221+J221)</f>
        <v>132621.24040973248</v>
      </c>
      <c r="M221" s="1">
        <f t="shared" ref="M221:M224" si="170">K221*J221/(I221+J221)</f>
        <v>1326.2124040973263</v>
      </c>
      <c r="N221" s="5">
        <f t="shared" ref="N221:N225" si="171">K221*100/F221</f>
        <v>3.5531880227977251</v>
      </c>
      <c r="O221" s="24">
        <v>18.8</v>
      </c>
    </row>
    <row r="222" spans="1:15">
      <c r="A222" s="28">
        <v>333</v>
      </c>
      <c r="B222" s="8" t="s">
        <v>125</v>
      </c>
      <c r="C222" s="8" t="s">
        <v>99</v>
      </c>
      <c r="D222" s="8" t="s">
        <v>141</v>
      </c>
      <c r="E222" s="2">
        <v>-4</v>
      </c>
      <c r="F222" s="5">
        <v>720702.06</v>
      </c>
      <c r="G222" s="1">
        <v>356684</v>
      </c>
      <c r="H222" s="1">
        <f t="shared" si="165"/>
        <v>392846.14240000013</v>
      </c>
      <c r="I222" s="1">
        <f t="shared" si="166"/>
        <v>377736.67538461549</v>
      </c>
      <c r="J222" s="1">
        <f t="shared" si="167"/>
        <v>15109.467015384638</v>
      </c>
      <c r="K222" s="1">
        <f t="shared" si="168"/>
        <v>21584.952879120887</v>
      </c>
      <c r="L222" s="1">
        <f t="shared" si="169"/>
        <v>20754.762383770081</v>
      </c>
      <c r="M222" s="1">
        <f t="shared" si="170"/>
        <v>830.19049535080433</v>
      </c>
      <c r="N222" s="5">
        <f t="shared" si="171"/>
        <v>2.9949897575040763</v>
      </c>
      <c r="O222" s="24">
        <v>18.2</v>
      </c>
    </row>
    <row r="223" spans="1:15">
      <c r="A223" s="28">
        <v>334</v>
      </c>
      <c r="B223" s="8" t="s">
        <v>64</v>
      </c>
      <c r="C223" s="8" t="s">
        <v>99</v>
      </c>
      <c r="D223" s="8" t="s">
        <v>142</v>
      </c>
      <c r="E223" s="2">
        <v>-4</v>
      </c>
      <c r="F223" s="5">
        <v>210624.63</v>
      </c>
      <c r="G223" s="1">
        <v>88372</v>
      </c>
      <c r="H223" s="1">
        <f t="shared" si="165"/>
        <v>130677.6152</v>
      </c>
      <c r="I223" s="1">
        <f t="shared" si="166"/>
        <v>125651.55307692307</v>
      </c>
      <c r="J223" s="1">
        <f t="shared" si="167"/>
        <v>5026.062123076932</v>
      </c>
      <c r="K223" s="1">
        <f t="shared" si="168"/>
        <v>7510.2077701149428</v>
      </c>
      <c r="L223" s="1">
        <f t="shared" si="169"/>
        <v>7221.3536251105215</v>
      </c>
      <c r="M223" s="1">
        <f t="shared" si="170"/>
        <v>288.85414500442141</v>
      </c>
      <c r="N223" s="5">
        <f t="shared" si="171"/>
        <v>3.5656835433324878</v>
      </c>
      <c r="O223" s="24">
        <v>17.399999999999999</v>
      </c>
    </row>
    <row r="224" spans="1:15" ht="15.6">
      <c r="A224" s="28">
        <v>335</v>
      </c>
      <c r="B224" s="8" t="s">
        <v>65</v>
      </c>
      <c r="C224" s="8" t="s">
        <v>99</v>
      </c>
      <c r="D224" s="8" t="s">
        <v>143</v>
      </c>
      <c r="E224" s="2">
        <v>-2</v>
      </c>
      <c r="F224" s="23">
        <v>1409.81</v>
      </c>
      <c r="G224" s="11">
        <v>832</v>
      </c>
      <c r="H224" s="11">
        <f t="shared" si="165"/>
        <v>606.00620000000004</v>
      </c>
      <c r="I224" s="11">
        <f t="shared" si="166"/>
        <v>594.12372549019608</v>
      </c>
      <c r="J224" s="11">
        <f t="shared" si="167"/>
        <v>11.882474509803956</v>
      </c>
      <c r="K224" s="11">
        <f t="shared" si="168"/>
        <v>34.045292134831463</v>
      </c>
      <c r="L224" s="11">
        <f t="shared" si="169"/>
        <v>33.377737387089667</v>
      </c>
      <c r="M224" s="11">
        <f t="shared" si="170"/>
        <v>0.66755474774179524</v>
      </c>
      <c r="N224" s="5">
        <f t="shared" si="171"/>
        <v>2.4148851359283494</v>
      </c>
      <c r="O224" s="24">
        <v>17.8</v>
      </c>
    </row>
    <row r="225" spans="1:15">
      <c r="A225" s="28"/>
      <c r="B225" s="8" t="s">
        <v>151</v>
      </c>
      <c r="E225" s="2"/>
      <c r="F225" s="5">
        <f>SUM(F220:F224)</f>
        <v>5237299.629999999</v>
      </c>
      <c r="G225" s="1">
        <f t="shared" ref="G225" si="172">SUM(G220:G224)</f>
        <v>1865459</v>
      </c>
      <c r="H225" s="1">
        <f t="shared" ref="H225" si="173">SUM(H220:H224)</f>
        <v>3457515.3335000002</v>
      </c>
      <c r="I225" s="1">
        <f t="shared" ref="I225" si="174">SUM(I220:I224)</f>
        <v>3404294.4726743125</v>
      </c>
      <c r="J225" s="1">
        <f t="shared" ref="J225" si="175">SUM(J220:J224)</f>
        <v>53220.860825687392</v>
      </c>
      <c r="K225" s="1">
        <f t="shared" ref="K225" si="176">SUM(K220:K224)</f>
        <v>185397.81234659828</v>
      </c>
      <c r="L225" s="1">
        <f t="shared" ref="L225" si="177">SUM(L220:L224)</f>
        <v>182514.2180691353</v>
      </c>
      <c r="M225" s="1">
        <f t="shared" ref="M225" si="178">SUM(M220:M224)</f>
        <v>2883.5942774629971</v>
      </c>
      <c r="N225" s="5">
        <f t="shared" si="171"/>
        <v>3.5399504600541314</v>
      </c>
      <c r="O225" s="24"/>
    </row>
    <row r="226" spans="1:15">
      <c r="A226" s="28"/>
      <c r="E226" s="2"/>
      <c r="F226" s="8"/>
      <c r="G226" s="8"/>
      <c r="H226" s="8"/>
      <c r="I226" s="8"/>
      <c r="J226" s="8"/>
      <c r="K226" s="8"/>
      <c r="L226" s="8"/>
      <c r="M226" s="8"/>
      <c r="N226" s="8"/>
      <c r="O226" s="24"/>
    </row>
    <row r="227" spans="1:15">
      <c r="A227" s="28"/>
      <c r="B227" s="8" t="s">
        <v>152</v>
      </c>
      <c r="E227" s="2"/>
      <c r="F227" s="8"/>
      <c r="G227" s="8"/>
      <c r="H227" s="8"/>
      <c r="I227" s="8"/>
      <c r="J227" s="8"/>
      <c r="K227" s="8"/>
      <c r="L227" s="8"/>
      <c r="M227" s="8"/>
      <c r="N227" s="8"/>
      <c r="O227" s="24"/>
    </row>
    <row r="228" spans="1:15">
      <c r="A228" s="28">
        <v>330.2</v>
      </c>
      <c r="B228" s="8" t="s">
        <v>0</v>
      </c>
      <c r="C228" s="8" t="s">
        <v>156</v>
      </c>
      <c r="D228" s="8" t="s">
        <v>79</v>
      </c>
      <c r="E228" s="2">
        <v>0</v>
      </c>
      <c r="F228" s="5">
        <v>638992.96</v>
      </c>
      <c r="G228" s="1">
        <v>301660</v>
      </c>
      <c r="H228" s="1">
        <f>F228*(1-E228/100)-G228</f>
        <v>337332.95999999996</v>
      </c>
      <c r="I228" s="1">
        <f>H228/(1-E228/100)</f>
        <v>337332.95999999996</v>
      </c>
      <c r="J228" s="1">
        <f>H228-I228</f>
        <v>0</v>
      </c>
      <c r="K228" s="1">
        <f>H228/O228</f>
        <v>37481.439999999995</v>
      </c>
      <c r="L228" s="1">
        <f>K228*I228/(I228+J228)</f>
        <v>37481.439999999995</v>
      </c>
      <c r="M228" s="1">
        <f>K228*J228/(I228+J228)</f>
        <v>0</v>
      </c>
      <c r="N228" s="5">
        <f>K228*100/F228</f>
        <v>5.8657046863239302</v>
      </c>
      <c r="O228" s="24">
        <v>9</v>
      </c>
    </row>
    <row r="229" spans="1:15">
      <c r="A229" s="28">
        <v>330.4</v>
      </c>
      <c r="B229" s="8" t="s">
        <v>135</v>
      </c>
      <c r="C229" s="8" t="s">
        <v>156</v>
      </c>
      <c r="D229" s="8" t="s">
        <v>79</v>
      </c>
      <c r="E229" s="2">
        <v>0</v>
      </c>
      <c r="F229" s="5">
        <v>252509.75</v>
      </c>
      <c r="G229" s="1">
        <v>152481</v>
      </c>
      <c r="H229" s="1">
        <f t="shared" ref="H229:H235" si="179">F229*(1-E229/100)-G229</f>
        <v>100028.75</v>
      </c>
      <c r="I229" s="1">
        <f t="shared" ref="I229:I235" si="180">H229/(1-E229/100)</f>
        <v>100028.75</v>
      </c>
      <c r="J229" s="1">
        <f t="shared" ref="J229:J235" si="181">H229-I229</f>
        <v>0</v>
      </c>
      <c r="K229" s="1">
        <f t="shared" ref="K229:K235" si="182">H229/O229</f>
        <v>11114.305555555555</v>
      </c>
      <c r="L229" s="1">
        <f t="shared" ref="L229:L235" si="183">K229*I229/(I229+J229)</f>
        <v>11114.305555555555</v>
      </c>
      <c r="M229" s="1">
        <f t="shared" ref="M229:M235" si="184">K229*J229/(I229+J229)</f>
        <v>0</v>
      </c>
      <c r="N229" s="5">
        <f t="shared" ref="N229:N236" si="185">K229*100/F229</f>
        <v>4.401535210246557</v>
      </c>
      <c r="O229" s="24">
        <v>9</v>
      </c>
    </row>
    <row r="230" spans="1:15">
      <c r="A230" s="28">
        <v>331</v>
      </c>
      <c r="B230" s="8" t="s">
        <v>1</v>
      </c>
      <c r="C230" s="8" t="s">
        <v>156</v>
      </c>
      <c r="D230" s="8" t="s">
        <v>139</v>
      </c>
      <c r="E230" s="2">
        <v>-1</v>
      </c>
      <c r="F230" s="5">
        <v>902611.29</v>
      </c>
      <c r="G230" s="1">
        <v>394187</v>
      </c>
      <c r="H230" s="1">
        <f t="shared" si="179"/>
        <v>517450.4029000001</v>
      </c>
      <c r="I230" s="1">
        <f t="shared" si="180"/>
        <v>512327.13158415852</v>
      </c>
      <c r="J230" s="1">
        <f t="shared" si="181"/>
        <v>5123.2713158415863</v>
      </c>
      <c r="K230" s="1">
        <f t="shared" si="182"/>
        <v>58140.494707865175</v>
      </c>
      <c r="L230" s="1">
        <f t="shared" si="183"/>
        <v>57564.846245411063</v>
      </c>
      <c r="M230" s="1">
        <f t="shared" si="184"/>
        <v>575.64846245411081</v>
      </c>
      <c r="N230" s="5">
        <f t="shared" si="185"/>
        <v>6.441365774171202</v>
      </c>
      <c r="O230" s="24">
        <v>8.9</v>
      </c>
    </row>
    <row r="231" spans="1:15">
      <c r="A231" s="28">
        <v>332</v>
      </c>
      <c r="B231" s="8" t="s">
        <v>124</v>
      </c>
      <c r="C231" s="8" t="s">
        <v>156</v>
      </c>
      <c r="D231" s="8" t="s">
        <v>140</v>
      </c>
      <c r="E231" s="2">
        <v>-1</v>
      </c>
      <c r="F231" s="5">
        <v>11773874.4</v>
      </c>
      <c r="G231" s="1">
        <v>6851048</v>
      </c>
      <c r="H231" s="1">
        <f t="shared" si="179"/>
        <v>5040565.1440000013</v>
      </c>
      <c r="I231" s="1">
        <f t="shared" si="180"/>
        <v>4990658.5584158432</v>
      </c>
      <c r="J231" s="1">
        <f t="shared" si="181"/>
        <v>49906.585584158078</v>
      </c>
      <c r="K231" s="1">
        <f t="shared" si="182"/>
        <v>566355.63415730349</v>
      </c>
      <c r="L231" s="1">
        <f t="shared" si="183"/>
        <v>560748.15263099351</v>
      </c>
      <c r="M231" s="1">
        <f t="shared" si="184"/>
        <v>5607.4815263098963</v>
      </c>
      <c r="N231" s="5">
        <f t="shared" si="185"/>
        <v>4.8102741282623454</v>
      </c>
      <c r="O231" s="24">
        <v>8.9</v>
      </c>
    </row>
    <row r="232" spans="1:15">
      <c r="A232" s="28">
        <v>333</v>
      </c>
      <c r="B232" s="8" t="s">
        <v>125</v>
      </c>
      <c r="C232" s="8" t="s">
        <v>156</v>
      </c>
      <c r="D232" s="8" t="s">
        <v>141</v>
      </c>
      <c r="E232" s="2">
        <v>-4</v>
      </c>
      <c r="F232" s="5">
        <v>284202.95</v>
      </c>
      <c r="G232" s="1">
        <v>175105</v>
      </c>
      <c r="H232" s="1">
        <f t="shared" si="179"/>
        <v>120466.06800000003</v>
      </c>
      <c r="I232" s="1">
        <f t="shared" si="180"/>
        <v>115832.75769230771</v>
      </c>
      <c r="J232" s="1">
        <f t="shared" si="181"/>
        <v>4633.3103076923144</v>
      </c>
      <c r="K232" s="1">
        <f t="shared" si="182"/>
        <v>14007.6823255814</v>
      </c>
      <c r="L232" s="1">
        <f t="shared" si="183"/>
        <v>13468.925313059037</v>
      </c>
      <c r="M232" s="1">
        <f t="shared" si="184"/>
        <v>538.75701252236217</v>
      </c>
      <c r="N232" s="5">
        <f t="shared" si="185"/>
        <v>4.9287603543810503</v>
      </c>
      <c r="O232" s="24">
        <v>8.6</v>
      </c>
    </row>
    <row r="233" spans="1:15">
      <c r="A233" s="28">
        <v>334</v>
      </c>
      <c r="B233" s="8" t="s">
        <v>64</v>
      </c>
      <c r="C233" s="8" t="s">
        <v>156</v>
      </c>
      <c r="D233" s="8" t="s">
        <v>142</v>
      </c>
      <c r="E233" s="2">
        <v>-1</v>
      </c>
      <c r="F233" s="5">
        <v>850584.91</v>
      </c>
      <c r="G233" s="1">
        <v>349150</v>
      </c>
      <c r="H233" s="1">
        <f t="shared" si="179"/>
        <v>509940.75910000002</v>
      </c>
      <c r="I233" s="1">
        <f t="shared" si="180"/>
        <v>504891.84069306933</v>
      </c>
      <c r="J233" s="1">
        <f t="shared" si="181"/>
        <v>5048.9184069306939</v>
      </c>
      <c r="K233" s="1">
        <f t="shared" si="182"/>
        <v>58613.880356321846</v>
      </c>
      <c r="L233" s="1">
        <f t="shared" si="183"/>
        <v>58033.54490724935</v>
      </c>
      <c r="M233" s="1">
        <f t="shared" si="184"/>
        <v>580.33544907249359</v>
      </c>
      <c r="N233" s="5">
        <f t="shared" si="185"/>
        <v>6.8910087243755411</v>
      </c>
      <c r="O233" s="24">
        <v>8.6999999999999993</v>
      </c>
    </row>
    <row r="234" spans="1:15">
      <c r="A234" s="28">
        <v>335</v>
      </c>
      <c r="B234" s="8" t="s">
        <v>65</v>
      </c>
      <c r="C234" s="8" t="s">
        <v>156</v>
      </c>
      <c r="D234" s="8" t="s">
        <v>143</v>
      </c>
      <c r="E234" s="2">
        <v>-1</v>
      </c>
      <c r="F234" s="5">
        <v>61787.58</v>
      </c>
      <c r="G234" s="1">
        <v>32488</v>
      </c>
      <c r="H234" s="1">
        <f t="shared" si="179"/>
        <v>29917.455800000003</v>
      </c>
      <c r="I234" s="1">
        <f t="shared" si="180"/>
        <v>29621.243366336636</v>
      </c>
      <c r="J234" s="1">
        <f t="shared" si="181"/>
        <v>296.21243366336785</v>
      </c>
      <c r="K234" s="1">
        <f t="shared" si="182"/>
        <v>3478.7739302325585</v>
      </c>
      <c r="L234" s="1">
        <f t="shared" si="183"/>
        <v>3444.3306239926319</v>
      </c>
      <c r="M234" s="1">
        <f t="shared" si="184"/>
        <v>34.443306239926493</v>
      </c>
      <c r="N234" s="5">
        <f t="shared" si="185"/>
        <v>5.6302155388389679</v>
      </c>
      <c r="O234" s="24">
        <v>8.6</v>
      </c>
    </row>
    <row r="235" spans="1:15" ht="15.6">
      <c r="A235" s="28">
        <v>336</v>
      </c>
      <c r="B235" s="8" t="s">
        <v>126</v>
      </c>
      <c r="C235" s="8" t="s">
        <v>156</v>
      </c>
      <c r="D235" s="8" t="s">
        <v>139</v>
      </c>
      <c r="E235" s="2">
        <v>-1</v>
      </c>
      <c r="F235" s="23">
        <v>241074.81</v>
      </c>
      <c r="G235" s="11">
        <v>112137</v>
      </c>
      <c r="H235" s="11">
        <f t="shared" si="179"/>
        <v>131348.55809999999</v>
      </c>
      <c r="I235" s="11">
        <f t="shared" si="180"/>
        <v>130048.07732673267</v>
      </c>
      <c r="J235" s="11">
        <f t="shared" si="181"/>
        <v>1300.4807732673216</v>
      </c>
      <c r="K235" s="11">
        <f t="shared" si="182"/>
        <v>14758.264955056178</v>
      </c>
      <c r="L235" s="11">
        <f t="shared" si="183"/>
        <v>14612.143519857602</v>
      </c>
      <c r="M235" s="11">
        <f t="shared" si="184"/>
        <v>146.12143519857545</v>
      </c>
      <c r="N235" s="5">
        <f t="shared" si="185"/>
        <v>6.1218610750149214</v>
      </c>
      <c r="O235" s="24">
        <v>8.9</v>
      </c>
    </row>
    <row r="236" spans="1:15">
      <c r="A236" s="28"/>
      <c r="B236" s="8" t="s">
        <v>153</v>
      </c>
      <c r="C236" s="8"/>
      <c r="D236" s="8"/>
      <c r="E236" s="9"/>
      <c r="F236" s="5">
        <f>SUM(F228:F235)</f>
        <v>15005638.65</v>
      </c>
      <c r="G236" s="1">
        <f t="shared" ref="G236:M236" si="186">SUM(G228:G235)</f>
        <v>8368256</v>
      </c>
      <c r="H236" s="1">
        <f t="shared" si="186"/>
        <v>6787050.0979000013</v>
      </c>
      <c r="I236" s="1">
        <f t="shared" si="186"/>
        <v>6720741.3190784482</v>
      </c>
      <c r="J236" s="1">
        <f t="shared" si="186"/>
        <v>66308.778821553366</v>
      </c>
      <c r="K236" s="1">
        <f t="shared" si="186"/>
        <v>763950.47598791611</v>
      </c>
      <c r="L236" s="1">
        <f t="shared" si="186"/>
        <v>756467.68879611872</v>
      </c>
      <c r="M236" s="1">
        <f t="shared" si="186"/>
        <v>7482.7871917973644</v>
      </c>
      <c r="N236" s="5">
        <f t="shared" si="185"/>
        <v>5.0910893818432452</v>
      </c>
    </row>
    <row r="237" spans="1:15">
      <c r="A237" s="28"/>
      <c r="B237" s="8"/>
      <c r="C237" s="8"/>
      <c r="D237" s="8"/>
      <c r="E237" s="9"/>
      <c r="F237" s="8"/>
      <c r="G237" s="8"/>
      <c r="H237" s="8"/>
      <c r="I237" s="8"/>
      <c r="J237" s="8"/>
      <c r="K237" s="8"/>
      <c r="L237" s="8"/>
      <c r="M237" s="8"/>
      <c r="N237" s="8"/>
    </row>
    <row r="238" spans="1:15">
      <c r="A238" s="28"/>
      <c r="B238" s="8" t="s">
        <v>157</v>
      </c>
      <c r="C238" s="8"/>
      <c r="D238" s="8"/>
      <c r="E238" s="2"/>
      <c r="F238" s="8"/>
      <c r="G238" s="8"/>
      <c r="H238" s="8"/>
      <c r="I238" s="8"/>
      <c r="J238" s="8"/>
      <c r="K238" s="8"/>
      <c r="L238" s="8"/>
      <c r="M238" s="8"/>
      <c r="N238" s="8"/>
    </row>
    <row r="239" spans="1:15">
      <c r="A239" s="28">
        <v>330.2</v>
      </c>
      <c r="B239" s="8" t="s">
        <v>0</v>
      </c>
      <c r="C239" s="8" t="s">
        <v>168</v>
      </c>
      <c r="D239" s="8" t="s">
        <v>79</v>
      </c>
      <c r="E239" s="2">
        <v>0</v>
      </c>
      <c r="F239" s="5">
        <v>40941.300000000003</v>
      </c>
      <c r="G239" s="1">
        <v>23079</v>
      </c>
      <c r="H239" s="1">
        <f t="shared" ref="H239" si="187">F239*(1-E239/100)-G239</f>
        <v>17862.300000000003</v>
      </c>
      <c r="I239" s="1">
        <f t="shared" ref="I239" si="188">H239/(1-E239/100)</f>
        <v>17862.300000000003</v>
      </c>
      <c r="J239" s="1">
        <f t="shared" ref="J239" si="189">H239-I239</f>
        <v>0</v>
      </c>
      <c r="K239" s="1">
        <f t="shared" ref="K239" si="190">H239/O239</f>
        <v>2232.7875000000004</v>
      </c>
      <c r="L239" s="1">
        <f t="shared" ref="L239" si="191">K239*I239/(I239+J239)</f>
        <v>2232.7875000000004</v>
      </c>
      <c r="M239" s="1">
        <f t="shared" ref="M239" si="192">K239*J239/(I239+J239)</f>
        <v>0</v>
      </c>
      <c r="N239" s="5">
        <f t="shared" ref="N239" si="193">K239*100/F239</f>
        <v>5.4536311743886987</v>
      </c>
      <c r="O239" s="24">
        <v>8</v>
      </c>
    </row>
    <row r="240" spans="1:15">
      <c r="A240" s="28">
        <v>330.4</v>
      </c>
      <c r="B240" s="8" t="s">
        <v>135</v>
      </c>
      <c r="C240" s="8" t="s">
        <v>168</v>
      </c>
      <c r="D240" s="8" t="s">
        <v>79</v>
      </c>
      <c r="E240" s="2">
        <v>0</v>
      </c>
      <c r="F240" s="5">
        <v>1029.5</v>
      </c>
      <c r="G240" s="1">
        <v>581</v>
      </c>
      <c r="H240" s="1">
        <f t="shared" ref="H240:H246" si="194">F240*(1-E240/100)-G240</f>
        <v>448.5</v>
      </c>
      <c r="I240" s="1">
        <f t="shared" ref="I240:I246" si="195">H240/(1-E240/100)</f>
        <v>448.5</v>
      </c>
      <c r="J240" s="1">
        <f t="shared" ref="J240:J246" si="196">H240-I240</f>
        <v>0</v>
      </c>
      <c r="K240" s="1">
        <f t="shared" ref="K240:K246" si="197">H240/O240</f>
        <v>56.0625</v>
      </c>
      <c r="L240" s="1">
        <f t="shared" ref="L240:L246" si="198">K240*I240/(I240+J240)</f>
        <v>56.0625</v>
      </c>
      <c r="M240" s="1">
        <f t="shared" ref="M240:M246" si="199">K240*J240/(I240+J240)</f>
        <v>0</v>
      </c>
      <c r="N240" s="5">
        <f t="shared" ref="N240:N247" si="200">K240*100/F240</f>
        <v>5.4456046624575034</v>
      </c>
      <c r="O240" s="24">
        <v>8</v>
      </c>
    </row>
    <row r="241" spans="1:15">
      <c r="A241" s="28">
        <v>331</v>
      </c>
      <c r="B241" s="8" t="s">
        <v>1</v>
      </c>
      <c r="C241" s="8" t="s">
        <v>168</v>
      </c>
      <c r="D241" s="8" t="s">
        <v>79</v>
      </c>
      <c r="E241" s="2">
        <v>0</v>
      </c>
      <c r="F241" s="5">
        <v>13625273.83</v>
      </c>
      <c r="G241" s="1">
        <v>4600629</v>
      </c>
      <c r="H241" s="1">
        <f t="shared" si="194"/>
        <v>9024644.8300000001</v>
      </c>
      <c r="I241" s="1">
        <f t="shared" si="195"/>
        <v>9024644.8300000001</v>
      </c>
      <c r="J241" s="1">
        <f t="shared" si="196"/>
        <v>0</v>
      </c>
      <c r="K241" s="1">
        <f t="shared" si="197"/>
        <v>1128080.60375</v>
      </c>
      <c r="L241" s="1">
        <f t="shared" si="198"/>
        <v>1128080.60375</v>
      </c>
      <c r="M241" s="1">
        <f t="shared" si="199"/>
        <v>0</v>
      </c>
      <c r="N241" s="5">
        <f t="shared" si="200"/>
        <v>8.2793242750556892</v>
      </c>
      <c r="O241" s="24">
        <v>8</v>
      </c>
    </row>
    <row r="242" spans="1:15">
      <c r="A242" s="28">
        <v>332</v>
      </c>
      <c r="B242" s="8" t="s">
        <v>124</v>
      </c>
      <c r="C242" s="8" t="s">
        <v>168</v>
      </c>
      <c r="D242" s="8" t="s">
        <v>79</v>
      </c>
      <c r="E242" s="2">
        <v>0</v>
      </c>
      <c r="F242" s="5">
        <v>33571693.159999996</v>
      </c>
      <c r="G242" s="1">
        <v>14772461</v>
      </c>
      <c r="H242" s="1">
        <f t="shared" si="194"/>
        <v>18799232.159999996</v>
      </c>
      <c r="I242" s="1">
        <f t="shared" si="195"/>
        <v>18799232.159999996</v>
      </c>
      <c r="J242" s="1">
        <f t="shared" si="196"/>
        <v>0</v>
      </c>
      <c r="K242" s="1">
        <f t="shared" si="197"/>
        <v>2349904.0199999996</v>
      </c>
      <c r="L242" s="1">
        <f t="shared" si="198"/>
        <v>2349904.0199999996</v>
      </c>
      <c r="M242" s="1">
        <f t="shared" si="199"/>
        <v>0</v>
      </c>
      <c r="N242" s="5">
        <f t="shared" si="200"/>
        <v>6.9996589352837981</v>
      </c>
      <c r="O242" s="24">
        <v>8</v>
      </c>
    </row>
    <row r="243" spans="1:15">
      <c r="A243" s="28">
        <v>333</v>
      </c>
      <c r="B243" s="8" t="s">
        <v>125</v>
      </c>
      <c r="C243" s="8" t="s">
        <v>168</v>
      </c>
      <c r="D243" s="8" t="s">
        <v>79</v>
      </c>
      <c r="E243" s="2">
        <v>0</v>
      </c>
      <c r="F243" s="5">
        <v>17770236.870000001</v>
      </c>
      <c r="G243" s="1">
        <v>6645137</v>
      </c>
      <c r="H243" s="1">
        <f t="shared" si="194"/>
        <v>11125099.870000001</v>
      </c>
      <c r="I243" s="1">
        <f t="shared" si="195"/>
        <v>11125099.870000001</v>
      </c>
      <c r="J243" s="1">
        <f t="shared" si="196"/>
        <v>0</v>
      </c>
      <c r="K243" s="1">
        <f t="shared" si="197"/>
        <v>1390637.4837500001</v>
      </c>
      <c r="L243" s="1">
        <f t="shared" si="198"/>
        <v>1390637.4837500001</v>
      </c>
      <c r="M243" s="1">
        <f t="shared" si="199"/>
        <v>0</v>
      </c>
      <c r="N243" s="5">
        <f t="shared" si="200"/>
        <v>7.8256553017461261</v>
      </c>
      <c r="O243" s="24">
        <v>8</v>
      </c>
    </row>
    <row r="244" spans="1:15">
      <c r="A244" s="28">
        <v>334</v>
      </c>
      <c r="B244" s="8" t="s">
        <v>64</v>
      </c>
      <c r="C244" s="8" t="s">
        <v>168</v>
      </c>
      <c r="D244" s="8" t="s">
        <v>79</v>
      </c>
      <c r="E244" s="2">
        <v>0</v>
      </c>
      <c r="F244" s="5">
        <v>15513216.33</v>
      </c>
      <c r="G244" s="1">
        <v>4197548</v>
      </c>
      <c r="H244" s="1">
        <f t="shared" si="194"/>
        <v>11315668.33</v>
      </c>
      <c r="I244" s="1">
        <f t="shared" si="195"/>
        <v>11315668.33</v>
      </c>
      <c r="J244" s="1">
        <f t="shared" si="196"/>
        <v>0</v>
      </c>
      <c r="K244" s="1">
        <f t="shared" si="197"/>
        <v>1414458.54125</v>
      </c>
      <c r="L244" s="1">
        <f t="shared" si="198"/>
        <v>1414458.54125</v>
      </c>
      <c r="M244" s="1">
        <f t="shared" si="199"/>
        <v>0</v>
      </c>
      <c r="N244" s="5">
        <f t="shared" si="200"/>
        <v>9.1177645638491516</v>
      </c>
      <c r="O244" s="24">
        <v>8</v>
      </c>
    </row>
    <row r="245" spans="1:15">
      <c r="A245" s="28">
        <v>335</v>
      </c>
      <c r="B245" s="8" t="s">
        <v>65</v>
      </c>
      <c r="C245" s="8" t="s">
        <v>168</v>
      </c>
      <c r="D245" s="8" t="s">
        <v>79</v>
      </c>
      <c r="E245" s="2">
        <v>0</v>
      </c>
      <c r="F245" s="5">
        <v>169253.74</v>
      </c>
      <c r="G245" s="1">
        <v>84765</v>
      </c>
      <c r="H245" s="1">
        <f t="shared" si="194"/>
        <v>84488.739999999991</v>
      </c>
      <c r="I245" s="1">
        <f t="shared" si="195"/>
        <v>84488.739999999991</v>
      </c>
      <c r="J245" s="1">
        <f t="shared" si="196"/>
        <v>0</v>
      </c>
      <c r="K245" s="1">
        <f t="shared" si="197"/>
        <v>10561.092499999999</v>
      </c>
      <c r="L245" s="1">
        <f t="shared" si="198"/>
        <v>10561.092499999999</v>
      </c>
      <c r="M245" s="1">
        <f t="shared" si="199"/>
        <v>0</v>
      </c>
      <c r="N245" s="5">
        <f t="shared" si="200"/>
        <v>6.2397986006099488</v>
      </c>
      <c r="O245" s="24">
        <v>8</v>
      </c>
    </row>
    <row r="246" spans="1:15" ht="15.6">
      <c r="A246" s="28">
        <v>336</v>
      </c>
      <c r="B246" s="8" t="s">
        <v>126</v>
      </c>
      <c r="C246" s="8" t="s">
        <v>168</v>
      </c>
      <c r="D246" s="8" t="s">
        <v>79</v>
      </c>
      <c r="E246" s="2">
        <v>0</v>
      </c>
      <c r="F246" s="23">
        <v>2547856.13</v>
      </c>
      <c r="G246" s="11">
        <v>1023780</v>
      </c>
      <c r="H246" s="11">
        <f t="shared" si="194"/>
        <v>1524076.13</v>
      </c>
      <c r="I246" s="11">
        <f t="shared" si="195"/>
        <v>1524076.13</v>
      </c>
      <c r="J246" s="11">
        <f t="shared" si="196"/>
        <v>0</v>
      </c>
      <c r="K246" s="11">
        <f t="shared" si="197"/>
        <v>190509.51624999999</v>
      </c>
      <c r="L246" s="11">
        <f t="shared" si="198"/>
        <v>190509.51624999996</v>
      </c>
      <c r="M246" s="11">
        <f t="shared" si="199"/>
        <v>0</v>
      </c>
      <c r="N246" s="5">
        <f t="shared" si="200"/>
        <v>7.4772477930298207</v>
      </c>
      <c r="O246" s="24">
        <v>8</v>
      </c>
    </row>
    <row r="247" spans="1:15">
      <c r="A247" s="28"/>
      <c r="B247" s="8" t="s">
        <v>158</v>
      </c>
      <c r="E247" s="2"/>
      <c r="F247" s="5">
        <f>SUM(F239:F246)</f>
        <v>83239500.859999985</v>
      </c>
      <c r="G247" s="1">
        <f t="shared" ref="G247:M247" si="201">SUM(G239:G246)</f>
        <v>31347980</v>
      </c>
      <c r="H247" s="1">
        <f t="shared" si="201"/>
        <v>51891520.859999999</v>
      </c>
      <c r="I247" s="1">
        <f t="shared" si="201"/>
        <v>51891520.859999999</v>
      </c>
      <c r="J247" s="1">
        <f t="shared" si="201"/>
        <v>0</v>
      </c>
      <c r="K247" s="1">
        <f t="shared" si="201"/>
        <v>6486440.1074999999</v>
      </c>
      <c r="L247" s="1">
        <f t="shared" si="201"/>
        <v>6486440.1074999999</v>
      </c>
      <c r="M247" s="1">
        <f t="shared" si="201"/>
        <v>0</v>
      </c>
      <c r="N247" s="5">
        <f t="shared" si="200"/>
        <v>7.7925024062908603</v>
      </c>
    </row>
    <row r="248" spans="1:15">
      <c r="A248" s="28"/>
      <c r="E248" s="2"/>
      <c r="F248" s="8"/>
      <c r="G248" s="8"/>
      <c r="H248" s="8"/>
      <c r="I248" s="8"/>
      <c r="J248" s="8"/>
      <c r="K248" s="8"/>
      <c r="L248" s="8"/>
      <c r="M248" s="8"/>
      <c r="N248" s="8"/>
    </row>
    <row r="249" spans="1:15">
      <c r="A249" s="28"/>
      <c r="B249" s="8" t="s">
        <v>159</v>
      </c>
      <c r="E249" s="2"/>
      <c r="F249" s="8"/>
      <c r="G249" s="8"/>
      <c r="H249" s="8"/>
      <c r="I249" s="8"/>
      <c r="J249" s="8"/>
      <c r="K249" s="8"/>
      <c r="L249" s="8"/>
      <c r="M249" s="8"/>
      <c r="N249" s="8"/>
    </row>
    <row r="250" spans="1:15">
      <c r="A250" s="28">
        <v>331</v>
      </c>
      <c r="B250" s="8" t="s">
        <v>1</v>
      </c>
      <c r="C250" s="8" t="s">
        <v>155</v>
      </c>
      <c r="D250" s="8" t="s">
        <v>139</v>
      </c>
      <c r="E250" s="2">
        <v>-1</v>
      </c>
      <c r="F250" s="5">
        <v>448394.01</v>
      </c>
      <c r="G250" s="1">
        <v>244819</v>
      </c>
      <c r="H250" s="1">
        <f t="shared" ref="H250" si="202">F250*(1-E250/100)-G250</f>
        <v>208058.95010000002</v>
      </c>
      <c r="I250" s="1">
        <f t="shared" ref="I250" si="203">H250/(1-E250/100)</f>
        <v>205998.96049504951</v>
      </c>
      <c r="J250" s="1">
        <f t="shared" ref="J250" si="204">H250-I250</f>
        <v>2059.9896049505041</v>
      </c>
      <c r="K250" s="1">
        <f t="shared" ref="K250" si="205">H250/O250</f>
        <v>15076.735514492753</v>
      </c>
      <c r="L250" s="1">
        <f t="shared" ref="L250" si="206">K250*I250/(I250+J250)</f>
        <v>14927.460905438369</v>
      </c>
      <c r="M250" s="1">
        <f t="shared" ref="M250" si="207">K250*J250/(I250+J250)</f>
        <v>149.27460905438434</v>
      </c>
      <c r="N250" s="5">
        <f t="shared" ref="N250" si="208">K250*100/F250</f>
        <v>3.362385575688835</v>
      </c>
      <c r="O250" s="24">
        <v>13.8</v>
      </c>
    </row>
    <row r="251" spans="1:15">
      <c r="A251" s="28">
        <v>332</v>
      </c>
      <c r="B251" s="8" t="s">
        <v>124</v>
      </c>
      <c r="C251" s="8" t="s">
        <v>155</v>
      </c>
      <c r="D251" s="8" t="s">
        <v>140</v>
      </c>
      <c r="E251" s="2">
        <v>-1</v>
      </c>
      <c r="F251" s="5">
        <v>959002.13</v>
      </c>
      <c r="G251" s="1">
        <v>454436</v>
      </c>
      <c r="H251" s="1">
        <f t="shared" ref="H251:H254" si="209">F251*(1-E251/100)-G251</f>
        <v>514156.15130000003</v>
      </c>
      <c r="I251" s="1">
        <f t="shared" ref="I251:I254" si="210">H251/(1-E251/100)</f>
        <v>509065.49633663369</v>
      </c>
      <c r="J251" s="1">
        <f t="shared" ref="J251:J254" si="211">H251-I251</f>
        <v>5090.6549633663381</v>
      </c>
      <c r="K251" s="1">
        <f t="shared" ref="K251:K254" si="212">H251/O251</f>
        <v>36989.65117266187</v>
      </c>
      <c r="L251" s="1">
        <f t="shared" ref="L251:L254" si="213">K251*I251/(I251+J251)</f>
        <v>36623.417002635513</v>
      </c>
      <c r="M251" s="1">
        <f t="shared" ref="M251:M254" si="214">K251*J251/(I251+J251)</f>
        <v>366.23417002635523</v>
      </c>
      <c r="N251" s="5">
        <f t="shared" ref="N251:N255" si="215">K251*100/F251</f>
        <v>3.8570979162123309</v>
      </c>
      <c r="O251" s="24">
        <v>13.9</v>
      </c>
    </row>
    <row r="252" spans="1:15">
      <c r="A252" s="28">
        <v>333</v>
      </c>
      <c r="B252" s="8" t="s">
        <v>125</v>
      </c>
      <c r="C252" s="8" t="s">
        <v>155</v>
      </c>
      <c r="D252" s="8" t="s">
        <v>141</v>
      </c>
      <c r="E252" s="2">
        <v>-3</v>
      </c>
      <c r="F252" s="5">
        <v>1068019.67</v>
      </c>
      <c r="G252" s="1">
        <v>612312</v>
      </c>
      <c r="H252" s="1">
        <f t="shared" si="209"/>
        <v>487748.26009999984</v>
      </c>
      <c r="I252" s="1">
        <f t="shared" si="210"/>
        <v>473542.00009708724</v>
      </c>
      <c r="J252" s="1">
        <f t="shared" si="211"/>
        <v>14206.260002912604</v>
      </c>
      <c r="K252" s="1">
        <f t="shared" si="212"/>
        <v>35863.842654411754</v>
      </c>
      <c r="L252" s="1">
        <f t="shared" si="213"/>
        <v>34819.264713021119</v>
      </c>
      <c r="M252" s="1">
        <f t="shared" si="214"/>
        <v>1044.5779413906328</v>
      </c>
      <c r="N252" s="5">
        <f t="shared" si="215"/>
        <v>3.357975855857763</v>
      </c>
      <c r="O252" s="24">
        <v>13.6</v>
      </c>
    </row>
    <row r="253" spans="1:15">
      <c r="A253" s="28">
        <v>334</v>
      </c>
      <c r="B253" s="8" t="s">
        <v>64</v>
      </c>
      <c r="C253" s="8" t="s">
        <v>155</v>
      </c>
      <c r="D253" s="8" t="s">
        <v>142</v>
      </c>
      <c r="E253" s="2">
        <v>-2</v>
      </c>
      <c r="F253" s="5">
        <v>261833.29</v>
      </c>
      <c r="G253" s="1">
        <v>99338</v>
      </c>
      <c r="H253" s="1">
        <f t="shared" si="209"/>
        <v>167731.9558</v>
      </c>
      <c r="I253" s="1">
        <f t="shared" si="210"/>
        <v>164443.09392156862</v>
      </c>
      <c r="J253" s="1">
        <f t="shared" si="211"/>
        <v>3288.861878431373</v>
      </c>
      <c r="K253" s="1">
        <f t="shared" si="212"/>
        <v>12706.96634848485</v>
      </c>
      <c r="L253" s="1">
        <f t="shared" si="213"/>
        <v>12457.810145573381</v>
      </c>
      <c r="M253" s="1">
        <f t="shared" si="214"/>
        <v>249.15620291146769</v>
      </c>
      <c r="N253" s="5">
        <f t="shared" si="215"/>
        <v>4.853075156518428</v>
      </c>
      <c r="O253" s="24">
        <v>13.2</v>
      </c>
    </row>
    <row r="254" spans="1:15" ht="15.6">
      <c r="A254" s="28">
        <v>336</v>
      </c>
      <c r="B254" s="8" t="s">
        <v>126</v>
      </c>
      <c r="C254" s="8" t="s">
        <v>155</v>
      </c>
      <c r="D254" s="8" t="s">
        <v>139</v>
      </c>
      <c r="E254" s="2">
        <v>-1</v>
      </c>
      <c r="F254" s="23">
        <v>65286.71</v>
      </c>
      <c r="G254" s="11">
        <v>38833</v>
      </c>
      <c r="H254" s="11">
        <f t="shared" si="209"/>
        <v>27106.577099999995</v>
      </c>
      <c r="I254" s="11">
        <f t="shared" si="210"/>
        <v>26838.195148514846</v>
      </c>
      <c r="J254" s="11">
        <f t="shared" si="211"/>
        <v>268.38195148514933</v>
      </c>
      <c r="K254" s="11">
        <f t="shared" si="212"/>
        <v>1964.244717391304</v>
      </c>
      <c r="L254" s="11">
        <f t="shared" si="213"/>
        <v>1944.7967498923799</v>
      </c>
      <c r="M254" s="11">
        <f t="shared" si="214"/>
        <v>19.447967498923866</v>
      </c>
      <c r="N254" s="5">
        <f t="shared" si="215"/>
        <v>3.0086440523520084</v>
      </c>
      <c r="O254" s="24">
        <v>13.8</v>
      </c>
    </row>
    <row r="255" spans="1:15">
      <c r="A255" s="28"/>
      <c r="B255" s="8" t="s">
        <v>160</v>
      </c>
      <c r="E255" s="2"/>
      <c r="F255" s="5">
        <f>SUM(F250:F254)</f>
        <v>2802535.81</v>
      </c>
      <c r="G255" s="1">
        <f t="shared" ref="G255:M255" si="216">SUM(G250:G254)</f>
        <v>1449738</v>
      </c>
      <c r="H255" s="1">
        <f t="shared" si="216"/>
        <v>1404801.8943999996</v>
      </c>
      <c r="I255" s="1">
        <f t="shared" si="216"/>
        <v>1379887.7459988541</v>
      </c>
      <c r="J255" s="1">
        <f t="shared" si="216"/>
        <v>24914.148401145969</v>
      </c>
      <c r="K255" s="1">
        <f t="shared" si="216"/>
        <v>102601.44040744253</v>
      </c>
      <c r="L255" s="1">
        <f t="shared" si="216"/>
        <v>100772.74951656077</v>
      </c>
      <c r="M255" s="1">
        <f t="shared" si="216"/>
        <v>1828.6908908817638</v>
      </c>
      <c r="N255" s="5">
        <f t="shared" si="215"/>
        <v>3.661021566302217</v>
      </c>
    </row>
    <row r="256" spans="1:15">
      <c r="A256" s="28"/>
      <c r="E256" s="2"/>
      <c r="F256" s="8"/>
      <c r="G256" s="8"/>
      <c r="H256" s="8"/>
      <c r="I256" s="8"/>
      <c r="J256" s="8"/>
      <c r="K256" s="8"/>
      <c r="L256" s="8"/>
      <c r="M256" s="8"/>
      <c r="N256" s="8"/>
    </row>
    <row r="257" spans="1:15">
      <c r="A257" s="28"/>
      <c r="B257" s="8" t="s">
        <v>161</v>
      </c>
      <c r="E257" s="2"/>
      <c r="F257" s="8"/>
      <c r="G257" s="8"/>
      <c r="H257" s="8"/>
      <c r="I257" s="8"/>
      <c r="J257" s="8"/>
      <c r="K257" s="8"/>
      <c r="L257" s="8"/>
      <c r="M257" s="8"/>
      <c r="N257" s="8"/>
    </row>
    <row r="258" spans="1:15">
      <c r="A258" s="28">
        <v>330.2</v>
      </c>
      <c r="B258" s="8" t="s">
        <v>0</v>
      </c>
      <c r="C258" s="8" t="s">
        <v>137</v>
      </c>
      <c r="D258" s="8" t="s">
        <v>79</v>
      </c>
      <c r="E258" s="2">
        <v>0</v>
      </c>
      <c r="F258" s="5">
        <v>20758.93</v>
      </c>
      <c r="G258" s="1">
        <v>12173</v>
      </c>
      <c r="H258" s="1">
        <f t="shared" ref="H258" si="217">F258*(1-E258/100)-G258</f>
        <v>8585.93</v>
      </c>
      <c r="I258" s="1">
        <f t="shared" ref="I258" si="218">H258/(1-E258/100)</f>
        <v>8585.93</v>
      </c>
      <c r="J258" s="1">
        <f t="shared" ref="J258" si="219">H258-I258</f>
        <v>0</v>
      </c>
      <c r="K258" s="1">
        <f t="shared" ref="K258" si="220">H258/O258</f>
        <v>390.26954545454549</v>
      </c>
      <c r="L258" s="1">
        <f t="shared" ref="L258" si="221">K258*I258/(I258+J258)</f>
        <v>390.26954545454549</v>
      </c>
      <c r="M258" s="1">
        <f t="shared" ref="M258" si="222">K258*J258/(I258+J258)</f>
        <v>0</v>
      </c>
      <c r="N258" s="5">
        <f t="shared" ref="N258" si="223">K258*100/F258</f>
        <v>1.8800080035654319</v>
      </c>
      <c r="O258" s="24">
        <v>22</v>
      </c>
    </row>
    <row r="259" spans="1:15">
      <c r="A259" s="28">
        <v>330.3</v>
      </c>
      <c r="B259" s="8" t="s">
        <v>111</v>
      </c>
      <c r="C259" s="8" t="s">
        <v>137</v>
      </c>
      <c r="D259" s="8" t="s">
        <v>79</v>
      </c>
      <c r="E259" s="2">
        <v>0</v>
      </c>
      <c r="F259" s="5">
        <v>24129.94</v>
      </c>
      <c r="G259" s="1">
        <v>13866</v>
      </c>
      <c r="H259" s="1">
        <f t="shared" ref="H259:H265" si="224">F259*(1-E259/100)-G259</f>
        <v>10263.939999999999</v>
      </c>
      <c r="I259" s="1">
        <f t="shared" ref="I259:I265" si="225">H259/(1-E259/100)</f>
        <v>10263.939999999999</v>
      </c>
      <c r="J259" s="1">
        <f t="shared" ref="J259:J265" si="226">H259-I259</f>
        <v>0</v>
      </c>
      <c r="K259" s="1">
        <f t="shared" ref="K259:K265" si="227">H259/O259</f>
        <v>466.54272727272723</v>
      </c>
      <c r="L259" s="1">
        <f t="shared" ref="L259:L265" si="228">K259*I259/(I259+J259)</f>
        <v>466.54272727272729</v>
      </c>
      <c r="M259" s="1">
        <f t="shared" ref="M259:M265" si="229">K259*J259/(I259+J259)</f>
        <v>0</v>
      </c>
      <c r="N259" s="5">
        <f t="shared" ref="N259:N266" si="230">K259*100/F259</f>
        <v>1.9334599558586851</v>
      </c>
      <c r="O259" s="24">
        <v>22</v>
      </c>
    </row>
    <row r="260" spans="1:15">
      <c r="A260" s="28">
        <v>331</v>
      </c>
      <c r="B260" s="8" t="s">
        <v>1</v>
      </c>
      <c r="C260" s="8" t="s">
        <v>137</v>
      </c>
      <c r="D260" s="8" t="s">
        <v>139</v>
      </c>
      <c r="E260" s="2">
        <v>-4</v>
      </c>
      <c r="F260" s="5">
        <v>1202030.3500000001</v>
      </c>
      <c r="G260" s="1">
        <v>560157</v>
      </c>
      <c r="H260" s="1">
        <f t="shared" si="224"/>
        <v>689954.56400000025</v>
      </c>
      <c r="I260" s="1">
        <f t="shared" si="225"/>
        <v>663417.85000000021</v>
      </c>
      <c r="J260" s="1">
        <f t="shared" si="226"/>
        <v>26536.714000000036</v>
      </c>
      <c r="K260" s="1">
        <f t="shared" si="227"/>
        <v>33012.180095693795</v>
      </c>
      <c r="L260" s="1">
        <f t="shared" si="228"/>
        <v>31742.480861244036</v>
      </c>
      <c r="M260" s="1">
        <f t="shared" si="229"/>
        <v>1269.6992344497626</v>
      </c>
      <c r="N260" s="5">
        <f t="shared" si="230"/>
        <v>2.7463682672982253</v>
      </c>
      <c r="O260" s="24">
        <v>20.9</v>
      </c>
    </row>
    <row r="261" spans="1:15">
      <c r="A261" s="28">
        <v>332</v>
      </c>
      <c r="B261" s="8" t="s">
        <v>124</v>
      </c>
      <c r="C261" s="8" t="s">
        <v>137</v>
      </c>
      <c r="D261" s="8" t="s">
        <v>140</v>
      </c>
      <c r="E261" s="2">
        <v>-3</v>
      </c>
      <c r="F261" s="5">
        <v>8271908.2300000004</v>
      </c>
      <c r="G261" s="1">
        <v>3014592</v>
      </c>
      <c r="H261" s="1">
        <f t="shared" si="224"/>
        <v>5505473.4769000001</v>
      </c>
      <c r="I261" s="1">
        <f t="shared" si="225"/>
        <v>5345119.8804854369</v>
      </c>
      <c r="J261" s="1">
        <f t="shared" si="226"/>
        <v>160353.59641456325</v>
      </c>
      <c r="K261" s="1">
        <f t="shared" si="227"/>
        <v>257265.11574299069</v>
      </c>
      <c r="L261" s="1">
        <f t="shared" si="228"/>
        <v>249771.95703202981</v>
      </c>
      <c r="M261" s="1">
        <f t="shared" si="229"/>
        <v>7493.1587109609</v>
      </c>
      <c r="N261" s="5">
        <f t="shared" si="230"/>
        <v>3.1101060189468597</v>
      </c>
      <c r="O261" s="24">
        <v>21.4</v>
      </c>
    </row>
    <row r="262" spans="1:15">
      <c r="A262" s="28">
        <v>333</v>
      </c>
      <c r="B262" s="8" t="s">
        <v>125</v>
      </c>
      <c r="C262" s="8" t="s">
        <v>137</v>
      </c>
      <c r="D262" s="8" t="s">
        <v>141</v>
      </c>
      <c r="E262" s="2">
        <v>-2</v>
      </c>
      <c r="F262" s="5">
        <v>7761267.7300000004</v>
      </c>
      <c r="G262" s="1">
        <v>1072252</v>
      </c>
      <c r="H262" s="1">
        <f t="shared" si="224"/>
        <v>6844241.0846000006</v>
      </c>
      <c r="I262" s="1">
        <f t="shared" si="225"/>
        <v>6710040.2790196082</v>
      </c>
      <c r="J262" s="1">
        <f t="shared" si="226"/>
        <v>134200.80558039248</v>
      </c>
      <c r="K262" s="1">
        <f t="shared" si="227"/>
        <v>316863.01317592594</v>
      </c>
      <c r="L262" s="1">
        <f t="shared" si="228"/>
        <v>310650.01291757444</v>
      </c>
      <c r="M262" s="1">
        <f t="shared" si="229"/>
        <v>6213.0002583515034</v>
      </c>
      <c r="N262" s="5">
        <f t="shared" si="230"/>
        <v>4.0826192859078958</v>
      </c>
      <c r="O262" s="24">
        <v>21.6</v>
      </c>
    </row>
    <row r="263" spans="1:15">
      <c r="A263" s="28">
        <v>334</v>
      </c>
      <c r="B263" s="8" t="s">
        <v>64</v>
      </c>
      <c r="C263" s="8" t="s">
        <v>137</v>
      </c>
      <c r="D263" s="8" t="s">
        <v>142</v>
      </c>
      <c r="E263" s="2">
        <v>-4</v>
      </c>
      <c r="F263" s="5">
        <v>288315.67</v>
      </c>
      <c r="G263" s="1">
        <v>102806</v>
      </c>
      <c r="H263" s="1">
        <f t="shared" si="224"/>
        <v>197042.29680000001</v>
      </c>
      <c r="I263" s="1">
        <f t="shared" si="225"/>
        <v>189463.74692307692</v>
      </c>
      <c r="J263" s="1">
        <f t="shared" si="226"/>
        <v>7578.5498769230908</v>
      </c>
      <c r="K263" s="1">
        <f t="shared" si="227"/>
        <v>10053.178408163265</v>
      </c>
      <c r="L263" s="1">
        <f t="shared" si="228"/>
        <v>9666.5177001569846</v>
      </c>
      <c r="M263" s="1">
        <f t="shared" si="229"/>
        <v>386.66070800628012</v>
      </c>
      <c r="N263" s="5">
        <f t="shared" si="230"/>
        <v>3.4868650767969931</v>
      </c>
      <c r="O263" s="24">
        <v>19.600000000000001</v>
      </c>
    </row>
    <row r="264" spans="1:15">
      <c r="A264" s="28">
        <v>335</v>
      </c>
      <c r="B264" s="8" t="s">
        <v>65</v>
      </c>
      <c r="C264" s="8" t="s">
        <v>137</v>
      </c>
      <c r="D264" s="8" t="s">
        <v>143</v>
      </c>
      <c r="E264" s="2">
        <v>-2</v>
      </c>
      <c r="F264" s="5">
        <v>2910.09</v>
      </c>
      <c r="G264" s="1">
        <v>1267</v>
      </c>
      <c r="H264" s="1">
        <f t="shared" si="224"/>
        <v>1701.2918000000004</v>
      </c>
      <c r="I264" s="1">
        <f t="shared" si="225"/>
        <v>1667.9331372549022</v>
      </c>
      <c r="J264" s="1">
        <f t="shared" si="226"/>
        <v>33.358662745098172</v>
      </c>
      <c r="K264" s="1">
        <f t="shared" si="227"/>
        <v>84.222366336633684</v>
      </c>
      <c r="L264" s="1">
        <f t="shared" si="228"/>
        <v>82.570947388856553</v>
      </c>
      <c r="M264" s="1">
        <f t="shared" si="229"/>
        <v>1.6514189477771373</v>
      </c>
      <c r="N264" s="5">
        <f t="shared" si="230"/>
        <v>2.8941498832212638</v>
      </c>
      <c r="O264" s="24">
        <v>20.2</v>
      </c>
    </row>
    <row r="265" spans="1:15" ht="15.6">
      <c r="A265" s="28">
        <v>336</v>
      </c>
      <c r="B265" s="8" t="s">
        <v>126</v>
      </c>
      <c r="C265" s="8" t="s">
        <v>137</v>
      </c>
      <c r="D265" s="8" t="s">
        <v>139</v>
      </c>
      <c r="E265" s="2">
        <v>-2</v>
      </c>
      <c r="F265" s="23">
        <v>186957.26</v>
      </c>
      <c r="G265" s="11">
        <v>38479</v>
      </c>
      <c r="H265" s="11">
        <f t="shared" si="224"/>
        <v>152217.40520000001</v>
      </c>
      <c r="I265" s="11">
        <f t="shared" si="225"/>
        <v>149232.75019607844</v>
      </c>
      <c r="J265" s="11">
        <f t="shared" si="226"/>
        <v>2984.6550039215654</v>
      </c>
      <c r="K265" s="11">
        <f t="shared" si="227"/>
        <v>7079.8793116279076</v>
      </c>
      <c r="L265" s="11">
        <f t="shared" si="228"/>
        <v>6941.0581486548117</v>
      </c>
      <c r="M265" s="11">
        <f t="shared" si="229"/>
        <v>138.82116297309605</v>
      </c>
      <c r="N265" s="5">
        <f t="shared" si="230"/>
        <v>3.7868972360997946</v>
      </c>
      <c r="O265" s="24">
        <v>21.5</v>
      </c>
    </row>
    <row r="266" spans="1:15">
      <c r="A266" s="28"/>
      <c r="B266" s="8" t="s">
        <v>162</v>
      </c>
      <c r="E266" s="2"/>
      <c r="F266" s="5">
        <f>SUM(F258:F265)</f>
        <v>17758278.200000003</v>
      </c>
      <c r="G266" s="1">
        <f t="shared" ref="G266:M266" si="231">SUM(G258:G265)</f>
        <v>4815592</v>
      </c>
      <c r="H266" s="1">
        <f t="shared" si="231"/>
        <v>13409479.989300003</v>
      </c>
      <c r="I266" s="1">
        <f t="shared" si="231"/>
        <v>13077792.309761457</v>
      </c>
      <c r="J266" s="1">
        <f t="shared" si="231"/>
        <v>331687.67953854555</v>
      </c>
      <c r="K266" s="1">
        <f t="shared" si="231"/>
        <v>625214.40137346555</v>
      </c>
      <c r="L266" s="1">
        <f t="shared" si="231"/>
        <v>609711.40987977618</v>
      </c>
      <c r="M266" s="1">
        <f t="shared" si="231"/>
        <v>15502.991493689318</v>
      </c>
      <c r="N266" s="5">
        <f t="shared" si="230"/>
        <v>3.5206926838969412</v>
      </c>
    </row>
    <row r="267" spans="1:15">
      <c r="A267" s="28"/>
      <c r="E267" s="2"/>
      <c r="F267" s="8"/>
      <c r="G267" s="8"/>
      <c r="H267" s="8"/>
      <c r="I267" s="8"/>
      <c r="J267" s="8"/>
      <c r="K267" s="8"/>
      <c r="L267" s="8"/>
      <c r="M267" s="8"/>
      <c r="N267" s="8"/>
    </row>
    <row r="268" spans="1:15">
      <c r="A268" s="28"/>
      <c r="B268" s="8" t="s">
        <v>163</v>
      </c>
      <c r="E268" s="2"/>
      <c r="F268" s="8"/>
      <c r="G268" s="8"/>
      <c r="H268" s="8"/>
      <c r="I268" s="8"/>
      <c r="J268" s="8"/>
      <c r="K268" s="8"/>
      <c r="L268" s="8"/>
      <c r="M268" s="8"/>
      <c r="N268" s="8"/>
    </row>
    <row r="269" spans="1:15">
      <c r="A269" s="28">
        <v>330.2</v>
      </c>
      <c r="B269" s="8" t="s">
        <v>0</v>
      </c>
      <c r="C269" s="8" t="s">
        <v>169</v>
      </c>
      <c r="D269" s="8" t="s">
        <v>79</v>
      </c>
      <c r="E269" s="2">
        <v>0</v>
      </c>
      <c r="F269" s="5">
        <v>300510.01</v>
      </c>
      <c r="G269" s="1">
        <v>227732</v>
      </c>
      <c r="H269" s="1">
        <f t="shared" ref="H269" si="232">F269*(1-E269/100)-G269</f>
        <v>72778.010000000009</v>
      </c>
      <c r="I269" s="1">
        <f t="shared" ref="I269" si="233">H269/(1-E269/100)</f>
        <v>72778.010000000009</v>
      </c>
      <c r="J269" s="1">
        <f t="shared" ref="J269" si="234">H269-I269</f>
        <v>0</v>
      </c>
      <c r="K269" s="1">
        <f t="shared" ref="K269" si="235">H269/O269</f>
        <v>1548.4682978723406</v>
      </c>
      <c r="L269" s="1">
        <f t="shared" ref="L269" si="236">K269*I269/(I269+J269)</f>
        <v>1548.4682978723406</v>
      </c>
      <c r="M269" s="1">
        <f t="shared" ref="M269" si="237">K269*J269/(I269+J269)</f>
        <v>0</v>
      </c>
      <c r="N269" s="5">
        <f t="shared" ref="N269" si="238">K269*100/F269</f>
        <v>0.51528010593468765</v>
      </c>
      <c r="O269" s="24">
        <v>47</v>
      </c>
    </row>
    <row r="270" spans="1:15">
      <c r="A270" s="28">
        <v>330.5</v>
      </c>
      <c r="B270" s="8" t="s">
        <v>164</v>
      </c>
      <c r="C270" s="8" t="s">
        <v>169</v>
      </c>
      <c r="D270" s="8" t="s">
        <v>79</v>
      </c>
      <c r="E270" s="2">
        <v>0</v>
      </c>
      <c r="F270" s="5">
        <v>212279.74</v>
      </c>
      <c r="G270" s="1">
        <v>163648</v>
      </c>
      <c r="H270" s="1">
        <f t="shared" ref="H270:H276" si="239">F270*(1-E270/100)-G270</f>
        <v>48631.739999999991</v>
      </c>
      <c r="I270" s="1">
        <f t="shared" ref="I270:I276" si="240">H270/(1-E270/100)</f>
        <v>48631.739999999991</v>
      </c>
      <c r="J270" s="1">
        <f t="shared" ref="J270:J276" si="241">H270-I270</f>
        <v>0</v>
      </c>
      <c r="K270" s="1">
        <f t="shared" ref="K270:K276" si="242">H270/O270</f>
        <v>1034.7178723404254</v>
      </c>
      <c r="L270" s="1">
        <f t="shared" ref="L270:L276" si="243">K270*I270/(I270+J270)</f>
        <v>1034.7178723404254</v>
      </c>
      <c r="M270" s="1">
        <f t="shared" ref="M270:M276" si="244">K270*J270/(I270+J270)</f>
        <v>0</v>
      </c>
      <c r="N270" s="5">
        <f t="shared" ref="N270:N277" si="245">K270*100/F270</f>
        <v>0.48743128870443569</v>
      </c>
      <c r="O270" s="24">
        <v>47</v>
      </c>
    </row>
    <row r="271" spans="1:15">
      <c r="A271" s="28">
        <v>331</v>
      </c>
      <c r="B271" s="8" t="s">
        <v>1</v>
      </c>
      <c r="C271" s="8" t="s">
        <v>169</v>
      </c>
      <c r="D271" s="8" t="s">
        <v>139</v>
      </c>
      <c r="E271" s="2">
        <v>-5</v>
      </c>
      <c r="F271" s="5">
        <v>31596208.039999999</v>
      </c>
      <c r="G271" s="1">
        <v>10311084</v>
      </c>
      <c r="H271" s="1">
        <f t="shared" si="239"/>
        <v>22864934.442000002</v>
      </c>
      <c r="I271" s="1">
        <f t="shared" si="240"/>
        <v>21776128.039999999</v>
      </c>
      <c r="J271" s="1">
        <f t="shared" si="241"/>
        <v>1088806.4020000026</v>
      </c>
      <c r="K271" s="1">
        <f t="shared" si="242"/>
        <v>516138.47498871339</v>
      </c>
      <c r="L271" s="1">
        <f t="shared" si="243"/>
        <v>491560.45237020322</v>
      </c>
      <c r="M271" s="1">
        <f t="shared" si="244"/>
        <v>24578.022618510218</v>
      </c>
      <c r="N271" s="5">
        <f t="shared" si="245"/>
        <v>1.6335456278022198</v>
      </c>
      <c r="O271" s="24">
        <v>44.3</v>
      </c>
    </row>
    <row r="272" spans="1:15">
      <c r="A272" s="28">
        <v>332</v>
      </c>
      <c r="B272" s="8" t="s">
        <v>124</v>
      </c>
      <c r="C272" s="8" t="s">
        <v>169</v>
      </c>
      <c r="D272" s="8" t="s">
        <v>140</v>
      </c>
      <c r="E272" s="2">
        <v>-9</v>
      </c>
      <c r="F272" s="5">
        <v>11656734.99</v>
      </c>
      <c r="G272" s="1">
        <v>6206732</v>
      </c>
      <c r="H272" s="1">
        <f t="shared" si="239"/>
        <v>6499109.1391000003</v>
      </c>
      <c r="I272" s="1">
        <f t="shared" si="240"/>
        <v>5962485.4487155965</v>
      </c>
      <c r="J272" s="1">
        <f t="shared" si="241"/>
        <v>536623.6903844038</v>
      </c>
      <c r="K272" s="1">
        <f t="shared" si="242"/>
        <v>148721.03293135011</v>
      </c>
      <c r="L272" s="1">
        <f t="shared" si="243"/>
        <v>136441.31461591754</v>
      </c>
      <c r="M272" s="1">
        <f t="shared" si="244"/>
        <v>12279.718315432581</v>
      </c>
      <c r="N272" s="5">
        <f t="shared" si="245"/>
        <v>1.2758378144388964</v>
      </c>
      <c r="O272" s="24">
        <v>43.7</v>
      </c>
    </row>
    <row r="273" spans="1:15">
      <c r="A273" s="28">
        <v>333</v>
      </c>
      <c r="B273" s="8" t="s">
        <v>125</v>
      </c>
      <c r="C273" s="8" t="s">
        <v>169</v>
      </c>
      <c r="D273" s="8" t="s">
        <v>141</v>
      </c>
      <c r="E273" s="2">
        <v>-17</v>
      </c>
      <c r="F273" s="5">
        <v>7889887.7599999998</v>
      </c>
      <c r="G273" s="1">
        <v>4799510</v>
      </c>
      <c r="H273" s="1">
        <f t="shared" si="239"/>
        <v>4431658.6791999992</v>
      </c>
      <c r="I273" s="1">
        <f t="shared" si="240"/>
        <v>3787742.4608547003</v>
      </c>
      <c r="J273" s="1">
        <f t="shared" si="241"/>
        <v>643916.2183452989</v>
      </c>
      <c r="K273" s="1">
        <f t="shared" si="242"/>
        <v>114218.00719587627</v>
      </c>
      <c r="L273" s="1">
        <f t="shared" si="243"/>
        <v>97622.228372543832</v>
      </c>
      <c r="M273" s="1">
        <f t="shared" si="244"/>
        <v>16595.778823332446</v>
      </c>
      <c r="N273" s="5">
        <f t="shared" si="245"/>
        <v>1.447650596183846</v>
      </c>
      <c r="O273" s="24">
        <v>38.799999999999997</v>
      </c>
    </row>
    <row r="274" spans="1:15">
      <c r="A274" s="28">
        <v>334</v>
      </c>
      <c r="B274" s="8" t="s">
        <v>64</v>
      </c>
      <c r="C274" s="8" t="s">
        <v>169</v>
      </c>
      <c r="D274" s="8" t="s">
        <v>142</v>
      </c>
      <c r="E274" s="2">
        <v>-8</v>
      </c>
      <c r="F274" s="5">
        <v>10057945.59</v>
      </c>
      <c r="G274" s="1">
        <v>1969413</v>
      </c>
      <c r="H274" s="1">
        <f t="shared" si="239"/>
        <v>8893168.2372000013</v>
      </c>
      <c r="I274" s="1">
        <f t="shared" si="240"/>
        <v>8234415.0344444448</v>
      </c>
      <c r="J274" s="1">
        <f t="shared" si="241"/>
        <v>658753.20275555644</v>
      </c>
      <c r="K274" s="1">
        <f t="shared" si="242"/>
        <v>234648.23844854886</v>
      </c>
      <c r="L274" s="1">
        <f t="shared" si="243"/>
        <v>217266.88745236004</v>
      </c>
      <c r="M274" s="1">
        <f t="shared" si="244"/>
        <v>17381.350996188827</v>
      </c>
      <c r="N274" s="5">
        <f t="shared" si="245"/>
        <v>2.3329638875939565</v>
      </c>
      <c r="O274" s="24">
        <v>37.9</v>
      </c>
    </row>
    <row r="275" spans="1:15">
      <c r="A275" s="28">
        <v>335</v>
      </c>
      <c r="B275" s="8" t="s">
        <v>65</v>
      </c>
      <c r="C275" s="8" t="s">
        <v>169</v>
      </c>
      <c r="D275" s="8" t="s">
        <v>143</v>
      </c>
      <c r="E275" s="2">
        <v>-3</v>
      </c>
      <c r="F275" s="5">
        <v>158874.82999999999</v>
      </c>
      <c r="G275" s="1">
        <v>34266</v>
      </c>
      <c r="H275" s="1">
        <f t="shared" si="239"/>
        <v>129375.07489999998</v>
      </c>
      <c r="I275" s="1">
        <f t="shared" si="240"/>
        <v>125606.86883495143</v>
      </c>
      <c r="J275" s="1">
        <f t="shared" si="241"/>
        <v>3768.206065048551</v>
      </c>
      <c r="K275" s="1">
        <f t="shared" si="242"/>
        <v>3234.3768724999995</v>
      </c>
      <c r="L275" s="1">
        <f t="shared" si="243"/>
        <v>3140.1717208737859</v>
      </c>
      <c r="M275" s="1">
        <f t="shared" si="244"/>
        <v>94.205151626213777</v>
      </c>
      <c r="N275" s="5">
        <f t="shared" si="245"/>
        <v>2.035801940747946</v>
      </c>
      <c r="O275" s="24">
        <v>40</v>
      </c>
    </row>
    <row r="276" spans="1:15" ht="15.6">
      <c r="A276" s="28">
        <v>336</v>
      </c>
      <c r="B276" s="8" t="s">
        <v>126</v>
      </c>
      <c r="C276" s="8" t="s">
        <v>169</v>
      </c>
      <c r="D276" s="8" t="s">
        <v>139</v>
      </c>
      <c r="E276" s="2">
        <v>-6</v>
      </c>
      <c r="F276" s="23">
        <v>2148088.58</v>
      </c>
      <c r="G276" s="11">
        <v>718825</v>
      </c>
      <c r="H276" s="11">
        <f t="shared" si="239"/>
        <v>1558148.8948000004</v>
      </c>
      <c r="I276" s="11">
        <f t="shared" si="240"/>
        <v>1469951.7875471702</v>
      </c>
      <c r="J276" s="11">
        <f t="shared" si="241"/>
        <v>88197.107252830174</v>
      </c>
      <c r="K276" s="11">
        <f t="shared" si="242"/>
        <v>35252.237438914031</v>
      </c>
      <c r="L276" s="11">
        <f t="shared" si="243"/>
        <v>33256.827772560406</v>
      </c>
      <c r="M276" s="11">
        <f t="shared" si="244"/>
        <v>1995.4096663536236</v>
      </c>
      <c r="N276" s="5">
        <f t="shared" si="245"/>
        <v>1.6410979401470507</v>
      </c>
      <c r="O276" s="24">
        <v>44.2</v>
      </c>
    </row>
    <row r="277" spans="1:15">
      <c r="A277" s="28"/>
      <c r="B277" s="8" t="s">
        <v>165</v>
      </c>
      <c r="E277" s="2"/>
      <c r="F277" s="5">
        <f>SUM(F269:F276)</f>
        <v>64020529.539999992</v>
      </c>
      <c r="G277" s="1">
        <f t="shared" ref="G277:M277" si="246">SUM(G269:G276)</f>
        <v>24431210</v>
      </c>
      <c r="H277" s="1">
        <f t="shared" si="246"/>
        <v>44497804.217200004</v>
      </c>
      <c r="I277" s="1">
        <f t="shared" si="246"/>
        <v>41477739.390396863</v>
      </c>
      <c r="J277" s="1">
        <f t="shared" si="246"/>
        <v>3020064.8268031403</v>
      </c>
      <c r="K277" s="1">
        <f t="shared" si="246"/>
        <v>1054795.5540461154</v>
      </c>
      <c r="L277" s="1">
        <f t="shared" si="246"/>
        <v>981871.06847467157</v>
      </c>
      <c r="M277" s="1">
        <f t="shared" si="246"/>
        <v>72924.485571443904</v>
      </c>
      <c r="N277" s="5">
        <f t="shared" si="245"/>
        <v>1.6475895492040249</v>
      </c>
    </row>
    <row r="278" spans="1:15">
      <c r="A278" s="28"/>
      <c r="E278" s="2"/>
      <c r="F278" s="8"/>
      <c r="G278" s="8"/>
      <c r="H278" s="8"/>
      <c r="I278" s="8"/>
      <c r="J278" s="8"/>
      <c r="K278" s="8"/>
      <c r="L278" s="8"/>
      <c r="M278" s="8"/>
      <c r="N278" s="8"/>
    </row>
    <row r="279" spans="1:15">
      <c r="A279" s="28"/>
      <c r="B279" s="8" t="s">
        <v>166</v>
      </c>
      <c r="E279" s="2"/>
      <c r="F279" s="8"/>
      <c r="G279" s="8"/>
      <c r="H279" s="8"/>
      <c r="I279" s="8"/>
      <c r="J279" s="8"/>
      <c r="K279" s="8"/>
      <c r="L279" s="8"/>
      <c r="M279" s="8"/>
      <c r="N279" s="8"/>
    </row>
    <row r="280" spans="1:15">
      <c r="A280" s="28">
        <v>331</v>
      </c>
      <c r="B280" s="8" t="s">
        <v>1</v>
      </c>
      <c r="C280" s="8" t="s">
        <v>170</v>
      </c>
      <c r="D280" s="8" t="s">
        <v>139</v>
      </c>
      <c r="E280" s="2">
        <v>-3</v>
      </c>
      <c r="F280" s="5">
        <v>23122316.989999998</v>
      </c>
      <c r="G280" s="1">
        <v>6479110</v>
      </c>
      <c r="H280" s="1">
        <f t="shared" ref="H280" si="247">F280*(1-E280/100)-G280</f>
        <v>17336876.499699999</v>
      </c>
      <c r="I280" s="1">
        <f t="shared" ref="I280" si="248">H280/(1-E280/100)</f>
        <v>16831918.931747571</v>
      </c>
      <c r="J280" s="1">
        <f t="shared" ref="J280" si="249">H280-I280</f>
        <v>504957.56795242801</v>
      </c>
      <c r="K280" s="1">
        <f t="shared" ref="K280" si="250">H280/O280</f>
        <v>661712.84349999996</v>
      </c>
      <c r="L280" s="1">
        <f t="shared" ref="L280" si="251">K280*I280/(I280+J280)</f>
        <v>642439.65388349502</v>
      </c>
      <c r="M280" s="1">
        <f t="shared" ref="M280" si="252">K280*J280/(I280+J280)</f>
        <v>19273.189616504886</v>
      </c>
      <c r="N280" s="5">
        <f t="shared" ref="N280" si="253">K280*100/F280</f>
        <v>2.8617929759642138</v>
      </c>
      <c r="O280" s="24">
        <v>26.2</v>
      </c>
    </row>
    <row r="281" spans="1:15">
      <c r="A281" s="28">
        <v>332</v>
      </c>
      <c r="B281" s="8" t="s">
        <v>124</v>
      </c>
      <c r="C281" s="8" t="s">
        <v>170</v>
      </c>
      <c r="D281" s="8" t="s">
        <v>140</v>
      </c>
      <c r="E281" s="2">
        <v>-2</v>
      </c>
      <c r="F281" s="5">
        <v>117865347.31</v>
      </c>
      <c r="G281" s="1">
        <v>33112655</v>
      </c>
      <c r="H281" s="1">
        <f t="shared" ref="H281:H285" si="254">F281*(1-E281/100)-G281</f>
        <v>87109999.256200001</v>
      </c>
      <c r="I281" s="1">
        <f t="shared" ref="I281:I285" si="255">H281/(1-E281/100)</f>
        <v>85401960.055098042</v>
      </c>
      <c r="J281" s="1">
        <f t="shared" ref="J281:J285" si="256">H281-I281</f>
        <v>1708039.2011019588</v>
      </c>
      <c r="K281" s="1">
        <f t="shared" ref="K281:K285" si="257">H281/O281</f>
        <v>3299621.1839469699</v>
      </c>
      <c r="L281" s="1">
        <f t="shared" ref="L281:L285" si="258">K281*I281/(I281+J281)</f>
        <v>3234922.7293597744</v>
      </c>
      <c r="M281" s="1">
        <f t="shared" ref="M281:M285" si="259">K281*J281/(I281+J281)</f>
        <v>64698.454587195411</v>
      </c>
      <c r="N281" s="5">
        <f t="shared" ref="N281:N286" si="260">K281*100/F281</f>
        <v>2.7994836983499236</v>
      </c>
      <c r="O281" s="24">
        <v>26.4</v>
      </c>
    </row>
    <row r="282" spans="1:15">
      <c r="A282" s="28">
        <v>333</v>
      </c>
      <c r="B282" s="8" t="s">
        <v>125</v>
      </c>
      <c r="C282" s="8" t="s">
        <v>170</v>
      </c>
      <c r="D282" s="8" t="s">
        <v>141</v>
      </c>
      <c r="E282" s="2">
        <v>-5</v>
      </c>
      <c r="F282" s="5">
        <v>24053733.609999999</v>
      </c>
      <c r="G282" s="1">
        <v>5362038</v>
      </c>
      <c r="H282" s="1">
        <f t="shared" si="254"/>
        <v>19894382.2905</v>
      </c>
      <c r="I282" s="1">
        <f t="shared" si="255"/>
        <v>18947030.752857141</v>
      </c>
      <c r="J282" s="1">
        <f t="shared" si="256"/>
        <v>947351.53764285892</v>
      </c>
      <c r="K282" s="1">
        <f t="shared" si="257"/>
        <v>768122.86835907341</v>
      </c>
      <c r="L282" s="1">
        <f t="shared" si="258"/>
        <v>731545.58891340322</v>
      </c>
      <c r="M282" s="1">
        <f t="shared" si="259"/>
        <v>36577.279445670225</v>
      </c>
      <c r="N282" s="5">
        <f t="shared" si="260"/>
        <v>3.1933623312421537</v>
      </c>
      <c r="O282" s="24">
        <v>25.9</v>
      </c>
    </row>
    <row r="283" spans="1:15">
      <c r="A283" s="28">
        <v>334</v>
      </c>
      <c r="B283" s="8" t="s">
        <v>64</v>
      </c>
      <c r="C283" s="8" t="s">
        <v>170</v>
      </c>
      <c r="D283" s="8" t="s">
        <v>142</v>
      </c>
      <c r="E283" s="2">
        <v>-4</v>
      </c>
      <c r="F283" s="5">
        <v>15764745.34</v>
      </c>
      <c r="G283" s="1">
        <v>2428520</v>
      </c>
      <c r="H283" s="1">
        <f t="shared" si="254"/>
        <v>13966815.1536</v>
      </c>
      <c r="I283" s="1">
        <f t="shared" si="255"/>
        <v>13429629.955384614</v>
      </c>
      <c r="J283" s="1">
        <f t="shared" si="256"/>
        <v>537185.1982153859</v>
      </c>
      <c r="K283" s="1">
        <f t="shared" si="257"/>
        <v>574766.05570370366</v>
      </c>
      <c r="L283" s="1">
        <f t="shared" si="258"/>
        <v>552659.66894586885</v>
      </c>
      <c r="M283" s="1">
        <f t="shared" si="259"/>
        <v>22106.386757834807</v>
      </c>
      <c r="N283" s="5">
        <f t="shared" si="260"/>
        <v>3.6458949593390875</v>
      </c>
      <c r="O283" s="24">
        <v>24.3</v>
      </c>
    </row>
    <row r="284" spans="1:15">
      <c r="A284" s="28">
        <v>335</v>
      </c>
      <c r="B284" s="8" t="s">
        <v>65</v>
      </c>
      <c r="C284" s="8" t="s">
        <v>170</v>
      </c>
      <c r="D284" s="8" t="s">
        <v>143</v>
      </c>
      <c r="E284" s="2">
        <v>-2</v>
      </c>
      <c r="F284" s="5">
        <v>716521.19</v>
      </c>
      <c r="G284" s="1">
        <v>200692</v>
      </c>
      <c r="H284" s="1">
        <f t="shared" si="254"/>
        <v>530159.61379999993</v>
      </c>
      <c r="I284" s="1">
        <f t="shared" si="255"/>
        <v>519764.32725490187</v>
      </c>
      <c r="J284" s="1">
        <f t="shared" si="256"/>
        <v>10395.286545098061</v>
      </c>
      <c r="K284" s="1">
        <f t="shared" si="257"/>
        <v>21551.203813008127</v>
      </c>
      <c r="L284" s="1">
        <f t="shared" si="258"/>
        <v>21128.631189223652</v>
      </c>
      <c r="M284" s="1">
        <f t="shared" si="259"/>
        <v>422.57262378447405</v>
      </c>
      <c r="N284" s="5">
        <f t="shared" si="260"/>
        <v>3.0077552644337184</v>
      </c>
      <c r="O284" s="24">
        <v>24.6</v>
      </c>
    </row>
    <row r="285" spans="1:15" ht="15.6">
      <c r="A285" s="28">
        <v>336</v>
      </c>
      <c r="B285" s="8" t="s">
        <v>126</v>
      </c>
      <c r="C285" s="8" t="s">
        <v>170</v>
      </c>
      <c r="D285" s="8" t="s">
        <v>139</v>
      </c>
      <c r="E285" s="2">
        <v>-3</v>
      </c>
      <c r="F285" s="23">
        <v>6840814.9100000001</v>
      </c>
      <c r="G285" s="11">
        <v>2289521</v>
      </c>
      <c r="H285" s="11">
        <f t="shared" si="254"/>
        <v>4756518.3573000003</v>
      </c>
      <c r="I285" s="11">
        <f t="shared" si="255"/>
        <v>4617978.9876699029</v>
      </c>
      <c r="J285" s="11">
        <f t="shared" si="256"/>
        <v>138539.36963009741</v>
      </c>
      <c r="K285" s="11">
        <f t="shared" si="257"/>
        <v>182242.08265517242</v>
      </c>
      <c r="L285" s="11">
        <f t="shared" si="258"/>
        <v>176934.06083026447</v>
      </c>
      <c r="M285" s="11">
        <f t="shared" si="259"/>
        <v>5308.0218249079462</v>
      </c>
      <c r="N285" s="5">
        <f t="shared" si="260"/>
        <v>2.664040542724937</v>
      </c>
      <c r="O285" s="24">
        <v>26.1</v>
      </c>
    </row>
    <row r="286" spans="1:15">
      <c r="A286" s="28"/>
      <c r="B286" s="8" t="s">
        <v>167</v>
      </c>
      <c r="C286" s="8"/>
      <c r="D286" s="8"/>
      <c r="E286" s="2"/>
      <c r="F286" s="5">
        <f>SUM(F280:F285)</f>
        <v>188363479.35000002</v>
      </c>
      <c r="G286" s="1">
        <f t="shared" ref="G286:M286" si="261">SUM(G280:G285)</f>
        <v>49872536</v>
      </c>
      <c r="H286" s="1">
        <f t="shared" si="261"/>
        <v>143594751.17109999</v>
      </c>
      <c r="I286" s="1">
        <f t="shared" si="261"/>
        <v>139748283.01001218</v>
      </c>
      <c r="J286" s="1">
        <f t="shared" si="261"/>
        <v>3846468.1610878268</v>
      </c>
      <c r="K286" s="1">
        <f t="shared" si="261"/>
        <v>5508016.2379779276</v>
      </c>
      <c r="L286" s="1">
        <f t="shared" si="261"/>
        <v>5359630.333122029</v>
      </c>
      <c r="M286" s="1">
        <f t="shared" si="261"/>
        <v>148385.90485589777</v>
      </c>
      <c r="N286" s="5">
        <f t="shared" si="260"/>
        <v>2.9241423321467899</v>
      </c>
    </row>
    <row r="287" spans="1:15">
      <c r="A287" s="28"/>
      <c r="B287" s="8"/>
      <c r="C287" s="8"/>
      <c r="D287" s="8"/>
      <c r="E287" s="2"/>
      <c r="F287" s="8"/>
      <c r="G287" s="8"/>
      <c r="H287" s="8"/>
      <c r="I287" s="8"/>
      <c r="J287" s="8"/>
      <c r="K287" s="8"/>
      <c r="L287" s="8"/>
      <c r="M287" s="8"/>
      <c r="N287" s="8"/>
    </row>
    <row r="288" spans="1:15">
      <c r="A288" s="28"/>
      <c r="B288" s="8" t="s">
        <v>171</v>
      </c>
      <c r="C288" s="8"/>
      <c r="D288" s="8"/>
      <c r="E288" s="2"/>
      <c r="F288" s="8"/>
      <c r="G288" s="8"/>
      <c r="H288" s="8"/>
      <c r="I288" s="8"/>
      <c r="J288" s="8"/>
      <c r="K288" s="8"/>
      <c r="L288" s="8"/>
      <c r="M288" s="8"/>
      <c r="N288" s="8"/>
    </row>
    <row r="289" spans="1:15">
      <c r="A289" s="28">
        <v>331</v>
      </c>
      <c r="B289" s="8" t="s">
        <v>1</v>
      </c>
      <c r="C289" s="8" t="s">
        <v>101</v>
      </c>
      <c r="D289" s="8" t="s">
        <v>139</v>
      </c>
      <c r="E289" s="2">
        <v>-1</v>
      </c>
      <c r="F289" s="5">
        <v>190851.69</v>
      </c>
      <c r="G289" s="1">
        <v>149454</v>
      </c>
      <c r="H289" s="1">
        <f t="shared" ref="H289" si="262">F289*(1-E289/100)-G289</f>
        <v>43306.20689999999</v>
      </c>
      <c r="I289" s="1">
        <f t="shared" ref="I289" si="263">H289/(1-E289/100)</f>
        <v>42877.432574257415</v>
      </c>
      <c r="J289" s="1">
        <f t="shared" ref="J289" si="264">H289-I289</f>
        <v>428.77432574257546</v>
      </c>
      <c r="K289" s="1">
        <f t="shared" ref="K289" si="265">H289/O289</f>
        <v>8838.0014081632635</v>
      </c>
      <c r="L289" s="1">
        <f t="shared" ref="L289" si="266">K289*I289/(I289+J289)</f>
        <v>8750.4964437260041</v>
      </c>
      <c r="M289" s="1">
        <f t="shared" ref="M289" si="267">K289*J289/(I289+J289)</f>
        <v>87.504964437260298</v>
      </c>
      <c r="N289" s="5">
        <f t="shared" ref="N289" si="268">K289*100/F289</f>
        <v>4.6308216648033156</v>
      </c>
      <c r="O289" s="24">
        <v>4.9000000000000004</v>
      </c>
    </row>
    <row r="290" spans="1:15">
      <c r="A290" s="28">
        <v>334</v>
      </c>
      <c r="B290" s="8" t="s">
        <v>64</v>
      </c>
      <c r="C290" s="8" t="s">
        <v>101</v>
      </c>
      <c r="D290" s="8" t="s">
        <v>142</v>
      </c>
      <c r="E290" s="2">
        <v>-1</v>
      </c>
      <c r="F290" s="5">
        <v>28640.22</v>
      </c>
      <c r="G290" s="1">
        <v>17085</v>
      </c>
      <c r="H290" s="1">
        <f t="shared" ref="H290:H292" si="269">F290*(1-E290/100)-G290</f>
        <v>11841.622200000002</v>
      </c>
      <c r="I290" s="1">
        <f t="shared" ref="I290:I292" si="270">H290/(1-E290/100)</f>
        <v>11724.378415841586</v>
      </c>
      <c r="J290" s="1">
        <f t="shared" ref="J290:J292" si="271">H290-I290</f>
        <v>117.24378415841602</v>
      </c>
      <c r="K290" s="1">
        <f t="shared" ref="K290:K292" si="272">H290/O290</f>
        <v>2416.6575918367348</v>
      </c>
      <c r="L290" s="1">
        <f t="shared" ref="L290:L292" si="273">K290*I290/(I290+J290)</f>
        <v>2392.7302889472621</v>
      </c>
      <c r="M290" s="1">
        <f t="shared" ref="M290:M292" si="274">K290*J290/(I290+J290)</f>
        <v>23.927302889472656</v>
      </c>
      <c r="N290" s="5">
        <f t="shared" ref="N290:N293" si="275">K290*100/F290</f>
        <v>8.4379854338993727</v>
      </c>
      <c r="O290" s="24">
        <v>4.9000000000000004</v>
      </c>
    </row>
    <row r="291" spans="1:15">
      <c r="A291" s="28">
        <v>335</v>
      </c>
      <c r="B291" s="8" t="s">
        <v>65</v>
      </c>
      <c r="C291" s="8" t="s">
        <v>101</v>
      </c>
      <c r="D291" s="8" t="s">
        <v>143</v>
      </c>
      <c r="E291" s="2">
        <v>0</v>
      </c>
      <c r="F291" s="5">
        <v>3274.14</v>
      </c>
      <c r="G291" s="1">
        <v>2581</v>
      </c>
      <c r="H291" s="1">
        <f t="shared" si="269"/>
        <v>693.13999999999987</v>
      </c>
      <c r="I291" s="1">
        <f t="shared" si="270"/>
        <v>693.13999999999987</v>
      </c>
      <c r="J291" s="1">
        <f t="shared" si="271"/>
        <v>0</v>
      </c>
      <c r="K291" s="1">
        <f t="shared" si="272"/>
        <v>138.62799999999999</v>
      </c>
      <c r="L291" s="1">
        <f t="shared" si="273"/>
        <v>138.62799999999999</v>
      </c>
      <c r="M291" s="1">
        <f t="shared" si="274"/>
        <v>0</v>
      </c>
      <c r="N291" s="5">
        <f t="shared" si="275"/>
        <v>4.2340278668596945</v>
      </c>
      <c r="O291" s="24">
        <v>5</v>
      </c>
    </row>
    <row r="292" spans="1:15" ht="15.6">
      <c r="A292" s="28">
        <v>336</v>
      </c>
      <c r="B292" s="8" t="s">
        <v>126</v>
      </c>
      <c r="C292" s="8" t="s">
        <v>101</v>
      </c>
      <c r="D292" s="8" t="s">
        <v>139</v>
      </c>
      <c r="E292" s="2">
        <v>0</v>
      </c>
      <c r="F292" s="23">
        <v>12641.17</v>
      </c>
      <c r="G292" s="11">
        <v>6512</v>
      </c>
      <c r="H292" s="11">
        <f t="shared" si="269"/>
        <v>6129.17</v>
      </c>
      <c r="I292" s="11">
        <f t="shared" si="270"/>
        <v>6129.17</v>
      </c>
      <c r="J292" s="11">
        <f t="shared" si="271"/>
        <v>0</v>
      </c>
      <c r="K292" s="11">
        <f t="shared" si="272"/>
        <v>1225.8340000000001</v>
      </c>
      <c r="L292" s="11">
        <f t="shared" si="273"/>
        <v>1225.8340000000001</v>
      </c>
      <c r="M292" s="11">
        <f t="shared" si="274"/>
        <v>0</v>
      </c>
      <c r="N292" s="5">
        <f t="shared" si="275"/>
        <v>9.6971561967760902</v>
      </c>
      <c r="O292" s="24">
        <v>5</v>
      </c>
    </row>
    <row r="293" spans="1:15">
      <c r="A293" s="28"/>
      <c r="B293" s="8" t="s">
        <v>172</v>
      </c>
      <c r="E293" s="2"/>
      <c r="F293" s="5">
        <f>SUM(F289:F292)</f>
        <v>235407.22000000003</v>
      </c>
      <c r="G293" s="1">
        <f t="shared" ref="G293:M293" si="276">SUM(G289:G292)</f>
        <v>175632</v>
      </c>
      <c r="H293" s="1">
        <f t="shared" si="276"/>
        <v>61970.139099999986</v>
      </c>
      <c r="I293" s="1">
        <f t="shared" si="276"/>
        <v>61424.120990099</v>
      </c>
      <c r="J293" s="1">
        <f t="shared" si="276"/>
        <v>546.01810990099148</v>
      </c>
      <c r="K293" s="1">
        <f t="shared" si="276"/>
        <v>12619.120999999999</v>
      </c>
      <c r="L293" s="1">
        <f t="shared" si="276"/>
        <v>12507.688732673267</v>
      </c>
      <c r="M293" s="1">
        <f t="shared" si="276"/>
        <v>111.43226732673295</v>
      </c>
      <c r="N293" s="5">
        <f t="shared" si="275"/>
        <v>5.3605496891726592</v>
      </c>
      <c r="O293" s="24"/>
    </row>
    <row r="294" spans="1:15">
      <c r="A294" s="28"/>
      <c r="E294" s="2"/>
      <c r="F294" s="8"/>
      <c r="G294" s="8"/>
      <c r="H294" s="8"/>
      <c r="I294" s="8"/>
      <c r="J294" s="8"/>
      <c r="K294" s="8"/>
      <c r="L294" s="8"/>
      <c r="M294" s="8"/>
      <c r="N294" s="8"/>
    </row>
    <row r="295" spans="1:15">
      <c r="A295" s="28"/>
      <c r="B295" s="8" t="s">
        <v>173</v>
      </c>
      <c r="E295" s="2"/>
      <c r="F295" s="8"/>
      <c r="G295" s="8"/>
      <c r="H295" s="8"/>
      <c r="I295" s="8"/>
      <c r="J295" s="8"/>
      <c r="K295" s="8"/>
      <c r="L295" s="8"/>
      <c r="M295" s="8"/>
      <c r="N295" s="8"/>
    </row>
    <row r="296" spans="1:15">
      <c r="A296" s="28">
        <v>331</v>
      </c>
      <c r="B296" s="8" t="s">
        <v>1</v>
      </c>
      <c r="C296" s="8" t="s">
        <v>181</v>
      </c>
      <c r="D296" s="8" t="s">
        <v>139</v>
      </c>
      <c r="E296" s="2">
        <v>0</v>
      </c>
      <c r="F296" s="5">
        <v>115992.18</v>
      </c>
      <c r="G296" s="1">
        <v>55262</v>
      </c>
      <c r="H296" s="1">
        <f t="shared" ref="H296" si="277">F296*(1-E296/100)-G296</f>
        <v>60730.179999999993</v>
      </c>
      <c r="I296" s="1">
        <f t="shared" ref="I296" si="278">H296/(1-E296/100)</f>
        <v>60730.179999999993</v>
      </c>
      <c r="J296" s="1">
        <f t="shared" ref="J296" si="279">H296-I296</f>
        <v>0</v>
      </c>
      <c r="K296" s="1">
        <f t="shared" ref="K296" si="280">H296/O296</f>
        <v>10121.696666666665</v>
      </c>
      <c r="L296" s="1">
        <f t="shared" ref="L296" si="281">K296*I296/(I296+J296)</f>
        <v>10121.696666666665</v>
      </c>
      <c r="M296" s="1">
        <f t="shared" ref="M296" si="282">K296*J296/(I296+J296)</f>
        <v>0</v>
      </c>
      <c r="N296" s="5">
        <f t="shared" ref="N296" si="283">K296*100/F296</f>
        <v>8.7261888402016972</v>
      </c>
      <c r="O296" s="24">
        <v>6</v>
      </c>
    </row>
    <row r="297" spans="1:15">
      <c r="A297" s="28">
        <v>332</v>
      </c>
      <c r="B297" s="8" t="s">
        <v>124</v>
      </c>
      <c r="C297" s="8" t="s">
        <v>181</v>
      </c>
      <c r="D297" s="8" t="s">
        <v>140</v>
      </c>
      <c r="E297" s="2">
        <v>-1</v>
      </c>
      <c r="F297" s="5">
        <v>96285</v>
      </c>
      <c r="G297" s="1">
        <v>95825</v>
      </c>
      <c r="H297" s="1">
        <f t="shared" ref="H297:H300" si="284">F297*(1-E297/100)-G297</f>
        <v>1422.8500000000058</v>
      </c>
      <c r="I297" s="1">
        <f t="shared" ref="I297:I300" si="285">H297/(1-E297/100)</f>
        <v>1408.7623762376295</v>
      </c>
      <c r="J297" s="1">
        <f t="shared" ref="J297:J300" si="286">H297-I297</f>
        <v>14.087623762376325</v>
      </c>
      <c r="K297" s="1">
        <f t="shared" ref="K297:K300" si="287">H297/O297</f>
        <v>237.14166666666765</v>
      </c>
      <c r="L297" s="1">
        <f t="shared" ref="L297:L300" si="288">K297*I297/(I297+J297)</f>
        <v>234.79372937293826</v>
      </c>
      <c r="M297" s="1">
        <f t="shared" ref="M297:M300" si="289">K297*J297/(I297+J297)</f>
        <v>2.3479372937293874</v>
      </c>
      <c r="N297" s="5">
        <f t="shared" ref="N297:N301" si="290">K297*100/F297</f>
        <v>0.24629139187481711</v>
      </c>
      <c r="O297" s="24">
        <v>6</v>
      </c>
    </row>
    <row r="298" spans="1:15">
      <c r="A298" s="28">
        <v>333</v>
      </c>
      <c r="B298" s="8" t="s">
        <v>125</v>
      </c>
      <c r="C298" s="8" t="s">
        <v>181</v>
      </c>
      <c r="D298" s="8" t="s">
        <v>141</v>
      </c>
      <c r="E298" s="2">
        <v>-1</v>
      </c>
      <c r="F298" s="5">
        <v>73253.33</v>
      </c>
      <c r="G298" s="1">
        <v>68094</v>
      </c>
      <c r="H298" s="1">
        <f t="shared" si="284"/>
        <v>5891.8632999999973</v>
      </c>
      <c r="I298" s="1">
        <f t="shared" si="285"/>
        <v>5833.5280198019773</v>
      </c>
      <c r="J298" s="1">
        <f t="shared" si="286"/>
        <v>58.335280198019973</v>
      </c>
      <c r="K298" s="1">
        <f t="shared" si="287"/>
        <v>998.62089830508421</v>
      </c>
      <c r="L298" s="1">
        <f t="shared" si="288"/>
        <v>988.73356267830115</v>
      </c>
      <c r="M298" s="1">
        <f t="shared" si="289"/>
        <v>9.8873356267830452</v>
      </c>
      <c r="N298" s="5">
        <f t="shared" si="290"/>
        <v>1.3632430065706014</v>
      </c>
      <c r="O298" s="24">
        <v>5.9</v>
      </c>
    </row>
    <row r="299" spans="1:15">
      <c r="A299" s="28">
        <v>334</v>
      </c>
      <c r="B299" s="8" t="s">
        <v>64</v>
      </c>
      <c r="C299" s="8" t="s">
        <v>181</v>
      </c>
      <c r="D299" s="8" t="s">
        <v>142</v>
      </c>
      <c r="E299" s="2">
        <v>-1</v>
      </c>
      <c r="F299" s="5">
        <v>151116.65</v>
      </c>
      <c r="G299" s="1">
        <v>103434</v>
      </c>
      <c r="H299" s="1">
        <f t="shared" si="284"/>
        <v>49193.816499999986</v>
      </c>
      <c r="I299" s="1">
        <f t="shared" si="285"/>
        <v>48706.749009900974</v>
      </c>
      <c r="J299" s="1">
        <f t="shared" si="286"/>
        <v>487.0674900990125</v>
      </c>
      <c r="K299" s="1">
        <f t="shared" si="287"/>
        <v>8337.9349999999977</v>
      </c>
      <c r="L299" s="1">
        <f t="shared" si="288"/>
        <v>8255.3811881188085</v>
      </c>
      <c r="M299" s="1">
        <f t="shared" si="289"/>
        <v>82.553811881188551</v>
      </c>
      <c r="N299" s="5">
        <f t="shared" si="290"/>
        <v>5.5175488604333127</v>
      </c>
      <c r="O299" s="24">
        <v>5.9</v>
      </c>
    </row>
    <row r="300" spans="1:15" ht="15.6">
      <c r="A300" s="28">
        <v>335</v>
      </c>
      <c r="B300" s="8" t="s">
        <v>65</v>
      </c>
      <c r="C300" s="8" t="s">
        <v>181</v>
      </c>
      <c r="D300" s="8" t="s">
        <v>143</v>
      </c>
      <c r="E300" s="2">
        <v>0</v>
      </c>
      <c r="F300" s="23">
        <v>417.22</v>
      </c>
      <c r="G300" s="11">
        <v>390</v>
      </c>
      <c r="H300" s="11">
        <f t="shared" si="284"/>
        <v>27.220000000000027</v>
      </c>
      <c r="I300" s="11">
        <f t="shared" si="285"/>
        <v>27.220000000000027</v>
      </c>
      <c r="J300" s="11">
        <f t="shared" si="286"/>
        <v>0</v>
      </c>
      <c r="K300" s="11">
        <f t="shared" si="287"/>
        <v>5.0407407407407456</v>
      </c>
      <c r="L300" s="11">
        <f t="shared" si="288"/>
        <v>5.0407407407407456</v>
      </c>
      <c r="M300" s="11">
        <f t="shared" si="289"/>
        <v>0</v>
      </c>
      <c r="N300" s="5">
        <f t="shared" si="290"/>
        <v>1.2081733236040328</v>
      </c>
      <c r="O300" s="24">
        <v>5.4</v>
      </c>
    </row>
    <row r="301" spans="1:15">
      <c r="A301" s="28"/>
      <c r="B301" s="8" t="s">
        <v>174</v>
      </c>
      <c r="E301" s="2"/>
      <c r="F301" s="5">
        <f>SUM(F296:F300)</f>
        <v>437064.38</v>
      </c>
      <c r="G301" s="1">
        <f t="shared" ref="G301:M301" si="291">SUM(G296:G300)</f>
        <v>323005</v>
      </c>
      <c r="H301" s="1">
        <f t="shared" si="291"/>
        <v>117265.92979999998</v>
      </c>
      <c r="I301" s="1">
        <f t="shared" si="291"/>
        <v>116706.43940594057</v>
      </c>
      <c r="J301" s="1">
        <f t="shared" si="291"/>
        <v>559.4903940594088</v>
      </c>
      <c r="K301" s="1">
        <f t="shared" si="291"/>
        <v>19700.434972379153</v>
      </c>
      <c r="L301" s="1">
        <f t="shared" si="291"/>
        <v>19605.645887577452</v>
      </c>
      <c r="M301" s="1">
        <f t="shared" si="291"/>
        <v>94.78908480170098</v>
      </c>
      <c r="N301" s="5">
        <f t="shared" si="290"/>
        <v>4.5074446406223156</v>
      </c>
      <c r="O301" s="24"/>
    </row>
    <row r="302" spans="1:15">
      <c r="A302" s="28"/>
      <c r="E302" s="2"/>
      <c r="F302" s="8"/>
      <c r="G302" s="8"/>
      <c r="H302" s="8"/>
      <c r="I302" s="8"/>
      <c r="J302" s="8"/>
      <c r="K302" s="8"/>
      <c r="L302" s="8"/>
      <c r="M302" s="8"/>
      <c r="N302" s="8"/>
    </row>
    <row r="303" spans="1:15">
      <c r="A303" s="28"/>
      <c r="B303" s="8" t="s">
        <v>175</v>
      </c>
      <c r="E303" s="2"/>
      <c r="F303" s="8"/>
      <c r="G303" s="8"/>
      <c r="H303" s="8"/>
      <c r="I303" s="8"/>
      <c r="J303" s="8"/>
      <c r="K303" s="8"/>
      <c r="L303" s="8"/>
      <c r="M303" s="8"/>
      <c r="N303" s="8"/>
    </row>
    <row r="304" spans="1:15">
      <c r="A304" s="28">
        <v>330.2</v>
      </c>
      <c r="B304" s="8" t="s">
        <v>0</v>
      </c>
      <c r="C304" s="8" t="s">
        <v>99</v>
      </c>
      <c r="D304" s="8" t="s">
        <v>79</v>
      </c>
      <c r="E304" s="2">
        <v>0</v>
      </c>
      <c r="F304" s="5">
        <v>9247.48</v>
      </c>
      <c r="G304" s="1">
        <v>7357</v>
      </c>
      <c r="H304" s="1">
        <f t="shared" ref="H304" si="292">F304*(1-E304/100)-G304</f>
        <v>1890.4799999999996</v>
      </c>
      <c r="I304" s="1">
        <f t="shared" ref="I304" si="293">H304/(1-E304/100)</f>
        <v>1890.4799999999996</v>
      </c>
      <c r="J304" s="1">
        <f t="shared" ref="J304" si="294">H304-I304</f>
        <v>0</v>
      </c>
      <c r="K304" s="1">
        <f t="shared" ref="K304" si="295">H304/O304</f>
        <v>98.978010471204158</v>
      </c>
      <c r="L304" s="1">
        <f t="shared" ref="L304" si="296">K304*I304/(I304+J304)</f>
        <v>98.978010471204158</v>
      </c>
      <c r="M304" s="1">
        <f t="shared" ref="M304" si="297">K304*J304/(I304+J304)</f>
        <v>0</v>
      </c>
      <c r="N304" s="5">
        <f t="shared" ref="N304" si="298">K304*100/F304</f>
        <v>1.0703241366426763</v>
      </c>
      <c r="O304" s="24">
        <v>19.100000000000001</v>
      </c>
    </row>
    <row r="305" spans="1:15">
      <c r="A305" s="28">
        <v>330.3</v>
      </c>
      <c r="B305" s="8" t="s">
        <v>111</v>
      </c>
      <c r="C305" s="8" t="s">
        <v>99</v>
      </c>
      <c r="D305" s="8" t="s">
        <v>79</v>
      </c>
      <c r="E305" s="2">
        <v>0</v>
      </c>
      <c r="F305" s="5">
        <v>110805.67</v>
      </c>
      <c r="G305" s="1">
        <v>88175</v>
      </c>
      <c r="H305" s="1">
        <f t="shared" ref="H305:H311" si="299">F305*(1-E305/100)-G305</f>
        <v>22630.67</v>
      </c>
      <c r="I305" s="1">
        <f t="shared" ref="I305:I311" si="300">H305/(1-E305/100)</f>
        <v>22630.67</v>
      </c>
      <c r="J305" s="1">
        <f t="shared" ref="J305:J311" si="301">H305-I305</f>
        <v>0</v>
      </c>
      <c r="K305" s="1">
        <f t="shared" ref="K305:K311" si="302">H305/O305</f>
        <v>1191.0878947368419</v>
      </c>
      <c r="L305" s="1">
        <f t="shared" ref="L305:L311" si="303">K305*I305/(I305+J305)</f>
        <v>1191.0878947368419</v>
      </c>
      <c r="M305" s="1">
        <f t="shared" ref="M305:M311" si="304">K305*J305/(I305+J305)</f>
        <v>0</v>
      </c>
      <c r="N305" s="5">
        <f t="shared" ref="N305:N312" si="305">K305*100/F305</f>
        <v>1.0749340667646718</v>
      </c>
      <c r="O305" s="24">
        <v>19</v>
      </c>
    </row>
    <row r="306" spans="1:15">
      <c r="A306" s="28">
        <v>331</v>
      </c>
      <c r="B306" s="8" t="s">
        <v>1</v>
      </c>
      <c r="C306" s="8" t="s">
        <v>99</v>
      </c>
      <c r="D306" s="8" t="s">
        <v>139</v>
      </c>
      <c r="E306" s="2">
        <v>-2</v>
      </c>
      <c r="F306" s="5">
        <v>514442.22</v>
      </c>
      <c r="G306" s="1">
        <v>204736</v>
      </c>
      <c r="H306" s="1">
        <f t="shared" si="299"/>
        <v>319995.06440000003</v>
      </c>
      <c r="I306" s="1">
        <f t="shared" si="300"/>
        <v>313720.65137254907</v>
      </c>
      <c r="J306" s="1">
        <f t="shared" si="301"/>
        <v>6274.4130274509662</v>
      </c>
      <c r="K306" s="1">
        <f t="shared" si="302"/>
        <v>17204.035720430107</v>
      </c>
      <c r="L306" s="1">
        <f t="shared" si="303"/>
        <v>16866.701686696186</v>
      </c>
      <c r="M306" s="1">
        <f t="shared" si="304"/>
        <v>337.33403373392287</v>
      </c>
      <c r="N306" s="5">
        <f t="shared" si="305"/>
        <v>3.3442114685746649</v>
      </c>
      <c r="O306" s="24">
        <v>18.600000000000001</v>
      </c>
    </row>
    <row r="307" spans="1:15">
      <c r="A307" s="28">
        <v>332</v>
      </c>
      <c r="B307" s="8" t="s">
        <v>124</v>
      </c>
      <c r="C307" s="8" t="s">
        <v>99</v>
      </c>
      <c r="D307" s="8" t="s">
        <v>140</v>
      </c>
      <c r="E307" s="2">
        <v>-2</v>
      </c>
      <c r="F307" s="5">
        <v>8118726.1299999999</v>
      </c>
      <c r="G307" s="1">
        <v>3891552</v>
      </c>
      <c r="H307" s="1">
        <f t="shared" si="299"/>
        <v>4389548.6525999997</v>
      </c>
      <c r="I307" s="1">
        <f t="shared" si="300"/>
        <v>4303479.0711764703</v>
      </c>
      <c r="J307" s="1">
        <f t="shared" si="301"/>
        <v>86069.581423529424</v>
      </c>
      <c r="K307" s="1">
        <f t="shared" si="302"/>
        <v>234735.2220641711</v>
      </c>
      <c r="L307" s="1">
        <f t="shared" si="303"/>
        <v>230132.57065114815</v>
      </c>
      <c r="M307" s="1">
        <f t="shared" si="304"/>
        <v>4602.6514130229643</v>
      </c>
      <c r="N307" s="5">
        <f t="shared" si="305"/>
        <v>2.8912814437327388</v>
      </c>
      <c r="O307" s="24">
        <v>18.7</v>
      </c>
    </row>
    <row r="308" spans="1:15">
      <c r="A308" s="28">
        <v>333</v>
      </c>
      <c r="B308" s="8" t="s">
        <v>125</v>
      </c>
      <c r="C308" s="8" t="s">
        <v>99</v>
      </c>
      <c r="D308" s="8" t="s">
        <v>141</v>
      </c>
      <c r="E308" s="2">
        <v>-2</v>
      </c>
      <c r="F308" s="5">
        <v>1598920.96</v>
      </c>
      <c r="G308" s="1">
        <v>394338</v>
      </c>
      <c r="H308" s="1">
        <f t="shared" si="299"/>
        <v>1236561.3792000001</v>
      </c>
      <c r="I308" s="1">
        <f t="shared" si="300"/>
        <v>1212315.077647059</v>
      </c>
      <c r="J308" s="1">
        <f t="shared" si="301"/>
        <v>24246.301552941091</v>
      </c>
      <c r="K308" s="1">
        <f t="shared" si="302"/>
        <v>66126.276962566859</v>
      </c>
      <c r="L308" s="1">
        <f t="shared" si="303"/>
        <v>64829.683296634175</v>
      </c>
      <c r="M308" s="1">
        <f t="shared" si="304"/>
        <v>1296.593665932679</v>
      </c>
      <c r="N308" s="5">
        <f t="shared" si="305"/>
        <v>4.1356814137058322</v>
      </c>
      <c r="O308" s="24">
        <v>18.7</v>
      </c>
    </row>
    <row r="309" spans="1:15">
      <c r="A309" s="28">
        <v>334</v>
      </c>
      <c r="B309" s="8" t="s">
        <v>64</v>
      </c>
      <c r="C309" s="8" t="s">
        <v>99</v>
      </c>
      <c r="D309" s="8" t="s">
        <v>142</v>
      </c>
      <c r="E309" s="2">
        <v>-4</v>
      </c>
      <c r="F309" s="5">
        <v>543405.18000000005</v>
      </c>
      <c r="G309" s="1">
        <v>226055</v>
      </c>
      <c r="H309" s="1">
        <f t="shared" si="299"/>
        <v>339086.38720000011</v>
      </c>
      <c r="I309" s="1">
        <f t="shared" si="300"/>
        <v>326044.60307692317</v>
      </c>
      <c r="J309" s="1">
        <f t="shared" si="301"/>
        <v>13041.784123076941</v>
      </c>
      <c r="K309" s="1">
        <f t="shared" si="302"/>
        <v>19487.72340229886</v>
      </c>
      <c r="L309" s="1">
        <f t="shared" si="303"/>
        <v>18738.195579133517</v>
      </c>
      <c r="M309" s="1">
        <f t="shared" si="304"/>
        <v>749.52782316534149</v>
      </c>
      <c r="N309" s="5">
        <f t="shared" si="305"/>
        <v>3.5862233411722091</v>
      </c>
      <c r="O309" s="24">
        <v>17.399999999999999</v>
      </c>
    </row>
    <row r="310" spans="1:15">
      <c r="A310" s="28">
        <v>335</v>
      </c>
      <c r="B310" s="8" t="s">
        <v>65</v>
      </c>
      <c r="C310" s="8" t="s">
        <v>99</v>
      </c>
      <c r="D310" s="8" t="s">
        <v>143</v>
      </c>
      <c r="E310" s="2">
        <v>-1</v>
      </c>
      <c r="F310" s="5">
        <v>9601.69</v>
      </c>
      <c r="G310" s="1">
        <v>4918</v>
      </c>
      <c r="H310" s="1">
        <f t="shared" si="299"/>
        <v>4779.706900000001</v>
      </c>
      <c r="I310" s="1">
        <f t="shared" si="300"/>
        <v>4732.3830693069312</v>
      </c>
      <c r="J310" s="1">
        <f t="shared" si="301"/>
        <v>47.323830693069795</v>
      </c>
      <c r="K310" s="1">
        <f t="shared" si="302"/>
        <v>270.0399378531074</v>
      </c>
      <c r="L310" s="1">
        <f t="shared" si="303"/>
        <v>267.36627510208655</v>
      </c>
      <c r="M310" s="1">
        <f t="shared" si="304"/>
        <v>2.6736627510208923</v>
      </c>
      <c r="N310" s="5">
        <f t="shared" si="305"/>
        <v>2.8124209160377744</v>
      </c>
      <c r="O310" s="24">
        <v>17.7</v>
      </c>
    </row>
    <row r="311" spans="1:15" ht="15.6">
      <c r="A311" s="28">
        <v>336</v>
      </c>
      <c r="B311" s="8" t="s">
        <v>126</v>
      </c>
      <c r="C311" s="8" t="s">
        <v>99</v>
      </c>
      <c r="D311" s="8" t="s">
        <v>139</v>
      </c>
      <c r="E311" s="2">
        <v>-1</v>
      </c>
      <c r="F311" s="23">
        <v>70754.91</v>
      </c>
      <c r="G311" s="11">
        <v>7613</v>
      </c>
      <c r="H311" s="11">
        <f t="shared" si="299"/>
        <v>63849.459100000007</v>
      </c>
      <c r="I311" s="11">
        <f t="shared" si="300"/>
        <v>63217.286237623768</v>
      </c>
      <c r="J311" s="11">
        <f t="shared" si="301"/>
        <v>632.17286237623921</v>
      </c>
      <c r="K311" s="11">
        <f t="shared" si="302"/>
        <v>3414.4095775401074</v>
      </c>
      <c r="L311" s="11">
        <f t="shared" si="303"/>
        <v>3380.6035421189181</v>
      </c>
      <c r="M311" s="11">
        <f t="shared" si="304"/>
        <v>33.806035421189264</v>
      </c>
      <c r="N311" s="5">
        <f t="shared" si="305"/>
        <v>4.8256857051194144</v>
      </c>
      <c r="O311" s="24">
        <v>18.7</v>
      </c>
    </row>
    <row r="312" spans="1:15">
      <c r="A312" s="28"/>
      <c r="B312" s="8" t="s">
        <v>176</v>
      </c>
      <c r="E312" s="2"/>
      <c r="F312" s="5">
        <f>SUM(F304:F311)</f>
        <v>10975904.24</v>
      </c>
      <c r="G312" s="1">
        <f t="shared" ref="G312:M312" si="306">SUM(G304:G311)</f>
        <v>4824744</v>
      </c>
      <c r="H312" s="1">
        <f t="shared" si="306"/>
        <v>6378341.799399999</v>
      </c>
      <c r="I312" s="1">
        <f t="shared" si="306"/>
        <v>6248030.2225799318</v>
      </c>
      <c r="J312" s="1">
        <f t="shared" si="306"/>
        <v>130311.57682006774</v>
      </c>
      <c r="K312" s="1">
        <f t="shared" si="306"/>
        <v>342527.77357006818</v>
      </c>
      <c r="L312" s="1">
        <f t="shared" si="306"/>
        <v>335505.18693604111</v>
      </c>
      <c r="M312" s="1">
        <f t="shared" si="306"/>
        <v>7022.5866340271186</v>
      </c>
      <c r="N312" s="5">
        <f t="shared" si="305"/>
        <v>3.1207248722321959</v>
      </c>
      <c r="O312" s="24"/>
    </row>
    <row r="313" spans="1:15">
      <c r="A313" s="28"/>
      <c r="E313" s="2"/>
      <c r="F313" s="8"/>
      <c r="G313" s="8"/>
      <c r="H313" s="8"/>
      <c r="I313" s="8"/>
      <c r="J313" s="8"/>
      <c r="K313" s="8"/>
      <c r="L313" s="8"/>
      <c r="M313" s="8"/>
      <c r="N313" s="8"/>
    </row>
    <row r="314" spans="1:15">
      <c r="A314" s="28"/>
      <c r="B314" s="8" t="s">
        <v>177</v>
      </c>
      <c r="E314" s="2"/>
      <c r="F314" s="8"/>
      <c r="G314" s="8"/>
      <c r="H314" s="8"/>
      <c r="I314" s="8"/>
      <c r="J314" s="8"/>
      <c r="K314" s="8"/>
      <c r="L314" s="8"/>
      <c r="M314" s="8"/>
      <c r="N314" s="8"/>
    </row>
    <row r="315" spans="1:15">
      <c r="A315" s="28">
        <v>330.2</v>
      </c>
      <c r="B315" s="8" t="s">
        <v>0</v>
      </c>
      <c r="C315" s="8" t="s">
        <v>170</v>
      </c>
      <c r="D315" s="8" t="s">
        <v>79</v>
      </c>
      <c r="E315" s="2">
        <v>0</v>
      </c>
      <c r="F315" s="5">
        <v>3711.84</v>
      </c>
      <c r="G315" s="1">
        <v>1659</v>
      </c>
      <c r="H315" s="1">
        <f t="shared" ref="H315" si="307">F315*(1-E315/100)-G315</f>
        <v>2052.84</v>
      </c>
      <c r="I315" s="1">
        <f t="shared" ref="I315" si="308">H315/(1-E315/100)</f>
        <v>2052.84</v>
      </c>
      <c r="J315" s="1">
        <f t="shared" ref="J315" si="309">H315-I315</f>
        <v>0</v>
      </c>
      <c r="K315" s="1">
        <f t="shared" ref="K315" si="310">H315/O315</f>
        <v>76.031111111111116</v>
      </c>
      <c r="L315" s="1">
        <f t="shared" ref="L315" si="311">K315*I315/(I315+J315)</f>
        <v>76.031111111111116</v>
      </c>
      <c r="M315" s="1">
        <f t="shared" ref="M315" si="312">K315*J315/(I315+J315)</f>
        <v>0</v>
      </c>
      <c r="N315" s="5">
        <f t="shared" ref="N315" si="313">K315*100/F315</f>
        <v>2.048340206234943</v>
      </c>
      <c r="O315" s="24">
        <v>27</v>
      </c>
    </row>
    <row r="316" spans="1:15">
      <c r="A316" s="28">
        <v>330.4</v>
      </c>
      <c r="B316" s="8" t="s">
        <v>135</v>
      </c>
      <c r="C316" s="8" t="s">
        <v>170</v>
      </c>
      <c r="D316" s="8" t="s">
        <v>79</v>
      </c>
      <c r="E316" s="2">
        <v>0</v>
      </c>
      <c r="F316" s="5">
        <v>3166.96</v>
      </c>
      <c r="G316" s="1">
        <v>1988</v>
      </c>
      <c r="H316" s="1">
        <f t="shared" ref="H316:H322" si="314">F316*(1-E316/100)-G316</f>
        <v>1178.96</v>
      </c>
      <c r="I316" s="1">
        <f t="shared" ref="I316:I322" si="315">H316/(1-E316/100)</f>
        <v>1178.96</v>
      </c>
      <c r="J316" s="1">
        <f t="shared" ref="J316:J322" si="316">H316-I316</f>
        <v>0</v>
      </c>
      <c r="K316" s="1">
        <f t="shared" ref="K316:K322" si="317">H316/O316</f>
        <v>43.991044776119402</v>
      </c>
      <c r="L316" s="1">
        <f t="shared" ref="L316:L322" si="318">K316*I316/(I316+J316)</f>
        <v>43.991044776119402</v>
      </c>
      <c r="M316" s="1">
        <f t="shared" ref="M316:M322" si="319">K316*J316/(I316+J316)</f>
        <v>0</v>
      </c>
      <c r="N316" s="5">
        <f t="shared" ref="N316:N323" si="320">K316*100/F316</f>
        <v>1.3890622166405451</v>
      </c>
      <c r="O316" s="24">
        <v>26.8</v>
      </c>
    </row>
    <row r="317" spans="1:15">
      <c r="A317" s="28">
        <v>331</v>
      </c>
      <c r="B317" s="8" t="s">
        <v>1</v>
      </c>
      <c r="C317" s="8" t="s">
        <v>170</v>
      </c>
      <c r="D317" s="8" t="s">
        <v>139</v>
      </c>
      <c r="E317" s="2">
        <v>-3</v>
      </c>
      <c r="F317" s="5">
        <v>3310521.34</v>
      </c>
      <c r="G317" s="1">
        <v>1043997</v>
      </c>
      <c r="H317" s="1">
        <f t="shared" si="314"/>
        <v>2365839.9802000001</v>
      </c>
      <c r="I317" s="1">
        <f t="shared" si="315"/>
        <v>2296932.0196116506</v>
      </c>
      <c r="J317" s="1">
        <f t="shared" si="316"/>
        <v>68907.960588349495</v>
      </c>
      <c r="K317" s="1">
        <f t="shared" si="317"/>
        <v>90645.209969348653</v>
      </c>
      <c r="L317" s="1">
        <f t="shared" si="318"/>
        <v>88005.058222668595</v>
      </c>
      <c r="M317" s="1">
        <f t="shared" si="319"/>
        <v>2640.1517466800569</v>
      </c>
      <c r="N317" s="5">
        <f t="shared" si="320"/>
        <v>2.7380947186206224</v>
      </c>
      <c r="O317" s="24">
        <v>26.1</v>
      </c>
    </row>
    <row r="318" spans="1:15">
      <c r="A318" s="28">
        <v>332</v>
      </c>
      <c r="B318" s="8" t="s">
        <v>124</v>
      </c>
      <c r="C318" s="8" t="s">
        <v>170</v>
      </c>
      <c r="D318" s="8" t="s">
        <v>140</v>
      </c>
      <c r="E318" s="2">
        <v>-2</v>
      </c>
      <c r="F318" s="5">
        <v>26162163.710000001</v>
      </c>
      <c r="G318" s="1">
        <v>6116126</v>
      </c>
      <c r="H318" s="1">
        <f t="shared" si="314"/>
        <v>20569280.984200001</v>
      </c>
      <c r="I318" s="1">
        <f t="shared" si="315"/>
        <v>20165961.749215685</v>
      </c>
      <c r="J318" s="1">
        <f t="shared" si="316"/>
        <v>403319.23498431593</v>
      </c>
      <c r="K318" s="1">
        <f t="shared" si="317"/>
        <v>776199.28242264153</v>
      </c>
      <c r="L318" s="1">
        <f t="shared" si="318"/>
        <v>760979.68864964857</v>
      </c>
      <c r="M318" s="1">
        <f t="shared" si="319"/>
        <v>15219.593772993054</v>
      </c>
      <c r="N318" s="5">
        <f t="shared" si="320"/>
        <v>2.9668772469532163</v>
      </c>
      <c r="O318" s="24">
        <v>26.5</v>
      </c>
    </row>
    <row r="319" spans="1:15">
      <c r="A319" s="28">
        <v>333</v>
      </c>
      <c r="B319" s="8" t="s">
        <v>125</v>
      </c>
      <c r="C319" s="8" t="s">
        <v>170</v>
      </c>
      <c r="D319" s="8" t="s">
        <v>141</v>
      </c>
      <c r="E319" s="2">
        <v>-5</v>
      </c>
      <c r="F319" s="5">
        <v>3898861.56</v>
      </c>
      <c r="G319" s="1">
        <v>916508</v>
      </c>
      <c r="H319" s="1">
        <f t="shared" si="314"/>
        <v>3177296.6380000003</v>
      </c>
      <c r="I319" s="1">
        <f t="shared" si="315"/>
        <v>3025996.7980952384</v>
      </c>
      <c r="J319" s="1">
        <f t="shared" si="316"/>
        <v>151299.83990476187</v>
      </c>
      <c r="K319" s="1">
        <f t="shared" si="317"/>
        <v>122675.54586872588</v>
      </c>
      <c r="L319" s="1">
        <f t="shared" si="318"/>
        <v>116833.85320831035</v>
      </c>
      <c r="M319" s="1">
        <f t="shared" si="319"/>
        <v>5841.692660415516</v>
      </c>
      <c r="N319" s="5">
        <f t="shared" si="320"/>
        <v>3.1464452887300234</v>
      </c>
      <c r="O319" s="24">
        <v>25.9</v>
      </c>
    </row>
    <row r="320" spans="1:15">
      <c r="A320" s="28">
        <v>334</v>
      </c>
      <c r="B320" s="8" t="s">
        <v>64</v>
      </c>
      <c r="C320" s="8" t="s">
        <v>170</v>
      </c>
      <c r="D320" s="8" t="s">
        <v>142</v>
      </c>
      <c r="E320" s="2">
        <v>-5</v>
      </c>
      <c r="F320" s="5">
        <v>2177999.46</v>
      </c>
      <c r="G320" s="1">
        <v>573906</v>
      </c>
      <c r="H320" s="1">
        <f t="shared" si="314"/>
        <v>1712993.4330000002</v>
      </c>
      <c r="I320" s="1">
        <f t="shared" si="315"/>
        <v>1631422.3171428572</v>
      </c>
      <c r="J320" s="1">
        <f t="shared" si="316"/>
        <v>81571.115857142955</v>
      </c>
      <c r="K320" s="1">
        <f t="shared" si="317"/>
        <v>71673.365397489557</v>
      </c>
      <c r="L320" s="1">
        <f t="shared" si="318"/>
        <v>68260.347997609104</v>
      </c>
      <c r="M320" s="1">
        <f t="shared" si="319"/>
        <v>3413.0173998804589</v>
      </c>
      <c r="N320" s="5">
        <f t="shared" si="320"/>
        <v>3.2907889425045842</v>
      </c>
      <c r="O320" s="24">
        <v>23.9</v>
      </c>
    </row>
    <row r="321" spans="1:15">
      <c r="A321" s="28">
        <v>335</v>
      </c>
      <c r="B321" s="8" t="s">
        <v>65</v>
      </c>
      <c r="C321" s="8" t="s">
        <v>170</v>
      </c>
      <c r="D321" s="8" t="s">
        <v>143</v>
      </c>
      <c r="E321" s="2">
        <v>-2</v>
      </c>
      <c r="F321" s="5">
        <v>19027.060000000001</v>
      </c>
      <c r="G321" s="1">
        <v>4930</v>
      </c>
      <c r="H321" s="1">
        <f t="shared" si="314"/>
        <v>14477.601200000001</v>
      </c>
      <c r="I321" s="1">
        <f t="shared" si="315"/>
        <v>14193.726666666667</v>
      </c>
      <c r="J321" s="1">
        <f t="shared" si="316"/>
        <v>283.8745333333336</v>
      </c>
      <c r="K321" s="1">
        <f t="shared" si="317"/>
        <v>583.77424193548393</v>
      </c>
      <c r="L321" s="1">
        <f t="shared" si="318"/>
        <v>572.32768817204305</v>
      </c>
      <c r="M321" s="1">
        <f t="shared" si="319"/>
        <v>11.446553763440871</v>
      </c>
      <c r="N321" s="5">
        <f t="shared" si="320"/>
        <v>3.0681263523396884</v>
      </c>
      <c r="O321" s="24">
        <v>24.8</v>
      </c>
    </row>
    <row r="322" spans="1:15" ht="15.6">
      <c r="A322" s="28">
        <v>336</v>
      </c>
      <c r="B322" s="8" t="s">
        <v>126</v>
      </c>
      <c r="C322" s="8" t="s">
        <v>170</v>
      </c>
      <c r="D322" s="8" t="s">
        <v>139</v>
      </c>
      <c r="E322" s="2">
        <v>-3</v>
      </c>
      <c r="F322" s="23">
        <v>292057.63</v>
      </c>
      <c r="G322" s="11">
        <v>87318</v>
      </c>
      <c r="H322" s="11">
        <f t="shared" si="314"/>
        <v>213501.35889999999</v>
      </c>
      <c r="I322" s="11">
        <f t="shared" si="315"/>
        <v>207282.8727184466</v>
      </c>
      <c r="J322" s="11">
        <f t="shared" si="316"/>
        <v>6218.486181553395</v>
      </c>
      <c r="K322" s="11">
        <f t="shared" si="317"/>
        <v>8180.1286934865893</v>
      </c>
      <c r="L322" s="11">
        <f t="shared" si="318"/>
        <v>7941.8725179481453</v>
      </c>
      <c r="M322" s="11">
        <f t="shared" si="319"/>
        <v>238.25617553844421</v>
      </c>
      <c r="N322" s="5">
        <f t="shared" si="320"/>
        <v>2.8008611497280826</v>
      </c>
      <c r="O322" s="24">
        <v>26.1</v>
      </c>
    </row>
    <row r="323" spans="1:15">
      <c r="A323" s="28"/>
      <c r="B323" s="8" t="s">
        <v>178</v>
      </c>
      <c r="E323" s="2"/>
      <c r="F323" s="5">
        <f>SUM(F315:F322)</f>
        <v>35867509.560000002</v>
      </c>
      <c r="G323" s="1">
        <f t="shared" ref="G323:M323" si="321">SUM(G315:G322)</f>
        <v>8746432</v>
      </c>
      <c r="H323" s="1">
        <f t="shared" si="321"/>
        <v>28056621.795499999</v>
      </c>
      <c r="I323" s="1">
        <f t="shared" si="321"/>
        <v>27345021.283450544</v>
      </c>
      <c r="J323" s="1">
        <f t="shared" si="321"/>
        <v>711600.51204945706</v>
      </c>
      <c r="K323" s="1">
        <f t="shared" si="321"/>
        <v>1070077.3287495149</v>
      </c>
      <c r="L323" s="1">
        <f t="shared" si="321"/>
        <v>1042713.1704402439</v>
      </c>
      <c r="M323" s="1">
        <f t="shared" si="321"/>
        <v>27364.158309270973</v>
      </c>
      <c r="N323" s="5">
        <f t="shared" si="320"/>
        <v>2.9834168635529732</v>
      </c>
      <c r="O323" s="24"/>
    </row>
    <row r="324" spans="1:15">
      <c r="A324" s="28"/>
      <c r="E324" s="2"/>
      <c r="F324" s="8"/>
      <c r="G324" s="8"/>
      <c r="H324" s="8"/>
      <c r="I324" s="8"/>
      <c r="J324" s="8"/>
      <c r="K324" s="8"/>
      <c r="L324" s="8"/>
      <c r="M324" s="8"/>
      <c r="N324" s="8"/>
    </row>
    <row r="325" spans="1:15">
      <c r="A325" s="28"/>
      <c r="B325" s="8" t="s">
        <v>179</v>
      </c>
      <c r="E325" s="2"/>
      <c r="F325" s="8"/>
      <c r="G325" s="8"/>
      <c r="H325" s="8"/>
      <c r="I325" s="8"/>
      <c r="J325" s="8"/>
      <c r="K325" s="8"/>
      <c r="L325" s="8"/>
      <c r="M325" s="8"/>
      <c r="N325" s="8"/>
    </row>
    <row r="326" spans="1:15">
      <c r="A326" s="28">
        <v>331</v>
      </c>
      <c r="B326" s="8" t="s">
        <v>1</v>
      </c>
      <c r="C326" s="8" t="s">
        <v>182</v>
      </c>
      <c r="D326" s="8" t="s">
        <v>139</v>
      </c>
      <c r="E326" s="2">
        <v>-1</v>
      </c>
      <c r="F326" s="5">
        <v>333844.78000000003</v>
      </c>
      <c r="G326" s="1">
        <v>219953</v>
      </c>
      <c r="H326" s="1">
        <f t="shared" ref="H326" si="322">F326*(1-E326/100)-G326</f>
        <v>117230.22780000005</v>
      </c>
      <c r="I326" s="1">
        <f t="shared" ref="I326" si="323">H326/(1-E326/100)</f>
        <v>116069.53247524757</v>
      </c>
      <c r="J326" s="1">
        <f t="shared" ref="J326" si="324">H326-I326</f>
        <v>1160.6953247524798</v>
      </c>
      <c r="K326" s="1">
        <f t="shared" ref="K326" si="325">H326/O326</f>
        <v>16989.888086956529</v>
      </c>
      <c r="L326" s="1">
        <f t="shared" ref="L326" si="326">K326*I326/(I326+J326)</f>
        <v>16821.671373224286</v>
      </c>
      <c r="M326" s="1">
        <f t="shared" ref="M326" si="327">K326*J326/(I326+J326)</f>
        <v>168.21671373224342</v>
      </c>
      <c r="N326" s="5">
        <f t="shared" ref="N326" si="328">K326*100/F326</f>
        <v>5.089157927512459</v>
      </c>
      <c r="O326" s="24">
        <v>6.9</v>
      </c>
    </row>
    <row r="327" spans="1:15">
      <c r="A327" s="28">
        <v>332</v>
      </c>
      <c r="B327" s="8" t="s">
        <v>124</v>
      </c>
      <c r="C327" s="8" t="s">
        <v>182</v>
      </c>
      <c r="D327" s="8" t="s">
        <v>140</v>
      </c>
      <c r="E327" s="2">
        <v>-1</v>
      </c>
      <c r="F327" s="5">
        <v>4227698.95</v>
      </c>
      <c r="G327" s="1">
        <v>3012197</v>
      </c>
      <c r="H327" s="1">
        <f t="shared" ref="H327:H331" si="329">F327*(1-E327/100)-G327</f>
        <v>1257778.9395000003</v>
      </c>
      <c r="I327" s="1">
        <f t="shared" ref="I327:I331" si="330">H327/(1-E327/100)</f>
        <v>1245325.6826732676</v>
      </c>
      <c r="J327" s="1">
        <f t="shared" ref="J327:J331" si="331">H327-I327</f>
        <v>12453.256826732773</v>
      </c>
      <c r="K327" s="1">
        <f t="shared" ref="K327:K331" si="332">H327/O327</f>
        <v>179682.70564285718</v>
      </c>
      <c r="L327" s="1">
        <f t="shared" ref="L327:L331" si="333">K327*I327/(I327+J327)</f>
        <v>177903.66895332394</v>
      </c>
      <c r="M327" s="1">
        <f t="shared" ref="M327:M331" si="334">K327*J327/(I327+J327)</f>
        <v>1779.0366895332534</v>
      </c>
      <c r="N327" s="5">
        <f t="shared" ref="N327:N332" si="335">K327*100/F327</f>
        <v>4.2501301007456354</v>
      </c>
      <c r="O327" s="24">
        <v>7</v>
      </c>
    </row>
    <row r="328" spans="1:15">
      <c r="A328" s="28">
        <v>333</v>
      </c>
      <c r="B328" s="8" t="s">
        <v>125</v>
      </c>
      <c r="C328" s="8" t="s">
        <v>182</v>
      </c>
      <c r="D328" s="8" t="s">
        <v>141</v>
      </c>
      <c r="E328" s="2">
        <v>-1</v>
      </c>
      <c r="F328" s="5">
        <v>1808818.99</v>
      </c>
      <c r="G328" s="1">
        <v>1207312</v>
      </c>
      <c r="H328" s="1">
        <f t="shared" si="329"/>
        <v>619595.1799000001</v>
      </c>
      <c r="I328" s="1">
        <f t="shared" si="330"/>
        <v>613460.5741584159</v>
      </c>
      <c r="J328" s="1">
        <f t="shared" si="331"/>
        <v>6134.6057415842079</v>
      </c>
      <c r="K328" s="1">
        <f t="shared" si="332"/>
        <v>89796.402884057985</v>
      </c>
      <c r="L328" s="1">
        <f t="shared" si="333"/>
        <v>88907.329588176217</v>
      </c>
      <c r="M328" s="1">
        <f t="shared" si="334"/>
        <v>889.07329588176935</v>
      </c>
      <c r="N328" s="5">
        <f t="shared" si="335"/>
        <v>4.9643664391237943</v>
      </c>
      <c r="O328" s="24">
        <v>6.9</v>
      </c>
    </row>
    <row r="329" spans="1:15">
      <c r="A329" s="28">
        <v>334</v>
      </c>
      <c r="B329" s="8" t="s">
        <v>64</v>
      </c>
      <c r="C329" s="8" t="s">
        <v>182</v>
      </c>
      <c r="D329" s="8" t="s">
        <v>142</v>
      </c>
      <c r="E329" s="2">
        <v>-1</v>
      </c>
      <c r="F329" s="5">
        <v>477082.18</v>
      </c>
      <c r="G329" s="1">
        <v>315765</v>
      </c>
      <c r="H329" s="1">
        <f t="shared" si="329"/>
        <v>166088.00179999997</v>
      </c>
      <c r="I329" s="1">
        <f t="shared" si="330"/>
        <v>164443.56613861382</v>
      </c>
      <c r="J329" s="1">
        <f t="shared" si="331"/>
        <v>1644.4356613861455</v>
      </c>
      <c r="K329" s="1">
        <f t="shared" si="332"/>
        <v>24424.70614705882</v>
      </c>
      <c r="L329" s="1">
        <f t="shared" si="333"/>
        <v>24182.877373325562</v>
      </c>
      <c r="M329" s="1">
        <f t="shared" si="334"/>
        <v>241.8287737332567</v>
      </c>
      <c r="N329" s="5">
        <f t="shared" si="335"/>
        <v>5.1196014378610455</v>
      </c>
      <c r="O329" s="24">
        <v>6.8</v>
      </c>
    </row>
    <row r="330" spans="1:15">
      <c r="A330" s="28">
        <v>335</v>
      </c>
      <c r="B330" s="8" t="s">
        <v>65</v>
      </c>
      <c r="C330" s="8" t="s">
        <v>182</v>
      </c>
      <c r="D330" s="8" t="s">
        <v>143</v>
      </c>
      <c r="E330" s="2">
        <v>0</v>
      </c>
      <c r="F330" s="5">
        <v>71749.509999999995</v>
      </c>
      <c r="G330" s="1">
        <v>50472</v>
      </c>
      <c r="H330" s="1">
        <f t="shared" si="329"/>
        <v>21277.509999999995</v>
      </c>
      <c r="I330" s="1">
        <f t="shared" si="330"/>
        <v>21277.509999999995</v>
      </c>
      <c r="J330" s="1">
        <f t="shared" si="331"/>
        <v>0</v>
      </c>
      <c r="K330" s="1">
        <f t="shared" si="332"/>
        <v>3129.0455882352935</v>
      </c>
      <c r="L330" s="1">
        <f t="shared" si="333"/>
        <v>3129.0455882352935</v>
      </c>
      <c r="M330" s="1">
        <f t="shared" si="334"/>
        <v>0</v>
      </c>
      <c r="N330" s="5">
        <f t="shared" si="335"/>
        <v>4.3610689302760308</v>
      </c>
      <c r="O330" s="24">
        <v>6.8</v>
      </c>
    </row>
    <row r="331" spans="1:15" ht="15.6">
      <c r="A331" s="28">
        <v>336</v>
      </c>
      <c r="B331" s="8" t="s">
        <v>126</v>
      </c>
      <c r="C331" s="8" t="s">
        <v>182</v>
      </c>
      <c r="D331" s="8" t="s">
        <v>139</v>
      </c>
      <c r="E331" s="2">
        <v>-1</v>
      </c>
      <c r="F331" s="23">
        <v>59360.36</v>
      </c>
      <c r="G331" s="11">
        <v>46897</v>
      </c>
      <c r="H331" s="11">
        <f t="shared" si="329"/>
        <v>13056.963600000003</v>
      </c>
      <c r="I331" s="11">
        <f t="shared" si="330"/>
        <v>12927.68673267327</v>
      </c>
      <c r="J331" s="11">
        <f t="shared" si="331"/>
        <v>129.27686732673283</v>
      </c>
      <c r="K331" s="11">
        <f t="shared" si="332"/>
        <v>1892.3135652173917</v>
      </c>
      <c r="L331" s="11">
        <f t="shared" si="333"/>
        <v>1873.5777873439522</v>
      </c>
      <c r="M331" s="11">
        <f t="shared" si="334"/>
        <v>18.735777873439542</v>
      </c>
      <c r="N331" s="5">
        <f t="shared" si="335"/>
        <v>3.1878404464147314</v>
      </c>
      <c r="O331" s="24">
        <v>6.9</v>
      </c>
    </row>
    <row r="332" spans="1:15">
      <c r="A332" s="28"/>
      <c r="B332" s="8" t="s">
        <v>180</v>
      </c>
      <c r="C332" s="8"/>
      <c r="D332" s="8"/>
      <c r="E332" s="2"/>
      <c r="F332" s="5">
        <f>SUM(F326:F331)</f>
        <v>6978554.7700000005</v>
      </c>
      <c r="G332" s="1">
        <f t="shared" ref="G332:M332" si="336">SUM(G326:G331)</f>
        <v>4852596</v>
      </c>
      <c r="H332" s="1">
        <f t="shared" si="336"/>
        <v>2195026.8226000001</v>
      </c>
      <c r="I332" s="1">
        <f t="shared" si="336"/>
        <v>2173504.5521782176</v>
      </c>
      <c r="J332" s="1">
        <f t="shared" si="336"/>
        <v>21522.270421782341</v>
      </c>
      <c r="K332" s="1">
        <f t="shared" si="336"/>
        <v>315915.06191438314</v>
      </c>
      <c r="L332" s="1">
        <f t="shared" si="336"/>
        <v>312818.17066362925</v>
      </c>
      <c r="M332" s="1">
        <f t="shared" si="336"/>
        <v>3096.8912507539621</v>
      </c>
      <c r="N332" s="5">
        <f t="shared" si="335"/>
        <v>4.5269410691231577</v>
      </c>
      <c r="O332" s="24"/>
    </row>
    <row r="333" spans="1:15">
      <c r="A333" s="28"/>
      <c r="B333" s="8"/>
      <c r="C333" s="8"/>
      <c r="D333" s="8"/>
      <c r="E333" s="2"/>
      <c r="F333" s="8"/>
      <c r="G333" s="8"/>
      <c r="H333" s="8"/>
      <c r="I333" s="8"/>
      <c r="J333" s="8"/>
      <c r="K333" s="8"/>
      <c r="L333" s="8"/>
      <c r="M333" s="8"/>
      <c r="N333" s="8"/>
    </row>
    <row r="334" spans="1:15">
      <c r="A334" s="28"/>
      <c r="B334" s="8" t="s">
        <v>183</v>
      </c>
      <c r="C334" s="8"/>
      <c r="D334" s="8"/>
      <c r="E334" s="2"/>
      <c r="F334" s="8"/>
      <c r="G334" s="8"/>
      <c r="H334" s="8"/>
      <c r="I334" s="8"/>
      <c r="J334" s="8"/>
      <c r="K334" s="8"/>
      <c r="L334" s="8"/>
      <c r="M334" s="8"/>
      <c r="N334" s="8"/>
    </row>
    <row r="335" spans="1:15">
      <c r="A335" s="28">
        <v>331</v>
      </c>
      <c r="B335" s="8" t="s">
        <v>1</v>
      </c>
      <c r="C335" s="8" t="s">
        <v>156</v>
      </c>
      <c r="D335" s="8" t="s">
        <v>139</v>
      </c>
      <c r="E335" s="2">
        <v>-1</v>
      </c>
      <c r="F335" s="5">
        <v>179622.92</v>
      </c>
      <c r="G335" s="1">
        <v>107595</v>
      </c>
      <c r="H335" s="1">
        <f t="shared" ref="H335" si="337">F335*(1-E335/100)-G335</f>
        <v>73824.149200000014</v>
      </c>
      <c r="I335" s="1">
        <f t="shared" ref="I335" si="338">H335/(1-E335/100)</f>
        <v>73093.217029702981</v>
      </c>
      <c r="J335" s="1">
        <f t="shared" ref="J335" si="339">H335-I335</f>
        <v>730.93217029703374</v>
      </c>
      <c r="K335" s="1">
        <f t="shared" ref="K335" si="340">H335/O335</f>
        <v>8294.8482247191023</v>
      </c>
      <c r="L335" s="1">
        <f t="shared" ref="L335" si="341">K335*I335/(I335+J335)</f>
        <v>8212.7210145733679</v>
      </c>
      <c r="M335" s="1">
        <f t="shared" ref="M335" si="342">K335*J335/(I335+J335)</f>
        <v>82.127210145734125</v>
      </c>
      <c r="N335" s="5">
        <f t="shared" ref="N335" si="343">K335*100/F335</f>
        <v>4.6179230494188062</v>
      </c>
      <c r="O335" s="24">
        <v>8.9</v>
      </c>
    </row>
    <row r="336" spans="1:15">
      <c r="A336" s="28">
        <v>332</v>
      </c>
      <c r="B336" s="8" t="s">
        <v>124</v>
      </c>
      <c r="C336" s="8" t="s">
        <v>156</v>
      </c>
      <c r="D336" s="8" t="s">
        <v>140</v>
      </c>
      <c r="E336" s="2">
        <v>-1</v>
      </c>
      <c r="F336" s="5">
        <v>1139630.56</v>
      </c>
      <c r="G336" s="1">
        <v>693752</v>
      </c>
      <c r="H336" s="1">
        <f t="shared" ref="H336:H340" si="344">F336*(1-E336/100)-G336</f>
        <v>457274.86560000014</v>
      </c>
      <c r="I336" s="1">
        <f t="shared" ref="I336:I340" si="345">H336/(1-E336/100)</f>
        <v>452747.39168316842</v>
      </c>
      <c r="J336" s="1">
        <f t="shared" ref="J336:J340" si="346">H336-I336</f>
        <v>4527.4739168317174</v>
      </c>
      <c r="K336" s="1">
        <f t="shared" ref="K336:K340" si="347">H336/O336</f>
        <v>51379.198382022485</v>
      </c>
      <c r="L336" s="1">
        <f t="shared" ref="L336:L340" si="348">K336*I336/(I336+J336)</f>
        <v>50870.493447547007</v>
      </c>
      <c r="M336" s="1">
        <f t="shared" ref="M336:M340" si="349">K336*J336/(I336+J336)</f>
        <v>508.70493447547381</v>
      </c>
      <c r="N336" s="5">
        <f t="shared" ref="N336:N341" si="350">K336*100/F336</f>
        <v>4.5084082671512844</v>
      </c>
      <c r="O336" s="24">
        <v>8.9</v>
      </c>
    </row>
    <row r="337" spans="1:15">
      <c r="A337" s="28">
        <v>333</v>
      </c>
      <c r="B337" s="8" t="s">
        <v>125</v>
      </c>
      <c r="C337" s="8" t="s">
        <v>156</v>
      </c>
      <c r="D337" s="8" t="s">
        <v>141</v>
      </c>
      <c r="E337" s="2">
        <v>-1</v>
      </c>
      <c r="F337" s="5">
        <v>464354.77</v>
      </c>
      <c r="G337" s="1">
        <v>293532</v>
      </c>
      <c r="H337" s="1">
        <f t="shared" si="344"/>
        <v>175466.31770000001</v>
      </c>
      <c r="I337" s="1">
        <f t="shared" si="345"/>
        <v>173729.02742574259</v>
      </c>
      <c r="J337" s="1">
        <f t="shared" si="346"/>
        <v>1737.2902742574224</v>
      </c>
      <c r="K337" s="1">
        <f t="shared" si="347"/>
        <v>19715.316595505617</v>
      </c>
      <c r="L337" s="1">
        <f t="shared" si="348"/>
        <v>19520.115441094669</v>
      </c>
      <c r="M337" s="1">
        <f t="shared" si="349"/>
        <v>195.20115441094634</v>
      </c>
      <c r="N337" s="5">
        <f t="shared" si="350"/>
        <v>4.2457443896841243</v>
      </c>
      <c r="O337" s="24">
        <v>8.9</v>
      </c>
    </row>
    <row r="338" spans="1:15">
      <c r="A338" s="28">
        <v>334</v>
      </c>
      <c r="B338" s="8" t="s">
        <v>64</v>
      </c>
      <c r="C338" s="8" t="s">
        <v>156</v>
      </c>
      <c r="D338" s="8" t="s">
        <v>142</v>
      </c>
      <c r="E338" s="2">
        <v>-1</v>
      </c>
      <c r="F338" s="5">
        <v>692175.17</v>
      </c>
      <c r="G338" s="1">
        <v>386516</v>
      </c>
      <c r="H338" s="1">
        <f t="shared" si="344"/>
        <v>312580.92170000006</v>
      </c>
      <c r="I338" s="1">
        <f t="shared" si="345"/>
        <v>309486.06108910899</v>
      </c>
      <c r="J338" s="1">
        <f t="shared" si="346"/>
        <v>3094.8606108910753</v>
      </c>
      <c r="K338" s="1">
        <f t="shared" si="347"/>
        <v>35928.841574712656</v>
      </c>
      <c r="L338" s="1">
        <f t="shared" si="348"/>
        <v>35573.110470012536</v>
      </c>
      <c r="M338" s="1">
        <f t="shared" si="349"/>
        <v>355.73110470012364</v>
      </c>
      <c r="N338" s="5">
        <f t="shared" si="350"/>
        <v>5.1907151732577539</v>
      </c>
      <c r="O338" s="24">
        <v>8.6999999999999993</v>
      </c>
    </row>
    <row r="339" spans="1:15">
      <c r="A339" s="28">
        <v>335</v>
      </c>
      <c r="B339" s="8" t="s">
        <v>65</v>
      </c>
      <c r="C339" s="8" t="s">
        <v>156</v>
      </c>
      <c r="D339" s="8" t="s">
        <v>143</v>
      </c>
      <c r="E339" s="2">
        <v>-1</v>
      </c>
      <c r="F339" s="5">
        <v>7952.48</v>
      </c>
      <c r="G339" s="1">
        <v>5558</v>
      </c>
      <c r="H339" s="1">
        <f t="shared" si="344"/>
        <v>2474.0047999999997</v>
      </c>
      <c r="I339" s="1">
        <f t="shared" si="345"/>
        <v>2449.5097029702965</v>
      </c>
      <c r="J339" s="1">
        <f t="shared" si="346"/>
        <v>24.495097029703174</v>
      </c>
      <c r="K339" s="1">
        <f t="shared" si="347"/>
        <v>284.36836781609196</v>
      </c>
      <c r="L339" s="1">
        <f t="shared" si="348"/>
        <v>281.55283942187322</v>
      </c>
      <c r="M339" s="1">
        <f t="shared" si="349"/>
        <v>2.8155283942187559</v>
      </c>
      <c r="N339" s="5">
        <f t="shared" si="350"/>
        <v>3.5758451177002892</v>
      </c>
      <c r="O339" s="24">
        <v>8.6999999999999993</v>
      </c>
    </row>
    <row r="340" spans="1:15" ht="15.6">
      <c r="A340" s="28">
        <v>336</v>
      </c>
      <c r="B340" s="8" t="s">
        <v>126</v>
      </c>
      <c r="C340" s="8" t="s">
        <v>156</v>
      </c>
      <c r="D340" s="8" t="s">
        <v>139</v>
      </c>
      <c r="E340" s="2">
        <v>-2</v>
      </c>
      <c r="F340" s="23">
        <v>2720.37</v>
      </c>
      <c r="G340" s="11">
        <v>2341</v>
      </c>
      <c r="H340" s="11">
        <f t="shared" si="344"/>
        <v>433.77739999999994</v>
      </c>
      <c r="I340" s="11">
        <f t="shared" si="345"/>
        <v>425.27196078431365</v>
      </c>
      <c r="J340" s="11">
        <f t="shared" si="346"/>
        <v>8.5054392156862946</v>
      </c>
      <c r="K340" s="11">
        <f t="shared" si="347"/>
        <v>49.859471264367812</v>
      </c>
      <c r="L340" s="11">
        <f t="shared" si="348"/>
        <v>48.881834572909618</v>
      </c>
      <c r="M340" s="11">
        <f t="shared" si="349"/>
        <v>0.97763669145819487</v>
      </c>
      <c r="N340" s="5">
        <f t="shared" si="350"/>
        <v>1.832819479128494</v>
      </c>
      <c r="O340" s="24">
        <v>8.6999999999999993</v>
      </c>
    </row>
    <row r="341" spans="1:15">
      <c r="A341" s="28"/>
      <c r="B341" s="8" t="s">
        <v>184</v>
      </c>
      <c r="F341" s="5">
        <f>SUM(F335:F340)</f>
        <v>2486456.27</v>
      </c>
      <c r="G341" s="1">
        <f t="shared" ref="G341:M341" si="351">SUM(G335:G340)</f>
        <v>1489294</v>
      </c>
      <c r="H341" s="1">
        <f t="shared" si="351"/>
        <v>1022054.0364000002</v>
      </c>
      <c r="I341" s="1">
        <f t="shared" si="351"/>
        <v>1011930.4788914776</v>
      </c>
      <c r="J341" s="1">
        <f t="shared" si="351"/>
        <v>10123.557508522639</v>
      </c>
      <c r="K341" s="1">
        <f t="shared" si="351"/>
        <v>115652.43261604031</v>
      </c>
      <c r="L341" s="1">
        <f t="shared" si="351"/>
        <v>114506.87504722236</v>
      </c>
      <c r="M341" s="1">
        <f t="shared" si="351"/>
        <v>1145.5575688179549</v>
      </c>
      <c r="N341" s="5">
        <f t="shared" si="350"/>
        <v>4.6512956616783896</v>
      </c>
      <c r="O341" s="24"/>
    </row>
    <row r="342" spans="1:15">
      <c r="A342" s="28"/>
      <c r="F342" s="8"/>
      <c r="G342" s="8"/>
      <c r="H342" s="8"/>
      <c r="I342" s="8"/>
      <c r="J342" s="8"/>
      <c r="K342" s="8"/>
      <c r="L342" s="8"/>
      <c r="M342" s="8"/>
      <c r="N342" s="8"/>
      <c r="O342" s="24"/>
    </row>
    <row r="343" spans="1:15">
      <c r="A343" s="28"/>
      <c r="B343" s="8" t="s">
        <v>185</v>
      </c>
      <c r="F343" s="8"/>
      <c r="G343" s="8"/>
      <c r="H343" s="8"/>
      <c r="I343" s="8"/>
      <c r="J343" s="8"/>
      <c r="K343" s="8"/>
      <c r="L343" s="8"/>
      <c r="M343" s="8"/>
      <c r="N343" s="8"/>
      <c r="O343" s="24"/>
    </row>
    <row r="344" spans="1:15">
      <c r="A344" s="28">
        <v>331</v>
      </c>
      <c r="B344" s="8" t="s">
        <v>1</v>
      </c>
      <c r="C344" s="8" t="s">
        <v>99</v>
      </c>
      <c r="D344" s="8" t="s">
        <v>139</v>
      </c>
      <c r="E344" s="2">
        <v>-3</v>
      </c>
      <c r="F344" s="5">
        <v>181021.2</v>
      </c>
      <c r="G344" s="1">
        <v>107359</v>
      </c>
      <c r="H344" s="1">
        <f t="shared" ref="H344" si="352">F344*(1-E344/100)-G344</f>
        <v>79092.83600000001</v>
      </c>
      <c r="I344" s="1">
        <f t="shared" ref="I344" si="353">H344/(1-E344/100)</f>
        <v>76789.161165048557</v>
      </c>
      <c r="J344" s="1">
        <f t="shared" ref="J344" si="354">H344-I344</f>
        <v>2303.6748349514528</v>
      </c>
      <c r="K344" s="1">
        <f t="shared" ref="K344" si="355">H344/O344</f>
        <v>4275.2884324324332</v>
      </c>
      <c r="L344" s="1">
        <f t="shared" ref="L344" si="356">K344*I344/(I344+J344)</f>
        <v>4150.7654683810033</v>
      </c>
      <c r="M344" s="1">
        <f t="shared" ref="M344" si="357">K344*J344/(I344+J344)</f>
        <v>124.52296405142988</v>
      </c>
      <c r="N344" s="5">
        <f t="shared" ref="N344" si="358">K344*100/F344</f>
        <v>2.3617611818021493</v>
      </c>
      <c r="O344" s="24">
        <v>18.5</v>
      </c>
    </row>
    <row r="345" spans="1:15">
      <c r="A345" s="28">
        <v>332</v>
      </c>
      <c r="B345" s="8" t="s">
        <v>124</v>
      </c>
      <c r="C345" s="8" t="s">
        <v>99</v>
      </c>
      <c r="D345" s="8" t="s">
        <v>140</v>
      </c>
      <c r="E345" s="2">
        <v>-2</v>
      </c>
      <c r="F345" s="5">
        <v>741496.91</v>
      </c>
      <c r="G345" s="1">
        <v>286792</v>
      </c>
      <c r="H345" s="1">
        <f t="shared" ref="H345:H348" si="359">F345*(1-E345/100)-G345</f>
        <v>469534.84820000001</v>
      </c>
      <c r="I345" s="1">
        <f t="shared" ref="I345:I348" si="360">H345/(1-E345/100)</f>
        <v>460328.28254901961</v>
      </c>
      <c r="J345" s="1">
        <f t="shared" ref="J345:J348" si="361">H345-I345</f>
        <v>9206.5656509803957</v>
      </c>
      <c r="K345" s="1">
        <f t="shared" ref="K345:K348" si="362">H345/O345</f>
        <v>25108.815411764706</v>
      </c>
      <c r="L345" s="1">
        <f t="shared" ref="L345:L348" si="363">K345*I345/(I345+J345)</f>
        <v>24616.485697808534</v>
      </c>
      <c r="M345" s="1">
        <f t="shared" ref="M345:M348" si="364">K345*J345/(I345+J345)</f>
        <v>492.32971395617091</v>
      </c>
      <c r="N345" s="5">
        <f t="shared" ref="N345:N349" si="365">K345*100/F345</f>
        <v>3.386233317110479</v>
      </c>
      <c r="O345" s="24">
        <v>18.7</v>
      </c>
    </row>
    <row r="346" spans="1:15">
      <c r="A346" s="28">
        <v>333</v>
      </c>
      <c r="B346" s="8" t="s">
        <v>125</v>
      </c>
      <c r="C346" s="8" t="s">
        <v>99</v>
      </c>
      <c r="D346" s="8" t="s">
        <v>141</v>
      </c>
      <c r="E346" s="2">
        <v>-3</v>
      </c>
      <c r="F346" s="5">
        <v>518170.82</v>
      </c>
      <c r="G346" s="1">
        <v>289650</v>
      </c>
      <c r="H346" s="1">
        <f t="shared" si="359"/>
        <v>244065.94460000005</v>
      </c>
      <c r="I346" s="1">
        <f t="shared" si="360"/>
        <v>236957.22776699034</v>
      </c>
      <c r="J346" s="1">
        <f t="shared" si="361"/>
        <v>7108.7168330097047</v>
      </c>
      <c r="K346" s="1">
        <f t="shared" si="362"/>
        <v>13264.453510869569</v>
      </c>
      <c r="L346" s="1">
        <f t="shared" si="363"/>
        <v>12878.110204727736</v>
      </c>
      <c r="M346" s="1">
        <f t="shared" si="364"/>
        <v>386.34330614183182</v>
      </c>
      <c r="N346" s="5">
        <f t="shared" si="365"/>
        <v>2.5598611498172685</v>
      </c>
      <c r="O346" s="24">
        <v>18.399999999999999</v>
      </c>
    </row>
    <row r="347" spans="1:15">
      <c r="A347" s="28">
        <v>334</v>
      </c>
      <c r="B347" s="8" t="s">
        <v>64</v>
      </c>
      <c r="C347" s="8" t="s">
        <v>99</v>
      </c>
      <c r="D347" s="8" t="s">
        <v>142</v>
      </c>
      <c r="E347" s="2">
        <v>-4</v>
      </c>
      <c r="F347" s="5">
        <v>178031.46</v>
      </c>
      <c r="G347" s="1">
        <v>95941</v>
      </c>
      <c r="H347" s="1">
        <f t="shared" si="359"/>
        <v>89211.718399999983</v>
      </c>
      <c r="I347" s="1">
        <f t="shared" si="360"/>
        <v>85780.498461538446</v>
      </c>
      <c r="J347" s="1">
        <f t="shared" si="361"/>
        <v>3431.2199384615378</v>
      </c>
      <c r="K347" s="1">
        <f t="shared" si="362"/>
        <v>5156.7467283236983</v>
      </c>
      <c r="L347" s="1">
        <f t="shared" si="363"/>
        <v>4958.4103156958636</v>
      </c>
      <c r="M347" s="1">
        <f t="shared" si="364"/>
        <v>198.33641262783456</v>
      </c>
      <c r="N347" s="5">
        <f t="shared" si="365"/>
        <v>2.8965367853095731</v>
      </c>
      <c r="O347" s="24">
        <v>17.3</v>
      </c>
    </row>
    <row r="348" spans="1:15" ht="15.6">
      <c r="A348" s="28">
        <v>336</v>
      </c>
      <c r="B348" s="8" t="s">
        <v>126</v>
      </c>
      <c r="C348" s="8" t="s">
        <v>99</v>
      </c>
      <c r="D348" s="8" t="s">
        <v>139</v>
      </c>
      <c r="E348" s="2">
        <v>-1</v>
      </c>
      <c r="F348" s="23">
        <v>5509.26</v>
      </c>
      <c r="G348" s="11">
        <v>150</v>
      </c>
      <c r="H348" s="11">
        <f t="shared" si="359"/>
        <v>5414.3526000000002</v>
      </c>
      <c r="I348" s="11">
        <f t="shared" si="360"/>
        <v>5360.7451485148513</v>
      </c>
      <c r="J348" s="11">
        <f t="shared" si="361"/>
        <v>53.607451485148886</v>
      </c>
      <c r="K348" s="11">
        <f t="shared" si="362"/>
        <v>289.53757219251338</v>
      </c>
      <c r="L348" s="11">
        <f t="shared" si="363"/>
        <v>286.67086355694391</v>
      </c>
      <c r="M348" s="11">
        <f t="shared" si="364"/>
        <v>2.8667086355694589</v>
      </c>
      <c r="N348" s="5">
        <f t="shared" si="365"/>
        <v>5.2554711920024353</v>
      </c>
      <c r="O348" s="24">
        <v>18.7</v>
      </c>
    </row>
    <row r="349" spans="1:15">
      <c r="A349" s="28"/>
      <c r="B349" s="8" t="s">
        <v>186</v>
      </c>
      <c r="F349" s="5">
        <f>SUM(F344:F348)</f>
        <v>1624229.6500000001</v>
      </c>
      <c r="G349" s="1">
        <f t="shared" ref="G349:M349" si="366">SUM(G344:G348)</f>
        <v>779892</v>
      </c>
      <c r="H349" s="1">
        <f t="shared" si="366"/>
        <v>887319.69980000006</v>
      </c>
      <c r="I349" s="1">
        <f t="shared" si="366"/>
        <v>865215.91509111179</v>
      </c>
      <c r="J349" s="1">
        <f t="shared" si="366"/>
        <v>22103.784708888241</v>
      </c>
      <c r="K349" s="1">
        <f t="shared" si="366"/>
        <v>48094.841655582924</v>
      </c>
      <c r="L349" s="1">
        <f t="shared" si="366"/>
        <v>46890.442550170083</v>
      </c>
      <c r="M349" s="1">
        <f t="shared" si="366"/>
        <v>1204.3991054128367</v>
      </c>
      <c r="N349" s="5">
        <f t="shared" si="365"/>
        <v>2.9610863005476427</v>
      </c>
      <c r="O349" s="24"/>
    </row>
    <row r="350" spans="1:15">
      <c r="A350" s="28"/>
      <c r="F350" s="8"/>
      <c r="G350" s="8"/>
      <c r="H350" s="8"/>
      <c r="I350" s="8"/>
      <c r="J350" s="8"/>
      <c r="K350" s="8"/>
      <c r="L350" s="8"/>
      <c r="M350" s="8"/>
      <c r="N350" s="8"/>
      <c r="O350" s="24"/>
    </row>
    <row r="351" spans="1:15">
      <c r="A351" s="28"/>
      <c r="B351" s="8" t="s">
        <v>187</v>
      </c>
      <c r="F351" s="8"/>
      <c r="G351" s="8"/>
      <c r="H351" s="8"/>
      <c r="I351" s="8"/>
      <c r="J351" s="8"/>
      <c r="K351" s="8"/>
      <c r="L351" s="8"/>
      <c r="M351" s="8"/>
      <c r="N351" s="8"/>
      <c r="O351" s="24"/>
    </row>
    <row r="352" spans="1:15">
      <c r="A352" s="28">
        <v>330.2</v>
      </c>
      <c r="B352" s="8" t="s">
        <v>0</v>
      </c>
      <c r="C352" s="8" t="s">
        <v>169</v>
      </c>
      <c r="D352" s="8" t="s">
        <v>79</v>
      </c>
      <c r="E352" s="2">
        <v>0</v>
      </c>
      <c r="F352" s="5">
        <v>6277412.5899999999</v>
      </c>
      <c r="G352" s="1">
        <v>3726097</v>
      </c>
      <c r="H352" s="1">
        <f t="shared" ref="H352" si="367">F352*(1-E352/100)-G352</f>
        <v>2551315.59</v>
      </c>
      <c r="I352" s="1">
        <f t="shared" ref="I352" si="368">H352/(1-E352/100)</f>
        <v>2551315.59</v>
      </c>
      <c r="J352" s="1">
        <f t="shared" ref="J352" si="369">H352-I352</f>
        <v>0</v>
      </c>
      <c r="K352" s="1">
        <f t="shared" ref="K352" si="370">H352/O352</f>
        <v>54283.310425531912</v>
      </c>
      <c r="L352" s="1">
        <f t="shared" ref="L352" si="371">K352*I352/(I352+J352)</f>
        <v>54283.310425531912</v>
      </c>
      <c r="M352" s="1">
        <f t="shared" ref="M352" si="372">K352*J352/(I352+J352)</f>
        <v>0</v>
      </c>
      <c r="N352" s="5">
        <f t="shared" ref="N352" si="373">K352*100/F352</f>
        <v>0.86474020382228711</v>
      </c>
      <c r="O352" s="24">
        <v>47</v>
      </c>
    </row>
    <row r="353" spans="1:15">
      <c r="A353" s="28">
        <v>330.5</v>
      </c>
      <c r="B353" s="8" t="s">
        <v>164</v>
      </c>
      <c r="C353" s="8" t="s">
        <v>169</v>
      </c>
      <c r="D353" s="8" t="s">
        <v>79</v>
      </c>
      <c r="E353" s="2">
        <v>0</v>
      </c>
      <c r="F353" s="5">
        <v>97228.11</v>
      </c>
      <c r="G353" s="1">
        <v>56819</v>
      </c>
      <c r="H353" s="1">
        <f t="shared" ref="H353:H359" si="374">F353*(1-E353/100)-G353</f>
        <v>40409.11</v>
      </c>
      <c r="I353" s="1">
        <f t="shared" ref="I353:I359" si="375">H353/(1-E353/100)</f>
        <v>40409.11</v>
      </c>
      <c r="J353" s="1">
        <f t="shared" ref="J353:J359" si="376">H353-I353</f>
        <v>0</v>
      </c>
      <c r="K353" s="1">
        <f t="shared" ref="K353:K359" si="377">H353/O353</f>
        <v>859.76829787234044</v>
      </c>
      <c r="L353" s="1">
        <f t="shared" ref="L353:L359" si="378">K353*I353/(I353+J353)</f>
        <v>859.76829787234044</v>
      </c>
      <c r="M353" s="1">
        <f t="shared" ref="M353:M359" si="379">K353*J353/(I353+J353)</f>
        <v>0</v>
      </c>
      <c r="N353" s="5">
        <f t="shared" ref="N353:N360" si="380">K353*100/F353</f>
        <v>0.88427955441316353</v>
      </c>
      <c r="O353" s="24">
        <v>47</v>
      </c>
    </row>
    <row r="354" spans="1:15">
      <c r="A354" s="28">
        <v>331</v>
      </c>
      <c r="B354" s="8" t="s">
        <v>1</v>
      </c>
      <c r="C354" s="8" t="s">
        <v>169</v>
      </c>
      <c r="D354" s="8" t="s">
        <v>139</v>
      </c>
      <c r="E354" s="2">
        <v>-5</v>
      </c>
      <c r="F354" s="5">
        <v>31933471.09</v>
      </c>
      <c r="G354" s="1">
        <v>3282966</v>
      </c>
      <c r="H354" s="1">
        <f t="shared" si="374"/>
        <v>30247178.644500002</v>
      </c>
      <c r="I354" s="1">
        <f t="shared" si="375"/>
        <v>28806836.804285716</v>
      </c>
      <c r="J354" s="1">
        <f t="shared" si="376"/>
        <v>1440341.840214286</v>
      </c>
      <c r="K354" s="1">
        <f t="shared" si="377"/>
        <v>676670.66318791942</v>
      </c>
      <c r="L354" s="1">
        <f t="shared" si="378"/>
        <v>644448.25065516133</v>
      </c>
      <c r="M354" s="1">
        <f t="shared" si="379"/>
        <v>32222.41253275807</v>
      </c>
      <c r="N354" s="5">
        <f t="shared" si="380"/>
        <v>2.1190012863957639</v>
      </c>
      <c r="O354" s="24">
        <v>44.7</v>
      </c>
    </row>
    <row r="355" spans="1:15">
      <c r="A355" s="28">
        <v>332</v>
      </c>
      <c r="B355" s="8" t="s">
        <v>124</v>
      </c>
      <c r="C355" s="8" t="s">
        <v>169</v>
      </c>
      <c r="D355" s="8" t="s">
        <v>140</v>
      </c>
      <c r="E355" s="2">
        <v>-8</v>
      </c>
      <c r="F355" s="5">
        <v>42715636.799999997</v>
      </c>
      <c r="G355" s="1">
        <v>23841615</v>
      </c>
      <c r="H355" s="1">
        <f t="shared" si="374"/>
        <v>22291272.744000003</v>
      </c>
      <c r="I355" s="1">
        <f t="shared" si="375"/>
        <v>20640067.355555557</v>
      </c>
      <c r="J355" s="1">
        <f t="shared" si="376"/>
        <v>1651205.388444446</v>
      </c>
      <c r="K355" s="1">
        <f t="shared" si="377"/>
        <v>518401.69172093028</v>
      </c>
      <c r="L355" s="1">
        <f t="shared" si="378"/>
        <v>480001.56640826876</v>
      </c>
      <c r="M355" s="1">
        <f t="shared" si="379"/>
        <v>38400.125312661534</v>
      </c>
      <c r="N355" s="5">
        <f t="shared" si="380"/>
        <v>1.2136110580491926</v>
      </c>
      <c r="O355" s="24">
        <v>43</v>
      </c>
    </row>
    <row r="356" spans="1:15">
      <c r="A356" s="28">
        <v>333</v>
      </c>
      <c r="B356" s="8" t="s">
        <v>125</v>
      </c>
      <c r="C356" s="8" t="s">
        <v>169</v>
      </c>
      <c r="D356" s="8" t="s">
        <v>141</v>
      </c>
      <c r="E356" s="2">
        <v>-16</v>
      </c>
      <c r="F356" s="5">
        <v>11938274.49</v>
      </c>
      <c r="G356" s="1">
        <v>6436592</v>
      </c>
      <c r="H356" s="1">
        <f t="shared" si="374"/>
        <v>7411806.4083999991</v>
      </c>
      <c r="I356" s="1">
        <f t="shared" si="375"/>
        <v>6389488.2831034483</v>
      </c>
      <c r="J356" s="1">
        <f t="shared" si="376"/>
        <v>1022318.1252965508</v>
      </c>
      <c r="K356" s="1">
        <f t="shared" si="377"/>
        <v>192015.71006217613</v>
      </c>
      <c r="L356" s="1">
        <f t="shared" si="378"/>
        <v>165530.78453635875</v>
      </c>
      <c r="M356" s="1">
        <f t="shared" si="379"/>
        <v>26484.925525817376</v>
      </c>
      <c r="N356" s="5">
        <f t="shared" si="380"/>
        <v>1.6084042147214537</v>
      </c>
      <c r="O356" s="24">
        <v>38.6</v>
      </c>
    </row>
    <row r="357" spans="1:15">
      <c r="A357" s="28">
        <v>334</v>
      </c>
      <c r="B357" s="8" t="s">
        <v>64</v>
      </c>
      <c r="C357" s="8" t="s">
        <v>169</v>
      </c>
      <c r="D357" s="8" t="s">
        <v>142</v>
      </c>
      <c r="E357" s="2">
        <v>-8</v>
      </c>
      <c r="F357" s="5">
        <v>4434336.04</v>
      </c>
      <c r="G357" s="1">
        <v>998085</v>
      </c>
      <c r="H357" s="1">
        <f t="shared" si="374"/>
        <v>3790997.9232000001</v>
      </c>
      <c r="I357" s="1">
        <f t="shared" si="375"/>
        <v>3510183.2622222221</v>
      </c>
      <c r="J357" s="1">
        <f t="shared" si="376"/>
        <v>280814.66097777802</v>
      </c>
      <c r="K357" s="1">
        <f t="shared" si="377"/>
        <v>101363.5808342246</v>
      </c>
      <c r="L357" s="1">
        <f t="shared" si="378"/>
        <v>93855.16743909684</v>
      </c>
      <c r="M357" s="1">
        <f t="shared" si="379"/>
        <v>7508.4133951277545</v>
      </c>
      <c r="N357" s="5">
        <f t="shared" si="380"/>
        <v>2.2858795526516884</v>
      </c>
      <c r="O357" s="24">
        <v>37.4</v>
      </c>
    </row>
    <row r="358" spans="1:15">
      <c r="A358" s="28">
        <v>335</v>
      </c>
      <c r="B358" s="8" t="s">
        <v>65</v>
      </c>
      <c r="C358" s="8" t="s">
        <v>169</v>
      </c>
      <c r="D358" s="8" t="s">
        <v>143</v>
      </c>
      <c r="E358" s="2">
        <v>-5</v>
      </c>
      <c r="F358" s="5">
        <v>417281.14</v>
      </c>
      <c r="G358" s="1">
        <v>223040</v>
      </c>
      <c r="H358" s="1">
        <f t="shared" si="374"/>
        <v>215105.19700000004</v>
      </c>
      <c r="I358" s="1">
        <f t="shared" si="375"/>
        <v>204862.09238095241</v>
      </c>
      <c r="J358" s="1">
        <f t="shared" si="376"/>
        <v>10243.104619047634</v>
      </c>
      <c r="K358" s="1">
        <f t="shared" si="377"/>
        <v>6059.3013239436632</v>
      </c>
      <c r="L358" s="1">
        <f t="shared" si="378"/>
        <v>5770.7631656606309</v>
      </c>
      <c r="M358" s="1">
        <f t="shared" si="379"/>
        <v>288.53815828303192</v>
      </c>
      <c r="N358" s="5">
        <f t="shared" si="380"/>
        <v>1.4520908670695405</v>
      </c>
      <c r="O358" s="24">
        <v>35.5</v>
      </c>
    </row>
    <row r="359" spans="1:15" ht="15.6">
      <c r="A359" s="28">
        <v>336</v>
      </c>
      <c r="B359" s="8" t="s">
        <v>126</v>
      </c>
      <c r="C359" s="8" t="s">
        <v>169</v>
      </c>
      <c r="D359" s="8" t="s">
        <v>139</v>
      </c>
      <c r="E359" s="2">
        <v>-5</v>
      </c>
      <c r="F359" s="23">
        <v>1012079.37</v>
      </c>
      <c r="G359" s="11">
        <v>174838</v>
      </c>
      <c r="H359" s="11">
        <f t="shared" si="374"/>
        <v>887845.33850000007</v>
      </c>
      <c r="I359" s="11">
        <f t="shared" si="375"/>
        <v>845566.98904761905</v>
      </c>
      <c r="J359" s="11">
        <f t="shared" si="376"/>
        <v>42278.349452381022</v>
      </c>
      <c r="K359" s="11">
        <f t="shared" si="377"/>
        <v>19906.846154708521</v>
      </c>
      <c r="L359" s="11">
        <f t="shared" si="378"/>
        <v>18958.9010997224</v>
      </c>
      <c r="M359" s="11">
        <f t="shared" si="379"/>
        <v>947.94505498612159</v>
      </c>
      <c r="N359" s="5">
        <f t="shared" si="380"/>
        <v>1.9669253958519597</v>
      </c>
      <c r="O359" s="24">
        <v>44.6</v>
      </c>
    </row>
    <row r="360" spans="1:15">
      <c r="A360" s="28"/>
      <c r="B360" s="8" t="s">
        <v>188</v>
      </c>
      <c r="F360" s="5">
        <f>SUM(F352:F359)</f>
        <v>98825719.63000001</v>
      </c>
      <c r="G360" s="1">
        <f t="shared" ref="G360:M360" si="381">SUM(G352:G359)</f>
        <v>38740052</v>
      </c>
      <c r="H360" s="1">
        <f t="shared" si="381"/>
        <v>67435930.955599993</v>
      </c>
      <c r="I360" s="1">
        <f t="shared" si="381"/>
        <v>62988729.486595519</v>
      </c>
      <c r="J360" s="1">
        <f t="shared" si="381"/>
        <v>4447201.4690044895</v>
      </c>
      <c r="K360" s="1">
        <f t="shared" si="381"/>
        <v>1569560.8720073069</v>
      </c>
      <c r="L360" s="1">
        <f t="shared" si="381"/>
        <v>1463708.512027673</v>
      </c>
      <c r="M360" s="1">
        <f t="shared" si="381"/>
        <v>105852.35997963388</v>
      </c>
      <c r="N360" s="5">
        <f t="shared" si="380"/>
        <v>1.5882109210878372</v>
      </c>
      <c r="O360" s="24"/>
    </row>
    <row r="361" spans="1:15">
      <c r="A361" s="28"/>
      <c r="F361" s="8"/>
      <c r="G361" s="8"/>
      <c r="H361" s="8"/>
      <c r="I361" s="8"/>
      <c r="J361" s="8"/>
      <c r="K361" s="8"/>
      <c r="L361" s="8"/>
      <c r="M361" s="8"/>
      <c r="N361" s="8"/>
      <c r="O361" s="24"/>
    </row>
    <row r="362" spans="1:15">
      <c r="A362" s="28"/>
      <c r="B362" s="8" t="s">
        <v>189</v>
      </c>
      <c r="F362" s="8"/>
      <c r="G362" s="8"/>
      <c r="H362" s="8"/>
      <c r="I362" s="8"/>
      <c r="J362" s="8"/>
      <c r="K362" s="8"/>
      <c r="L362" s="8"/>
      <c r="M362" s="8"/>
      <c r="N362" s="8"/>
      <c r="O362" s="24"/>
    </row>
    <row r="363" spans="1:15">
      <c r="A363" s="28">
        <v>331</v>
      </c>
      <c r="B363" s="8" t="s">
        <v>1</v>
      </c>
      <c r="C363" s="8" t="s">
        <v>193</v>
      </c>
      <c r="D363" s="8" t="s">
        <v>139</v>
      </c>
      <c r="E363" s="2">
        <v>-3</v>
      </c>
      <c r="F363" s="5">
        <v>403224.93</v>
      </c>
      <c r="G363" s="1">
        <v>175574</v>
      </c>
      <c r="H363" s="1">
        <f t="shared" ref="H363" si="382">F363*(1-E363/100)-G363</f>
        <v>239747.67790000001</v>
      </c>
      <c r="I363" s="1">
        <f t="shared" ref="I363" si="383">H363/(1-E363/100)</f>
        <v>232764.73582524271</v>
      </c>
      <c r="J363" s="1">
        <f t="shared" ref="J363" si="384">H363-I363</f>
        <v>6982.9420747573022</v>
      </c>
      <c r="K363" s="1">
        <f t="shared" ref="K363" si="385">H363/O363</f>
        <v>8593.106734767025</v>
      </c>
      <c r="L363" s="1">
        <f t="shared" ref="L363" si="386">K363*I363/(I363+J363)</f>
        <v>8342.8220725893443</v>
      </c>
      <c r="M363" s="1">
        <f t="shared" ref="M363" si="387">K363*J363/(I363+J363)</f>
        <v>250.28466217768107</v>
      </c>
      <c r="N363" s="5">
        <f t="shared" ref="N363" si="388">K363*100/F363</f>
        <v>2.1310951023705367</v>
      </c>
      <c r="O363" s="24">
        <v>27.9</v>
      </c>
    </row>
    <row r="364" spans="1:15">
      <c r="A364" s="28">
        <v>332</v>
      </c>
      <c r="B364" s="8" t="s">
        <v>124</v>
      </c>
      <c r="C364" s="8" t="s">
        <v>193</v>
      </c>
      <c r="D364" s="8" t="s">
        <v>140</v>
      </c>
      <c r="E364" s="2">
        <v>-2</v>
      </c>
      <c r="F364" s="5">
        <v>103506.99</v>
      </c>
      <c r="G364" s="1">
        <v>46360</v>
      </c>
      <c r="H364" s="1">
        <f t="shared" ref="H364:H367" si="389">F364*(1-E364/100)-G364</f>
        <v>59217.12980000001</v>
      </c>
      <c r="I364" s="1">
        <f t="shared" ref="I364:I367" si="390">H364/(1-E364/100)</f>
        <v>58056.009607843145</v>
      </c>
      <c r="J364" s="1">
        <f t="shared" ref="J364:J367" si="391">H364-I364</f>
        <v>1161.1201921568645</v>
      </c>
      <c r="K364" s="1">
        <f t="shared" ref="K364:K367" si="392">H364/O364</f>
        <v>2099.8982198581566</v>
      </c>
      <c r="L364" s="1">
        <f t="shared" ref="L364:L367" si="393">K364*I364/(I364+J364)</f>
        <v>2058.723744958977</v>
      </c>
      <c r="M364" s="1">
        <f t="shared" ref="M364:M367" si="394">K364*J364/(I364+J364)</f>
        <v>41.174474899179593</v>
      </c>
      <c r="N364" s="5">
        <f t="shared" ref="N364:N368" si="395">K364*100/F364</f>
        <v>2.0287501548041891</v>
      </c>
      <c r="O364" s="24">
        <v>28.2</v>
      </c>
    </row>
    <row r="365" spans="1:15">
      <c r="A365" s="28">
        <v>333</v>
      </c>
      <c r="B365" s="8" t="s">
        <v>125</v>
      </c>
      <c r="C365" s="8" t="s">
        <v>193</v>
      </c>
      <c r="D365" s="8" t="s">
        <v>141</v>
      </c>
      <c r="E365" s="2">
        <v>-7</v>
      </c>
      <c r="F365" s="5">
        <v>497437.95</v>
      </c>
      <c r="G365" s="1">
        <v>232298</v>
      </c>
      <c r="H365" s="1">
        <f t="shared" si="389"/>
        <v>299960.60649999999</v>
      </c>
      <c r="I365" s="1">
        <f t="shared" si="390"/>
        <v>280337.01542056073</v>
      </c>
      <c r="J365" s="1">
        <f t="shared" si="391"/>
        <v>19623.591079439269</v>
      </c>
      <c r="K365" s="1">
        <f t="shared" si="392"/>
        <v>11150.951914498142</v>
      </c>
      <c r="L365" s="1">
        <f t="shared" si="393"/>
        <v>10421.450387381441</v>
      </c>
      <c r="M365" s="1">
        <f t="shared" si="394"/>
        <v>729.50152711670148</v>
      </c>
      <c r="N365" s="5">
        <f t="shared" si="395"/>
        <v>2.2416769598093875</v>
      </c>
      <c r="O365" s="24">
        <v>26.9</v>
      </c>
    </row>
    <row r="366" spans="1:15">
      <c r="A366" s="28">
        <v>334</v>
      </c>
      <c r="B366" s="8" t="s">
        <v>64</v>
      </c>
      <c r="C366" s="8" t="s">
        <v>193</v>
      </c>
      <c r="D366" s="8" t="s">
        <v>142</v>
      </c>
      <c r="E366" s="2">
        <v>-6</v>
      </c>
      <c r="F366" s="5">
        <v>169721.82</v>
      </c>
      <c r="G366" s="1">
        <v>71684</v>
      </c>
      <c r="H366" s="1">
        <f t="shared" si="389"/>
        <v>108221.12920000002</v>
      </c>
      <c r="I366" s="1">
        <f t="shared" si="390"/>
        <v>102095.4049056604</v>
      </c>
      <c r="J366" s="1">
        <f t="shared" si="391"/>
        <v>6125.7242943396268</v>
      </c>
      <c r="K366" s="1">
        <f t="shared" si="392"/>
        <v>4381.4222348178146</v>
      </c>
      <c r="L366" s="1">
        <f t="shared" si="393"/>
        <v>4133.4172026583155</v>
      </c>
      <c r="M366" s="1">
        <f t="shared" si="394"/>
        <v>248.00503215949902</v>
      </c>
      <c r="N366" s="5">
        <f t="shared" si="395"/>
        <v>2.5815314936039537</v>
      </c>
      <c r="O366" s="24">
        <v>24.7</v>
      </c>
    </row>
    <row r="367" spans="1:15" ht="15.6">
      <c r="A367" s="28">
        <v>335</v>
      </c>
      <c r="B367" s="8" t="s">
        <v>65</v>
      </c>
      <c r="C367" s="8" t="s">
        <v>193</v>
      </c>
      <c r="D367" s="8" t="s">
        <v>143</v>
      </c>
      <c r="E367" s="2">
        <v>-2</v>
      </c>
      <c r="F367" s="23">
        <v>20594.259999999998</v>
      </c>
      <c r="G367" s="11">
        <v>8858</v>
      </c>
      <c r="H367" s="11">
        <f t="shared" si="389"/>
        <v>12148.145199999999</v>
      </c>
      <c r="I367" s="11">
        <f t="shared" si="390"/>
        <v>11909.946274509803</v>
      </c>
      <c r="J367" s="11">
        <f t="shared" si="391"/>
        <v>238.19892549019642</v>
      </c>
      <c r="K367" s="11">
        <f t="shared" si="392"/>
        <v>467.2363538461538</v>
      </c>
      <c r="L367" s="11">
        <f t="shared" si="393"/>
        <v>458.07485671191546</v>
      </c>
      <c r="M367" s="11">
        <f t="shared" si="394"/>
        <v>9.1614971342383225</v>
      </c>
      <c r="N367" s="5">
        <f t="shared" si="395"/>
        <v>2.2687698118123878</v>
      </c>
      <c r="O367" s="24">
        <v>26</v>
      </c>
    </row>
    <row r="368" spans="1:15">
      <c r="A368" s="28"/>
      <c r="B368" s="8" t="s">
        <v>190</v>
      </c>
      <c r="F368" s="5">
        <f>SUM(F363:F367)</f>
        <v>1194485.95</v>
      </c>
      <c r="G368" s="1">
        <f t="shared" ref="G368:M368" si="396">SUM(G363:G367)</f>
        <v>534774</v>
      </c>
      <c r="H368" s="1">
        <f t="shared" si="396"/>
        <v>719294.68860000011</v>
      </c>
      <c r="I368" s="1">
        <f t="shared" si="396"/>
        <v>685163.11203381675</v>
      </c>
      <c r="J368" s="1">
        <f t="shared" si="396"/>
        <v>34131.576566183256</v>
      </c>
      <c r="K368" s="1">
        <f t="shared" si="396"/>
        <v>26692.615457787291</v>
      </c>
      <c r="L368" s="1">
        <f t="shared" si="396"/>
        <v>25414.488264299991</v>
      </c>
      <c r="M368" s="1">
        <f t="shared" si="396"/>
        <v>1278.1271934872993</v>
      </c>
      <c r="N368" s="5">
        <f t="shared" si="395"/>
        <v>2.234652944874512</v>
      </c>
      <c r="O368" s="24"/>
    </row>
    <row r="369" spans="1:15">
      <c r="A369" s="28"/>
      <c r="F369" s="8"/>
      <c r="G369" s="8"/>
      <c r="H369" s="8"/>
      <c r="I369" s="8"/>
      <c r="J369" s="8"/>
      <c r="K369" s="8"/>
      <c r="L369" s="8"/>
      <c r="M369" s="8"/>
      <c r="N369" s="8"/>
      <c r="O369" s="24"/>
    </row>
    <row r="370" spans="1:15">
      <c r="A370" s="28"/>
      <c r="B370" s="8" t="s">
        <v>191</v>
      </c>
      <c r="F370" s="8"/>
      <c r="G370" s="8"/>
      <c r="H370" s="8"/>
      <c r="I370" s="8"/>
      <c r="J370" s="8"/>
      <c r="K370" s="8"/>
      <c r="L370" s="8"/>
      <c r="M370" s="8"/>
      <c r="N370" s="8"/>
      <c r="O370" s="24"/>
    </row>
    <row r="371" spans="1:15">
      <c r="A371" s="28">
        <v>331</v>
      </c>
      <c r="B371" s="8" t="s">
        <v>1</v>
      </c>
      <c r="C371" s="8" t="s">
        <v>101</v>
      </c>
      <c r="D371" s="8" t="s">
        <v>139</v>
      </c>
      <c r="E371" s="2">
        <v>0</v>
      </c>
      <c r="F371" s="5">
        <v>112225.05</v>
      </c>
      <c r="G371" s="1">
        <v>88911</v>
      </c>
      <c r="H371" s="1">
        <f t="shared" ref="H371" si="397">F371*(1-E371/100)-G371</f>
        <v>23314.050000000003</v>
      </c>
      <c r="I371" s="1">
        <f t="shared" ref="I371" si="398">H371/(1-E371/100)</f>
        <v>23314.050000000003</v>
      </c>
      <c r="J371" s="1">
        <f t="shared" ref="J371" si="399">H371-I371</f>
        <v>0</v>
      </c>
      <c r="K371" s="1">
        <f t="shared" ref="K371" si="400">H371/O371</f>
        <v>4662.8100000000004</v>
      </c>
      <c r="L371" s="1">
        <f t="shared" ref="L371" si="401">K371*I371/(I371+J371)</f>
        <v>4662.8100000000004</v>
      </c>
      <c r="M371" s="1">
        <f t="shared" ref="M371" si="402">K371*J371/(I371+J371)</f>
        <v>0</v>
      </c>
      <c r="N371" s="5">
        <f t="shared" ref="N371" si="403">K371*100/F371</f>
        <v>4.1548745133105314</v>
      </c>
      <c r="O371" s="24">
        <v>5</v>
      </c>
    </row>
    <row r="372" spans="1:15">
      <c r="A372" s="28">
        <v>332</v>
      </c>
      <c r="B372" s="8" t="s">
        <v>124</v>
      </c>
      <c r="C372" s="8" t="s">
        <v>101</v>
      </c>
      <c r="D372" s="8" t="s">
        <v>140</v>
      </c>
      <c r="E372" s="2">
        <v>0</v>
      </c>
      <c r="F372" s="5">
        <v>909447.61</v>
      </c>
      <c r="G372" s="1">
        <v>719140</v>
      </c>
      <c r="H372" s="1">
        <f t="shared" ref="H372:H375" si="404">F372*(1-E372/100)-G372</f>
        <v>190307.61</v>
      </c>
      <c r="I372" s="1">
        <f t="shared" ref="I372:I375" si="405">H372/(1-E372/100)</f>
        <v>190307.61</v>
      </c>
      <c r="J372" s="1">
        <f t="shared" ref="J372:J375" si="406">H372-I372</f>
        <v>0</v>
      </c>
      <c r="K372" s="1">
        <f t="shared" ref="K372:K375" si="407">H372/O372</f>
        <v>38061.521999999997</v>
      </c>
      <c r="L372" s="1">
        <f t="shared" ref="L372:L375" si="408">K372*I372/(I372+J372)</f>
        <v>38061.521999999997</v>
      </c>
      <c r="M372" s="1">
        <f t="shared" ref="M372:M375" si="409">K372*J372/(I372+J372)</f>
        <v>0</v>
      </c>
      <c r="N372" s="5">
        <f t="shared" ref="N372:N376" si="410">K372*100/F372</f>
        <v>4.1851252982016192</v>
      </c>
      <c r="O372" s="24">
        <v>5</v>
      </c>
    </row>
    <row r="373" spans="1:15">
      <c r="A373" s="28">
        <v>333</v>
      </c>
      <c r="B373" s="8" t="s">
        <v>125</v>
      </c>
      <c r="C373" s="8" t="s">
        <v>101</v>
      </c>
      <c r="D373" s="8" t="s">
        <v>141</v>
      </c>
      <c r="E373" s="2">
        <v>-1</v>
      </c>
      <c r="F373" s="5">
        <v>105583.87</v>
      </c>
      <c r="G373" s="1">
        <v>72452</v>
      </c>
      <c r="H373" s="1">
        <f t="shared" si="404"/>
        <v>34187.708700000003</v>
      </c>
      <c r="I373" s="1">
        <f t="shared" si="405"/>
        <v>33849.216534653468</v>
      </c>
      <c r="J373" s="1">
        <f t="shared" si="406"/>
        <v>338.49216534653533</v>
      </c>
      <c r="K373" s="1">
        <f t="shared" si="407"/>
        <v>6837.5417400000006</v>
      </c>
      <c r="L373" s="1">
        <f t="shared" si="408"/>
        <v>6769.8433069306939</v>
      </c>
      <c r="M373" s="1">
        <f t="shared" si="409"/>
        <v>67.698433069307072</v>
      </c>
      <c r="N373" s="5">
        <f t="shared" si="410"/>
        <v>6.4759340039345039</v>
      </c>
      <c r="O373" s="24">
        <v>5</v>
      </c>
    </row>
    <row r="374" spans="1:15">
      <c r="A374" s="28">
        <v>334</v>
      </c>
      <c r="B374" s="8" t="s">
        <v>64</v>
      </c>
      <c r="C374" s="8" t="s">
        <v>101</v>
      </c>
      <c r="D374" s="8" t="s">
        <v>142</v>
      </c>
      <c r="E374" s="2">
        <v>-1</v>
      </c>
      <c r="F374" s="5">
        <v>1393215.15</v>
      </c>
      <c r="G374" s="1">
        <v>1040214</v>
      </c>
      <c r="H374" s="1">
        <f t="shared" si="404"/>
        <v>366933.30149999983</v>
      </c>
      <c r="I374" s="1">
        <f t="shared" si="405"/>
        <v>363300.29851485131</v>
      </c>
      <c r="J374" s="1">
        <f t="shared" si="406"/>
        <v>3633.002985148516</v>
      </c>
      <c r="K374" s="1">
        <f t="shared" si="407"/>
        <v>74884.347244897916</v>
      </c>
      <c r="L374" s="1">
        <f t="shared" si="408"/>
        <v>74142.918064255369</v>
      </c>
      <c r="M374" s="1">
        <f t="shared" si="409"/>
        <v>741.42918064255423</v>
      </c>
      <c r="N374" s="5">
        <f t="shared" si="410"/>
        <v>5.3749305873466788</v>
      </c>
      <c r="O374" s="24">
        <v>4.9000000000000004</v>
      </c>
    </row>
    <row r="375" spans="1:15" ht="15.6">
      <c r="A375" s="28">
        <v>336</v>
      </c>
      <c r="B375" s="8" t="s">
        <v>126</v>
      </c>
      <c r="C375" s="8" t="s">
        <v>101</v>
      </c>
      <c r="D375" s="8" t="s">
        <v>139</v>
      </c>
      <c r="E375" s="2">
        <v>0</v>
      </c>
      <c r="F375" s="23">
        <v>310958.51</v>
      </c>
      <c r="G375" s="11">
        <v>235849</v>
      </c>
      <c r="H375" s="11">
        <f t="shared" si="404"/>
        <v>75109.510000000009</v>
      </c>
      <c r="I375" s="11">
        <f t="shared" si="405"/>
        <v>75109.510000000009</v>
      </c>
      <c r="J375" s="11">
        <f t="shared" si="406"/>
        <v>0</v>
      </c>
      <c r="K375" s="11">
        <f t="shared" si="407"/>
        <v>15021.902000000002</v>
      </c>
      <c r="L375" s="11">
        <f t="shared" si="408"/>
        <v>15021.902</v>
      </c>
      <c r="M375" s="11">
        <f t="shared" si="409"/>
        <v>0</v>
      </c>
      <c r="N375" s="5">
        <f t="shared" si="410"/>
        <v>4.8308380433132383</v>
      </c>
      <c r="O375" s="24">
        <v>5</v>
      </c>
    </row>
    <row r="376" spans="1:15">
      <c r="A376" s="28"/>
      <c r="B376" s="8" t="s">
        <v>192</v>
      </c>
      <c r="C376" s="8"/>
      <c r="D376" s="8"/>
      <c r="E376" s="2"/>
      <c r="F376" s="5">
        <f>SUM(F371:F375)</f>
        <v>2831430.1899999995</v>
      </c>
      <c r="G376" s="1">
        <f t="shared" ref="G376:M376" si="411">SUM(G371:G375)</f>
        <v>2156566</v>
      </c>
      <c r="H376" s="1">
        <f t="shared" si="411"/>
        <v>689852.18019999983</v>
      </c>
      <c r="I376" s="1">
        <f t="shared" si="411"/>
        <v>685880.68504950474</v>
      </c>
      <c r="J376" s="1">
        <f t="shared" si="411"/>
        <v>3971.4951504950513</v>
      </c>
      <c r="K376" s="1">
        <f t="shared" si="411"/>
        <v>139468.12298489793</v>
      </c>
      <c r="L376" s="1">
        <f t="shared" si="411"/>
        <v>138658.99537118606</v>
      </c>
      <c r="M376" s="1">
        <f t="shared" si="411"/>
        <v>809.12761371186127</v>
      </c>
      <c r="N376" s="5">
        <f t="shared" si="410"/>
        <v>4.9257129304289133</v>
      </c>
      <c r="O376" s="24"/>
    </row>
    <row r="377" spans="1:15">
      <c r="A377" s="28"/>
      <c r="B377" s="8"/>
      <c r="C377" s="8"/>
      <c r="D377" s="8"/>
      <c r="E377" s="2"/>
      <c r="F377" s="8"/>
      <c r="G377" s="8"/>
      <c r="H377" s="8"/>
      <c r="I377" s="8"/>
      <c r="J377" s="8"/>
      <c r="K377" s="8"/>
      <c r="L377" s="8"/>
      <c r="M377" s="8"/>
      <c r="N377" s="8"/>
    </row>
    <row r="378" spans="1:15">
      <c r="A378" s="28"/>
      <c r="B378" s="8" t="s">
        <v>194</v>
      </c>
      <c r="C378" s="8"/>
      <c r="D378" s="8"/>
      <c r="E378" s="2"/>
      <c r="F378" s="8"/>
      <c r="G378" s="8"/>
      <c r="H378" s="8"/>
      <c r="I378" s="8"/>
      <c r="J378" s="8"/>
      <c r="K378" s="8"/>
      <c r="L378" s="8"/>
      <c r="M378" s="8"/>
      <c r="N378" s="8"/>
    </row>
    <row r="379" spans="1:15">
      <c r="A379" s="28">
        <v>331</v>
      </c>
      <c r="B379" s="8" t="s">
        <v>1</v>
      </c>
      <c r="C379" s="8" t="s">
        <v>156</v>
      </c>
      <c r="D379" s="8" t="s">
        <v>139</v>
      </c>
      <c r="E379" s="2">
        <v>-1</v>
      </c>
      <c r="F379" s="5">
        <v>368302.99</v>
      </c>
      <c r="G379" s="1">
        <v>258763</v>
      </c>
      <c r="H379" s="1">
        <f t="shared" ref="H379" si="412">F379*(1-E379/100)-G379</f>
        <v>113223.01990000001</v>
      </c>
      <c r="I379" s="1">
        <f t="shared" ref="I379" si="413">H379/(1-E379/100)</f>
        <v>112101.99990099011</v>
      </c>
      <c r="J379" s="1">
        <f t="shared" ref="J379" si="414">H379-I379</f>
        <v>1121.0199990099063</v>
      </c>
      <c r="K379" s="1">
        <f t="shared" ref="K379" si="415">H379/O379</f>
        <v>12721.687629213484</v>
      </c>
      <c r="L379" s="1">
        <f t="shared" ref="L379" si="416">K379*I379/(I379+J379)</f>
        <v>12595.730325953944</v>
      </c>
      <c r="M379" s="1">
        <f t="shared" ref="M379" si="417">K379*J379/(I379+J379)</f>
        <v>125.95730325954003</v>
      </c>
      <c r="N379" s="5">
        <f t="shared" ref="N379" si="418">K379*100/F379</f>
        <v>3.4541363971043202</v>
      </c>
      <c r="O379" s="24">
        <v>8.9</v>
      </c>
    </row>
    <row r="380" spans="1:15">
      <c r="A380" s="28">
        <v>332</v>
      </c>
      <c r="B380" s="8" t="s">
        <v>124</v>
      </c>
      <c r="C380" s="8" t="s">
        <v>156</v>
      </c>
      <c r="D380" s="8" t="s">
        <v>140</v>
      </c>
      <c r="E380" s="2">
        <v>-1</v>
      </c>
      <c r="F380" s="5">
        <v>1358944.18</v>
      </c>
      <c r="G380" s="1">
        <v>931858</v>
      </c>
      <c r="H380" s="1">
        <f t="shared" ref="H380:H384" si="419">F380*(1-E380/100)-G380</f>
        <v>440675.62179999985</v>
      </c>
      <c r="I380" s="1">
        <f t="shared" ref="I380:I384" si="420">H380/(1-E380/100)</f>
        <v>436312.49683168303</v>
      </c>
      <c r="J380" s="1">
        <f t="shared" ref="J380:J384" si="421">H380-I380</f>
        <v>4363.1249683168135</v>
      </c>
      <c r="K380" s="1">
        <f t="shared" ref="K380:K384" si="422">H380/O380</f>
        <v>49514.114808988743</v>
      </c>
      <c r="L380" s="1">
        <f t="shared" ref="L380:L384" si="423">K380*I380/(I380+J380)</f>
        <v>49023.876048503706</v>
      </c>
      <c r="M380" s="1">
        <f t="shared" ref="M380:M384" si="424">K380*J380/(I380+J380)</f>
        <v>490.23876048503519</v>
      </c>
      <c r="N380" s="5">
        <f t="shared" ref="N380:N385" si="425">K380*100/F380</f>
        <v>3.6435723805071039</v>
      </c>
      <c r="O380" s="24">
        <v>8.9</v>
      </c>
    </row>
    <row r="381" spans="1:15">
      <c r="A381" s="28">
        <v>333</v>
      </c>
      <c r="B381" s="8" t="s">
        <v>125</v>
      </c>
      <c r="C381" s="8" t="s">
        <v>156</v>
      </c>
      <c r="D381" s="8" t="s">
        <v>141</v>
      </c>
      <c r="E381" s="2">
        <v>-1</v>
      </c>
      <c r="F381" s="5">
        <v>904665.2</v>
      </c>
      <c r="G381" s="1">
        <v>592171</v>
      </c>
      <c r="H381" s="1">
        <f t="shared" si="419"/>
        <v>321540.85199999996</v>
      </c>
      <c r="I381" s="1">
        <f t="shared" si="420"/>
        <v>318357.27920792077</v>
      </c>
      <c r="J381" s="1">
        <f t="shared" si="421"/>
        <v>3183.5727920791833</v>
      </c>
      <c r="K381" s="1">
        <f t="shared" si="422"/>
        <v>36128.18561797752</v>
      </c>
      <c r="L381" s="1">
        <f t="shared" si="423"/>
        <v>35770.48080987874</v>
      </c>
      <c r="M381" s="1">
        <f t="shared" si="424"/>
        <v>357.70480809878461</v>
      </c>
      <c r="N381" s="5">
        <f t="shared" si="425"/>
        <v>3.9935420991077719</v>
      </c>
      <c r="O381" s="24">
        <v>8.9</v>
      </c>
    </row>
    <row r="382" spans="1:15">
      <c r="A382" s="28">
        <v>334</v>
      </c>
      <c r="B382" s="8" t="s">
        <v>64</v>
      </c>
      <c r="C382" s="8" t="s">
        <v>156</v>
      </c>
      <c r="D382" s="8" t="s">
        <v>142</v>
      </c>
      <c r="E382" s="2">
        <v>-1</v>
      </c>
      <c r="F382" s="5">
        <v>253737.73</v>
      </c>
      <c r="G382" s="1">
        <v>71575</v>
      </c>
      <c r="H382" s="1">
        <f t="shared" si="419"/>
        <v>184700.1073</v>
      </c>
      <c r="I382" s="1">
        <f t="shared" si="420"/>
        <v>182871.39336633665</v>
      </c>
      <c r="J382" s="1">
        <f t="shared" si="421"/>
        <v>1828.7139336633554</v>
      </c>
      <c r="K382" s="1">
        <f t="shared" si="422"/>
        <v>20988.648556818182</v>
      </c>
      <c r="L382" s="1">
        <f t="shared" si="423"/>
        <v>20780.840155265527</v>
      </c>
      <c r="M382" s="1">
        <f t="shared" si="424"/>
        <v>207.80840155265403</v>
      </c>
      <c r="N382" s="5">
        <f t="shared" si="425"/>
        <v>8.2717885735078411</v>
      </c>
      <c r="O382" s="24">
        <v>8.8000000000000007</v>
      </c>
    </row>
    <row r="383" spans="1:15">
      <c r="A383" s="28">
        <v>335</v>
      </c>
      <c r="B383" s="8" t="s">
        <v>65</v>
      </c>
      <c r="C383" s="8" t="s">
        <v>156</v>
      </c>
      <c r="D383" s="8" t="s">
        <v>143</v>
      </c>
      <c r="E383" s="2">
        <v>-1</v>
      </c>
      <c r="F383" s="5">
        <v>22270.09</v>
      </c>
      <c r="G383" s="1">
        <v>14643</v>
      </c>
      <c r="H383" s="1">
        <f t="shared" si="419"/>
        <v>7849.7909</v>
      </c>
      <c r="I383" s="1">
        <f t="shared" si="420"/>
        <v>7772.0701980198019</v>
      </c>
      <c r="J383" s="1">
        <f t="shared" si="421"/>
        <v>77.720701980198101</v>
      </c>
      <c r="K383" s="1">
        <f t="shared" si="422"/>
        <v>902.27481609195411</v>
      </c>
      <c r="L383" s="1">
        <f t="shared" si="423"/>
        <v>893.34140207124165</v>
      </c>
      <c r="M383" s="1">
        <f t="shared" si="424"/>
        <v>8.9334140207124246</v>
      </c>
      <c r="N383" s="5">
        <f t="shared" si="425"/>
        <v>4.0515095183358225</v>
      </c>
      <c r="O383" s="24">
        <v>8.6999999999999993</v>
      </c>
    </row>
    <row r="384" spans="1:15" ht="15.6">
      <c r="A384" s="28">
        <v>336</v>
      </c>
      <c r="B384" s="8" t="s">
        <v>126</v>
      </c>
      <c r="C384" s="8" t="s">
        <v>156</v>
      </c>
      <c r="D384" s="8" t="s">
        <v>139</v>
      </c>
      <c r="E384" s="2">
        <v>-1</v>
      </c>
      <c r="F384" s="23">
        <v>39856.53</v>
      </c>
      <c r="G384" s="11">
        <v>24646</v>
      </c>
      <c r="H384" s="11">
        <f t="shared" si="419"/>
        <v>15609.095300000001</v>
      </c>
      <c r="I384" s="11">
        <f t="shared" si="420"/>
        <v>15454.549801980198</v>
      </c>
      <c r="J384" s="11">
        <f t="shared" si="421"/>
        <v>154.54549801980284</v>
      </c>
      <c r="K384" s="11">
        <f t="shared" si="422"/>
        <v>1753.8309325842697</v>
      </c>
      <c r="L384" s="11">
        <f t="shared" si="423"/>
        <v>1736.4662698854154</v>
      </c>
      <c r="M384" s="11">
        <f t="shared" si="424"/>
        <v>17.36466269885425</v>
      </c>
      <c r="N384" s="5">
        <f t="shared" si="425"/>
        <v>4.4003603238522508</v>
      </c>
      <c r="O384" s="24">
        <v>8.9</v>
      </c>
    </row>
    <row r="385" spans="1:15">
      <c r="A385" s="28"/>
      <c r="B385" s="8" t="s">
        <v>195</v>
      </c>
      <c r="F385" s="5">
        <f>SUM(F379:F384)</f>
        <v>2947776.7199999997</v>
      </c>
      <c r="G385" s="1">
        <f t="shared" ref="G385:M385" si="426">SUM(G379:G384)</f>
        <v>1893656</v>
      </c>
      <c r="H385" s="1">
        <f t="shared" si="426"/>
        <v>1083598.4871999996</v>
      </c>
      <c r="I385" s="1">
        <f t="shared" si="426"/>
        <v>1072869.7893069305</v>
      </c>
      <c r="J385" s="1">
        <f t="shared" si="426"/>
        <v>10728.697893069258</v>
      </c>
      <c r="K385" s="1">
        <f t="shared" si="426"/>
        <v>122008.74236167416</v>
      </c>
      <c r="L385" s="1">
        <f t="shared" si="426"/>
        <v>120800.73501155857</v>
      </c>
      <c r="M385" s="1">
        <f t="shared" si="426"/>
        <v>1208.0073501155807</v>
      </c>
      <c r="N385" s="5">
        <f t="shared" si="425"/>
        <v>4.1390089532179415</v>
      </c>
      <c r="O385" s="24"/>
    </row>
    <row r="386" spans="1:15">
      <c r="A386" s="28"/>
      <c r="G386" s="8"/>
      <c r="H386" s="8"/>
      <c r="I386" s="8"/>
      <c r="J386" s="8"/>
      <c r="K386" s="8"/>
      <c r="L386" s="8"/>
      <c r="M386" s="8"/>
      <c r="N386" s="8"/>
    </row>
    <row r="387" spans="1:15">
      <c r="A387" s="28"/>
      <c r="B387" s="8" t="s">
        <v>196</v>
      </c>
      <c r="G387" s="8"/>
      <c r="H387" s="8"/>
      <c r="I387" s="8"/>
      <c r="J387" s="8"/>
      <c r="K387" s="8"/>
      <c r="L387" s="8"/>
      <c r="M387" s="8"/>
      <c r="N387" s="8"/>
    </row>
    <row r="388" spans="1:15">
      <c r="A388" s="28">
        <v>330.2</v>
      </c>
      <c r="B388" s="8" t="s">
        <v>0</v>
      </c>
      <c r="C388" s="8" t="s">
        <v>169</v>
      </c>
      <c r="D388" s="8" t="s">
        <v>79</v>
      </c>
      <c r="E388" s="2">
        <v>0</v>
      </c>
      <c r="F388" s="5">
        <v>761579.86</v>
      </c>
      <c r="G388" s="1">
        <v>464848</v>
      </c>
      <c r="H388" s="1">
        <f t="shared" ref="H388" si="427">F388*(1-E388/100)-G388</f>
        <v>296731.86</v>
      </c>
      <c r="I388" s="1">
        <f t="shared" ref="I388" si="428">H388/(1-E388/100)</f>
        <v>296731.86</v>
      </c>
      <c r="J388" s="1">
        <f t="shared" ref="J388" si="429">H388-I388</f>
        <v>0</v>
      </c>
      <c r="K388" s="1">
        <f t="shared" ref="K388" si="430">H388/O388</f>
        <v>6313.4438297872339</v>
      </c>
      <c r="L388" s="1">
        <f t="shared" ref="L388" si="431">K388*I388/(I388+J388)</f>
        <v>6313.4438297872339</v>
      </c>
      <c r="M388" s="1">
        <f t="shared" ref="M388" si="432">K388*J388/(I388+J388)</f>
        <v>0</v>
      </c>
      <c r="N388" s="5">
        <f t="shared" ref="N388" si="433">K388*100/F388</f>
        <v>0.82899301325894226</v>
      </c>
      <c r="O388" s="24">
        <v>47</v>
      </c>
    </row>
    <row r="389" spans="1:15">
      <c r="A389" s="28">
        <v>331</v>
      </c>
      <c r="B389" s="8" t="s">
        <v>1</v>
      </c>
      <c r="C389" s="8" t="s">
        <v>169</v>
      </c>
      <c r="D389" s="8" t="s">
        <v>139</v>
      </c>
      <c r="E389" s="2">
        <v>-7</v>
      </c>
      <c r="F389" s="5">
        <v>7680924.5599999996</v>
      </c>
      <c r="G389" s="1">
        <v>2771426</v>
      </c>
      <c r="H389" s="1">
        <f t="shared" ref="H389:H394" si="434">F389*(1-E389/100)-G389</f>
        <v>5447163.2791999998</v>
      </c>
      <c r="I389" s="1">
        <f t="shared" ref="I389:I394" si="435">H389/(1-E389/100)</f>
        <v>5090806.8029906536</v>
      </c>
      <c r="J389" s="1">
        <f t="shared" ref="J389:J394" si="436">H389-I389</f>
        <v>356356.4762093462</v>
      </c>
      <c r="K389" s="1">
        <f t="shared" ref="K389:K394" si="437">H389/O389</f>
        <v>124081.16809111617</v>
      </c>
      <c r="L389" s="1">
        <f t="shared" ref="L389:L394" si="438">K389*I389/(I389+J389)</f>
        <v>115963.70849637024</v>
      </c>
      <c r="M389" s="1">
        <f t="shared" ref="M389:M394" si="439">K389*J389/(I389+J389)</f>
        <v>8117.4595947459266</v>
      </c>
      <c r="N389" s="5">
        <f t="shared" ref="N389:N395" si="440">K389*100/F389</f>
        <v>1.6154457334120227</v>
      </c>
      <c r="O389" s="24">
        <v>43.9</v>
      </c>
    </row>
    <row r="390" spans="1:15">
      <c r="A390" s="28">
        <v>332</v>
      </c>
      <c r="B390" s="8" t="s">
        <v>124</v>
      </c>
      <c r="C390" s="8" t="s">
        <v>169</v>
      </c>
      <c r="D390" s="8" t="s">
        <v>140</v>
      </c>
      <c r="E390" s="2">
        <v>-10</v>
      </c>
      <c r="F390" s="5">
        <v>27653817.170000002</v>
      </c>
      <c r="G390" s="1">
        <v>17599833</v>
      </c>
      <c r="H390" s="1">
        <f t="shared" si="434"/>
        <v>12819365.887000006</v>
      </c>
      <c r="I390" s="1">
        <f t="shared" si="435"/>
        <v>11653968.988181822</v>
      </c>
      <c r="J390" s="1">
        <f t="shared" si="436"/>
        <v>1165396.8988181837</v>
      </c>
      <c r="K390" s="1">
        <f t="shared" si="437"/>
        <v>304498.00206650846</v>
      </c>
      <c r="L390" s="1">
        <f t="shared" si="438"/>
        <v>276816.3655150077</v>
      </c>
      <c r="M390" s="1">
        <f t="shared" si="439"/>
        <v>27681.6365515008</v>
      </c>
      <c r="N390" s="5">
        <f t="shared" si="440"/>
        <v>1.1011065857368885</v>
      </c>
      <c r="O390" s="24">
        <v>42.1</v>
      </c>
    </row>
    <row r="391" spans="1:15">
      <c r="A391" s="28">
        <v>333</v>
      </c>
      <c r="B391" s="8" t="s">
        <v>125</v>
      </c>
      <c r="C391" s="8" t="s">
        <v>169</v>
      </c>
      <c r="D391" s="8" t="s">
        <v>141</v>
      </c>
      <c r="E391" s="2">
        <v>-15</v>
      </c>
      <c r="F391" s="5">
        <v>10698063.15</v>
      </c>
      <c r="G391" s="1">
        <v>5305887</v>
      </c>
      <c r="H391" s="1">
        <f t="shared" si="434"/>
        <v>6996885.6224999987</v>
      </c>
      <c r="I391" s="1">
        <f t="shared" si="435"/>
        <v>6084248.3673913041</v>
      </c>
      <c r="J391" s="1">
        <f t="shared" si="436"/>
        <v>912637.25510869455</v>
      </c>
      <c r="K391" s="1">
        <f t="shared" si="437"/>
        <v>177585.92950507611</v>
      </c>
      <c r="L391" s="1">
        <f t="shared" si="438"/>
        <v>154422.54739571837</v>
      </c>
      <c r="M391" s="1">
        <f t="shared" si="439"/>
        <v>23163.382109357728</v>
      </c>
      <c r="N391" s="5">
        <f t="shared" si="440"/>
        <v>1.6599820641839838</v>
      </c>
      <c r="O391" s="24">
        <v>39.4</v>
      </c>
    </row>
    <row r="392" spans="1:15">
      <c r="A392" s="28">
        <v>334</v>
      </c>
      <c r="B392" s="8" t="s">
        <v>64</v>
      </c>
      <c r="C392" s="8" t="s">
        <v>169</v>
      </c>
      <c r="D392" s="8" t="s">
        <v>142</v>
      </c>
      <c r="E392" s="2">
        <v>-9</v>
      </c>
      <c r="F392" s="5">
        <v>3586772.18</v>
      </c>
      <c r="G392" s="1">
        <v>1122186</v>
      </c>
      <c r="H392" s="1">
        <f t="shared" si="434"/>
        <v>2787395.6762000006</v>
      </c>
      <c r="I392" s="1">
        <f t="shared" si="435"/>
        <v>2557243.7396330279</v>
      </c>
      <c r="J392" s="1">
        <f t="shared" si="436"/>
        <v>230151.93656697264</v>
      </c>
      <c r="K392" s="1">
        <f t="shared" si="437"/>
        <v>76576.804291208813</v>
      </c>
      <c r="L392" s="1">
        <f t="shared" si="438"/>
        <v>70253.948891017266</v>
      </c>
      <c r="M392" s="1">
        <f t="shared" si="439"/>
        <v>6322.8554001915563</v>
      </c>
      <c r="N392" s="5">
        <f t="shared" si="440"/>
        <v>2.1349782045875245</v>
      </c>
      <c r="O392" s="24">
        <v>36.4</v>
      </c>
    </row>
    <row r="393" spans="1:15">
      <c r="A393" s="28">
        <v>335</v>
      </c>
      <c r="B393" s="8" t="s">
        <v>65</v>
      </c>
      <c r="C393" s="8" t="s">
        <v>169</v>
      </c>
      <c r="D393" s="8" t="s">
        <v>143</v>
      </c>
      <c r="E393" s="2">
        <v>-6</v>
      </c>
      <c r="F393" s="5">
        <v>546858.96</v>
      </c>
      <c r="G393" s="1">
        <v>314075</v>
      </c>
      <c r="H393" s="1">
        <f t="shared" si="434"/>
        <v>265595.4976</v>
      </c>
      <c r="I393" s="1">
        <f t="shared" si="435"/>
        <v>250561.79018867924</v>
      </c>
      <c r="J393" s="1">
        <f t="shared" si="436"/>
        <v>15033.707411320764</v>
      </c>
      <c r="K393" s="1">
        <f t="shared" si="437"/>
        <v>7743.3089679300301</v>
      </c>
      <c r="L393" s="1">
        <f t="shared" si="438"/>
        <v>7305.0084603113492</v>
      </c>
      <c r="M393" s="1">
        <f t="shared" si="439"/>
        <v>438.30050761868125</v>
      </c>
      <c r="N393" s="5">
        <f t="shared" si="440"/>
        <v>1.4159608846730847</v>
      </c>
      <c r="O393" s="24">
        <v>34.299999999999997</v>
      </c>
    </row>
    <row r="394" spans="1:15" ht="15.6">
      <c r="A394" s="28">
        <v>336</v>
      </c>
      <c r="B394" s="8" t="s">
        <v>126</v>
      </c>
      <c r="C394" s="8" t="s">
        <v>169</v>
      </c>
      <c r="D394" s="8" t="s">
        <v>139</v>
      </c>
      <c r="E394" s="2">
        <v>-5</v>
      </c>
      <c r="F394" s="23">
        <v>1439462.47</v>
      </c>
      <c r="G394" s="11">
        <v>383868</v>
      </c>
      <c r="H394" s="11">
        <f t="shared" si="434"/>
        <v>1127567.5935</v>
      </c>
      <c r="I394" s="11">
        <f t="shared" si="435"/>
        <v>1073873.8985714284</v>
      </c>
      <c r="J394" s="11">
        <f t="shared" si="436"/>
        <v>53693.694928571582</v>
      </c>
      <c r="K394" s="11">
        <f t="shared" si="437"/>
        <v>25452.993081264111</v>
      </c>
      <c r="L394" s="11">
        <f t="shared" si="438"/>
        <v>24240.9457916801</v>
      </c>
      <c r="M394" s="11">
        <f t="shared" si="439"/>
        <v>1212.0472895840089</v>
      </c>
      <c r="N394" s="5">
        <f t="shared" si="440"/>
        <v>1.768229016854056</v>
      </c>
      <c r="O394" s="24">
        <v>44.3</v>
      </c>
    </row>
    <row r="395" spans="1:15">
      <c r="A395" s="28"/>
      <c r="B395" s="8" t="s">
        <v>197</v>
      </c>
      <c r="C395" s="8"/>
      <c r="D395" s="8"/>
      <c r="E395" s="2"/>
      <c r="F395" s="5">
        <f>SUM(F388:F394)</f>
        <v>52367478.350000001</v>
      </c>
      <c r="G395" s="1">
        <f t="shared" ref="G395:M395" si="441">SUM(G388:G394)</f>
        <v>27962123</v>
      </c>
      <c r="H395" s="1">
        <f t="shared" si="441"/>
        <v>29740705.416000001</v>
      </c>
      <c r="I395" s="1">
        <f t="shared" si="441"/>
        <v>27007435.44695691</v>
      </c>
      <c r="J395" s="1">
        <f t="shared" si="441"/>
        <v>2733269.9690430895</v>
      </c>
      <c r="K395" s="1">
        <f t="shared" si="441"/>
        <v>722251.64983289095</v>
      </c>
      <c r="L395" s="1">
        <f t="shared" si="441"/>
        <v>655315.96837989229</v>
      </c>
      <c r="M395" s="1">
        <f t="shared" si="441"/>
        <v>66935.681452998688</v>
      </c>
      <c r="N395" s="5">
        <f t="shared" si="440"/>
        <v>1.3791988321562765</v>
      </c>
      <c r="O395" s="24"/>
    </row>
    <row r="396" spans="1:15">
      <c r="A396" s="28"/>
      <c r="B396" s="8"/>
      <c r="C396" s="8"/>
      <c r="D396" s="8"/>
      <c r="E396" s="2"/>
      <c r="F396" s="8"/>
      <c r="G396" s="8"/>
      <c r="H396" s="8"/>
      <c r="I396" s="8"/>
      <c r="J396" s="8"/>
      <c r="K396" s="8"/>
      <c r="L396" s="8"/>
      <c r="M396" s="8"/>
      <c r="N396" s="8"/>
    </row>
    <row r="397" spans="1:15">
      <c r="A397" s="28"/>
      <c r="B397" s="8" t="s">
        <v>198</v>
      </c>
      <c r="C397" s="8"/>
      <c r="D397" s="8"/>
      <c r="E397" s="2"/>
      <c r="F397" s="8"/>
      <c r="G397" s="1">
        <v>-2219335</v>
      </c>
      <c r="H397" s="1">
        <v>8853085</v>
      </c>
      <c r="I397" s="8"/>
      <c r="J397" s="8"/>
      <c r="K397" s="1">
        <v>1770617</v>
      </c>
      <c r="L397" s="8"/>
      <c r="M397" s="8"/>
      <c r="N397" s="8"/>
    </row>
    <row r="398" spans="1:15">
      <c r="A398" s="28"/>
      <c r="B398" s="8"/>
      <c r="C398" s="8"/>
      <c r="D398" s="8"/>
      <c r="E398" s="2"/>
      <c r="F398" s="8"/>
      <c r="G398" s="8"/>
      <c r="H398" s="8"/>
      <c r="I398" s="8"/>
      <c r="J398" s="8"/>
      <c r="K398" s="8"/>
      <c r="L398" s="8"/>
      <c r="M398" s="8"/>
      <c r="N398" s="8"/>
    </row>
    <row r="399" spans="1:15">
      <c r="A399" s="28"/>
      <c r="B399" s="25" t="s">
        <v>199</v>
      </c>
      <c r="C399" s="8"/>
      <c r="D399" s="8"/>
      <c r="E399" s="2"/>
      <c r="F399" s="5">
        <f>SUM(F151,F161,F170,F178,F189,F200,F209,F217,F225,F236,F247,F255,F266,F277,F286,F293,F301,F312,F323,F332,F341,F349,F360,F368,F376,F385,F395,F397)</f>
        <v>697877989.24000013</v>
      </c>
      <c r="G399" s="1">
        <f t="shared" ref="G399:M399" si="442">SUM(G151,G161,G170,G178,G189,G200,G209,G217,G225,G236,G247,G255,G266,G277,G286,G293,G301,G312,G323,G332,G341,G349,G360,G368,G376,G385,G395,G397)</f>
        <v>250439538</v>
      </c>
      <c r="H399" s="1">
        <f t="shared" si="442"/>
        <v>481493308.54119998</v>
      </c>
      <c r="I399" s="1">
        <f t="shared" si="442"/>
        <v>455524306.13339126</v>
      </c>
      <c r="J399" s="1">
        <f t="shared" si="442"/>
        <v>17079460.447808851</v>
      </c>
      <c r="K399" s="1">
        <f t="shared" si="442"/>
        <v>25076714.445903968</v>
      </c>
      <c r="L399" s="1">
        <f t="shared" si="442"/>
        <v>22759105.903718762</v>
      </c>
      <c r="M399" s="1">
        <f t="shared" si="442"/>
        <v>546991.54218520026</v>
      </c>
      <c r="N399" s="5">
        <f t="shared" ref="N399" si="443">K399*100/F399</f>
        <v>3.5932806067164975</v>
      </c>
    </row>
    <row r="400" spans="1:15">
      <c r="A400" s="28"/>
      <c r="B400" s="8"/>
      <c r="C400" s="8"/>
      <c r="D400" s="8"/>
      <c r="E400" s="2"/>
      <c r="F400" s="8"/>
      <c r="G400" s="8"/>
      <c r="H400" s="8"/>
      <c r="I400" s="8"/>
      <c r="J400" s="8"/>
      <c r="K400" s="8"/>
      <c r="L400" s="8"/>
      <c r="M400" s="8"/>
      <c r="N400" s="8"/>
    </row>
    <row r="401" spans="1:15">
      <c r="A401" s="28"/>
      <c r="B401" s="25" t="s">
        <v>200</v>
      </c>
      <c r="C401" s="8"/>
      <c r="D401" s="8"/>
      <c r="E401" s="2"/>
      <c r="F401" s="8"/>
      <c r="G401" s="8"/>
      <c r="H401" s="8"/>
      <c r="I401" s="8"/>
      <c r="J401" s="8"/>
      <c r="K401" s="8"/>
      <c r="L401" s="8"/>
      <c r="M401" s="8"/>
      <c r="N401" s="8"/>
    </row>
    <row r="402" spans="1:15">
      <c r="A402" s="28"/>
      <c r="B402" s="8"/>
      <c r="C402" s="8"/>
      <c r="D402" s="8"/>
      <c r="E402" s="2"/>
      <c r="F402" s="8"/>
      <c r="G402" s="8"/>
      <c r="H402" s="8"/>
      <c r="I402" s="8"/>
      <c r="J402" s="8"/>
      <c r="K402" s="8"/>
      <c r="L402" s="8"/>
      <c r="M402" s="8"/>
      <c r="N402" s="8"/>
    </row>
    <row r="403" spans="1:15">
      <c r="A403" s="28"/>
      <c r="B403" s="8" t="s">
        <v>201</v>
      </c>
      <c r="C403" s="8"/>
      <c r="D403" s="8"/>
      <c r="E403" s="2"/>
      <c r="F403" s="8"/>
      <c r="G403" s="8"/>
      <c r="H403" s="8"/>
      <c r="I403" s="8"/>
      <c r="J403" s="8"/>
      <c r="K403" s="8"/>
      <c r="L403" s="8"/>
      <c r="M403" s="8"/>
      <c r="N403" s="8"/>
    </row>
    <row r="404" spans="1:15">
      <c r="A404" s="28">
        <v>341</v>
      </c>
      <c r="B404" s="8" t="s">
        <v>1</v>
      </c>
      <c r="C404" s="8" t="s">
        <v>208</v>
      </c>
      <c r="D404" s="8" t="s">
        <v>210</v>
      </c>
      <c r="E404" s="2">
        <v>-4</v>
      </c>
      <c r="F404" s="5">
        <v>23264895.84</v>
      </c>
      <c r="G404" s="1">
        <v>4770678</v>
      </c>
      <c r="H404" s="1">
        <f t="shared" ref="H404" si="444">F404*(1-E404/100)-G404</f>
        <v>19424813.673599999</v>
      </c>
      <c r="I404" s="1">
        <f t="shared" ref="I404" si="445">H404/(1-E404/100)</f>
        <v>18677705.455384616</v>
      </c>
      <c r="J404" s="1">
        <f t="shared" ref="J404" si="446">H404-I404</f>
        <v>747108.21821538359</v>
      </c>
      <c r="K404" s="1">
        <f t="shared" ref="K404" si="447">H404/O404</f>
        <v>616660.75154285715</v>
      </c>
      <c r="L404" s="1">
        <f t="shared" ref="L404" si="448">K404*I404/(I404+J404)</f>
        <v>592943.03032967029</v>
      </c>
      <c r="M404" s="1">
        <f t="shared" ref="M404" si="449">K404*J404/(I404+J404)</f>
        <v>23717.721213186782</v>
      </c>
      <c r="N404" s="5">
        <f t="shared" ref="N404" si="450">K404*100/F404</f>
        <v>2.6506061139659809</v>
      </c>
      <c r="O404" s="24">
        <v>31.5</v>
      </c>
    </row>
    <row r="405" spans="1:15">
      <c r="A405" s="28">
        <v>342</v>
      </c>
      <c r="B405" s="8" t="s">
        <v>202</v>
      </c>
      <c r="C405" s="8" t="s">
        <v>208</v>
      </c>
      <c r="D405" s="8" t="s">
        <v>211</v>
      </c>
      <c r="E405" s="2">
        <v>-3</v>
      </c>
      <c r="F405" s="5">
        <v>1597345.52</v>
      </c>
      <c r="G405" s="1">
        <v>334616</v>
      </c>
      <c r="H405" s="1">
        <f t="shared" ref="H405:H409" si="451">F405*(1-E405/100)-G405</f>
        <v>1310649.8856000002</v>
      </c>
      <c r="I405" s="1">
        <f t="shared" ref="I405:I409" si="452">H405/(1-E405/100)</f>
        <v>1272475.6170873789</v>
      </c>
      <c r="J405" s="1">
        <f t="shared" ref="J405:J409" si="453">H405-I405</f>
        <v>38174.268512621289</v>
      </c>
      <c r="K405" s="1">
        <f t="shared" ref="K405:K409" si="454">H405/O405</f>
        <v>45667.243400696869</v>
      </c>
      <c r="L405" s="1">
        <f t="shared" ref="L405:L409" si="455">K405*I405/(I405+J405)</f>
        <v>44337.129515239678</v>
      </c>
      <c r="M405" s="1">
        <f t="shared" ref="M405:M409" si="456">K405*J405/(I405+J405)</f>
        <v>1330.1138854571877</v>
      </c>
      <c r="N405" s="5">
        <f t="shared" ref="N405:N410" si="457">K405*100/F405</f>
        <v>2.8589458466504398</v>
      </c>
      <c r="O405" s="24">
        <v>28.7</v>
      </c>
    </row>
    <row r="406" spans="1:15">
      <c r="A406" s="28">
        <v>343</v>
      </c>
      <c r="B406" s="8" t="s">
        <v>203</v>
      </c>
      <c r="C406" s="8" t="s">
        <v>208</v>
      </c>
      <c r="D406" s="8" t="s">
        <v>212</v>
      </c>
      <c r="E406" s="2">
        <v>-5</v>
      </c>
      <c r="F406" s="5">
        <v>191561490.22</v>
      </c>
      <c r="G406" s="1">
        <v>35475369</v>
      </c>
      <c r="H406" s="1">
        <f t="shared" si="451"/>
        <v>165664195.73100001</v>
      </c>
      <c r="I406" s="1">
        <f t="shared" si="452"/>
        <v>157775424.5057143</v>
      </c>
      <c r="J406" s="1">
        <f t="shared" si="453"/>
        <v>7888771.2252857089</v>
      </c>
      <c r="K406" s="1">
        <f t="shared" si="454"/>
        <v>6371699.8358076923</v>
      </c>
      <c r="L406" s="1">
        <f t="shared" si="455"/>
        <v>6068285.557912088</v>
      </c>
      <c r="M406" s="1">
        <f t="shared" si="456"/>
        <v>303414.2778956042</v>
      </c>
      <c r="N406" s="5">
        <f t="shared" si="457"/>
        <v>3.3261903676412587</v>
      </c>
      <c r="O406" s="24">
        <v>26</v>
      </c>
    </row>
    <row r="407" spans="1:15">
      <c r="A407" s="28">
        <v>344</v>
      </c>
      <c r="B407" s="8" t="s">
        <v>204</v>
      </c>
      <c r="C407" s="8" t="s">
        <v>208</v>
      </c>
      <c r="D407" s="8" t="s">
        <v>211</v>
      </c>
      <c r="E407" s="2">
        <v>-5</v>
      </c>
      <c r="F407" s="5">
        <v>82787184.680000007</v>
      </c>
      <c r="G407" s="1">
        <v>17586081</v>
      </c>
      <c r="H407" s="1">
        <f t="shared" si="451"/>
        <v>69340462.914000005</v>
      </c>
      <c r="I407" s="1">
        <f t="shared" si="452"/>
        <v>66038536.108571433</v>
      </c>
      <c r="J407" s="1">
        <f t="shared" si="453"/>
        <v>3301926.805428572</v>
      </c>
      <c r="K407" s="1">
        <f t="shared" si="454"/>
        <v>2416044.0039721257</v>
      </c>
      <c r="L407" s="1">
        <f t="shared" si="455"/>
        <v>2300994.2894972623</v>
      </c>
      <c r="M407" s="1">
        <f t="shared" si="456"/>
        <v>115049.71447486314</v>
      </c>
      <c r="N407" s="5">
        <f t="shared" si="457"/>
        <v>2.9183792314123727</v>
      </c>
      <c r="O407" s="24">
        <v>28.7</v>
      </c>
    </row>
    <row r="408" spans="1:15">
      <c r="A408" s="28">
        <v>345</v>
      </c>
      <c r="B408" s="8" t="s">
        <v>64</v>
      </c>
      <c r="C408" s="8" t="s">
        <v>208</v>
      </c>
      <c r="D408" s="8" t="s">
        <v>213</v>
      </c>
      <c r="E408" s="2">
        <v>-4</v>
      </c>
      <c r="F408" s="5">
        <v>39232856.310000002</v>
      </c>
      <c r="G408" s="1">
        <v>7969692</v>
      </c>
      <c r="H408" s="1">
        <f t="shared" si="451"/>
        <v>32832478.562400006</v>
      </c>
      <c r="I408" s="1">
        <f t="shared" si="452"/>
        <v>31569690.925384618</v>
      </c>
      <c r="J408" s="1">
        <f t="shared" si="453"/>
        <v>1262787.6370153874</v>
      </c>
      <c r="K408" s="1">
        <f t="shared" si="454"/>
        <v>1052323.0308461541</v>
      </c>
      <c r="L408" s="1">
        <f t="shared" si="455"/>
        <v>1011849.0681213019</v>
      </c>
      <c r="M408" s="1">
        <f t="shared" si="456"/>
        <v>40473.962724852157</v>
      </c>
      <c r="N408" s="5">
        <f t="shared" si="457"/>
        <v>2.6822493435889068</v>
      </c>
      <c r="O408" s="24">
        <v>31.2</v>
      </c>
    </row>
    <row r="409" spans="1:15" ht="15.6">
      <c r="A409" s="28">
        <v>346</v>
      </c>
      <c r="B409" s="8" t="s">
        <v>65</v>
      </c>
      <c r="C409" s="8" t="s">
        <v>208</v>
      </c>
      <c r="D409" s="8" t="s">
        <v>214</v>
      </c>
      <c r="E409" s="2">
        <v>-4</v>
      </c>
      <c r="F409" s="23">
        <v>3239885.55</v>
      </c>
      <c r="G409" s="11">
        <v>670002</v>
      </c>
      <c r="H409" s="11">
        <f t="shared" si="451"/>
        <v>2699478.9720000001</v>
      </c>
      <c r="I409" s="11">
        <f t="shared" si="452"/>
        <v>2595652.8576923078</v>
      </c>
      <c r="J409" s="11">
        <f t="shared" si="453"/>
        <v>103826.11430769227</v>
      </c>
      <c r="K409" s="11">
        <f t="shared" si="454"/>
        <v>87930.911140065145</v>
      </c>
      <c r="L409" s="11">
        <f t="shared" si="455"/>
        <v>84548.953019293418</v>
      </c>
      <c r="M409" s="11">
        <f t="shared" si="456"/>
        <v>3381.9581207717351</v>
      </c>
      <c r="N409" s="5">
        <f t="shared" si="457"/>
        <v>2.714012880487866</v>
      </c>
      <c r="O409" s="24">
        <v>30.7</v>
      </c>
    </row>
    <row r="410" spans="1:15">
      <c r="A410" s="28"/>
      <c r="B410" s="8" t="s">
        <v>205</v>
      </c>
      <c r="F410" s="5">
        <f>SUM(F404:F409)</f>
        <v>341683658.12</v>
      </c>
      <c r="G410" s="1">
        <f t="shared" ref="G410:M410" si="458">SUM(G404:G409)</f>
        <v>66806438</v>
      </c>
      <c r="H410" s="1">
        <f t="shared" si="458"/>
        <v>291272079.73860002</v>
      </c>
      <c r="I410" s="1">
        <f t="shared" si="458"/>
        <v>277929485.46983469</v>
      </c>
      <c r="J410" s="1">
        <f t="shared" si="458"/>
        <v>13342594.268765366</v>
      </c>
      <c r="K410" s="1">
        <f t="shared" si="458"/>
        <v>10590325.776709592</v>
      </c>
      <c r="L410" s="1">
        <f t="shared" si="458"/>
        <v>10102958.028394854</v>
      </c>
      <c r="M410" s="1">
        <f t="shared" si="458"/>
        <v>487367.74831473519</v>
      </c>
      <c r="N410" s="5">
        <f t="shared" si="457"/>
        <v>3.0994534052284841</v>
      </c>
      <c r="O410" s="24"/>
    </row>
    <row r="411" spans="1:15">
      <c r="A411" s="28"/>
      <c r="F411" s="8"/>
      <c r="G411" s="8"/>
      <c r="H411" s="8"/>
      <c r="I411" s="8"/>
      <c r="J411" s="8"/>
      <c r="K411" s="8"/>
      <c r="L411" s="8"/>
      <c r="M411" s="8"/>
      <c r="N411" s="8"/>
    </row>
    <row r="412" spans="1:15">
      <c r="A412" s="28"/>
      <c r="B412" s="8" t="s">
        <v>206</v>
      </c>
      <c r="F412" s="8"/>
      <c r="G412" s="8"/>
      <c r="H412" s="8"/>
      <c r="I412" s="8"/>
      <c r="J412" s="8"/>
      <c r="K412" s="8"/>
      <c r="L412" s="8"/>
      <c r="M412" s="8"/>
      <c r="N412" s="8"/>
    </row>
    <row r="413" spans="1:15">
      <c r="A413" s="28">
        <v>341</v>
      </c>
      <c r="B413" s="8" t="s">
        <v>1</v>
      </c>
      <c r="C413" s="8" t="s">
        <v>209</v>
      </c>
      <c r="D413" s="8" t="s">
        <v>210</v>
      </c>
      <c r="E413" s="2">
        <v>-4</v>
      </c>
      <c r="F413" s="5">
        <v>44110651.130000003</v>
      </c>
      <c r="G413" s="1">
        <v>7483195</v>
      </c>
      <c r="H413" s="1">
        <f t="shared" ref="H413" si="459">F413*(1-E413/100)-G413</f>
        <v>38391882.175200008</v>
      </c>
      <c r="I413" s="1">
        <f t="shared" ref="I413" si="460">H413/(1-E413/100)</f>
        <v>36915271.322307698</v>
      </c>
      <c r="J413" s="1">
        <f t="shared" ref="J413" si="461">H413-I413</f>
        <v>1476610.8528923094</v>
      </c>
      <c r="K413" s="1">
        <f t="shared" ref="K413" si="462">H413/O413</f>
        <v>1146026.33358806</v>
      </c>
      <c r="L413" s="1">
        <f t="shared" ref="L413" si="463">K413*I413/(I413+J413)</f>
        <v>1101948.397680827</v>
      </c>
      <c r="M413" s="1">
        <f t="shared" ref="M413" si="464">K413*J413/(I413+J413)</f>
        <v>44077.935907233114</v>
      </c>
      <c r="N413" s="5">
        <f t="shared" ref="N413" si="465">K413*100/F413</f>
        <v>2.5980716770889796</v>
      </c>
      <c r="O413" s="24">
        <v>33.5</v>
      </c>
    </row>
    <row r="414" spans="1:15">
      <c r="A414" s="28">
        <v>342</v>
      </c>
      <c r="B414" s="8" t="s">
        <v>202</v>
      </c>
      <c r="C414" s="8" t="s">
        <v>209</v>
      </c>
      <c r="D414" s="8" t="s">
        <v>211</v>
      </c>
      <c r="E414" s="2">
        <v>-3</v>
      </c>
      <c r="F414" s="5">
        <v>3299735.22</v>
      </c>
      <c r="G414" s="1">
        <v>572985</v>
      </c>
      <c r="H414" s="1">
        <f t="shared" ref="H414:H418" si="466">F414*(1-E414/100)-G414</f>
        <v>2825742.2766000004</v>
      </c>
      <c r="I414" s="1">
        <f t="shared" ref="I414:I418" si="467">H414/(1-E414/100)</f>
        <v>2743439.1034951461</v>
      </c>
      <c r="J414" s="1">
        <f t="shared" ref="J414:J418" si="468">H414-I414</f>
        <v>82303.173104854301</v>
      </c>
      <c r="K414" s="1">
        <f t="shared" ref="K414:K418" si="469">H414/O414</f>
        <v>92647.287757377067</v>
      </c>
      <c r="L414" s="1">
        <f t="shared" ref="L414:L418" si="470">K414*I414/(I414+J414)</f>
        <v>89948.823065414632</v>
      </c>
      <c r="M414" s="1">
        <f t="shared" ref="M414:M418" si="471">K414*J414/(I414+J414)</f>
        <v>2698.4646919624361</v>
      </c>
      <c r="N414" s="5">
        <f t="shared" ref="N414:N419" si="472">K414*100/F414</f>
        <v>2.8077188495559673</v>
      </c>
      <c r="O414" s="24">
        <v>30.5</v>
      </c>
    </row>
    <row r="415" spans="1:15">
      <c r="A415" s="28">
        <v>343</v>
      </c>
      <c r="B415" s="8" t="s">
        <v>203</v>
      </c>
      <c r="C415" s="8" t="s">
        <v>209</v>
      </c>
      <c r="D415" s="8" t="s">
        <v>212</v>
      </c>
      <c r="E415" s="2">
        <v>-5</v>
      </c>
      <c r="F415" s="5">
        <v>183388912.16999999</v>
      </c>
      <c r="G415" s="1">
        <v>26903906</v>
      </c>
      <c r="H415" s="1">
        <f t="shared" si="466"/>
        <v>165654451.77849999</v>
      </c>
      <c r="I415" s="1">
        <f t="shared" si="467"/>
        <v>157766144.55095237</v>
      </c>
      <c r="J415" s="1">
        <f t="shared" si="468"/>
        <v>7888307.2275476158</v>
      </c>
      <c r="K415" s="1">
        <f t="shared" si="469"/>
        <v>6001972.8905253615</v>
      </c>
      <c r="L415" s="1">
        <f t="shared" si="470"/>
        <v>5716164.6576432018</v>
      </c>
      <c r="M415" s="1">
        <f t="shared" si="471"/>
        <v>285808.23288215994</v>
      </c>
      <c r="N415" s="5">
        <f t="shared" si="472"/>
        <v>3.272811218249434</v>
      </c>
      <c r="O415" s="24">
        <v>27.6</v>
      </c>
    </row>
    <row r="416" spans="1:15">
      <c r="A416" s="28">
        <v>344</v>
      </c>
      <c r="B416" s="8" t="s">
        <v>204</v>
      </c>
      <c r="C416" s="8" t="s">
        <v>209</v>
      </c>
      <c r="D416" s="8" t="s">
        <v>211</v>
      </c>
      <c r="E416" s="2">
        <v>-5</v>
      </c>
      <c r="F416" s="5">
        <v>75958925.689999998</v>
      </c>
      <c r="G416" s="1">
        <v>12270691</v>
      </c>
      <c r="H416" s="1">
        <f t="shared" si="466"/>
        <v>67486180.9745</v>
      </c>
      <c r="I416" s="1">
        <f t="shared" si="467"/>
        <v>64272553.309047617</v>
      </c>
      <c r="J416" s="1">
        <f t="shared" si="468"/>
        <v>3213627.6654523835</v>
      </c>
      <c r="K416" s="1">
        <f t="shared" si="469"/>
        <v>2198246.9372801306</v>
      </c>
      <c r="L416" s="1">
        <f t="shared" si="470"/>
        <v>2093568.5116953624</v>
      </c>
      <c r="M416" s="1">
        <f t="shared" si="471"/>
        <v>104678.42558476821</v>
      </c>
      <c r="N416" s="5">
        <f t="shared" si="472"/>
        <v>2.893994244009602</v>
      </c>
      <c r="O416" s="24">
        <v>30.7</v>
      </c>
    </row>
    <row r="417" spans="1:15">
      <c r="A417" s="28">
        <v>345</v>
      </c>
      <c r="B417" s="8" t="s">
        <v>64</v>
      </c>
      <c r="C417" s="8" t="s">
        <v>209</v>
      </c>
      <c r="D417" s="8" t="s">
        <v>213</v>
      </c>
      <c r="E417" s="2">
        <v>-4</v>
      </c>
      <c r="F417" s="5">
        <v>42401824.549999997</v>
      </c>
      <c r="G417" s="1">
        <v>6842125</v>
      </c>
      <c r="H417" s="1">
        <f t="shared" si="466"/>
        <v>37255772.531999998</v>
      </c>
      <c r="I417" s="1">
        <f t="shared" si="467"/>
        <v>35822858.203846149</v>
      </c>
      <c r="J417" s="1">
        <f t="shared" si="468"/>
        <v>1432914.3281538486</v>
      </c>
      <c r="K417" s="1">
        <f t="shared" si="469"/>
        <v>1122161.8232530118</v>
      </c>
      <c r="L417" s="1">
        <f t="shared" si="470"/>
        <v>1079001.753127896</v>
      </c>
      <c r="M417" s="1">
        <f t="shared" si="471"/>
        <v>43160.070125115919</v>
      </c>
      <c r="N417" s="5">
        <f t="shared" si="472"/>
        <v>2.6464941901963792</v>
      </c>
      <c r="O417" s="24">
        <v>33.200000000000003</v>
      </c>
    </row>
    <row r="418" spans="1:15" ht="15.6">
      <c r="A418" s="28">
        <v>346</v>
      </c>
      <c r="B418" s="8" t="s">
        <v>65</v>
      </c>
      <c r="C418" s="8" t="s">
        <v>209</v>
      </c>
      <c r="D418" s="8" t="s">
        <v>214</v>
      </c>
      <c r="E418" s="2">
        <v>-4</v>
      </c>
      <c r="F418" s="23">
        <v>2969761.75</v>
      </c>
      <c r="G418" s="11">
        <v>520979</v>
      </c>
      <c r="H418" s="11">
        <f t="shared" si="466"/>
        <v>2567573.2200000002</v>
      </c>
      <c r="I418" s="11">
        <f t="shared" si="467"/>
        <v>2468820.403846154</v>
      </c>
      <c r="J418" s="11">
        <f t="shared" si="468"/>
        <v>98752.816153846215</v>
      </c>
      <c r="K418" s="11">
        <f t="shared" si="469"/>
        <v>78519.058715596329</v>
      </c>
      <c r="L418" s="11">
        <f t="shared" si="470"/>
        <v>75499.094918842617</v>
      </c>
      <c r="M418" s="11">
        <f t="shared" si="471"/>
        <v>3019.9637967537069</v>
      </c>
      <c r="N418" s="5">
        <f t="shared" si="472"/>
        <v>2.6439514454516875</v>
      </c>
      <c r="O418" s="24">
        <v>32.700000000000003</v>
      </c>
    </row>
    <row r="419" spans="1:15">
      <c r="A419" s="28"/>
      <c r="B419" s="8" t="s">
        <v>207</v>
      </c>
      <c r="C419" s="8"/>
      <c r="D419" s="8"/>
      <c r="E419" s="2"/>
      <c r="F419" s="5">
        <f>SUM(F413:F418)</f>
        <v>352129810.50999999</v>
      </c>
      <c r="G419" s="1">
        <f t="shared" ref="G419:M419" si="473">SUM(G413:G418)</f>
        <v>54593881</v>
      </c>
      <c r="H419" s="1">
        <f t="shared" si="473"/>
        <v>314181602.95680004</v>
      </c>
      <c r="I419" s="1">
        <f t="shared" si="473"/>
        <v>299989086.89349508</v>
      </c>
      <c r="J419" s="1">
        <f t="shared" si="473"/>
        <v>14192516.063304858</v>
      </c>
      <c r="K419" s="1">
        <f t="shared" si="473"/>
        <v>10639574.331119537</v>
      </c>
      <c r="L419" s="1">
        <f t="shared" si="473"/>
        <v>10156131.238131544</v>
      </c>
      <c r="M419" s="1">
        <f t="shared" si="473"/>
        <v>483443.09298799332</v>
      </c>
      <c r="N419" s="5">
        <f t="shared" si="472"/>
        <v>3.0214920786484756</v>
      </c>
      <c r="O419" s="24"/>
    </row>
    <row r="420" spans="1:15">
      <c r="A420" s="28"/>
      <c r="B420" s="8"/>
      <c r="C420" s="8"/>
      <c r="D420" s="8"/>
      <c r="E420" s="2"/>
      <c r="F420" s="8"/>
      <c r="G420" s="8"/>
      <c r="H420" s="8"/>
      <c r="I420" s="8"/>
      <c r="J420" s="8"/>
      <c r="K420" s="8"/>
      <c r="L420" s="8"/>
      <c r="M420" s="8"/>
      <c r="N420" s="8"/>
    </row>
    <row r="421" spans="1:15">
      <c r="A421" s="28"/>
      <c r="B421" s="8" t="s">
        <v>215</v>
      </c>
      <c r="C421" s="8"/>
      <c r="D421" s="8"/>
      <c r="E421" s="2"/>
      <c r="F421" s="8"/>
      <c r="G421" s="8"/>
      <c r="H421" s="8"/>
      <c r="I421" s="8"/>
      <c r="J421" s="8"/>
      <c r="K421" s="8"/>
      <c r="L421" s="8"/>
      <c r="M421" s="8"/>
      <c r="N421" s="8"/>
    </row>
    <row r="422" spans="1:15">
      <c r="A422" s="28">
        <v>341</v>
      </c>
      <c r="B422" s="8" t="s">
        <v>1</v>
      </c>
      <c r="C422" s="8" t="s">
        <v>100</v>
      </c>
      <c r="D422" s="8" t="s">
        <v>210</v>
      </c>
      <c r="E422" s="2">
        <v>-4</v>
      </c>
      <c r="F422" s="5">
        <v>12844996.02</v>
      </c>
      <c r="G422" s="1">
        <v>4318895</v>
      </c>
      <c r="H422" s="1">
        <f t="shared" ref="H422" si="474">F422*(1-E422/100)-G422</f>
        <v>9039900.8607999999</v>
      </c>
      <c r="I422" s="1">
        <f t="shared" ref="I422" si="475">H422/(1-E422/100)</f>
        <v>8692212.3661538456</v>
      </c>
      <c r="J422" s="1">
        <f t="shared" ref="J422" si="476">H422-I422</f>
        <v>347688.49464615434</v>
      </c>
      <c r="K422" s="1">
        <f t="shared" ref="K422" si="477">H422/O422</f>
        <v>367475.64474796748</v>
      </c>
      <c r="L422" s="1">
        <f t="shared" ref="L422" si="478">K422*I422/(I422+J422)</f>
        <v>353341.96610381489</v>
      </c>
      <c r="M422" s="1">
        <f t="shared" ref="M422" si="479">K422*J422/(I422+J422)</f>
        <v>14133.678644152616</v>
      </c>
      <c r="N422" s="5">
        <f t="shared" ref="N422" si="480">K422*100/F422</f>
        <v>2.8608466999584756</v>
      </c>
      <c r="O422" s="24">
        <v>24.6</v>
      </c>
    </row>
    <row r="423" spans="1:15">
      <c r="A423" s="28">
        <v>342</v>
      </c>
      <c r="B423" s="8" t="s">
        <v>202</v>
      </c>
      <c r="C423" s="8" t="s">
        <v>100</v>
      </c>
      <c r="D423" s="8" t="s">
        <v>211</v>
      </c>
      <c r="E423" s="2">
        <v>-3</v>
      </c>
      <c r="F423" s="5">
        <v>25321.62</v>
      </c>
      <c r="G423" s="1">
        <v>8889</v>
      </c>
      <c r="H423" s="1">
        <f t="shared" ref="H423:H427" si="481">F423*(1-E423/100)-G423</f>
        <v>17192.268599999999</v>
      </c>
      <c r="I423" s="1">
        <f t="shared" ref="I423:I427" si="482">H423/(1-E423/100)</f>
        <v>16691.52291262136</v>
      </c>
      <c r="J423" s="1">
        <f t="shared" ref="J423:J427" si="483">H423-I423</f>
        <v>500.74568737863956</v>
      </c>
      <c r="K423" s="1">
        <f t="shared" ref="K423:K427" si="484">H423/O423</f>
        <v>764.10082666666665</v>
      </c>
      <c r="L423" s="1">
        <f t="shared" ref="L423:L427" si="485">K423*I423/(I423+J423)</f>
        <v>741.84546278317157</v>
      </c>
      <c r="M423" s="1">
        <f t="shared" ref="M423:M427" si="486">K423*J423/(I423+J423)</f>
        <v>22.255363883495093</v>
      </c>
      <c r="N423" s="5">
        <f t="shared" ref="N423:N428" si="487">K423*100/F423</f>
        <v>3.0175827086365987</v>
      </c>
      <c r="O423" s="24">
        <v>22.5</v>
      </c>
    </row>
    <row r="424" spans="1:15">
      <c r="A424" s="28">
        <v>343</v>
      </c>
      <c r="B424" s="8" t="s">
        <v>203</v>
      </c>
      <c r="C424" s="8" t="s">
        <v>100</v>
      </c>
      <c r="D424" s="8" t="s">
        <v>212</v>
      </c>
      <c r="E424" s="2">
        <v>-4</v>
      </c>
      <c r="F424" s="5">
        <v>107253896.88</v>
      </c>
      <c r="G424" s="1">
        <v>31307539</v>
      </c>
      <c r="H424" s="1">
        <f t="shared" si="481"/>
        <v>80236513.755199999</v>
      </c>
      <c r="I424" s="1">
        <f t="shared" si="482"/>
        <v>77150493.995384619</v>
      </c>
      <c r="J424" s="1">
        <f t="shared" si="483"/>
        <v>3086019.75981538</v>
      </c>
      <c r="K424" s="1">
        <f t="shared" si="484"/>
        <v>3839067.6437894739</v>
      </c>
      <c r="L424" s="1">
        <f t="shared" si="485"/>
        <v>3691411.1959514176</v>
      </c>
      <c r="M424" s="1">
        <f t="shared" si="486"/>
        <v>147656.44783805648</v>
      </c>
      <c r="N424" s="5">
        <f t="shared" si="487"/>
        <v>3.5794201940138159</v>
      </c>
      <c r="O424" s="24">
        <v>20.9</v>
      </c>
    </row>
    <row r="425" spans="1:15">
      <c r="A425" s="28">
        <v>344</v>
      </c>
      <c r="B425" s="8" t="s">
        <v>204</v>
      </c>
      <c r="C425" s="8" t="s">
        <v>100</v>
      </c>
      <c r="D425" s="8" t="s">
        <v>211</v>
      </c>
      <c r="E425" s="2">
        <v>-4</v>
      </c>
      <c r="F425" s="5">
        <v>40074379.619999997</v>
      </c>
      <c r="G425" s="1">
        <v>13702379</v>
      </c>
      <c r="H425" s="1">
        <f t="shared" si="481"/>
        <v>27974975.804799996</v>
      </c>
      <c r="I425" s="1">
        <f t="shared" si="482"/>
        <v>26899015.196923073</v>
      </c>
      <c r="J425" s="1">
        <f t="shared" si="483"/>
        <v>1075960.6078769229</v>
      </c>
      <c r="K425" s="1">
        <f t="shared" si="484"/>
        <v>1237830.7878230086</v>
      </c>
      <c r="L425" s="1">
        <f t="shared" si="485"/>
        <v>1190221.9113682774</v>
      </c>
      <c r="M425" s="1">
        <f t="shared" si="486"/>
        <v>47608.8764547311</v>
      </c>
      <c r="N425" s="5">
        <f t="shared" si="487"/>
        <v>3.0888333133552539</v>
      </c>
      <c r="O425" s="24">
        <v>22.6</v>
      </c>
    </row>
    <row r="426" spans="1:15">
      <c r="A426" s="28">
        <v>345</v>
      </c>
      <c r="B426" s="8" t="s">
        <v>64</v>
      </c>
      <c r="C426" s="8" t="s">
        <v>100</v>
      </c>
      <c r="D426" s="8" t="s">
        <v>213</v>
      </c>
      <c r="E426" s="2">
        <v>-4</v>
      </c>
      <c r="F426" s="5">
        <v>9115252.9600000009</v>
      </c>
      <c r="G426" s="1">
        <v>3189999</v>
      </c>
      <c r="H426" s="1">
        <f t="shared" si="481"/>
        <v>6289864.0784000009</v>
      </c>
      <c r="I426" s="1">
        <f t="shared" si="482"/>
        <v>6047946.2292307699</v>
      </c>
      <c r="J426" s="1">
        <f t="shared" si="483"/>
        <v>241917.84916923102</v>
      </c>
      <c r="K426" s="1">
        <f t="shared" si="484"/>
        <v>258842.14314403295</v>
      </c>
      <c r="L426" s="1">
        <f t="shared" si="485"/>
        <v>248886.67610003168</v>
      </c>
      <c r="M426" s="1">
        <f t="shared" si="486"/>
        <v>9955.467044001276</v>
      </c>
      <c r="N426" s="5">
        <f t="shared" si="487"/>
        <v>2.8396594617823192</v>
      </c>
      <c r="O426" s="24">
        <v>24.3</v>
      </c>
    </row>
    <row r="427" spans="1:15" ht="15.6">
      <c r="A427" s="28">
        <v>346</v>
      </c>
      <c r="B427" s="8" t="s">
        <v>65</v>
      </c>
      <c r="C427" s="8" t="s">
        <v>100</v>
      </c>
      <c r="D427" s="8" t="s">
        <v>214</v>
      </c>
      <c r="E427" s="2">
        <v>-3</v>
      </c>
      <c r="F427" s="23">
        <v>497343.1</v>
      </c>
      <c r="G427" s="11">
        <v>175766</v>
      </c>
      <c r="H427" s="11">
        <f t="shared" si="481"/>
        <v>336497.39299999998</v>
      </c>
      <c r="I427" s="11">
        <f t="shared" si="482"/>
        <v>326696.49805825239</v>
      </c>
      <c r="J427" s="11">
        <f t="shared" si="483"/>
        <v>9800.894941747596</v>
      </c>
      <c r="K427" s="11">
        <f t="shared" si="484"/>
        <v>14079.388828451883</v>
      </c>
      <c r="L427" s="11">
        <f t="shared" si="485"/>
        <v>13669.309542186293</v>
      </c>
      <c r="M427" s="11">
        <f t="shared" si="486"/>
        <v>410.07928626558981</v>
      </c>
      <c r="N427" s="5">
        <f t="shared" si="487"/>
        <v>2.8309207121707094</v>
      </c>
      <c r="O427" s="24">
        <v>23.9</v>
      </c>
    </row>
    <row r="428" spans="1:15">
      <c r="A428" s="28"/>
      <c r="B428" s="8" t="s">
        <v>216</v>
      </c>
      <c r="F428" s="5">
        <f>SUM(F422:F427)</f>
        <v>169811190.19999999</v>
      </c>
      <c r="G428" s="1">
        <f t="shared" ref="G428:M428" si="488">SUM(G422:G427)</f>
        <v>52703467</v>
      </c>
      <c r="H428" s="1">
        <f t="shared" si="488"/>
        <v>123894944.1608</v>
      </c>
      <c r="I428" s="1">
        <f t="shared" si="488"/>
        <v>119133055.8086632</v>
      </c>
      <c r="J428" s="1">
        <f t="shared" si="488"/>
        <v>4761888.352136814</v>
      </c>
      <c r="K428" s="1">
        <f t="shared" si="488"/>
        <v>5718059.7091596015</v>
      </c>
      <c r="L428" s="1">
        <f t="shared" si="488"/>
        <v>5498272.9045285108</v>
      </c>
      <c r="M428" s="1">
        <f t="shared" si="488"/>
        <v>219786.80463109055</v>
      </c>
      <c r="N428" s="5">
        <f t="shared" si="487"/>
        <v>3.3673044175857867</v>
      </c>
      <c r="O428" s="24"/>
    </row>
    <row r="429" spans="1:15">
      <c r="A429" s="28"/>
      <c r="F429" s="8"/>
      <c r="G429" s="8"/>
      <c r="H429" s="8"/>
      <c r="I429" s="8"/>
      <c r="J429" s="8"/>
      <c r="K429" s="8"/>
      <c r="L429" s="8"/>
      <c r="M429" s="8"/>
      <c r="N429" s="8"/>
    </row>
    <row r="430" spans="1:15">
      <c r="A430" s="28"/>
      <c r="B430" s="8" t="s">
        <v>217</v>
      </c>
      <c r="F430" s="8"/>
      <c r="G430" s="8"/>
      <c r="H430" s="8"/>
      <c r="I430" s="8"/>
      <c r="J430" s="8"/>
      <c r="K430" s="8"/>
      <c r="L430" s="8"/>
      <c r="M430" s="8"/>
      <c r="N430" s="8"/>
    </row>
    <row r="431" spans="1:15">
      <c r="A431" s="28">
        <v>341</v>
      </c>
      <c r="B431" s="8" t="s">
        <v>1</v>
      </c>
      <c r="C431" s="8" t="s">
        <v>227</v>
      </c>
      <c r="D431" s="8" t="s">
        <v>210</v>
      </c>
      <c r="E431" s="2">
        <v>-5</v>
      </c>
      <c r="F431" s="5">
        <v>27840392.370000001</v>
      </c>
      <c r="G431" s="1">
        <v>1796212</v>
      </c>
      <c r="H431" s="1">
        <f t="shared" ref="H431" si="489">F431*(1-E431/100)-G431</f>
        <v>27436199.988500003</v>
      </c>
      <c r="I431" s="1">
        <f t="shared" ref="I431" si="490">H431/(1-E431/100)</f>
        <v>26129714.274761908</v>
      </c>
      <c r="J431" s="1">
        <f t="shared" ref="J431" si="491">H431-I431</f>
        <v>1306485.713738095</v>
      </c>
      <c r="K431" s="1">
        <f t="shared" ref="K431" si="492">H431/O431</f>
        <v>772850.70390140847</v>
      </c>
      <c r="L431" s="1">
        <f t="shared" ref="L431" si="493">K431*I431/(I431+J431)</f>
        <v>736048.28942991281</v>
      </c>
      <c r="M431" s="1">
        <f t="shared" ref="M431" si="494">K431*J431/(I431+J431)</f>
        <v>36802.414471495627</v>
      </c>
      <c r="N431" s="5">
        <f t="shared" ref="N431" si="495">K431*100/F431</f>
        <v>2.776005070726697</v>
      </c>
      <c r="O431" s="24">
        <v>35.5</v>
      </c>
    </row>
    <row r="432" spans="1:15">
      <c r="A432" s="28">
        <v>342</v>
      </c>
      <c r="B432" s="8" t="s">
        <v>202</v>
      </c>
      <c r="C432" s="8" t="s">
        <v>227</v>
      </c>
      <c r="D432" s="8" t="s">
        <v>211</v>
      </c>
      <c r="E432" s="2">
        <v>-4</v>
      </c>
      <c r="F432" s="5">
        <v>3502124</v>
      </c>
      <c r="G432" s="1">
        <v>228130</v>
      </c>
      <c r="H432" s="1">
        <f t="shared" ref="H432:H436" si="496">F432*(1-E432/100)-G432</f>
        <v>3414078.96</v>
      </c>
      <c r="I432" s="1">
        <f t="shared" ref="I432:I436" si="497">H432/(1-E432/100)</f>
        <v>3282768.2307692305</v>
      </c>
      <c r="J432" s="1">
        <f t="shared" ref="J432:J436" si="498">H432-I432</f>
        <v>131310.72923076944</v>
      </c>
      <c r="K432" s="1">
        <f t="shared" ref="K432:K436" si="499">H432/O432</f>
        <v>105372.80740740741</v>
      </c>
      <c r="L432" s="1">
        <f t="shared" ref="L432:L436" si="500">K432*I432/(I432+J432)</f>
        <v>101320.00712250713</v>
      </c>
      <c r="M432" s="1">
        <f t="shared" ref="M432:M436" si="501">K432*J432/(I432+J432)</f>
        <v>4052.8002849002919</v>
      </c>
      <c r="N432" s="5">
        <f t="shared" ref="N432:N437" si="502">K432*100/F432</f>
        <v>3.0088257128361935</v>
      </c>
      <c r="O432" s="24">
        <v>32.4</v>
      </c>
    </row>
    <row r="433" spans="1:15">
      <c r="A433" s="28">
        <v>343</v>
      </c>
      <c r="B433" s="8" t="s">
        <v>203</v>
      </c>
      <c r="C433" s="8" t="s">
        <v>227</v>
      </c>
      <c r="D433" s="8" t="s">
        <v>212</v>
      </c>
      <c r="E433" s="2">
        <v>-5</v>
      </c>
      <c r="F433" s="5">
        <v>178617105.44</v>
      </c>
      <c r="G433" s="1">
        <v>10639577</v>
      </c>
      <c r="H433" s="1">
        <f t="shared" si="496"/>
        <v>176908383.71200001</v>
      </c>
      <c r="I433" s="1">
        <f t="shared" si="497"/>
        <v>168484174.96380952</v>
      </c>
      <c r="J433" s="1">
        <f t="shared" si="498"/>
        <v>8424208.7481904924</v>
      </c>
      <c r="K433" s="1">
        <f t="shared" si="499"/>
        <v>6100289.093517242</v>
      </c>
      <c r="L433" s="1">
        <f t="shared" si="500"/>
        <v>5809799.1366830869</v>
      </c>
      <c r="M433" s="1">
        <f t="shared" si="501"/>
        <v>290489.9568341549</v>
      </c>
      <c r="N433" s="5">
        <f t="shared" si="502"/>
        <v>3.41528829419219</v>
      </c>
      <c r="O433" s="24">
        <v>29</v>
      </c>
    </row>
    <row r="434" spans="1:15">
      <c r="A434" s="28">
        <v>344</v>
      </c>
      <c r="B434" s="8" t="s">
        <v>204</v>
      </c>
      <c r="C434" s="8" t="s">
        <v>227</v>
      </c>
      <c r="D434" s="8" t="s">
        <v>211</v>
      </c>
      <c r="E434" s="2">
        <v>-5</v>
      </c>
      <c r="F434" s="5">
        <v>82025855.989999995</v>
      </c>
      <c r="G434" s="1">
        <v>5254905</v>
      </c>
      <c r="H434" s="1">
        <f t="shared" si="496"/>
        <v>80872243.789499998</v>
      </c>
      <c r="I434" s="1">
        <f t="shared" si="497"/>
        <v>77021184.561428562</v>
      </c>
      <c r="J434" s="1">
        <f t="shared" si="498"/>
        <v>3851059.2280714363</v>
      </c>
      <c r="K434" s="1">
        <f t="shared" si="499"/>
        <v>2496056.9070833335</v>
      </c>
      <c r="L434" s="1">
        <f t="shared" si="500"/>
        <v>2377197.0543650794</v>
      </c>
      <c r="M434" s="1">
        <f t="shared" si="501"/>
        <v>118859.85271825422</v>
      </c>
      <c r="N434" s="5">
        <f t="shared" si="502"/>
        <v>3.0430123245378078</v>
      </c>
      <c r="O434" s="24">
        <v>32.4</v>
      </c>
    </row>
    <row r="435" spans="1:15">
      <c r="A435" s="28">
        <v>345</v>
      </c>
      <c r="B435" s="8" t="s">
        <v>64</v>
      </c>
      <c r="C435" s="8" t="s">
        <v>227</v>
      </c>
      <c r="D435" s="8" t="s">
        <v>213</v>
      </c>
      <c r="E435" s="2">
        <v>-5</v>
      </c>
      <c r="F435" s="5">
        <v>44396410.020000003</v>
      </c>
      <c r="G435" s="1">
        <v>2845160</v>
      </c>
      <c r="H435" s="1">
        <f t="shared" si="496"/>
        <v>43771070.521000005</v>
      </c>
      <c r="I435" s="1">
        <f t="shared" si="497"/>
        <v>41686733.829523809</v>
      </c>
      <c r="J435" s="1">
        <f t="shared" si="498"/>
        <v>2084336.6914761961</v>
      </c>
      <c r="K435" s="1">
        <f t="shared" si="499"/>
        <v>1247039.0461823363</v>
      </c>
      <c r="L435" s="1">
        <f t="shared" si="500"/>
        <v>1187656.2344593678</v>
      </c>
      <c r="M435" s="1">
        <f t="shared" si="501"/>
        <v>59382.811722968552</v>
      </c>
      <c r="N435" s="5">
        <f t="shared" si="502"/>
        <v>2.8088736130253809</v>
      </c>
      <c r="O435" s="24">
        <v>35.1</v>
      </c>
    </row>
    <row r="436" spans="1:15" ht="15.6">
      <c r="A436" s="28">
        <v>346</v>
      </c>
      <c r="B436" s="8" t="s">
        <v>65</v>
      </c>
      <c r="C436" s="8" t="s">
        <v>227</v>
      </c>
      <c r="D436" s="8" t="s">
        <v>214</v>
      </c>
      <c r="E436" s="2">
        <v>-4</v>
      </c>
      <c r="F436" s="23">
        <v>3151909.27</v>
      </c>
      <c r="G436" s="11">
        <v>204884</v>
      </c>
      <c r="H436" s="11">
        <f t="shared" si="496"/>
        <v>3073101.6408000002</v>
      </c>
      <c r="I436" s="11">
        <f t="shared" si="497"/>
        <v>2954905.423846154</v>
      </c>
      <c r="J436" s="11">
        <f t="shared" si="498"/>
        <v>118196.21695384616</v>
      </c>
      <c r="K436" s="11">
        <f t="shared" si="499"/>
        <v>88817.966497109825</v>
      </c>
      <c r="L436" s="11">
        <f t="shared" si="500"/>
        <v>85401.890862605593</v>
      </c>
      <c r="M436" s="11">
        <f t="shared" si="501"/>
        <v>3416.0756345042241</v>
      </c>
      <c r="N436" s="5">
        <f t="shared" si="502"/>
        <v>2.8179099995828825</v>
      </c>
      <c r="O436" s="24">
        <v>34.6</v>
      </c>
    </row>
    <row r="437" spans="1:15">
      <c r="A437" s="28"/>
      <c r="B437" s="8" t="s">
        <v>218</v>
      </c>
      <c r="F437" s="5">
        <f>SUM(F431:F436)</f>
        <v>339533797.08999997</v>
      </c>
      <c r="G437" s="1">
        <f t="shared" ref="G437:M437" si="503">SUM(G431:G436)</f>
        <v>20968868</v>
      </c>
      <c r="H437" s="1">
        <f t="shared" si="503"/>
        <v>335475078.61180007</v>
      </c>
      <c r="I437" s="1">
        <f t="shared" si="503"/>
        <v>319559481.28413916</v>
      </c>
      <c r="J437" s="1">
        <f t="shared" si="503"/>
        <v>15915597.327660834</v>
      </c>
      <c r="K437" s="1">
        <f t="shared" si="503"/>
        <v>10810426.524588838</v>
      </c>
      <c r="L437" s="1">
        <f t="shared" si="503"/>
        <v>10297422.61292256</v>
      </c>
      <c r="M437" s="1">
        <f t="shared" si="503"/>
        <v>513003.91166627774</v>
      </c>
      <c r="N437" s="5">
        <f t="shared" si="502"/>
        <v>3.1839029331514017</v>
      </c>
      <c r="O437" s="24"/>
    </row>
    <row r="438" spans="1:15">
      <c r="A438" s="28"/>
      <c r="F438" s="8"/>
      <c r="G438" s="8"/>
      <c r="H438" s="8"/>
      <c r="I438" s="8"/>
      <c r="J438" s="8"/>
      <c r="K438" s="8"/>
      <c r="L438" s="8"/>
      <c r="M438" s="8"/>
      <c r="N438" s="8"/>
    </row>
    <row r="439" spans="1:15">
      <c r="A439" s="28"/>
      <c r="B439" s="8" t="s">
        <v>219</v>
      </c>
      <c r="F439" s="8"/>
      <c r="G439" s="8"/>
      <c r="H439" s="8"/>
      <c r="I439" s="8"/>
      <c r="J439" s="8"/>
      <c r="K439" s="8"/>
      <c r="L439" s="8"/>
      <c r="M439" s="8"/>
      <c r="N439" s="8"/>
    </row>
    <row r="440" spans="1:15">
      <c r="A440" s="28">
        <v>341</v>
      </c>
      <c r="B440" s="8" t="s">
        <v>1</v>
      </c>
      <c r="C440" s="8" t="s">
        <v>228</v>
      </c>
      <c r="D440" s="8" t="s">
        <v>210</v>
      </c>
      <c r="E440" s="2">
        <v>-2</v>
      </c>
      <c r="F440" s="5">
        <v>4240304.49</v>
      </c>
      <c r="G440" s="1">
        <v>1311326</v>
      </c>
      <c r="H440" s="1">
        <f t="shared" ref="H440" si="504">F440*(1-E440/100)-G440</f>
        <v>3013784.5798000004</v>
      </c>
      <c r="I440" s="1">
        <f t="shared" ref="I440" si="505">H440/(1-E440/100)</f>
        <v>2954690.7645098041</v>
      </c>
      <c r="J440" s="1">
        <f t="shared" ref="J440" si="506">H440-I440</f>
        <v>59093.815290196333</v>
      </c>
      <c r="K440" s="1">
        <f t="shared" ref="K440" si="507">H440/O440</f>
        <v>144200.21912918662</v>
      </c>
      <c r="L440" s="1">
        <f t="shared" ref="L440" si="508">K440*I440/(I440+J440)</f>
        <v>141372.76385214372</v>
      </c>
      <c r="M440" s="1">
        <f t="shared" ref="M440" si="509">K440*J440/(I440+J440)</f>
        <v>2827.4552770428863</v>
      </c>
      <c r="N440" s="5">
        <f t="shared" ref="N440" si="510">K440*100/F440</f>
        <v>3.4007043472764056</v>
      </c>
      <c r="O440" s="24">
        <v>20.9</v>
      </c>
    </row>
    <row r="441" spans="1:15">
      <c r="A441" s="28">
        <v>342</v>
      </c>
      <c r="B441" s="8" t="s">
        <v>202</v>
      </c>
      <c r="C441" s="8" t="s">
        <v>228</v>
      </c>
      <c r="D441" s="8" t="s">
        <v>211</v>
      </c>
      <c r="E441" s="2">
        <v>-1</v>
      </c>
      <c r="F441" s="5">
        <v>2284125.7599999998</v>
      </c>
      <c r="G441" s="1">
        <v>709142</v>
      </c>
      <c r="H441" s="1">
        <f t="shared" ref="H441:H444" si="511">F441*(1-E441/100)-G441</f>
        <v>1597825.0175999999</v>
      </c>
      <c r="I441" s="1">
        <f t="shared" ref="I441:I444" si="512">H441/(1-E441/100)</f>
        <v>1582004.9679207921</v>
      </c>
      <c r="J441" s="1">
        <f t="shared" ref="J441:J444" si="513">H441-I441</f>
        <v>15820.049679207848</v>
      </c>
      <c r="K441" s="1">
        <f t="shared" ref="K441:K444" si="514">H441/O441</f>
        <v>80698.233212121209</v>
      </c>
      <c r="L441" s="1">
        <f t="shared" ref="L441:L444" si="515">K441*I441/(I441+J441)</f>
        <v>79899.240804080415</v>
      </c>
      <c r="M441" s="1">
        <f t="shared" ref="M441:M444" si="516">K441*J441/(I441+J441)</f>
        <v>798.99240804080046</v>
      </c>
      <c r="N441" s="5">
        <f t="shared" ref="N441:N445" si="517">K441*100/F441</f>
        <v>3.5330030695035468</v>
      </c>
      <c r="O441" s="24">
        <v>19.8</v>
      </c>
    </row>
    <row r="442" spans="1:15">
      <c r="A442" s="28">
        <v>343</v>
      </c>
      <c r="B442" s="8" t="s">
        <v>203</v>
      </c>
      <c r="C442" s="8" t="s">
        <v>228</v>
      </c>
      <c r="D442" s="8" t="s">
        <v>212</v>
      </c>
      <c r="E442" s="2">
        <v>-2</v>
      </c>
      <c r="F442" s="5">
        <v>56436132.039999999</v>
      </c>
      <c r="G442" s="1">
        <v>15169888</v>
      </c>
      <c r="H442" s="1">
        <f t="shared" si="511"/>
        <v>42394966.680799998</v>
      </c>
      <c r="I442" s="1">
        <f t="shared" si="512"/>
        <v>41563692.824313723</v>
      </c>
      <c r="J442" s="1">
        <f t="shared" si="513"/>
        <v>831273.85648627579</v>
      </c>
      <c r="K442" s="1">
        <f t="shared" si="514"/>
        <v>2267110.5176898395</v>
      </c>
      <c r="L442" s="1">
        <f t="shared" si="515"/>
        <v>2222657.3702841559</v>
      </c>
      <c r="M442" s="1">
        <f t="shared" si="516"/>
        <v>44453.147405683201</v>
      </c>
      <c r="N442" s="5">
        <f t="shared" si="517"/>
        <v>4.0171259718560961</v>
      </c>
      <c r="O442" s="24">
        <v>18.7</v>
      </c>
    </row>
    <row r="443" spans="1:15">
      <c r="A443" s="28">
        <v>344</v>
      </c>
      <c r="B443" s="8" t="s">
        <v>204</v>
      </c>
      <c r="C443" s="8" t="s">
        <v>228</v>
      </c>
      <c r="D443" s="8" t="s">
        <v>211</v>
      </c>
      <c r="E443" s="2">
        <v>-2</v>
      </c>
      <c r="F443" s="5">
        <v>16059493.890000001</v>
      </c>
      <c r="G443" s="1">
        <v>5105983</v>
      </c>
      <c r="H443" s="1">
        <f t="shared" si="511"/>
        <v>11274700.767800001</v>
      </c>
      <c r="I443" s="1">
        <f t="shared" si="512"/>
        <v>11053628.203725491</v>
      </c>
      <c r="J443" s="1">
        <f t="shared" si="513"/>
        <v>221072.56407451071</v>
      </c>
      <c r="K443" s="1">
        <f t="shared" si="514"/>
        <v>569429.33170707081</v>
      </c>
      <c r="L443" s="1">
        <f t="shared" si="515"/>
        <v>558264.05069320661</v>
      </c>
      <c r="M443" s="1">
        <f t="shared" si="516"/>
        <v>11165.281013864178</v>
      </c>
      <c r="N443" s="5">
        <f t="shared" si="517"/>
        <v>3.5457489233931945</v>
      </c>
      <c r="O443" s="24">
        <v>19.8</v>
      </c>
    </row>
    <row r="444" spans="1:15" ht="15.6">
      <c r="A444" s="28">
        <v>345</v>
      </c>
      <c r="B444" s="8" t="s">
        <v>64</v>
      </c>
      <c r="C444" s="8" t="s">
        <v>228</v>
      </c>
      <c r="D444" s="8" t="s">
        <v>213</v>
      </c>
      <c r="E444" s="2">
        <v>-2</v>
      </c>
      <c r="F444" s="23">
        <v>2919648.88</v>
      </c>
      <c r="G444" s="11">
        <v>806767</v>
      </c>
      <c r="H444" s="11">
        <f t="shared" si="511"/>
        <v>2171274.8575999998</v>
      </c>
      <c r="I444" s="11">
        <f t="shared" si="512"/>
        <v>2128700.8407843136</v>
      </c>
      <c r="J444" s="11">
        <f t="shared" si="513"/>
        <v>42574.016815686133</v>
      </c>
      <c r="K444" s="11">
        <f t="shared" si="514"/>
        <v>104388.21430769229</v>
      </c>
      <c r="L444" s="11">
        <f t="shared" si="515"/>
        <v>102341.38657616892</v>
      </c>
      <c r="M444" s="11">
        <f t="shared" si="516"/>
        <v>2046.8277315233715</v>
      </c>
      <c r="N444" s="5">
        <f t="shared" si="517"/>
        <v>3.5753687720042655</v>
      </c>
      <c r="O444" s="24">
        <v>20.8</v>
      </c>
    </row>
    <row r="445" spans="1:15">
      <c r="A445" s="28"/>
      <c r="B445" s="8" t="s">
        <v>220</v>
      </c>
      <c r="D445" s="8"/>
      <c r="E445" s="2"/>
      <c r="F445" s="5">
        <f>SUM(F440:F444)</f>
        <v>81939705.060000002</v>
      </c>
      <c r="G445" s="1">
        <f t="shared" ref="G445:M445" si="518">SUM(G440:G444)</f>
        <v>23103106</v>
      </c>
      <c r="H445" s="1">
        <f t="shared" si="518"/>
        <v>60452551.903600007</v>
      </c>
      <c r="I445" s="1">
        <f t="shared" si="518"/>
        <v>59282717.60125412</v>
      </c>
      <c r="J445" s="1">
        <f t="shared" si="518"/>
        <v>1169834.3023458768</v>
      </c>
      <c r="K445" s="1">
        <f t="shared" si="518"/>
        <v>3165826.5160459108</v>
      </c>
      <c r="L445" s="1">
        <f t="shared" si="518"/>
        <v>3104534.8122097552</v>
      </c>
      <c r="M445" s="1">
        <f t="shared" si="518"/>
        <v>61291.70383615444</v>
      </c>
      <c r="N445" s="5">
        <f t="shared" si="517"/>
        <v>3.8636049687117469</v>
      </c>
      <c r="O445" s="24"/>
    </row>
    <row r="446" spans="1:15">
      <c r="A446" s="28"/>
      <c r="D446" s="8"/>
      <c r="E446" s="2"/>
      <c r="F446" s="8"/>
      <c r="G446" s="8"/>
      <c r="H446" s="8"/>
      <c r="I446" s="8"/>
      <c r="J446" s="8"/>
      <c r="K446" s="8"/>
      <c r="L446" s="8"/>
      <c r="M446" s="8"/>
      <c r="N446" s="8"/>
    </row>
    <row r="447" spans="1:15">
      <c r="A447" s="28"/>
      <c r="B447" s="8" t="s">
        <v>221</v>
      </c>
      <c r="D447" s="8"/>
      <c r="E447" s="2"/>
      <c r="F447" s="8"/>
      <c r="G447" s="8"/>
      <c r="H447" s="8"/>
      <c r="I447" s="8"/>
      <c r="J447" s="8"/>
      <c r="K447" s="8"/>
      <c r="L447" s="8"/>
      <c r="M447" s="8"/>
      <c r="N447" s="8"/>
    </row>
    <row r="448" spans="1:15">
      <c r="A448" s="28">
        <v>341</v>
      </c>
      <c r="B448" s="8" t="s">
        <v>1</v>
      </c>
      <c r="D448" s="8"/>
      <c r="E448" s="2"/>
      <c r="F448" s="5">
        <v>337027.88</v>
      </c>
      <c r="G448" s="1">
        <v>360620</v>
      </c>
      <c r="H448" s="1">
        <f>F448*(1)-G448</f>
        <v>-23592.119999999995</v>
      </c>
      <c r="I448" s="1">
        <f>H448/(1)</f>
        <v>-23592.119999999995</v>
      </c>
      <c r="J448" s="1">
        <f t="shared" ref="J448" si="519">H448-I448</f>
        <v>0</v>
      </c>
      <c r="K448" s="1">
        <v>0</v>
      </c>
      <c r="L448" s="1">
        <f t="shared" ref="L448" si="520">K448*I448/(I448+J448)</f>
        <v>0</v>
      </c>
      <c r="M448" s="1">
        <f t="shared" ref="M448" si="521">K448*J448/(I448+J448)</f>
        <v>0</v>
      </c>
      <c r="N448" s="5">
        <f t="shared" ref="N448" si="522">K448*100/F448</f>
        <v>0</v>
      </c>
      <c r="O448" s="24">
        <v>0</v>
      </c>
    </row>
    <row r="449" spans="1:15">
      <c r="A449" s="28">
        <v>343</v>
      </c>
      <c r="B449" s="8" t="s">
        <v>203</v>
      </c>
      <c r="D449" s="8"/>
      <c r="E449" s="2"/>
      <c r="F449" s="5">
        <v>1167092.49</v>
      </c>
      <c r="G449" s="1">
        <v>1468443</v>
      </c>
      <c r="H449" s="1">
        <f t="shared" ref="H449:H451" si="523">F449*(1)-G449</f>
        <v>-301350.51</v>
      </c>
      <c r="I449" s="1">
        <f t="shared" ref="I449:I451" si="524">H449/(1)</f>
        <v>-301350.51</v>
      </c>
      <c r="J449" s="1">
        <f t="shared" ref="J449:J451" si="525">H449-I449</f>
        <v>0</v>
      </c>
      <c r="K449" s="1">
        <v>0</v>
      </c>
      <c r="L449" s="1">
        <f t="shared" ref="L449:L451" si="526">K449*I449/(I449+J449)</f>
        <v>0</v>
      </c>
      <c r="M449" s="1">
        <f t="shared" ref="M449:M451" si="527">K449*J449/(I449+J449)</f>
        <v>0</v>
      </c>
      <c r="N449" s="5">
        <f t="shared" ref="N449:N452" si="528">K449*100/F449</f>
        <v>0</v>
      </c>
      <c r="O449" s="24">
        <v>0</v>
      </c>
    </row>
    <row r="450" spans="1:15">
      <c r="A450" s="28">
        <v>345</v>
      </c>
      <c r="B450" s="8" t="s">
        <v>64</v>
      </c>
      <c r="D450" s="8"/>
      <c r="E450" s="2"/>
      <c r="F450" s="5">
        <v>215728.34</v>
      </c>
      <c r="G450" s="1">
        <v>230829</v>
      </c>
      <c r="H450" s="1">
        <f t="shared" si="523"/>
        <v>-15100.660000000003</v>
      </c>
      <c r="I450" s="1">
        <f t="shared" si="524"/>
        <v>-15100.660000000003</v>
      </c>
      <c r="J450" s="1">
        <f t="shared" si="525"/>
        <v>0</v>
      </c>
      <c r="K450" s="1">
        <v>0</v>
      </c>
      <c r="L450" s="1">
        <f t="shared" si="526"/>
        <v>0</v>
      </c>
      <c r="M450" s="1">
        <f t="shared" si="527"/>
        <v>0</v>
      </c>
      <c r="N450" s="5">
        <f t="shared" si="528"/>
        <v>0</v>
      </c>
      <c r="O450" s="24">
        <v>0</v>
      </c>
    </row>
    <row r="451" spans="1:15" ht="15.6">
      <c r="A451" s="28">
        <v>346</v>
      </c>
      <c r="B451" s="8" t="s">
        <v>65</v>
      </c>
      <c r="D451" s="8"/>
      <c r="E451" s="2"/>
      <c r="F451" s="23">
        <v>11813.11</v>
      </c>
      <c r="G451" s="11">
        <v>12640</v>
      </c>
      <c r="H451" s="11">
        <f t="shared" si="523"/>
        <v>-826.88999999999942</v>
      </c>
      <c r="I451" s="11">
        <f t="shared" si="524"/>
        <v>-826.88999999999942</v>
      </c>
      <c r="J451" s="11">
        <f t="shared" si="525"/>
        <v>0</v>
      </c>
      <c r="K451" s="11">
        <v>0</v>
      </c>
      <c r="L451" s="11">
        <f t="shared" si="526"/>
        <v>0</v>
      </c>
      <c r="M451" s="11">
        <f t="shared" si="527"/>
        <v>0</v>
      </c>
      <c r="N451" s="5">
        <f t="shared" si="528"/>
        <v>0</v>
      </c>
      <c r="O451" s="24">
        <v>0</v>
      </c>
    </row>
    <row r="452" spans="1:15">
      <c r="A452" s="28"/>
      <c r="B452" s="8" t="s">
        <v>222</v>
      </c>
      <c r="D452" s="8"/>
      <c r="E452" s="2"/>
      <c r="F452" s="5">
        <f>SUM(F448:F451)</f>
        <v>1731661.8200000003</v>
      </c>
      <c r="G452" s="1">
        <f t="shared" ref="G452:M452" si="529">SUM(G448:G451)</f>
        <v>2072532</v>
      </c>
      <c r="H452" s="1">
        <f t="shared" si="529"/>
        <v>-340870.18000000005</v>
      </c>
      <c r="I452" s="1">
        <f t="shared" si="529"/>
        <v>-340870.18000000005</v>
      </c>
      <c r="J452" s="1">
        <f t="shared" si="529"/>
        <v>0</v>
      </c>
      <c r="K452" s="1">
        <f t="shared" si="529"/>
        <v>0</v>
      </c>
      <c r="L452" s="1">
        <f t="shared" si="529"/>
        <v>0</v>
      </c>
      <c r="M452" s="1">
        <f t="shared" si="529"/>
        <v>0</v>
      </c>
      <c r="N452" s="5">
        <f t="shared" si="528"/>
        <v>0</v>
      </c>
      <c r="O452" s="24"/>
    </row>
    <row r="453" spans="1:15">
      <c r="A453" s="28"/>
      <c r="D453" s="8"/>
      <c r="E453" s="2"/>
      <c r="F453" s="8"/>
      <c r="G453" s="8"/>
      <c r="H453" s="8"/>
      <c r="I453" s="8"/>
      <c r="J453" s="8"/>
      <c r="K453" s="8"/>
      <c r="L453" s="8"/>
      <c r="M453" s="8"/>
      <c r="N453" s="8"/>
    </row>
    <row r="454" spans="1:15">
      <c r="A454" s="28"/>
      <c r="B454" s="8" t="s">
        <v>223</v>
      </c>
      <c r="D454" s="8"/>
      <c r="E454" s="2"/>
      <c r="F454" s="8"/>
      <c r="G454" s="8"/>
      <c r="H454" s="8"/>
      <c r="I454" s="8"/>
      <c r="J454" s="8"/>
      <c r="K454" s="8"/>
      <c r="L454" s="8"/>
      <c r="M454" s="8"/>
      <c r="N454" s="8"/>
    </row>
    <row r="455" spans="1:15">
      <c r="A455" s="28">
        <v>341</v>
      </c>
      <c r="B455" s="8" t="s">
        <v>1</v>
      </c>
      <c r="C455" s="8" t="s">
        <v>193</v>
      </c>
      <c r="D455" s="8" t="s">
        <v>229</v>
      </c>
      <c r="E455" s="2">
        <v>-1</v>
      </c>
      <c r="F455" s="5">
        <v>7639582.0899999999</v>
      </c>
      <c r="G455" s="1">
        <v>410022</v>
      </c>
      <c r="H455" s="1">
        <f t="shared" ref="H455" si="530">F455*(1-E455/100)-G455</f>
        <v>7305955.9108999996</v>
      </c>
      <c r="I455" s="1">
        <f t="shared" ref="I455" si="531">H455/(1-E455/100)</f>
        <v>7233619.7137623755</v>
      </c>
      <c r="J455" s="1">
        <f t="shared" ref="J455" si="532">H455-I455</f>
        <v>72336.197137624025</v>
      </c>
      <c r="K455" s="1">
        <f t="shared" ref="K455" si="533">H455/O455</f>
        <v>269592.46903690032</v>
      </c>
      <c r="L455" s="1">
        <f t="shared" ref="L455" si="534">K455*I455/(I455+J455)</f>
        <v>266923.23667019833</v>
      </c>
      <c r="M455" s="1">
        <f t="shared" ref="M455" si="535">K455*J455/(I455+J455)</f>
        <v>2669.2323667019932</v>
      </c>
      <c r="N455" s="5">
        <f t="shared" ref="N455" si="536">K455*100/F455</f>
        <v>3.528890269924442</v>
      </c>
      <c r="O455" s="24">
        <v>27.1</v>
      </c>
    </row>
    <row r="456" spans="1:15">
      <c r="A456" s="28">
        <v>343</v>
      </c>
      <c r="B456" s="8" t="s">
        <v>203</v>
      </c>
      <c r="C456" s="8" t="s">
        <v>193</v>
      </c>
      <c r="D456" s="8" t="s">
        <v>230</v>
      </c>
      <c r="E456" s="2">
        <v>-1</v>
      </c>
      <c r="F456" s="5">
        <v>207516766.59</v>
      </c>
      <c r="G456" s="1">
        <v>11796933</v>
      </c>
      <c r="H456" s="1">
        <f t="shared" ref="H456:H459" si="537">F456*(1-E456/100)-G456</f>
        <v>197795001.2559</v>
      </c>
      <c r="I456" s="1">
        <f t="shared" ref="I456:I459" si="538">H456/(1-E456/100)</f>
        <v>195836634.90683168</v>
      </c>
      <c r="J456" s="1">
        <f t="shared" ref="J456:J459" si="539">H456-I456</f>
        <v>1958366.3490683138</v>
      </c>
      <c r="K456" s="1">
        <f t="shared" ref="K456:K459" si="540">H456/O456</f>
        <v>7038968.016224199</v>
      </c>
      <c r="L456" s="1">
        <f t="shared" ref="L456:L459" si="541">K456*I456/(I456+J456)</f>
        <v>6969275.2635883158</v>
      </c>
      <c r="M456" s="1">
        <f t="shared" ref="M456:M459" si="542">K456*J456/(I456+J456)</f>
        <v>69692.752635883051</v>
      </c>
      <c r="N456" s="5">
        <f t="shared" ref="N456:N460" si="543">K456*100/F456</f>
        <v>3.3919996595414372</v>
      </c>
      <c r="O456" s="24">
        <v>28.1</v>
      </c>
    </row>
    <row r="457" spans="1:15">
      <c r="A457" s="28">
        <v>344</v>
      </c>
      <c r="B457" s="8" t="s">
        <v>204</v>
      </c>
      <c r="C457" s="8" t="s">
        <v>193</v>
      </c>
      <c r="D457" s="8" t="s">
        <v>230</v>
      </c>
      <c r="E457" s="2">
        <v>-1</v>
      </c>
      <c r="F457" s="5">
        <v>5564835.7400000002</v>
      </c>
      <c r="G457" s="1">
        <v>316350</v>
      </c>
      <c r="H457" s="1">
        <f t="shared" si="537"/>
        <v>5304134.0974000003</v>
      </c>
      <c r="I457" s="1">
        <f t="shared" si="538"/>
        <v>5251617.918217822</v>
      </c>
      <c r="J457" s="1">
        <f t="shared" si="539"/>
        <v>52516.179182178341</v>
      </c>
      <c r="K457" s="1">
        <f t="shared" si="540"/>
        <v>188759.22054804271</v>
      </c>
      <c r="L457" s="1">
        <f t="shared" si="541"/>
        <v>186890.31737429972</v>
      </c>
      <c r="M457" s="1">
        <f t="shared" si="542"/>
        <v>1868.9031737430014</v>
      </c>
      <c r="N457" s="5">
        <f t="shared" si="543"/>
        <v>3.3919998606830881</v>
      </c>
      <c r="O457" s="24">
        <v>28.1</v>
      </c>
    </row>
    <row r="458" spans="1:15">
      <c r="A458" s="28">
        <v>345</v>
      </c>
      <c r="B458" s="8" t="s">
        <v>64</v>
      </c>
      <c r="C458" s="8" t="s">
        <v>193</v>
      </c>
      <c r="D458" s="8" t="s">
        <v>214</v>
      </c>
      <c r="E458" s="2">
        <v>-1</v>
      </c>
      <c r="F458" s="5">
        <v>12295697.59</v>
      </c>
      <c r="G458" s="1">
        <v>702600</v>
      </c>
      <c r="H458" s="1">
        <f t="shared" si="537"/>
        <v>11716054.5659</v>
      </c>
      <c r="I458" s="1">
        <f t="shared" si="538"/>
        <v>11600054.025643565</v>
      </c>
      <c r="J458" s="1">
        <f t="shared" si="539"/>
        <v>116000.54025643505</v>
      </c>
      <c r="K458" s="1">
        <f t="shared" si="540"/>
        <v>411089.63389122806</v>
      </c>
      <c r="L458" s="1">
        <f t="shared" si="541"/>
        <v>407019.43949626543</v>
      </c>
      <c r="M458" s="1">
        <f t="shared" si="542"/>
        <v>4070.1943949626329</v>
      </c>
      <c r="N458" s="5">
        <f t="shared" si="543"/>
        <v>3.3433616180147778</v>
      </c>
      <c r="O458" s="24">
        <v>28.5</v>
      </c>
    </row>
    <row r="459" spans="1:15" ht="15.6">
      <c r="A459" s="28">
        <v>346</v>
      </c>
      <c r="B459" s="8" t="s">
        <v>65</v>
      </c>
      <c r="C459" s="8" t="s">
        <v>193</v>
      </c>
      <c r="D459" s="8" t="s">
        <v>214</v>
      </c>
      <c r="E459" s="2">
        <v>0</v>
      </c>
      <c r="F459" s="23">
        <v>149130.71</v>
      </c>
      <c r="G459" s="11">
        <v>8511</v>
      </c>
      <c r="H459" s="11">
        <f t="shared" si="537"/>
        <v>140619.71</v>
      </c>
      <c r="I459" s="11">
        <f t="shared" si="538"/>
        <v>140619.71</v>
      </c>
      <c r="J459" s="11">
        <f t="shared" si="539"/>
        <v>0</v>
      </c>
      <c r="K459" s="11">
        <f t="shared" si="540"/>
        <v>4934.0249122807018</v>
      </c>
      <c r="L459" s="11">
        <f t="shared" si="541"/>
        <v>4934.0249122807018</v>
      </c>
      <c r="M459" s="11">
        <f t="shared" si="542"/>
        <v>0</v>
      </c>
      <c r="N459" s="5">
        <f t="shared" si="543"/>
        <v>3.3085237187435785</v>
      </c>
      <c r="O459" s="24">
        <v>28.5</v>
      </c>
    </row>
    <row r="460" spans="1:15">
      <c r="A460" s="28"/>
      <c r="B460" s="8" t="s">
        <v>224</v>
      </c>
      <c r="F460" s="5">
        <f>SUM(F455:F459)</f>
        <v>233166012.72000003</v>
      </c>
      <c r="G460" s="1">
        <f t="shared" ref="G460:M460" si="544">SUM(G455:G459)</f>
        <v>13234416</v>
      </c>
      <c r="H460" s="1">
        <f t="shared" si="544"/>
        <v>222261765.54010001</v>
      </c>
      <c r="I460" s="1">
        <f t="shared" si="544"/>
        <v>220062546.27445543</v>
      </c>
      <c r="J460" s="1">
        <f t="shared" si="544"/>
        <v>2199219.2656445513</v>
      </c>
      <c r="K460" s="1">
        <f t="shared" si="544"/>
        <v>7913343.3646126511</v>
      </c>
      <c r="L460" s="1">
        <f t="shared" si="544"/>
        <v>7835042.2820413597</v>
      </c>
      <c r="M460" s="1">
        <f t="shared" si="544"/>
        <v>78301.082571290681</v>
      </c>
      <c r="N460" s="5">
        <f t="shared" si="543"/>
        <v>3.3938665727047774</v>
      </c>
      <c r="O460" s="24"/>
    </row>
    <row r="461" spans="1:15">
      <c r="A461" s="28"/>
      <c r="F461" s="8"/>
      <c r="G461" s="8"/>
      <c r="H461" s="8"/>
      <c r="I461" s="8"/>
      <c r="J461" s="8"/>
      <c r="K461" s="8"/>
      <c r="L461" s="8"/>
      <c r="M461" s="8"/>
      <c r="N461" s="8"/>
    </row>
    <row r="462" spans="1:15">
      <c r="A462" s="28"/>
      <c r="B462" s="8" t="s">
        <v>225</v>
      </c>
      <c r="F462" s="8"/>
      <c r="G462" s="8"/>
      <c r="H462" s="8"/>
      <c r="I462" s="8"/>
      <c r="J462" s="8"/>
      <c r="K462" s="8"/>
      <c r="L462" s="8"/>
      <c r="M462" s="8"/>
      <c r="N462" s="8"/>
    </row>
    <row r="463" spans="1:15">
      <c r="A463" s="28">
        <v>341</v>
      </c>
      <c r="B463" s="8" t="s">
        <v>1</v>
      </c>
      <c r="C463" s="8" t="s">
        <v>108</v>
      </c>
      <c r="D463" s="8" t="s">
        <v>229</v>
      </c>
      <c r="E463" s="2">
        <v>-1</v>
      </c>
      <c r="F463" s="5">
        <v>110228.76</v>
      </c>
      <c r="G463" s="1">
        <v>53096</v>
      </c>
      <c r="H463" s="1">
        <f t="shared" ref="H463" si="545">F463*(1-E463/100)-G463</f>
        <v>58235.047599999991</v>
      </c>
      <c r="I463" s="1">
        <f t="shared" ref="I463" si="546">H463/(1-E463/100)</f>
        <v>57658.46297029702</v>
      </c>
      <c r="J463" s="1">
        <f t="shared" ref="J463" si="547">H463-I463</f>
        <v>576.58462970297114</v>
      </c>
      <c r="K463" s="1">
        <f t="shared" ref="K463" si="548">H463/O463</f>
        <v>3405.5583391812856</v>
      </c>
      <c r="L463" s="1">
        <f t="shared" ref="L463" si="549">K463*I463/(I463+J463)</f>
        <v>3371.839939783451</v>
      </c>
      <c r="M463" s="1">
        <f t="shared" ref="M463" si="550">K463*J463/(I463+J463)</f>
        <v>33.718399397834567</v>
      </c>
      <c r="N463" s="5">
        <f t="shared" ref="N463" si="551">K463*100/F463</f>
        <v>3.0895370130093869</v>
      </c>
      <c r="O463" s="24">
        <v>17.100000000000001</v>
      </c>
    </row>
    <row r="464" spans="1:15">
      <c r="A464" s="28">
        <v>343</v>
      </c>
      <c r="B464" s="8" t="s">
        <v>203</v>
      </c>
      <c r="C464" s="8" t="s">
        <v>108</v>
      </c>
      <c r="D464" s="8" t="s">
        <v>230</v>
      </c>
      <c r="E464" s="2">
        <v>-1</v>
      </c>
      <c r="F464" s="5">
        <v>31931758.870000001</v>
      </c>
      <c r="G464" s="1">
        <v>15744942</v>
      </c>
      <c r="H464" s="1">
        <f t="shared" ref="H464:H466" si="552">F464*(1-E464/100)-G464</f>
        <v>16506134.458700001</v>
      </c>
      <c r="I464" s="1">
        <f t="shared" ref="I464:I466" si="553">H464/(1-E464/100)</f>
        <v>16342707.384851485</v>
      </c>
      <c r="J464" s="1">
        <f t="shared" ref="J464:J466" si="554">H464-I464</f>
        <v>163427.07384851575</v>
      </c>
      <c r="K464" s="1">
        <f t="shared" ref="K464:K466" si="555">H464/O464</f>
        <v>943207.68335428578</v>
      </c>
      <c r="L464" s="1">
        <f t="shared" ref="L464:L466" si="556">K464*I464/(I464+J464)</f>
        <v>933868.99342008494</v>
      </c>
      <c r="M464" s="1">
        <f t="shared" ref="M464:M466" si="557">K464*J464/(I464+J464)</f>
        <v>9338.6899342009001</v>
      </c>
      <c r="N464" s="5">
        <f t="shared" ref="N464:N467" si="558">K464*100/F464</f>
        <v>2.953823142640704</v>
      </c>
      <c r="O464" s="24">
        <v>17.5</v>
      </c>
    </row>
    <row r="465" spans="1:15">
      <c r="A465" s="28">
        <v>344</v>
      </c>
      <c r="B465" s="8" t="s">
        <v>204</v>
      </c>
      <c r="C465" s="8" t="s">
        <v>108</v>
      </c>
      <c r="D465" s="8" t="s">
        <v>230</v>
      </c>
      <c r="E465" s="2">
        <v>-1</v>
      </c>
      <c r="F465" s="5">
        <v>1612116.14</v>
      </c>
      <c r="G465" s="1">
        <v>799311</v>
      </c>
      <c r="H465" s="1">
        <f t="shared" si="552"/>
        <v>828926.3014</v>
      </c>
      <c r="I465" s="1">
        <f t="shared" si="553"/>
        <v>820719.11029702972</v>
      </c>
      <c r="J465" s="1">
        <f t="shared" si="554"/>
        <v>8207.1911029702751</v>
      </c>
      <c r="K465" s="1">
        <f t="shared" si="555"/>
        <v>47367.217222857143</v>
      </c>
      <c r="L465" s="1">
        <f t="shared" si="556"/>
        <v>46898.234874115988</v>
      </c>
      <c r="M465" s="1">
        <f t="shared" si="557"/>
        <v>468.9823487411586</v>
      </c>
      <c r="N465" s="5">
        <f t="shared" si="558"/>
        <v>2.9382012900669268</v>
      </c>
      <c r="O465" s="24">
        <v>17.5</v>
      </c>
    </row>
    <row r="466" spans="1:15" ht="15.6">
      <c r="A466" s="28">
        <v>345</v>
      </c>
      <c r="B466" s="8" t="s">
        <v>64</v>
      </c>
      <c r="C466" s="8" t="s">
        <v>108</v>
      </c>
      <c r="D466" s="8" t="s">
        <v>214</v>
      </c>
      <c r="E466" s="2">
        <v>-1</v>
      </c>
      <c r="F466" s="23">
        <v>2859205.55</v>
      </c>
      <c r="G466" s="11">
        <v>1426257</v>
      </c>
      <c r="H466" s="11">
        <f t="shared" si="552"/>
        <v>1461540.6055000001</v>
      </c>
      <c r="I466" s="11">
        <f t="shared" si="553"/>
        <v>1447069.9064356436</v>
      </c>
      <c r="J466" s="11">
        <f t="shared" si="554"/>
        <v>14470.699064356508</v>
      </c>
      <c r="K466" s="11">
        <f t="shared" si="555"/>
        <v>83042.079857954537</v>
      </c>
      <c r="L466" s="11">
        <f t="shared" si="556"/>
        <v>82219.881047479736</v>
      </c>
      <c r="M466" s="11">
        <f t="shared" si="557"/>
        <v>822.19881047480135</v>
      </c>
      <c r="N466" s="5">
        <f t="shared" si="558"/>
        <v>2.9043760025561838</v>
      </c>
      <c r="O466" s="24">
        <v>17.600000000000001</v>
      </c>
    </row>
    <row r="467" spans="1:15">
      <c r="A467" s="28"/>
      <c r="B467" s="8" t="s">
        <v>226</v>
      </c>
      <c r="C467" s="8"/>
      <c r="D467" s="8"/>
      <c r="E467" s="2"/>
      <c r="F467" s="5">
        <f>SUM(F463:F466)</f>
        <v>36513309.32</v>
      </c>
      <c r="G467" s="1">
        <f t="shared" ref="G467:M467" si="559">SUM(G463:G466)</f>
        <v>18023606</v>
      </c>
      <c r="H467" s="1">
        <f t="shared" si="559"/>
        <v>18854836.413200002</v>
      </c>
      <c r="I467" s="1">
        <f t="shared" si="559"/>
        <v>18668154.864554454</v>
      </c>
      <c r="J467" s="1">
        <f t="shared" si="559"/>
        <v>186681.5486455455</v>
      </c>
      <c r="K467" s="1">
        <f t="shared" si="559"/>
        <v>1077022.5387742787</v>
      </c>
      <c r="L467" s="1">
        <f t="shared" si="559"/>
        <v>1066358.9492814641</v>
      </c>
      <c r="M467" s="1">
        <f t="shared" si="559"/>
        <v>10663.589492814695</v>
      </c>
      <c r="N467" s="5">
        <f t="shared" si="558"/>
        <v>2.9496711167298781</v>
      </c>
      <c r="O467" s="24"/>
    </row>
    <row r="468" spans="1:15">
      <c r="A468" s="28"/>
      <c r="B468" s="8"/>
      <c r="C468" s="8"/>
      <c r="D468" s="8"/>
      <c r="E468" s="2"/>
      <c r="F468" s="8"/>
      <c r="G468" s="8"/>
      <c r="H468" s="8"/>
      <c r="I468" s="8"/>
      <c r="J468" s="8"/>
      <c r="K468" s="8"/>
      <c r="L468" s="8"/>
      <c r="M468" s="8"/>
      <c r="N468" s="8"/>
    </row>
    <row r="469" spans="1:15">
      <c r="A469" s="28"/>
      <c r="B469" s="8" t="s">
        <v>231</v>
      </c>
      <c r="C469" s="8"/>
      <c r="D469" s="8"/>
      <c r="E469" s="2"/>
      <c r="F469" s="8"/>
      <c r="G469" s="8"/>
      <c r="H469" s="8"/>
      <c r="I469" s="8"/>
      <c r="J469" s="8"/>
      <c r="K469" s="8"/>
      <c r="L469" s="8"/>
      <c r="M469" s="8"/>
      <c r="N469" s="8"/>
    </row>
    <row r="470" spans="1:15">
      <c r="A470" s="28">
        <v>341</v>
      </c>
      <c r="B470" s="8" t="s">
        <v>1</v>
      </c>
      <c r="C470" s="8" t="s">
        <v>170</v>
      </c>
      <c r="D470" s="8" t="s">
        <v>229</v>
      </c>
      <c r="E470" s="2">
        <v>-1</v>
      </c>
      <c r="F470" s="5">
        <v>9292453.0399999991</v>
      </c>
      <c r="G470" s="1">
        <v>975485</v>
      </c>
      <c r="H470" s="1">
        <f t="shared" ref="H470" si="560">F470*(1-E470/100)-G470</f>
        <v>8409892.5703999996</v>
      </c>
      <c r="I470" s="1">
        <f t="shared" ref="I470" si="561">H470/(1-E470/100)</f>
        <v>8326626.3073267322</v>
      </c>
      <c r="J470" s="1">
        <f t="shared" ref="J470" si="562">H470-I470</f>
        <v>83266.263073267415</v>
      </c>
      <c r="K470" s="1">
        <f t="shared" ref="K470" si="563">H470/O470</f>
        <v>332406.82096442685</v>
      </c>
      <c r="L470" s="1">
        <f t="shared" ref="L470" si="564">K470*I470/(I470+J470)</f>
        <v>329115.66432121472</v>
      </c>
      <c r="M470" s="1">
        <f t="shared" ref="M470" si="565">K470*J470/(I470+J470)</f>
        <v>3291.1566432121508</v>
      </c>
      <c r="N470" s="5">
        <f t="shared" ref="N470" si="566">K470*100/F470</f>
        <v>3.5771697692047404</v>
      </c>
      <c r="O470" s="24">
        <v>25.3</v>
      </c>
    </row>
    <row r="471" spans="1:15">
      <c r="A471" s="28">
        <v>343</v>
      </c>
      <c r="B471" s="8" t="s">
        <v>203</v>
      </c>
      <c r="C471" s="8" t="s">
        <v>170</v>
      </c>
      <c r="D471" s="8" t="s">
        <v>230</v>
      </c>
      <c r="E471" s="2">
        <v>-1</v>
      </c>
      <c r="F471" s="5">
        <v>436361922.75999999</v>
      </c>
      <c r="G471" s="1">
        <v>49158727</v>
      </c>
      <c r="H471" s="1">
        <f t="shared" ref="H471:H474" si="567">F471*(1-E471/100)-G471</f>
        <v>391566814.98759997</v>
      </c>
      <c r="I471" s="1">
        <f t="shared" ref="I471:I474" si="568">H471/(1-E471/100)</f>
        <v>387689915.8293069</v>
      </c>
      <c r="J471" s="1">
        <f t="shared" ref="J471:J474" si="569">H471-I471</f>
        <v>3876899.1582930684</v>
      </c>
      <c r="K471" s="1">
        <f t="shared" ref="K471:K474" si="570">H471/O471</f>
        <v>14945298.281969465</v>
      </c>
      <c r="L471" s="1">
        <f t="shared" ref="L471:L474" si="571">K471*I471/(I471+J471)</f>
        <v>14797325.031652937</v>
      </c>
      <c r="M471" s="1">
        <f t="shared" ref="M471:M474" si="572">K471*J471/(I471+J471)</f>
        <v>147973.25031652933</v>
      </c>
      <c r="N471" s="5">
        <f t="shared" ref="N471:N475" si="573">K471*100/F471</f>
        <v>3.4249776395337346</v>
      </c>
      <c r="O471" s="24">
        <v>26.2</v>
      </c>
    </row>
    <row r="472" spans="1:15">
      <c r="A472" s="28">
        <v>344</v>
      </c>
      <c r="B472" s="8" t="s">
        <v>204</v>
      </c>
      <c r="C472" s="8" t="s">
        <v>170</v>
      </c>
      <c r="D472" s="8" t="s">
        <v>230</v>
      </c>
      <c r="E472" s="2">
        <v>-1</v>
      </c>
      <c r="F472" s="5">
        <v>13550268</v>
      </c>
      <c r="G472" s="1">
        <v>1519803</v>
      </c>
      <c r="H472" s="1">
        <f t="shared" si="567"/>
        <v>12165967.68</v>
      </c>
      <c r="I472" s="1">
        <f t="shared" si="568"/>
        <v>12045512.554455444</v>
      </c>
      <c r="J472" s="1">
        <f t="shared" si="569"/>
        <v>120455.12554455549</v>
      </c>
      <c r="K472" s="1">
        <f t="shared" si="570"/>
        <v>464349.91145038168</v>
      </c>
      <c r="L472" s="1">
        <f t="shared" si="571"/>
        <v>459752.38757463533</v>
      </c>
      <c r="M472" s="1">
        <f t="shared" si="572"/>
        <v>4597.5238757463931</v>
      </c>
      <c r="N472" s="5">
        <f t="shared" si="573"/>
        <v>3.4268688372095788</v>
      </c>
      <c r="O472" s="24">
        <v>26.2</v>
      </c>
    </row>
    <row r="473" spans="1:15">
      <c r="A473" s="28">
        <v>345</v>
      </c>
      <c r="B473" s="8" t="s">
        <v>64</v>
      </c>
      <c r="C473" s="8" t="s">
        <v>170</v>
      </c>
      <c r="D473" s="8" t="s">
        <v>214</v>
      </c>
      <c r="E473" s="2">
        <v>-1</v>
      </c>
      <c r="F473" s="5">
        <v>29389239.52</v>
      </c>
      <c r="G473" s="1">
        <v>3231614</v>
      </c>
      <c r="H473" s="1">
        <f t="shared" si="567"/>
        <v>26451517.915199999</v>
      </c>
      <c r="I473" s="1">
        <f t="shared" si="568"/>
        <v>26189621.69821782</v>
      </c>
      <c r="J473" s="1">
        <f t="shared" si="569"/>
        <v>261896.21698217839</v>
      </c>
      <c r="K473" s="1">
        <f t="shared" si="570"/>
        <v>998170.48736603768</v>
      </c>
      <c r="L473" s="1">
        <f t="shared" si="571"/>
        <v>988287.61125350266</v>
      </c>
      <c r="M473" s="1">
        <f t="shared" si="572"/>
        <v>9882.8761125350338</v>
      </c>
      <c r="N473" s="5">
        <f t="shared" si="573"/>
        <v>3.3963807967428403</v>
      </c>
      <c r="O473" s="24">
        <v>26.5</v>
      </c>
    </row>
    <row r="474" spans="1:15" ht="15.6">
      <c r="A474" s="28">
        <v>346</v>
      </c>
      <c r="B474" s="8" t="s">
        <v>65</v>
      </c>
      <c r="C474" s="8" t="s">
        <v>170</v>
      </c>
      <c r="D474" s="8" t="s">
        <v>214</v>
      </c>
      <c r="E474" s="2">
        <v>0</v>
      </c>
      <c r="F474" s="23">
        <v>1157160</v>
      </c>
      <c r="G474" s="11">
        <v>130805</v>
      </c>
      <c r="H474" s="11">
        <f t="shared" si="567"/>
        <v>1026355</v>
      </c>
      <c r="I474" s="11">
        <f t="shared" si="568"/>
        <v>1026355</v>
      </c>
      <c r="J474" s="11">
        <f t="shared" si="569"/>
        <v>0</v>
      </c>
      <c r="K474" s="11">
        <f t="shared" si="570"/>
        <v>38730.377358490565</v>
      </c>
      <c r="L474" s="11">
        <f t="shared" si="571"/>
        <v>38730.377358490565</v>
      </c>
      <c r="M474" s="11">
        <f t="shared" si="572"/>
        <v>0</v>
      </c>
      <c r="N474" s="5">
        <f t="shared" si="573"/>
        <v>3.3470200627822049</v>
      </c>
      <c r="O474" s="24">
        <v>26.5</v>
      </c>
    </row>
    <row r="475" spans="1:15">
      <c r="A475" s="28"/>
      <c r="B475" s="8" t="s">
        <v>232</v>
      </c>
      <c r="F475" s="5">
        <f>SUM(F470:F474)</f>
        <v>489751043.31999999</v>
      </c>
      <c r="G475" s="1">
        <f t="shared" ref="G475:M475" si="574">SUM(G470:G474)</f>
        <v>55016434</v>
      </c>
      <c r="H475" s="1">
        <f t="shared" si="574"/>
        <v>439620548.15319997</v>
      </c>
      <c r="I475" s="1">
        <f t="shared" si="574"/>
        <v>435278031.3893069</v>
      </c>
      <c r="J475" s="1">
        <f t="shared" si="574"/>
        <v>4342516.7638930697</v>
      </c>
      <c r="K475" s="1">
        <f t="shared" si="574"/>
        <v>16778955.879108801</v>
      </c>
      <c r="L475" s="1">
        <f t="shared" si="574"/>
        <v>16613211.072160779</v>
      </c>
      <c r="M475" s="1">
        <f t="shared" si="574"/>
        <v>165744.80694802292</v>
      </c>
      <c r="N475" s="5">
        <f t="shared" si="573"/>
        <v>3.4260173833148011</v>
      </c>
      <c r="O475" s="24"/>
    </row>
    <row r="476" spans="1:15">
      <c r="A476" s="28"/>
      <c r="F476" s="8"/>
      <c r="G476" s="8"/>
      <c r="H476" s="8"/>
      <c r="I476" s="8"/>
      <c r="J476" s="8"/>
      <c r="K476" s="8"/>
      <c r="L476" s="8"/>
      <c r="M476" s="8"/>
      <c r="N476" s="8"/>
    </row>
    <row r="477" spans="1:15">
      <c r="A477" s="28"/>
      <c r="B477" s="8" t="s">
        <v>233</v>
      </c>
      <c r="F477" s="8"/>
      <c r="G477" s="8"/>
      <c r="H477" s="8"/>
      <c r="I477" s="8"/>
      <c r="J477" s="8"/>
      <c r="K477" s="8"/>
      <c r="L477" s="8"/>
      <c r="M477" s="8"/>
      <c r="N477" s="8"/>
    </row>
    <row r="478" spans="1:15">
      <c r="A478" s="28">
        <v>341</v>
      </c>
      <c r="B478" s="8" t="s">
        <v>1</v>
      </c>
      <c r="C478" s="8" t="s">
        <v>170</v>
      </c>
      <c r="D478" s="8" t="s">
        <v>229</v>
      </c>
      <c r="E478" s="2">
        <v>-1</v>
      </c>
      <c r="F478" s="5">
        <v>5437881</v>
      </c>
      <c r="G478" s="1">
        <v>696023</v>
      </c>
      <c r="H478" s="1">
        <f t="shared" ref="H478" si="575">F478*(1-E478/100)-G478</f>
        <v>4796236.8099999996</v>
      </c>
      <c r="I478" s="1">
        <f t="shared" ref="I478" si="576">H478/(1-E478/100)</f>
        <v>4748749.3168316828</v>
      </c>
      <c r="J478" s="1">
        <f t="shared" ref="J478" si="577">H478-I478</f>
        <v>47487.493168316782</v>
      </c>
      <c r="K478" s="1">
        <f t="shared" ref="K478" si="578">H478/O478</f>
        <v>189574.5774703557</v>
      </c>
      <c r="L478" s="1">
        <f t="shared" ref="L478" si="579">K478*I478/(I478+J478)</f>
        <v>187697.60145579773</v>
      </c>
      <c r="M478" s="1">
        <f t="shared" ref="M478" si="580">K478*J478/(I478+J478)</f>
        <v>1876.9760145579755</v>
      </c>
      <c r="N478" s="5">
        <f t="shared" ref="N478" si="581">K478*100/F478</f>
        <v>3.4861847375909054</v>
      </c>
      <c r="O478" s="24">
        <v>25.3</v>
      </c>
    </row>
    <row r="479" spans="1:15">
      <c r="A479" s="28">
        <v>343</v>
      </c>
      <c r="B479" s="8" t="s">
        <v>203</v>
      </c>
      <c r="C479" s="8" t="s">
        <v>170</v>
      </c>
      <c r="D479" s="8" t="s">
        <v>230</v>
      </c>
      <c r="E479" s="2">
        <v>-1</v>
      </c>
      <c r="F479" s="5">
        <v>161900089.22</v>
      </c>
      <c r="G479" s="1">
        <v>21376423</v>
      </c>
      <c r="H479" s="1">
        <f t="shared" ref="H479:H482" si="582">F479*(1-E479/100)-G479</f>
        <v>142142667.11219999</v>
      </c>
      <c r="I479" s="1">
        <f t="shared" ref="I479:I482" si="583">H479/(1-E479/100)</f>
        <v>140735313.97247523</v>
      </c>
      <c r="J479" s="1">
        <f t="shared" ref="J479:J482" si="584">H479-I479</f>
        <v>1407353.1397247612</v>
      </c>
      <c r="K479" s="1">
        <f t="shared" ref="K479:K482" si="585">H479/O479</f>
        <v>5425292.6378702288</v>
      </c>
      <c r="L479" s="1">
        <f t="shared" ref="L479:L482" si="586">K479*I479/(I479+J479)</f>
        <v>5371576.8691784441</v>
      </c>
      <c r="M479" s="1">
        <f t="shared" ref="M479:M482" si="587">K479*J479/(I479+J479)</f>
        <v>53715.768691784782</v>
      </c>
      <c r="N479" s="5">
        <f t="shared" ref="N479:N483" si="588">K479*100/F479</f>
        <v>3.3510127536112719</v>
      </c>
      <c r="O479" s="24">
        <v>26.2</v>
      </c>
    </row>
    <row r="480" spans="1:15">
      <c r="A480" s="28">
        <v>344</v>
      </c>
      <c r="B480" s="8" t="s">
        <v>204</v>
      </c>
      <c r="C480" s="8" t="s">
        <v>170</v>
      </c>
      <c r="D480" s="8" t="s">
        <v>230</v>
      </c>
      <c r="E480" s="2">
        <v>-1</v>
      </c>
      <c r="F480" s="5">
        <v>4495729.72</v>
      </c>
      <c r="G480" s="1">
        <v>578079</v>
      </c>
      <c r="H480" s="1">
        <f t="shared" si="582"/>
        <v>3962608.0171999997</v>
      </c>
      <c r="I480" s="1">
        <f t="shared" si="583"/>
        <v>3923374.2744554454</v>
      </c>
      <c r="J480" s="1">
        <f t="shared" si="584"/>
        <v>39233.7427445543</v>
      </c>
      <c r="K480" s="1">
        <f t="shared" si="585"/>
        <v>151244.58080916031</v>
      </c>
      <c r="L480" s="1">
        <f t="shared" si="586"/>
        <v>149747.10971203991</v>
      </c>
      <c r="M480" s="1">
        <f t="shared" si="587"/>
        <v>1497.4710971203933</v>
      </c>
      <c r="N480" s="5">
        <f t="shared" si="588"/>
        <v>3.3641831299671705</v>
      </c>
      <c r="O480" s="24">
        <v>26.2</v>
      </c>
    </row>
    <row r="481" spans="1:15">
      <c r="A481" s="28">
        <v>345</v>
      </c>
      <c r="B481" s="8" t="s">
        <v>64</v>
      </c>
      <c r="C481" s="8" t="s">
        <v>170</v>
      </c>
      <c r="D481" s="8" t="s">
        <v>214</v>
      </c>
      <c r="E481" s="2">
        <v>-1</v>
      </c>
      <c r="F481" s="5">
        <v>9673607.7899999991</v>
      </c>
      <c r="G481" s="1">
        <v>1224770</v>
      </c>
      <c r="H481" s="1">
        <f t="shared" si="582"/>
        <v>8545573.867899999</v>
      </c>
      <c r="I481" s="1">
        <f t="shared" si="583"/>
        <v>8460964.225643564</v>
      </c>
      <c r="J481" s="1">
        <f t="shared" si="584"/>
        <v>84609.642256435007</v>
      </c>
      <c r="K481" s="1">
        <f t="shared" si="585"/>
        <v>322474.48558113206</v>
      </c>
      <c r="L481" s="1">
        <f t="shared" si="586"/>
        <v>319281.66889220994</v>
      </c>
      <c r="M481" s="1">
        <f t="shared" si="587"/>
        <v>3192.8166889220761</v>
      </c>
      <c r="N481" s="5">
        <f t="shared" si="588"/>
        <v>3.3335493084026728</v>
      </c>
      <c r="O481" s="24">
        <v>26.5</v>
      </c>
    </row>
    <row r="482" spans="1:15" ht="15.6">
      <c r="A482" s="28">
        <v>346</v>
      </c>
      <c r="B482" s="8" t="s">
        <v>65</v>
      </c>
      <c r="C482" s="8" t="s">
        <v>170</v>
      </c>
      <c r="D482" s="8" t="s">
        <v>214</v>
      </c>
      <c r="E482" s="2">
        <v>0</v>
      </c>
      <c r="F482" s="23">
        <v>172301</v>
      </c>
      <c r="G482" s="11">
        <v>22898</v>
      </c>
      <c r="H482" s="11">
        <f t="shared" si="582"/>
        <v>149403</v>
      </c>
      <c r="I482" s="11">
        <f t="shared" si="583"/>
        <v>149403</v>
      </c>
      <c r="J482" s="11">
        <f t="shared" si="584"/>
        <v>0</v>
      </c>
      <c r="K482" s="11">
        <f t="shared" si="585"/>
        <v>5637.8490566037735</v>
      </c>
      <c r="L482" s="11">
        <f t="shared" si="586"/>
        <v>5637.8490566037735</v>
      </c>
      <c r="M482" s="11">
        <f t="shared" si="587"/>
        <v>0</v>
      </c>
      <c r="N482" s="5">
        <f t="shared" si="588"/>
        <v>3.2720930561074941</v>
      </c>
      <c r="O482" s="24">
        <v>26.5</v>
      </c>
    </row>
    <row r="483" spans="1:15">
      <c r="A483" s="28"/>
      <c r="B483" s="8" t="s">
        <v>234</v>
      </c>
      <c r="F483" s="5">
        <f>SUM(F478:F482)</f>
        <v>181679608.72999999</v>
      </c>
      <c r="G483" s="1">
        <f t="shared" ref="G483:M483" si="589">SUM(G478:G482)</f>
        <v>23898193</v>
      </c>
      <c r="H483" s="1">
        <f t="shared" si="589"/>
        <v>159596488.80729997</v>
      </c>
      <c r="I483" s="1">
        <f t="shared" si="589"/>
        <v>158017804.78940594</v>
      </c>
      <c r="J483" s="1">
        <f t="shared" si="589"/>
        <v>1578684.0178940673</v>
      </c>
      <c r="K483" s="1">
        <f t="shared" si="589"/>
        <v>6094224.1307874797</v>
      </c>
      <c r="L483" s="1">
        <f t="shared" si="589"/>
        <v>6033941.0982950954</v>
      </c>
      <c r="M483" s="1">
        <f t="shared" si="589"/>
        <v>60283.032492385231</v>
      </c>
      <c r="N483" s="5">
        <f t="shared" si="588"/>
        <v>3.354379819170739</v>
      </c>
      <c r="O483" s="24"/>
    </row>
    <row r="484" spans="1:15">
      <c r="A484" s="28"/>
      <c r="F484" s="5"/>
      <c r="N484" s="5"/>
      <c r="O484" s="24"/>
    </row>
    <row r="485" spans="1:15">
      <c r="A485" s="28"/>
      <c r="B485" s="8" t="s">
        <v>235</v>
      </c>
      <c r="F485" s="5"/>
      <c r="N485" s="5"/>
      <c r="O485" s="24"/>
    </row>
    <row r="486" spans="1:15">
      <c r="A486" s="28">
        <v>341</v>
      </c>
      <c r="B486" s="8" t="s">
        <v>1</v>
      </c>
      <c r="C486" s="8" t="s">
        <v>109</v>
      </c>
      <c r="D486" s="8" t="s">
        <v>229</v>
      </c>
      <c r="E486" s="2">
        <v>-1</v>
      </c>
      <c r="F486" s="5">
        <v>7826215.9100000001</v>
      </c>
      <c r="G486" s="1">
        <v>704676</v>
      </c>
      <c r="H486" s="1">
        <f t="shared" ref="H486" si="590">F486*(1-E486/100)-G486</f>
        <v>7199802.0691</v>
      </c>
      <c r="I486" s="1">
        <f t="shared" ref="I486" si="591">H486/(1-E486/100)</f>
        <v>7128516.9000990102</v>
      </c>
      <c r="J486" s="1">
        <f t="shared" ref="J486" si="592">H486-I486</f>
        <v>71285.169000989757</v>
      </c>
      <c r="K486" s="1">
        <f t="shared" ref="K486" si="593">H486/O486</f>
        <v>274801.6056908397</v>
      </c>
      <c r="L486" s="1">
        <f t="shared" ref="L486" si="594">K486*I486/(I486+J486)</f>
        <v>272080.79771370266</v>
      </c>
      <c r="M486" s="1">
        <f t="shared" ref="M486" si="595">K486*J486/(I486+J486)</f>
        <v>2720.8079771370135</v>
      </c>
      <c r="N486" s="5">
        <f t="shared" ref="N486" si="596">K486*100/F486</f>
        <v>3.5112959935044739</v>
      </c>
      <c r="O486" s="24">
        <v>26.2</v>
      </c>
    </row>
    <row r="487" spans="1:15">
      <c r="A487" s="28">
        <v>343</v>
      </c>
      <c r="B487" s="8" t="s">
        <v>203</v>
      </c>
      <c r="C487" s="8" t="s">
        <v>109</v>
      </c>
      <c r="D487" s="8" t="s">
        <v>230</v>
      </c>
      <c r="E487" s="2">
        <v>-1</v>
      </c>
      <c r="F487" s="5">
        <v>245354431.38999999</v>
      </c>
      <c r="G487" s="1">
        <v>23364404</v>
      </c>
      <c r="H487" s="1">
        <f t="shared" ref="H487:H490" si="597">F487*(1-E487/100)-G487</f>
        <v>224443571.70389998</v>
      </c>
      <c r="I487" s="1">
        <f t="shared" ref="I487:I490" si="598">H487/(1-E487/100)</f>
        <v>222221358.12267324</v>
      </c>
      <c r="J487" s="1">
        <f t="shared" ref="J487:J490" si="599">H487-I487</f>
        <v>2222213.5812267363</v>
      </c>
      <c r="K487" s="1">
        <f t="shared" ref="K487:K490" si="600">H487/O487</f>
        <v>8251601.9008786762</v>
      </c>
      <c r="L487" s="1">
        <f t="shared" ref="L487:L490" si="601">K487*I487/(I487+J487)</f>
        <v>8169902.8721571043</v>
      </c>
      <c r="M487" s="1">
        <f t="shared" ref="M487:M490" si="602">K487*J487/(I487+J487)</f>
        <v>81699.028721571201</v>
      </c>
      <c r="N487" s="5">
        <f t="shared" ref="N487:N491" si="603">K487*100/F487</f>
        <v>3.3631354665701751</v>
      </c>
      <c r="O487" s="24">
        <v>27.2</v>
      </c>
    </row>
    <row r="488" spans="1:15">
      <c r="A488" s="28">
        <v>344</v>
      </c>
      <c r="B488" s="8" t="s">
        <v>204</v>
      </c>
      <c r="C488" s="8" t="s">
        <v>109</v>
      </c>
      <c r="D488" s="8" t="s">
        <v>230</v>
      </c>
      <c r="E488" s="2">
        <v>-1</v>
      </c>
      <c r="F488" s="5">
        <v>6957137.3200000003</v>
      </c>
      <c r="G488" s="1">
        <v>662797</v>
      </c>
      <c r="H488" s="1">
        <f t="shared" si="597"/>
        <v>6363911.6932000006</v>
      </c>
      <c r="I488" s="1">
        <f t="shared" si="598"/>
        <v>6300902.6665346539</v>
      </c>
      <c r="J488" s="1">
        <f t="shared" si="599"/>
        <v>63009.026665346697</v>
      </c>
      <c r="K488" s="1">
        <f t="shared" si="600"/>
        <v>233967.34166176475</v>
      </c>
      <c r="L488" s="1">
        <f t="shared" si="601"/>
        <v>231650.83332847996</v>
      </c>
      <c r="M488" s="1">
        <f t="shared" si="602"/>
        <v>2316.5083332848053</v>
      </c>
      <c r="N488" s="5">
        <f t="shared" si="603"/>
        <v>3.3629829468676458</v>
      </c>
      <c r="O488" s="24">
        <v>27.2</v>
      </c>
    </row>
    <row r="489" spans="1:15">
      <c r="A489" s="28">
        <v>345</v>
      </c>
      <c r="B489" s="8" t="s">
        <v>64</v>
      </c>
      <c r="C489" s="8" t="s">
        <v>109</v>
      </c>
      <c r="D489" s="8" t="s">
        <v>214</v>
      </c>
      <c r="E489" s="2">
        <v>-1</v>
      </c>
      <c r="F489" s="5">
        <v>14747043.32</v>
      </c>
      <c r="G489" s="1">
        <v>1402520</v>
      </c>
      <c r="H489" s="1">
        <f t="shared" si="597"/>
        <v>13491993.7532</v>
      </c>
      <c r="I489" s="1">
        <f t="shared" si="598"/>
        <v>13358409.656633664</v>
      </c>
      <c r="J489" s="1">
        <f t="shared" si="599"/>
        <v>133584.09656633623</v>
      </c>
      <c r="K489" s="1">
        <f t="shared" si="600"/>
        <v>490617.95466181816</v>
      </c>
      <c r="L489" s="1">
        <f t="shared" si="601"/>
        <v>485760.35115031502</v>
      </c>
      <c r="M489" s="1">
        <f t="shared" si="602"/>
        <v>4857.6035115031355</v>
      </c>
      <c r="N489" s="5">
        <f t="shared" si="603"/>
        <v>3.326890306183885</v>
      </c>
      <c r="O489" s="24">
        <v>27.5</v>
      </c>
    </row>
    <row r="490" spans="1:15" ht="15.6">
      <c r="A490" s="28">
        <v>346</v>
      </c>
      <c r="B490" s="8" t="s">
        <v>65</v>
      </c>
      <c r="C490" s="8" t="s">
        <v>109</v>
      </c>
      <c r="D490" s="8" t="s">
        <v>214</v>
      </c>
      <c r="E490" s="2">
        <v>0</v>
      </c>
      <c r="F490" s="23">
        <v>113708.5</v>
      </c>
      <c r="G490" s="11">
        <v>10800</v>
      </c>
      <c r="H490" s="11">
        <f t="shared" si="597"/>
        <v>102908.5</v>
      </c>
      <c r="I490" s="11">
        <f t="shared" si="598"/>
        <v>102908.5</v>
      </c>
      <c r="J490" s="11">
        <f t="shared" si="599"/>
        <v>0</v>
      </c>
      <c r="K490" s="11">
        <f t="shared" si="600"/>
        <v>3742.1272727272726</v>
      </c>
      <c r="L490" s="11">
        <f t="shared" si="601"/>
        <v>3742.1272727272726</v>
      </c>
      <c r="M490" s="11">
        <f t="shared" si="602"/>
        <v>0</v>
      </c>
      <c r="N490" s="5">
        <f t="shared" si="603"/>
        <v>3.2909828840651949</v>
      </c>
      <c r="O490" s="24">
        <v>27.5</v>
      </c>
    </row>
    <row r="491" spans="1:15">
      <c r="A491" s="28"/>
      <c r="B491" s="8" t="s">
        <v>236</v>
      </c>
      <c r="F491" s="5">
        <f>SUM(F486:F490)</f>
        <v>274998536.44</v>
      </c>
      <c r="G491" s="1">
        <f t="shared" ref="G491:M491" si="604">SUM(G486:G490)</f>
        <v>26145197</v>
      </c>
      <c r="H491" s="1">
        <f t="shared" si="604"/>
        <v>251602187.71939996</v>
      </c>
      <c r="I491" s="1">
        <f t="shared" si="604"/>
        <v>249112095.84594059</v>
      </c>
      <c r="J491" s="1">
        <f t="shared" si="604"/>
        <v>2490091.873459409</v>
      </c>
      <c r="K491" s="1">
        <f t="shared" si="604"/>
        <v>9254730.9301658254</v>
      </c>
      <c r="L491" s="1">
        <f t="shared" si="604"/>
        <v>9163136.981622329</v>
      </c>
      <c r="M491" s="1">
        <f t="shared" si="604"/>
        <v>91593.948543496153</v>
      </c>
      <c r="N491" s="5">
        <f t="shared" si="603"/>
        <v>3.3653746125245467</v>
      </c>
      <c r="O491" s="24"/>
    </row>
    <row r="492" spans="1:15">
      <c r="A492" s="28"/>
      <c r="F492" s="5"/>
      <c r="N492" s="5"/>
      <c r="O492" s="24"/>
    </row>
    <row r="493" spans="1:15">
      <c r="A493" s="28"/>
      <c r="B493" s="8" t="s">
        <v>237</v>
      </c>
      <c r="F493" s="5"/>
      <c r="N493" s="5"/>
      <c r="O493" s="24"/>
    </row>
    <row r="494" spans="1:15">
      <c r="A494" s="28">
        <v>341</v>
      </c>
      <c r="B494" s="8" t="s">
        <v>1</v>
      </c>
      <c r="C494" s="8" t="s">
        <v>100</v>
      </c>
      <c r="D494" s="8" t="s">
        <v>229</v>
      </c>
      <c r="E494" s="2">
        <v>-1</v>
      </c>
      <c r="F494" s="5">
        <v>4944194.3099999996</v>
      </c>
      <c r="G494" s="1">
        <v>995607</v>
      </c>
      <c r="H494" s="1">
        <f t="shared" ref="H494" si="605">F494*(1-E494/100)-G494</f>
        <v>3998029.2530999994</v>
      </c>
      <c r="I494" s="1">
        <f t="shared" ref="I494" si="606">H494/(1-E494/100)</f>
        <v>3958444.8050495042</v>
      </c>
      <c r="J494" s="1">
        <f t="shared" ref="J494" si="607">H494-I494</f>
        <v>39584.448050495237</v>
      </c>
      <c r="K494" s="1">
        <f t="shared" ref="K494" si="608">H494/O494</f>
        <v>170128.90438723401</v>
      </c>
      <c r="L494" s="1">
        <f t="shared" ref="L494" si="609">K494*I494/(I494+J494)</f>
        <v>168444.45978934059</v>
      </c>
      <c r="M494" s="1">
        <f t="shared" ref="M494" si="610">K494*J494/(I494+J494)</f>
        <v>1684.4445978934141</v>
      </c>
      <c r="N494" s="5">
        <f t="shared" ref="N494" si="611">K494*100/F494</f>
        <v>3.4409833780831729</v>
      </c>
      <c r="O494" s="24">
        <v>23.5</v>
      </c>
    </row>
    <row r="495" spans="1:15">
      <c r="A495" s="28">
        <v>343</v>
      </c>
      <c r="B495" s="8" t="s">
        <v>203</v>
      </c>
      <c r="C495" s="8" t="s">
        <v>100</v>
      </c>
      <c r="D495" s="8" t="s">
        <v>230</v>
      </c>
      <c r="E495" s="2">
        <v>-1</v>
      </c>
      <c r="F495" s="5">
        <v>155200731.50999999</v>
      </c>
      <c r="G495" s="1">
        <v>32084829</v>
      </c>
      <c r="H495" s="1">
        <f t="shared" ref="H495:H498" si="612">F495*(1-E495/100)-G495</f>
        <v>124667909.8251</v>
      </c>
      <c r="I495" s="1">
        <f t="shared" ref="I495:I498" si="613">H495/(1-E495/100)</f>
        <v>123433574.08425742</v>
      </c>
      <c r="J495" s="1">
        <f t="shared" ref="J495:J498" si="614">H495-I495</f>
        <v>1234335.7408425808</v>
      </c>
      <c r="K495" s="1">
        <f t="shared" ref="K495:K498" si="615">H495/O495</f>
        <v>5130366.659469136</v>
      </c>
      <c r="L495" s="1">
        <f t="shared" ref="L495:L498" si="616">K495*I495/(I495+J495)</f>
        <v>5079570.9499694416</v>
      </c>
      <c r="M495" s="1">
        <f t="shared" ref="M495:M498" si="617">K495*J495/(I495+J495)</f>
        <v>50795.709499694683</v>
      </c>
      <c r="N495" s="5">
        <f t="shared" ref="N495:N499" si="618">K495*100/F495</f>
        <v>3.3056330402273737</v>
      </c>
      <c r="O495" s="24">
        <v>24.3</v>
      </c>
    </row>
    <row r="496" spans="1:15">
      <c r="A496" s="28">
        <v>344</v>
      </c>
      <c r="B496" s="8" t="s">
        <v>204</v>
      </c>
      <c r="C496" s="8" t="s">
        <v>100</v>
      </c>
      <c r="D496" s="8" t="s">
        <v>230</v>
      </c>
      <c r="E496" s="2">
        <v>-1</v>
      </c>
      <c r="F496" s="5">
        <v>5450980.0700000003</v>
      </c>
      <c r="G496" s="1">
        <v>1096696</v>
      </c>
      <c r="H496" s="1">
        <f t="shared" si="612"/>
        <v>4408793.8707000008</v>
      </c>
      <c r="I496" s="1">
        <f t="shared" si="613"/>
        <v>4365142.4462376246</v>
      </c>
      <c r="J496" s="1">
        <f t="shared" si="614"/>
        <v>43651.424462376162</v>
      </c>
      <c r="K496" s="1">
        <f t="shared" si="615"/>
        <v>181431.84653086422</v>
      </c>
      <c r="L496" s="1">
        <f t="shared" si="616"/>
        <v>179635.49161471703</v>
      </c>
      <c r="M496" s="1">
        <f t="shared" si="617"/>
        <v>1796.3549161471669</v>
      </c>
      <c r="N496" s="5">
        <f t="shared" si="618"/>
        <v>3.3284261582498171</v>
      </c>
      <c r="O496" s="24">
        <v>24.3</v>
      </c>
    </row>
    <row r="497" spans="1:15">
      <c r="A497" s="28">
        <v>345</v>
      </c>
      <c r="B497" s="8" t="s">
        <v>64</v>
      </c>
      <c r="C497" s="8" t="s">
        <v>100</v>
      </c>
      <c r="D497" s="8" t="s">
        <v>214</v>
      </c>
      <c r="E497" s="2">
        <v>-1</v>
      </c>
      <c r="F497" s="5">
        <v>9073183.2899999991</v>
      </c>
      <c r="G497" s="1">
        <v>1837461</v>
      </c>
      <c r="H497" s="1">
        <f t="shared" si="612"/>
        <v>7326454.1228999998</v>
      </c>
      <c r="I497" s="1">
        <f t="shared" si="613"/>
        <v>7253914.9731683163</v>
      </c>
      <c r="J497" s="1">
        <f t="shared" si="614"/>
        <v>72539.149731683545</v>
      </c>
      <c r="K497" s="1">
        <f t="shared" si="615"/>
        <v>299038.94379183673</v>
      </c>
      <c r="L497" s="1">
        <f t="shared" si="616"/>
        <v>296078.16217013536</v>
      </c>
      <c r="M497" s="1">
        <f t="shared" si="617"/>
        <v>2960.7816217013692</v>
      </c>
      <c r="N497" s="5">
        <f t="shared" si="618"/>
        <v>3.2958547649028787</v>
      </c>
      <c r="O497" s="24">
        <v>24.5</v>
      </c>
    </row>
    <row r="498" spans="1:15" ht="15.6">
      <c r="A498" s="28">
        <v>346</v>
      </c>
      <c r="B498" s="8" t="s">
        <v>65</v>
      </c>
      <c r="C498" s="8" t="s">
        <v>100</v>
      </c>
      <c r="D498" s="8" t="s">
        <v>214</v>
      </c>
      <c r="E498" s="2">
        <v>-1</v>
      </c>
      <c r="F498" s="23">
        <v>81035.73</v>
      </c>
      <c r="G498" s="11">
        <v>17052</v>
      </c>
      <c r="H498" s="11">
        <f t="shared" si="612"/>
        <v>64794.087299999999</v>
      </c>
      <c r="I498" s="11">
        <f t="shared" si="613"/>
        <v>64152.561683168315</v>
      </c>
      <c r="J498" s="11">
        <f t="shared" si="614"/>
        <v>641.5256168316846</v>
      </c>
      <c r="K498" s="11">
        <f t="shared" si="615"/>
        <v>2644.6566244897958</v>
      </c>
      <c r="L498" s="11">
        <f t="shared" si="616"/>
        <v>2618.4719054354414</v>
      </c>
      <c r="M498" s="11">
        <f t="shared" si="617"/>
        <v>26.184719054354471</v>
      </c>
      <c r="N498" s="5">
        <f t="shared" si="618"/>
        <v>3.2635685820190621</v>
      </c>
      <c r="O498" s="24">
        <v>24.5</v>
      </c>
    </row>
    <row r="499" spans="1:15">
      <c r="A499" s="28"/>
      <c r="B499" s="8" t="s">
        <v>238</v>
      </c>
      <c r="F499" s="5">
        <f>SUM(F494:F498)</f>
        <v>174750124.90999997</v>
      </c>
      <c r="G499" s="1">
        <f t="shared" ref="G499:M499" si="619">SUM(G494:G498)</f>
        <v>36031645</v>
      </c>
      <c r="H499" s="1">
        <f t="shared" si="619"/>
        <v>140465981.1591</v>
      </c>
      <c r="I499" s="1">
        <f t="shared" si="619"/>
        <v>139075228.87039605</v>
      </c>
      <c r="J499" s="1">
        <f t="shared" si="619"/>
        <v>1390752.2887039674</v>
      </c>
      <c r="K499" s="1">
        <f t="shared" si="619"/>
        <v>5783611.0108035598</v>
      </c>
      <c r="L499" s="1">
        <f t="shared" si="619"/>
        <v>5726347.5354490699</v>
      </c>
      <c r="M499" s="1">
        <f t="shared" si="619"/>
        <v>57263.475354490991</v>
      </c>
      <c r="N499" s="5">
        <f t="shared" si="618"/>
        <v>3.3096462813873484</v>
      </c>
      <c r="O499" s="24"/>
    </row>
    <row r="500" spans="1:15">
      <c r="A500" s="28"/>
      <c r="F500" s="5"/>
      <c r="N500" s="5"/>
      <c r="O500" s="24"/>
    </row>
    <row r="501" spans="1:15">
      <c r="A501" s="28"/>
      <c r="B501" s="8" t="s">
        <v>239</v>
      </c>
      <c r="F501" s="5"/>
      <c r="N501" s="5"/>
      <c r="O501" s="24"/>
    </row>
    <row r="502" spans="1:15">
      <c r="A502" s="28">
        <v>341</v>
      </c>
      <c r="B502" s="8" t="s">
        <v>1</v>
      </c>
      <c r="C502" s="8" t="s">
        <v>74</v>
      </c>
      <c r="D502" s="8" t="s">
        <v>229</v>
      </c>
      <c r="E502" s="2">
        <v>-1</v>
      </c>
      <c r="F502" s="5">
        <v>10204779.66</v>
      </c>
      <c r="G502" s="1">
        <v>1552881</v>
      </c>
      <c r="H502" s="1">
        <f t="shared" ref="H502" si="620">F502*(1-E502/100)-G502</f>
        <v>8753946.4566000011</v>
      </c>
      <c r="I502" s="1">
        <f t="shared" ref="I502" si="621">H502/(1-E502/100)</f>
        <v>8667273.7194059417</v>
      </c>
      <c r="J502" s="1">
        <f t="shared" ref="J502" si="622">H502-I502</f>
        <v>86672.737194059417</v>
      </c>
      <c r="K502" s="1">
        <f t="shared" ref="K502" si="623">H502/O502</f>
        <v>358768.2974016394</v>
      </c>
      <c r="L502" s="1">
        <f t="shared" ref="L502" si="624">K502*I502/(I502+J502)</f>
        <v>355216.13604122715</v>
      </c>
      <c r="M502" s="1">
        <f t="shared" ref="M502" si="625">K502*J502/(I502+J502)</f>
        <v>3552.1613604122713</v>
      </c>
      <c r="N502" s="5">
        <f t="shared" ref="N502" si="626">K502*100/F502</f>
        <v>3.5156888179361179</v>
      </c>
      <c r="O502" s="24">
        <v>24.4</v>
      </c>
    </row>
    <row r="503" spans="1:15">
      <c r="A503" s="28">
        <v>343</v>
      </c>
      <c r="B503" s="8" t="s">
        <v>203</v>
      </c>
      <c r="C503" s="8" t="s">
        <v>74</v>
      </c>
      <c r="D503" s="8" t="s">
        <v>230</v>
      </c>
      <c r="E503" s="2">
        <v>-1</v>
      </c>
      <c r="F503" s="5">
        <v>325732057.39999998</v>
      </c>
      <c r="G503" s="1">
        <v>52036563</v>
      </c>
      <c r="H503" s="1">
        <f t="shared" ref="H503:H506" si="627">F503*(1-E503/100)-G503</f>
        <v>276952814.97399998</v>
      </c>
      <c r="I503" s="1">
        <f t="shared" ref="I503:I506" si="628">H503/(1-E503/100)</f>
        <v>274210707.89504945</v>
      </c>
      <c r="J503" s="1">
        <f t="shared" ref="J503:J506" si="629">H503-I503</f>
        <v>2742107.0789505243</v>
      </c>
      <c r="K503" s="1">
        <f t="shared" ref="K503:K506" si="630">H503/O503</f>
        <v>10990191.070396826</v>
      </c>
      <c r="L503" s="1">
        <f t="shared" ref="L503:L506" si="631">K503*I503/(I503+J503)</f>
        <v>10881377.297422599</v>
      </c>
      <c r="M503" s="1">
        <f t="shared" ref="M503:M506" si="632">K503*J503/(I503+J503)</f>
        <v>108813.77297422718</v>
      </c>
      <c r="N503" s="5">
        <f t="shared" ref="N503:N507" si="633">K503*100/F503</f>
        <v>3.3739973762855149</v>
      </c>
      <c r="O503" s="24">
        <v>25.2</v>
      </c>
    </row>
    <row r="504" spans="1:15">
      <c r="A504" s="28">
        <v>344</v>
      </c>
      <c r="B504" s="8" t="s">
        <v>204</v>
      </c>
      <c r="C504" s="8" t="s">
        <v>74</v>
      </c>
      <c r="D504" s="8" t="s">
        <v>230</v>
      </c>
      <c r="E504" s="2">
        <v>-1</v>
      </c>
      <c r="F504" s="5">
        <v>9356542.0199999996</v>
      </c>
      <c r="G504" s="1">
        <v>1481456</v>
      </c>
      <c r="H504" s="1">
        <f t="shared" si="627"/>
        <v>7968651.4401999991</v>
      </c>
      <c r="I504" s="1">
        <f t="shared" si="628"/>
        <v>7889753.9011881175</v>
      </c>
      <c r="J504" s="1">
        <f t="shared" si="629"/>
        <v>78897.539011881687</v>
      </c>
      <c r="K504" s="1">
        <f t="shared" si="630"/>
        <v>316216.32699206349</v>
      </c>
      <c r="L504" s="1">
        <f t="shared" si="631"/>
        <v>313085.47226936975</v>
      </c>
      <c r="M504" s="1">
        <f t="shared" si="632"/>
        <v>3130.854722693718</v>
      </c>
      <c r="N504" s="5">
        <f t="shared" si="633"/>
        <v>3.3796281395000189</v>
      </c>
      <c r="O504" s="24">
        <v>25.2</v>
      </c>
    </row>
    <row r="505" spans="1:15">
      <c r="A505" s="28">
        <v>345</v>
      </c>
      <c r="B505" s="8" t="s">
        <v>64</v>
      </c>
      <c r="C505" s="8" t="s">
        <v>74</v>
      </c>
      <c r="D505" s="8" t="s">
        <v>214</v>
      </c>
      <c r="E505" s="2">
        <v>-1</v>
      </c>
      <c r="F505" s="5">
        <v>19708441.550000001</v>
      </c>
      <c r="G505" s="1">
        <v>3127550</v>
      </c>
      <c r="H505" s="1">
        <f t="shared" si="627"/>
        <v>16777975.965500001</v>
      </c>
      <c r="I505" s="1">
        <f t="shared" si="628"/>
        <v>16611857.39158416</v>
      </c>
      <c r="J505" s="1">
        <f t="shared" si="629"/>
        <v>166118.57391584106</v>
      </c>
      <c r="K505" s="1">
        <f t="shared" si="630"/>
        <v>657959.84178431379</v>
      </c>
      <c r="L505" s="1">
        <f t="shared" si="631"/>
        <v>651445.38790526113</v>
      </c>
      <c r="M505" s="1">
        <f t="shared" si="632"/>
        <v>6514.4538790525903</v>
      </c>
      <c r="N505" s="5">
        <f t="shared" si="633"/>
        <v>3.3384671239229147</v>
      </c>
      <c r="O505" s="24">
        <v>25.5</v>
      </c>
    </row>
    <row r="506" spans="1:15" ht="15.6">
      <c r="A506" s="28">
        <v>346</v>
      </c>
      <c r="B506" s="8" t="s">
        <v>65</v>
      </c>
      <c r="C506" s="8" t="s">
        <v>74</v>
      </c>
      <c r="D506" s="8" t="s">
        <v>214</v>
      </c>
      <c r="E506" s="2">
        <v>-1</v>
      </c>
      <c r="F506" s="23">
        <v>337118.68</v>
      </c>
      <c r="G506" s="11">
        <v>52243</v>
      </c>
      <c r="H506" s="11">
        <f t="shared" si="627"/>
        <v>288246.86680000002</v>
      </c>
      <c r="I506" s="11">
        <f t="shared" si="628"/>
        <v>285392.93742574257</v>
      </c>
      <c r="J506" s="11">
        <f t="shared" si="629"/>
        <v>2853.9293742574519</v>
      </c>
      <c r="K506" s="11">
        <f t="shared" si="630"/>
        <v>11303.798698039216</v>
      </c>
      <c r="L506" s="11">
        <f t="shared" si="631"/>
        <v>11191.879899048728</v>
      </c>
      <c r="M506" s="11">
        <f t="shared" si="632"/>
        <v>111.9187989904883</v>
      </c>
      <c r="N506" s="5">
        <f t="shared" si="633"/>
        <v>3.3530621020583067</v>
      </c>
      <c r="O506" s="24">
        <v>25.5</v>
      </c>
    </row>
    <row r="507" spans="1:15">
      <c r="A507" s="28"/>
      <c r="B507" s="8" t="s">
        <v>240</v>
      </c>
      <c r="F507" s="5">
        <f>SUM(F502:F506)</f>
        <v>365338939.31</v>
      </c>
      <c r="G507" s="1">
        <f t="shared" ref="G507:M507" si="634">SUM(G502:G506)</f>
        <v>58250693</v>
      </c>
      <c r="H507" s="1">
        <f t="shared" si="634"/>
        <v>310741635.70309997</v>
      </c>
      <c r="I507" s="1">
        <f t="shared" si="634"/>
        <v>307664985.84465343</v>
      </c>
      <c r="J507" s="1">
        <f t="shared" si="634"/>
        <v>3076649.8584465641</v>
      </c>
      <c r="K507" s="1">
        <f t="shared" si="634"/>
        <v>12334439.33527288</v>
      </c>
      <c r="L507" s="1">
        <f t="shared" si="634"/>
        <v>12212316.173537506</v>
      </c>
      <c r="M507" s="1">
        <f t="shared" si="634"/>
        <v>122123.16173537624</v>
      </c>
      <c r="N507" s="5">
        <f t="shared" si="633"/>
        <v>3.3761633398751325</v>
      </c>
      <c r="O507" s="24"/>
    </row>
    <row r="508" spans="1:15">
      <c r="A508" s="28"/>
      <c r="F508" s="5"/>
      <c r="N508" s="5"/>
      <c r="O508" s="24"/>
    </row>
    <row r="509" spans="1:15">
      <c r="A509" s="28"/>
      <c r="B509" s="8" t="s">
        <v>241</v>
      </c>
      <c r="F509" s="5"/>
      <c r="N509" s="5"/>
      <c r="O509" s="24"/>
    </row>
    <row r="510" spans="1:15">
      <c r="A510" s="28">
        <v>341</v>
      </c>
      <c r="B510" s="8" t="s">
        <v>1</v>
      </c>
      <c r="C510" s="8" t="s">
        <v>170</v>
      </c>
      <c r="D510" s="8" t="s">
        <v>229</v>
      </c>
      <c r="E510" s="2">
        <v>-1</v>
      </c>
      <c r="F510" s="5">
        <v>5976710.8899999997</v>
      </c>
      <c r="G510" s="1">
        <v>740042</v>
      </c>
      <c r="H510" s="1">
        <f t="shared" ref="H510" si="635">F510*(1-E510/100)-G510</f>
        <v>5296435.9989</v>
      </c>
      <c r="I510" s="1">
        <f t="shared" ref="I510" si="636">H510/(1-E510/100)</f>
        <v>5243996.0385148516</v>
      </c>
      <c r="J510" s="1">
        <f t="shared" ref="J510" si="637">H510-I510</f>
        <v>52439.960385148413</v>
      </c>
      <c r="K510" s="1">
        <f t="shared" ref="K510" si="638">H510/O510</f>
        <v>209345.29639920947</v>
      </c>
      <c r="L510" s="1">
        <f t="shared" ref="L510" si="639">K510*I510/(I510+J510)</f>
        <v>207272.57069228659</v>
      </c>
      <c r="M510" s="1">
        <f t="shared" ref="M510" si="640">K510*J510/(I510+J510)</f>
        <v>2072.7257069228622</v>
      </c>
      <c r="N510" s="5">
        <f t="shared" ref="N510" si="641">K510*100/F510</f>
        <v>3.5026840055033928</v>
      </c>
      <c r="O510" s="24">
        <v>25.3</v>
      </c>
    </row>
    <row r="511" spans="1:15">
      <c r="A511" s="28">
        <v>343</v>
      </c>
      <c r="B511" s="8" t="s">
        <v>203</v>
      </c>
      <c r="C511" s="8" t="s">
        <v>170</v>
      </c>
      <c r="D511" s="8" t="s">
        <v>230</v>
      </c>
      <c r="E511" s="2">
        <v>-1</v>
      </c>
      <c r="F511" s="5">
        <v>214736151.83000001</v>
      </c>
      <c r="G511" s="1">
        <v>28544136</v>
      </c>
      <c r="H511" s="1">
        <f t="shared" ref="H511:H514" si="642">F511*(1-E511/100)-G511</f>
        <v>188339377.34830001</v>
      </c>
      <c r="I511" s="1">
        <f t="shared" ref="I511:I514" si="643">H511/(1-E511/100)</f>
        <v>186474631.0379208</v>
      </c>
      <c r="J511" s="1">
        <f t="shared" ref="J511:J514" si="644">H511-I511</f>
        <v>1864746.3103792071</v>
      </c>
      <c r="K511" s="1">
        <f t="shared" ref="K511:K514" si="645">H511/O511</f>
        <v>7188525.8529885504</v>
      </c>
      <c r="L511" s="1">
        <f t="shared" ref="L511:L514" si="646">K511*I511/(I511+J511)</f>
        <v>7117352.3296916336</v>
      </c>
      <c r="M511" s="1">
        <f t="shared" ref="M511:M514" si="647">K511*J511/(I511+J511)</f>
        <v>71173.523296916304</v>
      </c>
      <c r="N511" s="5">
        <f t="shared" ref="N511:N515" si="648">K511*100/F511</f>
        <v>3.3476085846408781</v>
      </c>
      <c r="O511" s="24">
        <v>26.2</v>
      </c>
    </row>
    <row r="512" spans="1:15">
      <c r="A512" s="28">
        <v>344</v>
      </c>
      <c r="B512" s="8" t="s">
        <v>204</v>
      </c>
      <c r="C512" s="8" t="s">
        <v>170</v>
      </c>
      <c r="D512" s="8" t="s">
        <v>230</v>
      </c>
      <c r="E512" s="2">
        <v>-1</v>
      </c>
      <c r="F512" s="5">
        <v>6597543.9699999997</v>
      </c>
      <c r="G512" s="1">
        <v>879420</v>
      </c>
      <c r="H512" s="1">
        <f t="shared" si="642"/>
        <v>5784099.4096999997</v>
      </c>
      <c r="I512" s="1">
        <f t="shared" si="643"/>
        <v>5726831.0987128709</v>
      </c>
      <c r="J512" s="1">
        <f t="shared" si="644"/>
        <v>57268.310987128876</v>
      </c>
      <c r="K512" s="1">
        <f t="shared" si="645"/>
        <v>220767.15304198474</v>
      </c>
      <c r="L512" s="1">
        <f t="shared" si="646"/>
        <v>218581.33964552946</v>
      </c>
      <c r="M512" s="1">
        <f t="shared" si="647"/>
        <v>2185.8133964553008</v>
      </c>
      <c r="N512" s="5">
        <f t="shared" si="648"/>
        <v>3.346202072253635</v>
      </c>
      <c r="O512" s="24">
        <v>26.2</v>
      </c>
    </row>
    <row r="513" spans="1:15">
      <c r="A513" s="28">
        <v>345</v>
      </c>
      <c r="B513" s="8" t="s">
        <v>64</v>
      </c>
      <c r="C513" s="8" t="s">
        <v>170</v>
      </c>
      <c r="D513" s="8" t="s">
        <v>214</v>
      </c>
      <c r="E513" s="2">
        <v>-1</v>
      </c>
      <c r="F513" s="5">
        <v>13215081.41</v>
      </c>
      <c r="G513" s="1">
        <v>1734141</v>
      </c>
      <c r="H513" s="1">
        <f t="shared" si="642"/>
        <v>11613091.224100001</v>
      </c>
      <c r="I513" s="1">
        <f t="shared" si="643"/>
        <v>11498110.122871289</v>
      </c>
      <c r="J513" s="1">
        <f t="shared" si="644"/>
        <v>114981.10122871213</v>
      </c>
      <c r="K513" s="1">
        <f t="shared" si="645"/>
        <v>438229.85751320759</v>
      </c>
      <c r="L513" s="1">
        <f t="shared" si="646"/>
        <v>433890.9480328788</v>
      </c>
      <c r="M513" s="1">
        <f t="shared" si="647"/>
        <v>4338.9094803287589</v>
      </c>
      <c r="N513" s="5">
        <f t="shared" si="648"/>
        <v>3.3161343764526046</v>
      </c>
      <c r="O513" s="24">
        <v>26.5</v>
      </c>
    </row>
    <row r="514" spans="1:15" ht="15.6">
      <c r="A514" s="28">
        <v>346</v>
      </c>
      <c r="B514" s="8" t="s">
        <v>65</v>
      </c>
      <c r="C514" s="8" t="s">
        <v>170</v>
      </c>
      <c r="D514" s="8" t="s">
        <v>214</v>
      </c>
      <c r="E514" s="2">
        <v>0</v>
      </c>
      <c r="F514" s="23">
        <v>515769.57</v>
      </c>
      <c r="G514" s="11">
        <v>65645</v>
      </c>
      <c r="H514" s="11">
        <f t="shared" si="642"/>
        <v>450124.57</v>
      </c>
      <c r="I514" s="11">
        <f t="shared" si="643"/>
        <v>450124.57</v>
      </c>
      <c r="J514" s="11">
        <f t="shared" si="644"/>
        <v>0</v>
      </c>
      <c r="K514" s="11">
        <f t="shared" si="645"/>
        <v>16985.83283018868</v>
      </c>
      <c r="L514" s="11">
        <f t="shared" si="646"/>
        <v>16985.83283018868</v>
      </c>
      <c r="M514" s="11">
        <f t="shared" si="647"/>
        <v>0</v>
      </c>
      <c r="N514" s="5">
        <f t="shared" si="648"/>
        <v>3.2932987555253947</v>
      </c>
      <c r="O514" s="24">
        <v>26.5</v>
      </c>
    </row>
    <row r="515" spans="1:15">
      <c r="A515" s="28"/>
      <c r="B515" s="8" t="s">
        <v>242</v>
      </c>
      <c r="C515" s="8"/>
      <c r="D515" s="8"/>
      <c r="E515" s="2"/>
      <c r="F515" s="5">
        <f>SUM(F510:F514)</f>
        <v>241041257.66999999</v>
      </c>
      <c r="G515" s="1">
        <f t="shared" ref="G515:M515" si="649">SUM(G510:G514)</f>
        <v>31963384</v>
      </c>
      <c r="H515" s="1">
        <f t="shared" si="649"/>
        <v>211483128.551</v>
      </c>
      <c r="I515" s="1">
        <f t="shared" si="649"/>
        <v>209393692.86801979</v>
      </c>
      <c r="J515" s="1">
        <f t="shared" si="649"/>
        <v>2089435.6829801966</v>
      </c>
      <c r="K515" s="1">
        <f t="shared" si="649"/>
        <v>8073853.9927731417</v>
      </c>
      <c r="L515" s="1">
        <f t="shared" si="649"/>
        <v>7994083.0208925176</v>
      </c>
      <c r="M515" s="1">
        <f t="shared" si="649"/>
        <v>79770.971880623227</v>
      </c>
      <c r="N515" s="5">
        <f t="shared" si="648"/>
        <v>3.3495734592568112</v>
      </c>
      <c r="O515" s="24"/>
    </row>
    <row r="516" spans="1:15">
      <c r="A516" s="28"/>
      <c r="B516" s="8"/>
      <c r="C516" s="8"/>
      <c r="D516" s="8"/>
      <c r="E516" s="2"/>
      <c r="F516" s="5"/>
      <c r="N516" s="5"/>
      <c r="O516" s="24"/>
    </row>
    <row r="517" spans="1:15">
      <c r="A517" s="28"/>
      <c r="B517" s="8" t="s">
        <v>243</v>
      </c>
      <c r="C517" s="8"/>
      <c r="D517" s="8"/>
      <c r="E517" s="2"/>
      <c r="F517" s="5"/>
      <c r="N517" s="5"/>
      <c r="O517" s="24"/>
    </row>
    <row r="518" spans="1:15">
      <c r="A518" s="28">
        <v>344</v>
      </c>
      <c r="B518" s="8" t="s">
        <v>244</v>
      </c>
      <c r="C518" s="8" t="s">
        <v>97</v>
      </c>
      <c r="D518" s="8" t="s">
        <v>79</v>
      </c>
      <c r="E518" s="2">
        <v>0</v>
      </c>
      <c r="F518" s="5">
        <v>5545.93</v>
      </c>
      <c r="G518" s="1">
        <v>1616</v>
      </c>
      <c r="H518" s="1">
        <f t="shared" ref="H518" si="650">F518*(1-E518/100)-G518</f>
        <v>3929.9300000000003</v>
      </c>
      <c r="I518" s="1">
        <f t="shared" ref="I518" si="651">H518/(1-E518/100)</f>
        <v>3929.9300000000003</v>
      </c>
      <c r="J518" s="1">
        <f t="shared" ref="J518" si="652">H518-I518</f>
        <v>0</v>
      </c>
      <c r="K518" s="1">
        <f t="shared" ref="K518" si="653">H518/O518</f>
        <v>245.62062500000002</v>
      </c>
      <c r="L518" s="1">
        <f t="shared" ref="L518" si="654">K518*I518/(I518+J518)</f>
        <v>245.62062500000002</v>
      </c>
      <c r="M518" s="1">
        <f t="shared" ref="M518" si="655">K518*J518/(I518+J518)</f>
        <v>0</v>
      </c>
      <c r="N518" s="5">
        <f t="shared" ref="N518" si="656">K518*100/F518</f>
        <v>4.4288446662687768</v>
      </c>
      <c r="O518" s="24">
        <v>16</v>
      </c>
    </row>
    <row r="519" spans="1:15">
      <c r="A519" s="28">
        <v>344</v>
      </c>
      <c r="B519" s="8" t="s">
        <v>245</v>
      </c>
      <c r="C519" s="8" t="s">
        <v>257</v>
      </c>
      <c r="D519" s="8" t="s">
        <v>79</v>
      </c>
      <c r="E519" s="2">
        <v>0</v>
      </c>
      <c r="F519" s="5">
        <v>36389.01</v>
      </c>
      <c r="G519" s="1">
        <v>43953</v>
      </c>
      <c r="H519" s="1">
        <f t="shared" ref="H519:H521" si="657">F519*(1-E519/100)-G519</f>
        <v>-7563.989999999998</v>
      </c>
      <c r="I519" s="1">
        <f t="shared" ref="I519:I521" si="658">H519/(1-E519/100)</f>
        <v>-7563.989999999998</v>
      </c>
      <c r="J519" s="1">
        <f t="shared" ref="J519:J521" si="659">H519-I519</f>
        <v>0</v>
      </c>
      <c r="K519" s="1">
        <v>0</v>
      </c>
      <c r="L519" s="1">
        <f t="shared" ref="L519:L521" si="660">K519*I519/(I519+J519)</f>
        <v>0</v>
      </c>
      <c r="M519" s="1">
        <f t="shared" ref="M519:M521" si="661">K519*J519/(I519+J519)</f>
        <v>0</v>
      </c>
      <c r="N519" s="5">
        <f t="shared" ref="N519:N522" si="662">K519*100/F519</f>
        <v>0</v>
      </c>
      <c r="O519" s="24">
        <v>0</v>
      </c>
    </row>
    <row r="520" spans="1:15">
      <c r="A520" s="28">
        <v>344</v>
      </c>
      <c r="B520" s="8" t="s">
        <v>246</v>
      </c>
      <c r="C520" s="8" t="s">
        <v>257</v>
      </c>
      <c r="D520" s="8" t="s">
        <v>79</v>
      </c>
      <c r="E520" s="2">
        <v>0</v>
      </c>
      <c r="F520" s="5">
        <v>55086.78</v>
      </c>
      <c r="G520" s="1">
        <v>66516</v>
      </c>
      <c r="H520" s="1">
        <f t="shared" si="657"/>
        <v>-11429.220000000001</v>
      </c>
      <c r="I520" s="1">
        <f t="shared" si="658"/>
        <v>-11429.220000000001</v>
      </c>
      <c r="J520" s="1">
        <f t="shared" si="659"/>
        <v>0</v>
      </c>
      <c r="K520" s="1">
        <v>0</v>
      </c>
      <c r="L520" s="1">
        <f t="shared" si="660"/>
        <v>0</v>
      </c>
      <c r="M520" s="1">
        <f t="shared" si="661"/>
        <v>0</v>
      </c>
      <c r="N520" s="5">
        <f t="shared" si="662"/>
        <v>0</v>
      </c>
      <c r="O520" s="24">
        <v>0</v>
      </c>
    </row>
    <row r="521" spans="1:15" ht="15.6">
      <c r="A521" s="28">
        <v>344</v>
      </c>
      <c r="B521" s="8" t="s">
        <v>247</v>
      </c>
      <c r="C521" s="8" t="s">
        <v>258</v>
      </c>
      <c r="D521" s="8" t="s">
        <v>211</v>
      </c>
      <c r="E521" s="2">
        <v>0</v>
      </c>
      <c r="F521" s="23">
        <v>56321.97</v>
      </c>
      <c r="G521" s="11">
        <v>60789</v>
      </c>
      <c r="H521" s="11">
        <f t="shared" si="657"/>
        <v>-4467.0299999999988</v>
      </c>
      <c r="I521" s="11">
        <f t="shared" si="658"/>
        <v>-4467.0299999999988</v>
      </c>
      <c r="J521" s="11">
        <f t="shared" si="659"/>
        <v>0</v>
      </c>
      <c r="K521" s="11">
        <v>0</v>
      </c>
      <c r="L521" s="11">
        <f t="shared" si="660"/>
        <v>0</v>
      </c>
      <c r="M521" s="11">
        <f t="shared" si="661"/>
        <v>0</v>
      </c>
      <c r="N521" s="5">
        <f t="shared" si="662"/>
        <v>0</v>
      </c>
      <c r="O521" s="24">
        <v>0</v>
      </c>
    </row>
    <row r="522" spans="1:15">
      <c r="A522" s="28"/>
      <c r="B522" s="8" t="s">
        <v>248</v>
      </c>
      <c r="C522" s="8"/>
      <c r="D522" s="8"/>
      <c r="E522" s="2"/>
      <c r="F522" s="5">
        <f>SUM(F518:F521)</f>
        <v>153343.69</v>
      </c>
      <c r="G522" s="1">
        <f t="shared" ref="G522:M522" si="663">SUM(G518:G521)</f>
        <v>172874</v>
      </c>
      <c r="H522" s="1">
        <f t="shared" si="663"/>
        <v>-19530.309999999998</v>
      </c>
      <c r="I522" s="1">
        <f t="shared" si="663"/>
        <v>-19530.309999999998</v>
      </c>
      <c r="J522" s="1">
        <f t="shared" si="663"/>
        <v>0</v>
      </c>
      <c r="K522" s="1">
        <f t="shared" si="663"/>
        <v>245.62062500000002</v>
      </c>
      <c r="L522" s="1">
        <f t="shared" si="663"/>
        <v>245.62062500000002</v>
      </c>
      <c r="M522" s="1">
        <f t="shared" si="663"/>
        <v>0</v>
      </c>
      <c r="N522" s="5">
        <f t="shared" si="662"/>
        <v>0.16017654524943281</v>
      </c>
      <c r="O522" s="24"/>
    </row>
    <row r="523" spans="1:15">
      <c r="A523" s="28"/>
      <c r="C523" s="8"/>
      <c r="D523" s="8"/>
      <c r="E523" s="2"/>
      <c r="F523" s="5"/>
      <c r="N523" s="5"/>
      <c r="O523" s="24"/>
    </row>
    <row r="524" spans="1:15">
      <c r="A524" s="28"/>
      <c r="B524" s="8" t="s">
        <v>249</v>
      </c>
      <c r="C524" s="8"/>
      <c r="D524" s="8"/>
      <c r="E524" s="2"/>
      <c r="F524" s="5"/>
      <c r="N524" s="5"/>
      <c r="O524" s="24"/>
    </row>
    <row r="525" spans="1:15">
      <c r="A525" s="28">
        <v>344</v>
      </c>
      <c r="B525" s="8" t="s">
        <v>250</v>
      </c>
      <c r="C525" s="8"/>
      <c r="D525" s="8" t="s">
        <v>211</v>
      </c>
      <c r="E525" s="2">
        <v>-5</v>
      </c>
      <c r="F525" s="5">
        <v>839680.12</v>
      </c>
      <c r="G525" s="1">
        <v>230290</v>
      </c>
      <c r="H525" s="1">
        <f t="shared" ref="H525" si="664">F525*(1-E525/100)-G525</f>
        <v>651374.12600000005</v>
      </c>
      <c r="I525" s="1">
        <f t="shared" ref="I525" si="665">H525/(1-E525/100)</f>
        <v>620356.31047619053</v>
      </c>
      <c r="J525" s="1">
        <f t="shared" ref="J525" si="666">H525-I525</f>
        <v>31017.815523809521</v>
      </c>
      <c r="K525" s="1">
        <f t="shared" ref="K525" si="667">H525/O525</f>
        <v>14736.971176470588</v>
      </c>
      <c r="L525" s="1">
        <f t="shared" ref="L525" si="668">K525*I525/(I525+J525)</f>
        <v>14035.210644257704</v>
      </c>
      <c r="M525" s="1">
        <f t="shared" ref="M525" si="669">K525*J525/(I525+J525)</f>
        <v>701.76053221288498</v>
      </c>
      <c r="N525" s="5">
        <f t="shared" ref="N525" si="670">K525*100/F525</f>
        <v>1.7550696777804611</v>
      </c>
      <c r="O525" s="24">
        <v>44.2</v>
      </c>
    </row>
    <row r="526" spans="1:15" ht="15.6">
      <c r="A526" s="28">
        <v>344</v>
      </c>
      <c r="B526" s="8" t="s">
        <v>251</v>
      </c>
      <c r="C526" s="8"/>
      <c r="D526" s="8" t="s">
        <v>211</v>
      </c>
      <c r="E526" s="2">
        <v>-5</v>
      </c>
      <c r="F526" s="23">
        <v>849226.01</v>
      </c>
      <c r="G526" s="11">
        <v>108199</v>
      </c>
      <c r="H526" s="11">
        <f t="shared" ref="H526" si="671">F526*(1-E526/100)-G526</f>
        <v>783488.31050000002</v>
      </c>
      <c r="I526" s="11">
        <f t="shared" ref="I526" si="672">H526/(1-E526/100)</f>
        <v>746179.34333333327</v>
      </c>
      <c r="J526" s="11">
        <f t="shared" ref="J526" si="673">H526-I526</f>
        <v>37308.967166666756</v>
      </c>
      <c r="K526" s="11">
        <f t="shared" ref="K526" si="674">H526/O526</f>
        <v>16390.968838912137</v>
      </c>
      <c r="L526" s="11">
        <f t="shared" ref="L526" si="675">K526*I526/(I526+J526)</f>
        <v>15610.446513249652</v>
      </c>
      <c r="M526" s="11">
        <f t="shared" ref="M526" si="676">K526*J526/(I526+J526)</f>
        <v>780.52232566248449</v>
      </c>
      <c r="N526" s="5">
        <f t="shared" ref="N526:N527" si="677">K526*100/F526</f>
        <v>1.9301067849902687</v>
      </c>
      <c r="O526" s="24">
        <v>47.8</v>
      </c>
    </row>
    <row r="527" spans="1:15">
      <c r="A527" s="28"/>
      <c r="B527" s="8" t="s">
        <v>252</v>
      </c>
      <c r="C527" s="8"/>
      <c r="D527" s="8"/>
      <c r="E527" s="2"/>
      <c r="F527" s="5">
        <f>SUM(F525:F526)</f>
        <v>1688906.13</v>
      </c>
      <c r="G527" s="1">
        <f t="shared" ref="G527:M527" si="678">SUM(G525:G526)</f>
        <v>338489</v>
      </c>
      <c r="H527" s="1">
        <f t="shared" si="678"/>
        <v>1434862.4365000001</v>
      </c>
      <c r="I527" s="1">
        <f t="shared" si="678"/>
        <v>1366535.6538095237</v>
      </c>
      <c r="J527" s="1">
        <f t="shared" si="678"/>
        <v>68326.782690476277</v>
      </c>
      <c r="K527" s="1">
        <f t="shared" si="678"/>
        <v>31127.940015382723</v>
      </c>
      <c r="L527" s="1">
        <f t="shared" si="678"/>
        <v>29645.657157507354</v>
      </c>
      <c r="M527" s="1">
        <f t="shared" si="678"/>
        <v>1482.2828578753695</v>
      </c>
      <c r="N527" s="5">
        <f t="shared" si="677"/>
        <v>1.8430828962283847</v>
      </c>
      <c r="O527" s="24"/>
    </row>
    <row r="528" spans="1:15">
      <c r="A528" s="28"/>
      <c r="C528" s="8"/>
      <c r="D528" s="8"/>
      <c r="E528" s="2"/>
      <c r="F528" s="5"/>
      <c r="N528" s="5"/>
      <c r="O528" s="24"/>
    </row>
    <row r="529" spans="1:15">
      <c r="A529" s="28"/>
      <c r="B529" s="27" t="s">
        <v>253</v>
      </c>
      <c r="C529" s="8"/>
      <c r="D529" s="8"/>
      <c r="E529" s="2"/>
      <c r="F529" s="5">
        <f>SUM(F410,F419,F428,F437,F445,F452,F460,F467,F475,F483,F491,F499,F507,F515,F522,F527)</f>
        <v>3285910905.0399995</v>
      </c>
      <c r="G529" s="1">
        <f t="shared" ref="G529:M529" si="679">SUM(G410,G419,G428,G437,G445,G452,G460,G467,G475,G483,G491,G499,G507,G515,G522,G527)</f>
        <v>483323223</v>
      </c>
      <c r="H529" s="1">
        <f t="shared" si="679"/>
        <v>2880977291.3645005</v>
      </c>
      <c r="I529" s="1">
        <f t="shared" si="679"/>
        <v>2814172502.9679284</v>
      </c>
      <c r="J529" s="1">
        <f t="shared" si="679"/>
        <v>66804788.396571591</v>
      </c>
      <c r="K529" s="1">
        <f t="shared" si="679"/>
        <v>108265767.6005625</v>
      </c>
      <c r="L529" s="1">
        <f t="shared" si="679"/>
        <v>105833647.98724985</v>
      </c>
      <c r="M529" s="1">
        <f t="shared" si="679"/>
        <v>2432119.6133126263</v>
      </c>
      <c r="N529" s="5">
        <f t="shared" ref="N529" si="680">K529*100/F529</f>
        <v>3.2948479349973301</v>
      </c>
      <c r="O529" s="24"/>
    </row>
    <row r="530" spans="1:15">
      <c r="A530" s="28"/>
      <c r="B530" s="8"/>
      <c r="C530" s="8"/>
      <c r="D530" s="8"/>
      <c r="E530" s="2"/>
      <c r="F530" s="5"/>
      <c r="N530" s="5"/>
      <c r="O530" s="24"/>
    </row>
    <row r="531" spans="1:15">
      <c r="A531" s="28">
        <v>340.3</v>
      </c>
      <c r="B531" s="8" t="s">
        <v>254</v>
      </c>
      <c r="C531" s="8"/>
      <c r="D531" s="8"/>
      <c r="E531" s="2"/>
      <c r="F531" s="5">
        <v>14529040</v>
      </c>
      <c r="G531" s="1">
        <v>0</v>
      </c>
      <c r="N531" s="5"/>
      <c r="O531" s="24"/>
    </row>
    <row r="532" spans="1:15">
      <c r="A532" s="28">
        <v>340.3</v>
      </c>
      <c r="B532" s="8" t="s">
        <v>255</v>
      </c>
      <c r="C532" s="8"/>
      <c r="D532" s="8"/>
      <c r="E532" s="2"/>
      <c r="F532" s="5">
        <v>2891146.49</v>
      </c>
      <c r="G532" s="1">
        <v>351</v>
      </c>
      <c r="N532" s="5"/>
      <c r="O532" s="24"/>
    </row>
    <row r="533" spans="1:15">
      <c r="A533" s="28"/>
      <c r="B533" s="8"/>
      <c r="C533" s="8"/>
      <c r="D533" s="8"/>
      <c r="E533" s="2"/>
      <c r="F533" s="5"/>
      <c r="N533" s="5"/>
      <c r="O533" s="24"/>
    </row>
    <row r="534" spans="1:15">
      <c r="A534" s="28"/>
      <c r="B534" s="25" t="s">
        <v>256</v>
      </c>
      <c r="C534" s="8"/>
      <c r="D534" s="8"/>
      <c r="E534" s="2"/>
      <c r="F534" s="5">
        <f>SUM(F529,F531,F532)</f>
        <v>3303331091.5299993</v>
      </c>
      <c r="G534" s="1">
        <f t="shared" ref="G534:M534" si="681">SUM(G529,G531,G532)</f>
        <v>483323574</v>
      </c>
      <c r="H534" s="1">
        <f t="shared" si="681"/>
        <v>2880977291.3645005</v>
      </c>
      <c r="I534" s="1">
        <f t="shared" si="681"/>
        <v>2814172502.9679284</v>
      </c>
      <c r="J534" s="1">
        <f t="shared" si="681"/>
        <v>66804788.396571591</v>
      </c>
      <c r="K534" s="1">
        <f t="shared" si="681"/>
        <v>108265767.6005625</v>
      </c>
      <c r="L534" s="1">
        <f t="shared" si="681"/>
        <v>105833647.98724985</v>
      </c>
      <c r="M534" s="1">
        <f t="shared" si="681"/>
        <v>2432119.6133126263</v>
      </c>
      <c r="N534" s="5">
        <f t="shared" ref="N534:N536" si="682">K534*100/F534</f>
        <v>3.277472484613015</v>
      </c>
      <c r="O534" s="24"/>
    </row>
    <row r="535" spans="1:15">
      <c r="A535" s="28"/>
      <c r="B535" s="8"/>
      <c r="C535" s="8"/>
      <c r="D535" s="8"/>
      <c r="E535" s="2"/>
      <c r="F535" s="5"/>
      <c r="N535" s="5"/>
      <c r="O535" s="24"/>
    </row>
    <row r="536" spans="1:15">
      <c r="A536" s="28"/>
      <c r="B536" s="25" t="s">
        <v>259</v>
      </c>
      <c r="C536" s="8"/>
      <c r="D536" s="8"/>
      <c r="E536" s="2"/>
      <c r="F536" s="5">
        <f>SUM(F139,F399,F534)</f>
        <v>10312126208.32</v>
      </c>
      <c r="G536" s="1">
        <f t="shared" ref="G536:M536" si="683">SUM(G139,G399,G534)</f>
        <v>3169848977</v>
      </c>
      <c r="H536" s="1">
        <f t="shared" si="683"/>
        <v>7691131117.1539001</v>
      </c>
      <c r="I536" s="1">
        <f t="shared" si="683"/>
        <v>7299818944.6807156</v>
      </c>
      <c r="J536" s="1">
        <f t="shared" si="683"/>
        <v>382422630.51318479</v>
      </c>
      <c r="K536" s="1">
        <f t="shared" si="683"/>
        <v>365344595.4365049</v>
      </c>
      <c r="L536" s="1">
        <f t="shared" si="683"/>
        <v>337538432.73079073</v>
      </c>
      <c r="M536" s="1">
        <f t="shared" si="683"/>
        <v>26035545.705714174</v>
      </c>
      <c r="N536" s="5">
        <f t="shared" si="682"/>
        <v>3.5428638871946565</v>
      </c>
      <c r="O536" s="24"/>
    </row>
    <row r="537" spans="1:15">
      <c r="A537" s="28"/>
      <c r="B537" s="8"/>
      <c r="C537" s="8"/>
      <c r="D537" s="8"/>
      <c r="E537" s="2"/>
      <c r="F537" s="5"/>
      <c r="N537" s="5"/>
      <c r="O537" s="24"/>
    </row>
    <row r="538" spans="1:15">
      <c r="A538" s="28"/>
      <c r="B538" s="25" t="s">
        <v>260</v>
      </c>
      <c r="C538" s="8"/>
      <c r="D538" s="8"/>
      <c r="E538" s="2"/>
      <c r="F538" s="5"/>
      <c r="N538" s="5"/>
      <c r="O538" s="24"/>
    </row>
    <row r="539" spans="1:15">
      <c r="A539" s="28"/>
      <c r="B539" s="8"/>
      <c r="C539" s="8"/>
      <c r="D539" s="8"/>
      <c r="E539" s="2"/>
      <c r="F539" s="5"/>
      <c r="N539" s="5"/>
      <c r="O539" s="24"/>
    </row>
    <row r="540" spans="1:15">
      <c r="A540" s="28">
        <v>350.2</v>
      </c>
      <c r="B540" s="8" t="s">
        <v>0</v>
      </c>
      <c r="C540" s="8"/>
      <c r="D540" s="8" t="s">
        <v>265</v>
      </c>
      <c r="E540" s="2">
        <v>0</v>
      </c>
      <c r="F540" s="5">
        <v>139234363.72999999</v>
      </c>
      <c r="G540" s="1">
        <v>28994325</v>
      </c>
      <c r="H540" s="1">
        <f t="shared" ref="H540" si="684">F540*(1-E540/100)-G540</f>
        <v>110240038.72999999</v>
      </c>
      <c r="I540" s="1">
        <f t="shared" ref="I540" si="685">H540/(1-E540/100)</f>
        <v>110240038.72999999</v>
      </c>
      <c r="J540" s="1">
        <f t="shared" ref="J540" si="686">H540-I540</f>
        <v>0</v>
      </c>
      <c r="K540" s="1">
        <f t="shared" ref="K540" si="687">H540/O540</f>
        <v>1763840.6196799998</v>
      </c>
      <c r="L540" s="1">
        <f t="shared" ref="L540" si="688">K540*I540/(I540+J540)</f>
        <v>1763840.6196799998</v>
      </c>
      <c r="M540" s="1">
        <f t="shared" ref="M540" si="689">K540*J540/(I540+J540)</f>
        <v>0</v>
      </c>
      <c r="N540" s="5">
        <f t="shared" ref="N540" si="690">K540*100/F540</f>
        <v>1.2668141487689044</v>
      </c>
      <c r="O540" s="24">
        <v>62.5</v>
      </c>
    </row>
    <row r="541" spans="1:15">
      <c r="A541" s="28">
        <v>352</v>
      </c>
      <c r="B541" s="8" t="s">
        <v>1</v>
      </c>
      <c r="C541" s="8"/>
      <c r="D541" s="8" t="s">
        <v>83</v>
      </c>
      <c r="E541" s="2">
        <v>-10</v>
      </c>
      <c r="F541" s="5">
        <v>147332555.11000001</v>
      </c>
      <c r="G541" s="1">
        <v>22740260</v>
      </c>
      <c r="H541" s="1">
        <f t="shared" ref="H541:H549" si="691">F541*(1-E541/100)-G541</f>
        <v>139325550.62100002</v>
      </c>
      <c r="I541" s="1">
        <f t="shared" ref="I541:I549" si="692">H541/(1-E541/100)</f>
        <v>126659591.47363637</v>
      </c>
      <c r="J541" s="1">
        <f t="shared" ref="J541:J549" si="693">H541-I541</f>
        <v>12665959.147363648</v>
      </c>
      <c r="K541" s="1">
        <f t="shared" ref="K541:K549" si="694">H541/O541</f>
        <v>2101441.1858371045</v>
      </c>
      <c r="L541" s="1">
        <f t="shared" ref="L541:L549" si="695">K541*I541/(I541+J541)</f>
        <v>1910401.0780337311</v>
      </c>
      <c r="M541" s="1">
        <f t="shared" ref="M541:M549" si="696">K541*J541/(I541+J541)</f>
        <v>191040.10780337328</v>
      </c>
      <c r="N541" s="5">
        <f t="shared" ref="N541:N551" si="697">K541*100/F541</f>
        <v>1.4263250808812393</v>
      </c>
      <c r="O541" s="24">
        <v>66.3</v>
      </c>
    </row>
    <row r="542" spans="1:15">
      <c r="A542" s="28">
        <v>353</v>
      </c>
      <c r="B542" s="8" t="s">
        <v>2</v>
      </c>
      <c r="C542" s="8"/>
      <c r="D542" s="8" t="s">
        <v>266</v>
      </c>
      <c r="E542" s="2">
        <v>-5</v>
      </c>
      <c r="F542" s="5">
        <v>1595552604.6900001</v>
      </c>
      <c r="G542" s="1">
        <v>309282881</v>
      </c>
      <c r="H542" s="1">
        <f t="shared" si="691"/>
        <v>1366047353.9245002</v>
      </c>
      <c r="I542" s="1">
        <f t="shared" si="692"/>
        <v>1300997479.9280953</v>
      </c>
      <c r="J542" s="1">
        <f t="shared" si="693"/>
        <v>65049873.996404886</v>
      </c>
      <c r="K542" s="1">
        <f t="shared" si="694"/>
        <v>28400152.888243247</v>
      </c>
      <c r="L542" s="1">
        <f t="shared" si="695"/>
        <v>27047764.655469757</v>
      </c>
      <c r="M542" s="1">
        <f t="shared" si="696"/>
        <v>1352388.2327734903</v>
      </c>
      <c r="N542" s="5">
        <f t="shared" si="697"/>
        <v>1.7799571637289333</v>
      </c>
      <c r="O542" s="24">
        <v>48.1</v>
      </c>
    </row>
    <row r="543" spans="1:15">
      <c r="A543" s="28">
        <v>353.7</v>
      </c>
      <c r="B543" s="8" t="s">
        <v>3</v>
      </c>
      <c r="C543" s="8"/>
      <c r="D543" s="8" t="s">
        <v>267</v>
      </c>
      <c r="E543" s="2">
        <v>0</v>
      </c>
      <c r="F543" s="5">
        <v>17713612.149999999</v>
      </c>
      <c r="G543" s="1">
        <v>10104856</v>
      </c>
      <c r="H543" s="1">
        <f t="shared" si="691"/>
        <v>7608756.1499999985</v>
      </c>
      <c r="I543" s="1">
        <f t="shared" si="692"/>
        <v>7608756.1499999985</v>
      </c>
      <c r="J543" s="1">
        <f t="shared" si="693"/>
        <v>0</v>
      </c>
      <c r="K543" s="1">
        <f t="shared" si="694"/>
        <v>628822.82231404947</v>
      </c>
      <c r="L543" s="1">
        <f t="shared" si="695"/>
        <v>628822.82231404947</v>
      </c>
      <c r="M543" s="1">
        <f t="shared" si="696"/>
        <v>0</v>
      </c>
      <c r="N543" s="5">
        <f t="shared" si="697"/>
        <v>3.5499412372199282</v>
      </c>
      <c r="O543" s="24">
        <v>12.1</v>
      </c>
    </row>
    <row r="544" spans="1:15">
      <c r="A544" s="28">
        <v>354</v>
      </c>
      <c r="B544" s="8" t="s">
        <v>261</v>
      </c>
      <c r="C544" s="8"/>
      <c r="D544" s="8" t="s">
        <v>268</v>
      </c>
      <c r="E544" s="2">
        <v>-10</v>
      </c>
      <c r="F544" s="5">
        <v>984782938.79999995</v>
      </c>
      <c r="G544" s="1">
        <v>216288971</v>
      </c>
      <c r="H544" s="1">
        <f t="shared" si="691"/>
        <v>866972261.68000007</v>
      </c>
      <c r="I544" s="1">
        <f t="shared" si="692"/>
        <v>788156601.5272727</v>
      </c>
      <c r="J544" s="1">
        <f t="shared" si="693"/>
        <v>78815660.152727365</v>
      </c>
      <c r="K544" s="1">
        <f t="shared" si="694"/>
        <v>15236770.855536029</v>
      </c>
      <c r="L544" s="1">
        <f t="shared" si="695"/>
        <v>13851609.868669115</v>
      </c>
      <c r="M544" s="1">
        <f t="shared" si="696"/>
        <v>1385160.9868669133</v>
      </c>
      <c r="N544" s="5">
        <f t="shared" si="697"/>
        <v>1.5472212459430588</v>
      </c>
      <c r="O544" s="24">
        <v>56.9</v>
      </c>
    </row>
    <row r="545" spans="1:15">
      <c r="A545" s="28">
        <v>355</v>
      </c>
      <c r="B545" s="8" t="s">
        <v>262</v>
      </c>
      <c r="C545" s="8"/>
      <c r="D545" s="8" t="s">
        <v>15</v>
      </c>
      <c r="E545" s="2">
        <v>-40</v>
      </c>
      <c r="F545" s="5">
        <v>646422318.11000001</v>
      </c>
      <c r="G545" s="1">
        <v>246362229</v>
      </c>
      <c r="H545" s="1">
        <f t="shared" si="691"/>
        <v>658629016.35399997</v>
      </c>
      <c r="I545" s="1">
        <f t="shared" si="692"/>
        <v>470449297.39571428</v>
      </c>
      <c r="J545" s="1">
        <f t="shared" si="693"/>
        <v>188179718.95828569</v>
      </c>
      <c r="K545" s="1">
        <f t="shared" si="694"/>
        <v>14194590.869698275</v>
      </c>
      <c r="L545" s="1">
        <f t="shared" si="695"/>
        <v>10138993.478355911</v>
      </c>
      <c r="M545" s="1">
        <f t="shared" si="696"/>
        <v>4055597.3913423643</v>
      </c>
      <c r="N545" s="5">
        <f t="shared" si="697"/>
        <v>2.1958695533904535</v>
      </c>
      <c r="O545" s="24">
        <v>46.4</v>
      </c>
    </row>
    <row r="546" spans="1:15">
      <c r="A546" s="28">
        <v>356</v>
      </c>
      <c r="B546" s="8" t="s">
        <v>5</v>
      </c>
      <c r="C546" s="8"/>
      <c r="D546" s="8" t="s">
        <v>214</v>
      </c>
      <c r="E546" s="2">
        <v>-30</v>
      </c>
      <c r="F546" s="5">
        <v>896688169.5</v>
      </c>
      <c r="G546" s="1">
        <v>385839730</v>
      </c>
      <c r="H546" s="1">
        <f t="shared" si="691"/>
        <v>779854890.35000014</v>
      </c>
      <c r="I546" s="1">
        <f t="shared" si="692"/>
        <v>599888377.19230783</v>
      </c>
      <c r="J546" s="1">
        <f t="shared" si="693"/>
        <v>179966513.15769231</v>
      </c>
      <c r="K546" s="1">
        <f t="shared" si="694"/>
        <v>17804906.172374435</v>
      </c>
      <c r="L546" s="1">
        <f t="shared" si="695"/>
        <v>13696081.671057258</v>
      </c>
      <c r="M546" s="1">
        <f t="shared" si="696"/>
        <v>4108824.501317177</v>
      </c>
      <c r="N546" s="5">
        <f t="shared" si="697"/>
        <v>1.9856296511977607</v>
      </c>
      <c r="O546" s="24">
        <v>43.8</v>
      </c>
    </row>
    <row r="547" spans="1:15">
      <c r="A547" s="28">
        <v>357</v>
      </c>
      <c r="B547" s="8" t="s">
        <v>6</v>
      </c>
      <c r="C547" s="8"/>
      <c r="D547" s="8" t="s">
        <v>15</v>
      </c>
      <c r="E547" s="2">
        <v>0</v>
      </c>
      <c r="F547" s="5">
        <v>3259618.43</v>
      </c>
      <c r="G547" s="1">
        <v>664050</v>
      </c>
      <c r="H547" s="1">
        <f t="shared" si="691"/>
        <v>2595568.4300000002</v>
      </c>
      <c r="I547" s="1">
        <f t="shared" si="692"/>
        <v>2595568.4300000002</v>
      </c>
      <c r="J547" s="1">
        <f t="shared" si="693"/>
        <v>0</v>
      </c>
      <c r="K547" s="1">
        <f t="shared" si="694"/>
        <v>52435.725858585865</v>
      </c>
      <c r="L547" s="1">
        <f t="shared" si="695"/>
        <v>52435.725858585865</v>
      </c>
      <c r="M547" s="1">
        <f t="shared" si="696"/>
        <v>0</v>
      </c>
      <c r="N547" s="5">
        <f t="shared" si="697"/>
        <v>1.6086461340380218</v>
      </c>
      <c r="O547" s="24">
        <v>49.5</v>
      </c>
    </row>
    <row r="548" spans="1:15">
      <c r="A548" s="28">
        <v>358</v>
      </c>
      <c r="B548" s="8" t="s">
        <v>7</v>
      </c>
      <c r="C548" s="8"/>
      <c r="D548" s="8" t="s">
        <v>15</v>
      </c>
      <c r="E548" s="2">
        <v>-5</v>
      </c>
      <c r="F548" s="5">
        <v>7475094.7999999998</v>
      </c>
      <c r="G548" s="1">
        <v>1675031</v>
      </c>
      <c r="H548" s="1">
        <f t="shared" si="691"/>
        <v>6173818.54</v>
      </c>
      <c r="I548" s="1">
        <f t="shared" si="692"/>
        <v>5879827.1809523804</v>
      </c>
      <c r="J548" s="1">
        <f t="shared" si="693"/>
        <v>293991.35904761963</v>
      </c>
      <c r="K548" s="1">
        <f t="shared" si="694"/>
        <v>125229.58498985802</v>
      </c>
      <c r="L548" s="1">
        <f t="shared" si="695"/>
        <v>119266.27141891239</v>
      </c>
      <c r="M548" s="1">
        <f t="shared" si="696"/>
        <v>5963.3135709456319</v>
      </c>
      <c r="N548" s="5">
        <f t="shared" si="697"/>
        <v>1.6752909272783809</v>
      </c>
      <c r="O548" s="24">
        <v>49.3</v>
      </c>
    </row>
    <row r="549" spans="1:15">
      <c r="A549" s="28">
        <v>359</v>
      </c>
      <c r="B549" s="8" t="s">
        <v>263</v>
      </c>
      <c r="C549" s="8"/>
      <c r="D549" s="8" t="s">
        <v>269</v>
      </c>
      <c r="E549" s="2">
        <v>0</v>
      </c>
      <c r="F549" s="5">
        <v>11586681.32</v>
      </c>
      <c r="G549" s="1">
        <v>3828976</v>
      </c>
      <c r="H549" s="1">
        <f t="shared" si="691"/>
        <v>7757705.3200000003</v>
      </c>
      <c r="I549" s="1">
        <f t="shared" si="692"/>
        <v>7757705.3200000003</v>
      </c>
      <c r="J549" s="1">
        <f t="shared" si="693"/>
        <v>0</v>
      </c>
      <c r="K549" s="1">
        <f t="shared" si="694"/>
        <v>154535.96254980078</v>
      </c>
      <c r="L549" s="1">
        <f t="shared" si="695"/>
        <v>154535.96254980078</v>
      </c>
      <c r="M549" s="1">
        <f t="shared" si="696"/>
        <v>0</v>
      </c>
      <c r="N549" s="5">
        <f t="shared" si="697"/>
        <v>1.3337379209960076</v>
      </c>
      <c r="O549" s="24">
        <v>50.2</v>
      </c>
    </row>
    <row r="550" spans="1:15">
      <c r="A550" s="28"/>
      <c r="B550" s="8"/>
      <c r="C550" s="8"/>
      <c r="D550" s="8"/>
      <c r="E550" s="2"/>
      <c r="F550" s="5"/>
      <c r="N550" s="5"/>
      <c r="O550" s="24"/>
    </row>
    <row r="551" spans="1:15">
      <c r="A551" s="28"/>
      <c r="B551" s="25" t="s">
        <v>264</v>
      </c>
      <c r="C551" s="8"/>
      <c r="D551" s="8"/>
      <c r="E551" s="2"/>
      <c r="F551" s="5">
        <f>SUM(F540:F549)</f>
        <v>4450047956.6400003</v>
      </c>
      <c r="G551" s="1">
        <f t="shared" ref="G551:M551" si="698">SUM(G540:G549)</f>
        <v>1225781309</v>
      </c>
      <c r="H551" s="1">
        <f t="shared" si="698"/>
        <v>3945204960.0995007</v>
      </c>
      <c r="I551" s="1">
        <f t="shared" si="698"/>
        <v>3420233243.3279796</v>
      </c>
      <c r="J551" s="1">
        <f t="shared" si="698"/>
        <v>524971716.77152151</v>
      </c>
      <c r="K551" s="1">
        <f t="shared" si="698"/>
        <v>80462726.687081397</v>
      </c>
      <c r="L551" s="1">
        <f t="shared" si="698"/>
        <v>69363752.153407127</v>
      </c>
      <c r="M551" s="1">
        <f t="shared" si="698"/>
        <v>11098974.533674264</v>
      </c>
      <c r="N551" s="5">
        <f t="shared" si="697"/>
        <v>1.808131675682763</v>
      </c>
      <c r="O551" s="24"/>
    </row>
    <row r="552" spans="1:15">
      <c r="A552" s="28"/>
      <c r="B552" s="8"/>
      <c r="C552" s="8"/>
      <c r="D552" s="8"/>
      <c r="E552" s="2"/>
      <c r="F552" s="5"/>
      <c r="N552" s="5"/>
      <c r="O552" s="24"/>
    </row>
    <row r="553" spans="1:15">
      <c r="A553" s="28"/>
      <c r="B553" s="25" t="s">
        <v>270</v>
      </c>
      <c r="C553" s="8"/>
      <c r="D553" s="8"/>
      <c r="E553" s="2"/>
      <c r="F553" s="5"/>
      <c r="N553" s="5"/>
      <c r="O553" s="24"/>
    </row>
    <row r="554" spans="1:15">
      <c r="A554" s="28"/>
      <c r="B554" s="8"/>
      <c r="C554" s="8"/>
      <c r="D554" s="8"/>
      <c r="E554" s="2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>
      <c r="A555" s="28"/>
      <c r="B555" s="19" t="s">
        <v>278</v>
      </c>
      <c r="C555" s="19"/>
      <c r="D555" s="8"/>
      <c r="E555" s="2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>
      <c r="A556" s="28"/>
      <c r="B556" s="8"/>
      <c r="C556" s="8"/>
      <c r="D556" s="8"/>
      <c r="E556" s="2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>
      <c r="A557" s="28">
        <v>360.2</v>
      </c>
      <c r="B557" t="s">
        <v>0</v>
      </c>
      <c r="D557" s="12" t="s">
        <v>14</v>
      </c>
      <c r="E557" s="2">
        <v>0</v>
      </c>
      <c r="F557" s="3">
        <v>247443.24</v>
      </c>
      <c r="G557" s="1">
        <v>142970</v>
      </c>
      <c r="H557" s="1">
        <f>F557*(1-E557/100)-G557</f>
        <v>104473.23999999999</v>
      </c>
      <c r="I557" s="1">
        <f>H557/(1-E557/100)</f>
        <v>104473.23999999999</v>
      </c>
      <c r="J557" s="1">
        <f>H557-I557</f>
        <v>0</v>
      </c>
      <c r="K557" s="1">
        <f>H557/O557</f>
        <v>4033.7158301158302</v>
      </c>
      <c r="L557" s="1">
        <f>K557*I557/(I557+J557)</f>
        <v>4033.7158301158297</v>
      </c>
      <c r="M557" s="1">
        <f>K557*J557/(I557+J557)</f>
        <v>0</v>
      </c>
      <c r="N557" s="5">
        <f>K557*100/F557</f>
        <v>1.6301580233575306</v>
      </c>
      <c r="O557" s="4">
        <v>25.9</v>
      </c>
    </row>
    <row r="558" spans="1:15">
      <c r="A558" s="28">
        <v>361</v>
      </c>
      <c r="B558" t="s">
        <v>1</v>
      </c>
      <c r="D558" s="12" t="s">
        <v>15</v>
      </c>
      <c r="E558" s="2">
        <v>-5</v>
      </c>
      <c r="F558" s="3">
        <v>2293943.6800000002</v>
      </c>
      <c r="G558" s="1">
        <v>765008</v>
      </c>
      <c r="H558" s="1">
        <f t="shared" ref="H558:H570" si="699">F558*(1-E558/100)-G558</f>
        <v>1643632.8640000001</v>
      </c>
      <c r="I558" s="1">
        <f t="shared" ref="I558:I570" si="700">H558/(1-E558/100)</f>
        <v>1565364.6323809524</v>
      </c>
      <c r="J558" s="1">
        <f t="shared" ref="J558:J570" si="701">H558-I558</f>
        <v>78268.231619047699</v>
      </c>
      <c r="K558" s="1">
        <f t="shared" ref="K558:K570" si="702">H558/O558</f>
        <v>37611.736018306634</v>
      </c>
      <c r="L558" s="1">
        <f t="shared" ref="L558:L570" si="703">K558*I558/(I558+J558)</f>
        <v>35820.700969815844</v>
      </c>
      <c r="M558" s="1">
        <f t="shared" ref="M558:M570" si="704">K558*J558/(I558+J558)</f>
        <v>1791.0350484907938</v>
      </c>
      <c r="N558" s="5">
        <f t="shared" ref="N558:N570" si="705">K558*100/F558</f>
        <v>1.6396102635922878</v>
      </c>
      <c r="O558" s="4">
        <v>43.7</v>
      </c>
    </row>
    <row r="559" spans="1:15">
      <c r="A559" s="28">
        <v>362</v>
      </c>
      <c r="B559" t="s">
        <v>2</v>
      </c>
      <c r="D559" s="12" t="s">
        <v>16</v>
      </c>
      <c r="E559" s="2">
        <v>-20</v>
      </c>
      <c r="F559" s="3">
        <v>46674851.740000002</v>
      </c>
      <c r="G559" s="1">
        <v>16364818</v>
      </c>
      <c r="H559" s="1">
        <f t="shared" si="699"/>
        <v>39645004.088</v>
      </c>
      <c r="I559" s="1">
        <f t="shared" si="700"/>
        <v>33037503.406666666</v>
      </c>
      <c r="J559" s="1">
        <f t="shared" si="701"/>
        <v>6607500.6813333333</v>
      </c>
      <c r="K559" s="1">
        <f t="shared" si="702"/>
        <v>996105.63035175891</v>
      </c>
      <c r="L559" s="1">
        <f t="shared" si="703"/>
        <v>830088.02529313241</v>
      </c>
      <c r="M559" s="1">
        <f t="shared" si="704"/>
        <v>166017.6050586265</v>
      </c>
      <c r="N559" s="5">
        <f t="shared" si="705"/>
        <v>2.1341377491684752</v>
      </c>
      <c r="O559" s="4">
        <v>39.799999999999997</v>
      </c>
    </row>
    <row r="560" spans="1:15">
      <c r="A560" s="28">
        <v>362.7</v>
      </c>
      <c r="B560" t="s">
        <v>3</v>
      </c>
      <c r="D560" s="12" t="s">
        <v>17</v>
      </c>
      <c r="E560" s="2">
        <v>0</v>
      </c>
      <c r="F560" s="3">
        <v>919385.82</v>
      </c>
      <c r="G560" s="1">
        <v>628603</v>
      </c>
      <c r="H560" s="1">
        <f t="shared" si="699"/>
        <v>290782.81999999995</v>
      </c>
      <c r="I560" s="1">
        <f t="shared" si="700"/>
        <v>290782.81999999995</v>
      </c>
      <c r="J560" s="1">
        <f t="shared" si="701"/>
        <v>0</v>
      </c>
      <c r="K560" s="1">
        <f t="shared" si="702"/>
        <v>25067.484482758617</v>
      </c>
      <c r="L560" s="1">
        <f t="shared" si="703"/>
        <v>25067.484482758617</v>
      </c>
      <c r="M560" s="1">
        <f t="shared" si="704"/>
        <v>0</v>
      </c>
      <c r="N560" s="5">
        <f t="shared" si="705"/>
        <v>2.7265467812804225</v>
      </c>
      <c r="O560" s="4">
        <v>11.6</v>
      </c>
    </row>
    <row r="561" spans="1:15">
      <c r="A561" s="28">
        <v>364</v>
      </c>
      <c r="B561" t="s">
        <v>4</v>
      </c>
      <c r="D561" s="12" t="s">
        <v>18</v>
      </c>
      <c r="E561" s="2">
        <v>-100</v>
      </c>
      <c r="F561" s="3">
        <v>91889277.590000004</v>
      </c>
      <c r="G561" s="1">
        <v>49970394</v>
      </c>
      <c r="H561" s="1">
        <f t="shared" si="699"/>
        <v>133808161.18000001</v>
      </c>
      <c r="I561" s="1">
        <f t="shared" si="700"/>
        <v>66904080.590000004</v>
      </c>
      <c r="J561" s="1">
        <f t="shared" si="701"/>
        <v>66904080.590000004</v>
      </c>
      <c r="K561" s="1">
        <f t="shared" si="702"/>
        <v>3345204.0295000002</v>
      </c>
      <c r="L561" s="1">
        <f t="shared" si="703"/>
        <v>1672602.0147500001</v>
      </c>
      <c r="M561" s="1">
        <f t="shared" si="704"/>
        <v>1672602.0147500001</v>
      </c>
      <c r="N561" s="5">
        <f t="shared" si="705"/>
        <v>3.6404726614849867</v>
      </c>
      <c r="O561" s="4">
        <v>40</v>
      </c>
    </row>
    <row r="562" spans="1:15">
      <c r="A562" s="28">
        <v>365</v>
      </c>
      <c r="B562" t="s">
        <v>5</v>
      </c>
      <c r="D562" s="12" t="s">
        <v>19</v>
      </c>
      <c r="E562" s="2">
        <v>-60</v>
      </c>
      <c r="F562" s="3">
        <v>58112821.68</v>
      </c>
      <c r="G562" s="1">
        <v>25995268</v>
      </c>
      <c r="H562" s="1">
        <f t="shared" si="699"/>
        <v>66985246.688000008</v>
      </c>
      <c r="I562" s="1">
        <f t="shared" si="700"/>
        <v>41865779.18</v>
      </c>
      <c r="J562" s="1">
        <f t="shared" si="701"/>
        <v>25119467.508000009</v>
      </c>
      <c r="K562" s="1">
        <f t="shared" si="702"/>
        <v>1468974.7080701755</v>
      </c>
      <c r="L562" s="1">
        <f t="shared" si="703"/>
        <v>918109.19254385959</v>
      </c>
      <c r="M562" s="1">
        <f t="shared" si="704"/>
        <v>550865.5155263159</v>
      </c>
      <c r="N562" s="5">
        <f t="shared" si="705"/>
        <v>2.5277979378787161</v>
      </c>
      <c r="O562" s="4">
        <v>45.6</v>
      </c>
    </row>
    <row r="563" spans="1:15">
      <c r="A563" s="28">
        <v>366</v>
      </c>
      <c r="B563" t="s">
        <v>6</v>
      </c>
      <c r="D563" s="12" t="s">
        <v>14</v>
      </c>
      <c r="E563" s="2">
        <v>-50</v>
      </c>
      <c r="F563" s="3">
        <v>16128475.470000001</v>
      </c>
      <c r="G563" s="1">
        <v>7642966</v>
      </c>
      <c r="H563" s="1">
        <f t="shared" si="699"/>
        <v>16549747.205000002</v>
      </c>
      <c r="I563" s="1">
        <f t="shared" si="700"/>
        <v>11033164.803333335</v>
      </c>
      <c r="J563" s="1">
        <f t="shared" si="701"/>
        <v>5516582.4016666673</v>
      </c>
      <c r="K563" s="1">
        <f t="shared" si="702"/>
        <v>454663.38475274731</v>
      </c>
      <c r="L563" s="1">
        <f t="shared" si="703"/>
        <v>303108.92316849821</v>
      </c>
      <c r="M563" s="1">
        <f t="shared" si="704"/>
        <v>151554.4615842491</v>
      </c>
      <c r="N563" s="5">
        <f t="shared" si="705"/>
        <v>2.8190103001269424</v>
      </c>
      <c r="O563" s="4">
        <v>36.4</v>
      </c>
    </row>
    <row r="564" spans="1:15">
      <c r="A564" s="28">
        <v>367</v>
      </c>
      <c r="B564" t="s">
        <v>7</v>
      </c>
      <c r="D564" s="12" t="s">
        <v>14</v>
      </c>
      <c r="E564" s="2">
        <v>-35</v>
      </c>
      <c r="F564" s="3">
        <v>22087000.699999999</v>
      </c>
      <c r="G564" s="1">
        <v>8811757</v>
      </c>
      <c r="H564" s="1">
        <f t="shared" si="699"/>
        <v>21005693.945</v>
      </c>
      <c r="I564" s="1">
        <f t="shared" si="700"/>
        <v>15559773.292592593</v>
      </c>
      <c r="J564" s="1">
        <f t="shared" si="701"/>
        <v>5445920.6524074078</v>
      </c>
      <c r="K564" s="1">
        <f t="shared" si="702"/>
        <v>560151.83853333339</v>
      </c>
      <c r="L564" s="1">
        <f t="shared" si="703"/>
        <v>414927.28780246916</v>
      </c>
      <c r="M564" s="1">
        <f t="shared" si="704"/>
        <v>145224.5507308642</v>
      </c>
      <c r="N564" s="5">
        <f t="shared" si="705"/>
        <v>2.5361154560625039</v>
      </c>
      <c r="O564" s="4">
        <v>37.5</v>
      </c>
    </row>
    <row r="565" spans="1:15">
      <c r="A565" s="28">
        <v>368</v>
      </c>
      <c r="B565" t="s">
        <v>8</v>
      </c>
      <c r="D565" s="12" t="s">
        <v>20</v>
      </c>
      <c r="E565" s="2">
        <v>-25</v>
      </c>
      <c r="F565" s="3">
        <v>98665673.599999994</v>
      </c>
      <c r="G565" s="1">
        <v>45124546</v>
      </c>
      <c r="H565" s="1">
        <f t="shared" si="699"/>
        <v>78207546</v>
      </c>
      <c r="I565" s="1">
        <f t="shared" si="700"/>
        <v>62566036.799999997</v>
      </c>
      <c r="J565" s="1">
        <f t="shared" si="701"/>
        <v>15641509.200000003</v>
      </c>
      <c r="K565" s="1">
        <f t="shared" si="702"/>
        <v>2624414.2953020134</v>
      </c>
      <c r="L565" s="1">
        <f t="shared" si="703"/>
        <v>2099531.4362416109</v>
      </c>
      <c r="M565" s="1">
        <f t="shared" si="704"/>
        <v>524882.85906040284</v>
      </c>
      <c r="N565" s="5">
        <f t="shared" si="705"/>
        <v>2.6599061249423364</v>
      </c>
      <c r="O565" s="4">
        <v>29.8</v>
      </c>
    </row>
    <row r="566" spans="1:15">
      <c r="A566" s="28">
        <v>369.1</v>
      </c>
      <c r="B566" t="s">
        <v>9</v>
      </c>
      <c r="D566" s="12" t="s">
        <v>21</v>
      </c>
      <c r="E566" s="2">
        <v>-30</v>
      </c>
      <c r="F566" s="3">
        <v>18678214.690000001</v>
      </c>
      <c r="G566" s="1">
        <v>6378889</v>
      </c>
      <c r="H566" s="1">
        <f t="shared" si="699"/>
        <v>17902790.097000003</v>
      </c>
      <c r="I566" s="1">
        <f t="shared" si="700"/>
        <v>13771376.997692309</v>
      </c>
      <c r="J566" s="1">
        <f t="shared" si="701"/>
        <v>4131413.0993076935</v>
      </c>
      <c r="K566" s="1">
        <f t="shared" si="702"/>
        <v>418289.48824766366</v>
      </c>
      <c r="L566" s="1">
        <f t="shared" si="703"/>
        <v>321761.14480589511</v>
      </c>
      <c r="M566" s="1">
        <f t="shared" si="704"/>
        <v>96528.343441768549</v>
      </c>
      <c r="N566" s="5">
        <f t="shared" si="705"/>
        <v>2.2394511209447057</v>
      </c>
      <c r="O566" s="4">
        <v>42.8</v>
      </c>
    </row>
    <row r="567" spans="1:15">
      <c r="A567" s="28">
        <v>369.2</v>
      </c>
      <c r="B567" t="s">
        <v>10</v>
      </c>
      <c r="D567" s="12" t="s">
        <v>22</v>
      </c>
      <c r="E567" s="2">
        <v>-50</v>
      </c>
      <c r="F567" s="3">
        <v>32674705.210000001</v>
      </c>
      <c r="G567" s="1">
        <v>12598096</v>
      </c>
      <c r="H567" s="1">
        <f t="shared" si="699"/>
        <v>36413961.814999998</v>
      </c>
      <c r="I567" s="1">
        <f t="shared" si="700"/>
        <v>24275974.543333333</v>
      </c>
      <c r="J567" s="1">
        <f t="shared" si="701"/>
        <v>12137987.271666665</v>
      </c>
      <c r="K567" s="1">
        <f t="shared" si="702"/>
        <v>846836.32127906976</v>
      </c>
      <c r="L567" s="1">
        <f t="shared" si="703"/>
        <v>564557.54751937988</v>
      </c>
      <c r="M567" s="1">
        <f t="shared" si="704"/>
        <v>282278.77375968988</v>
      </c>
      <c r="N567" s="5">
        <f t="shared" si="705"/>
        <v>2.5917183210574088</v>
      </c>
      <c r="O567" s="4">
        <v>43</v>
      </c>
    </row>
    <row r="568" spans="1:15">
      <c r="A568" s="28">
        <v>370</v>
      </c>
      <c r="B568" t="s">
        <v>11</v>
      </c>
      <c r="D568" s="12" t="s">
        <v>23</v>
      </c>
      <c r="E568" s="2">
        <v>-1</v>
      </c>
      <c r="F568" s="3">
        <v>11342266.380000001</v>
      </c>
      <c r="G568" s="1">
        <v>1909111</v>
      </c>
      <c r="H568" s="1">
        <f t="shared" si="699"/>
        <v>9546578.0438000001</v>
      </c>
      <c r="I568" s="1">
        <f t="shared" si="700"/>
        <v>9452057.4691089112</v>
      </c>
      <c r="J568" s="1">
        <f t="shared" si="701"/>
        <v>94520.57469108887</v>
      </c>
      <c r="K568" s="1">
        <f t="shared" si="702"/>
        <v>411490.43292241381</v>
      </c>
      <c r="L568" s="1">
        <f t="shared" si="703"/>
        <v>407416.27022021171</v>
      </c>
      <c r="M568" s="1">
        <f t="shared" si="704"/>
        <v>4074.1627022021066</v>
      </c>
      <c r="N568" s="5">
        <f t="shared" si="705"/>
        <v>3.6279383602557727</v>
      </c>
      <c r="O568" s="4">
        <v>23.2</v>
      </c>
    </row>
    <row r="569" spans="1:15">
      <c r="A569" s="28">
        <v>371</v>
      </c>
      <c r="B569" t="s">
        <v>12</v>
      </c>
      <c r="D569" s="12" t="s">
        <v>24</v>
      </c>
      <c r="E569" s="2">
        <v>-25</v>
      </c>
      <c r="F569" s="3">
        <v>521367.77</v>
      </c>
      <c r="G569" s="1">
        <v>346921</v>
      </c>
      <c r="H569" s="1">
        <f t="shared" si="699"/>
        <v>304788.71250000002</v>
      </c>
      <c r="I569" s="1">
        <f t="shared" si="700"/>
        <v>243830.97000000003</v>
      </c>
      <c r="J569" s="1">
        <f t="shared" si="701"/>
        <v>60957.742499999993</v>
      </c>
      <c r="K569" s="1">
        <f t="shared" si="702"/>
        <v>19049.294531250001</v>
      </c>
      <c r="L569" s="1">
        <f t="shared" si="703"/>
        <v>15239.435625000004</v>
      </c>
      <c r="M569" s="1">
        <f t="shared" si="704"/>
        <v>3809.8589062499991</v>
      </c>
      <c r="N569" s="5">
        <f t="shared" si="705"/>
        <v>3.6537154053941618</v>
      </c>
      <c r="O569" s="4">
        <v>16</v>
      </c>
    </row>
    <row r="570" spans="1:15" ht="15.6">
      <c r="A570" s="28">
        <v>373</v>
      </c>
      <c r="B570" t="s">
        <v>13</v>
      </c>
      <c r="D570" s="12" t="s">
        <v>25</v>
      </c>
      <c r="E570" s="2">
        <v>-30</v>
      </c>
      <c r="F570" s="10">
        <v>3992505.5</v>
      </c>
      <c r="G570" s="11">
        <v>1691649</v>
      </c>
      <c r="H570" s="11">
        <f t="shared" si="699"/>
        <v>3498608.1500000004</v>
      </c>
      <c r="I570" s="11">
        <f t="shared" si="700"/>
        <v>2691237.0384615385</v>
      </c>
      <c r="J570" s="11">
        <f t="shared" si="701"/>
        <v>807371.11153846188</v>
      </c>
      <c r="K570" s="11">
        <f t="shared" si="702"/>
        <v>106664.88262195124</v>
      </c>
      <c r="L570" s="11">
        <f t="shared" si="703"/>
        <v>82049.909709193249</v>
      </c>
      <c r="M570" s="11">
        <f t="shared" si="704"/>
        <v>24614.972912757985</v>
      </c>
      <c r="N570" s="5">
        <f t="shared" si="705"/>
        <v>2.671627693986927</v>
      </c>
      <c r="O570" s="4">
        <v>32.799999999999997</v>
      </c>
    </row>
    <row r="571" spans="1:15">
      <c r="A571" s="28"/>
      <c r="E571" s="2"/>
    </row>
    <row r="572" spans="1:15">
      <c r="A572" s="28"/>
      <c r="B572" s="19" t="s">
        <v>280</v>
      </c>
      <c r="C572" s="14"/>
      <c r="E572" s="2"/>
      <c r="F572" s="3">
        <f t="shared" ref="F572:M572" si="706">SUM(F557:F570)</f>
        <v>404227933.06999993</v>
      </c>
      <c r="G572" s="1">
        <f t="shared" si="706"/>
        <v>178370996</v>
      </c>
      <c r="H572" s="1">
        <f t="shared" si="706"/>
        <v>425907014.84829998</v>
      </c>
      <c r="I572" s="1">
        <f t="shared" si="706"/>
        <v>283361435.78356969</v>
      </c>
      <c r="J572" s="1">
        <f t="shared" si="706"/>
        <v>142545579.06473041</v>
      </c>
      <c r="K572" s="1">
        <f t="shared" si="706"/>
        <v>11318557.242443558</v>
      </c>
      <c r="L572" s="1">
        <f t="shared" si="706"/>
        <v>7694313.0889619403</v>
      </c>
      <c r="M572" s="1">
        <f t="shared" si="706"/>
        <v>3624244.153481618</v>
      </c>
      <c r="N572" s="5">
        <f>K572*100/F572</f>
        <v>2.8000433212228133</v>
      </c>
    </row>
    <row r="573" spans="1:15">
      <c r="A573" s="28"/>
      <c r="B573" s="14"/>
      <c r="C573" s="14"/>
      <c r="E573" s="2"/>
      <c r="F573" s="3"/>
      <c r="N573" s="5"/>
    </row>
    <row r="574" spans="1:15">
      <c r="A574" s="28"/>
      <c r="B574" s="19" t="s">
        <v>271</v>
      </c>
      <c r="C574" s="14"/>
      <c r="E574" s="2"/>
      <c r="F574" s="3"/>
      <c r="N574" s="5"/>
    </row>
    <row r="575" spans="1:15">
      <c r="A575" s="28"/>
      <c r="B575" s="14"/>
      <c r="C575" s="14"/>
      <c r="E575" s="2"/>
      <c r="F575" s="3"/>
      <c r="N575" s="5"/>
    </row>
    <row r="576" spans="1:15">
      <c r="A576" s="28"/>
      <c r="B576" s="19" t="s">
        <v>279</v>
      </c>
      <c r="C576" s="14"/>
      <c r="E576" s="2"/>
      <c r="F576" s="3"/>
      <c r="N576" s="5"/>
    </row>
    <row r="577" spans="1:15">
      <c r="A577" s="28"/>
      <c r="B577" s="14"/>
      <c r="C577" s="14"/>
      <c r="E577" s="2"/>
      <c r="F577" s="3"/>
      <c r="N577" s="5"/>
    </row>
    <row r="578" spans="1:15">
      <c r="A578" s="28">
        <v>390</v>
      </c>
      <c r="B578" t="s">
        <v>1</v>
      </c>
      <c r="C578" s="14"/>
      <c r="D578" t="s">
        <v>281</v>
      </c>
      <c r="E578" s="2">
        <v>-10</v>
      </c>
      <c r="F578" s="3">
        <v>11089628.369999999</v>
      </c>
      <c r="G578" s="1">
        <v>4877421</v>
      </c>
      <c r="H578" s="1">
        <f>F578*(1-E578/100)-G578</f>
        <v>7321170.2070000004</v>
      </c>
      <c r="I578" s="1">
        <f>H578/(1-E578/100)</f>
        <v>6655609.2790909093</v>
      </c>
      <c r="J578" s="1">
        <f>H578-I578</f>
        <v>665560.92790909111</v>
      </c>
      <c r="K578" s="1">
        <f>H578/O578</f>
        <v>276270.57384905661</v>
      </c>
      <c r="L578" s="1">
        <f>K578*I578/(I578+J578)</f>
        <v>251155.06713550602</v>
      </c>
      <c r="M578" s="1">
        <f>K578*J578/(I578+J578)</f>
        <v>25115.506713550607</v>
      </c>
      <c r="N578" s="5">
        <f>K578*100/F578</f>
        <v>2.4912518673432937</v>
      </c>
      <c r="O578" s="4">
        <v>26.5</v>
      </c>
    </row>
    <row r="579" spans="1:15">
      <c r="A579" s="28">
        <v>392.01</v>
      </c>
      <c r="B579" t="s">
        <v>272</v>
      </c>
      <c r="C579" s="14"/>
      <c r="D579" t="s">
        <v>282</v>
      </c>
      <c r="E579" s="2">
        <v>10</v>
      </c>
      <c r="F579" s="3">
        <v>2377341.77</v>
      </c>
      <c r="G579" s="1">
        <v>979759</v>
      </c>
      <c r="H579" s="1">
        <f t="shared" ref="H579:H583" si="707">F579*(1-E579/100)-G579</f>
        <v>1159848.5929999999</v>
      </c>
      <c r="I579" s="1">
        <f t="shared" ref="I579:I583" si="708">H579/(1-E579/100)</f>
        <v>1288720.6588888888</v>
      </c>
      <c r="J579" s="1">
        <f t="shared" ref="J579:J583" si="709">H579-I579</f>
        <v>-128872.0658888889</v>
      </c>
      <c r="K579" s="1">
        <f t="shared" ref="K579:K583" si="710">H579/O579</f>
        <v>139740.79433734936</v>
      </c>
      <c r="L579" s="1">
        <f t="shared" ref="L579:L583" si="711">K579*I579/(I579+J579)</f>
        <v>155267.54926372151</v>
      </c>
      <c r="M579" s="1">
        <f t="shared" ref="M579:M583" si="712">K579*J579/(I579+J579)</f>
        <v>-15526.754926372156</v>
      </c>
      <c r="N579" s="5">
        <f t="shared" ref="N579:N583" si="713">K579*100/F579</f>
        <v>5.8780271352128457</v>
      </c>
      <c r="O579" s="4">
        <v>8.3000000000000007</v>
      </c>
    </row>
    <row r="580" spans="1:15">
      <c r="A580" s="28">
        <v>392.05</v>
      </c>
      <c r="B580" t="s">
        <v>273</v>
      </c>
      <c r="C580" s="14"/>
      <c r="D580" t="s">
        <v>283</v>
      </c>
      <c r="E580" s="2">
        <v>10</v>
      </c>
      <c r="F580" s="3">
        <v>4398208.25</v>
      </c>
      <c r="G580" s="1">
        <v>1544889</v>
      </c>
      <c r="H580" s="1">
        <f t="shared" si="707"/>
        <v>2413498.4250000003</v>
      </c>
      <c r="I580" s="1">
        <f t="shared" si="708"/>
        <v>2681664.916666667</v>
      </c>
      <c r="J580" s="1">
        <f t="shared" si="709"/>
        <v>-268166.4916666667</v>
      </c>
      <c r="K580" s="1">
        <f t="shared" si="710"/>
        <v>219408.94772727275</v>
      </c>
      <c r="L580" s="1">
        <f t="shared" si="711"/>
        <v>243787.71969696975</v>
      </c>
      <c r="M580" s="1">
        <f t="shared" si="712"/>
        <v>-24378.771969696973</v>
      </c>
      <c r="N580" s="5">
        <f t="shared" si="713"/>
        <v>4.9885984304465971</v>
      </c>
      <c r="O580" s="4">
        <v>11</v>
      </c>
    </row>
    <row r="581" spans="1:15">
      <c r="A581" s="28">
        <v>392.09</v>
      </c>
      <c r="B581" t="s">
        <v>274</v>
      </c>
      <c r="C581" s="14"/>
      <c r="D581" t="s">
        <v>284</v>
      </c>
      <c r="E581" s="2">
        <v>15</v>
      </c>
      <c r="F581" s="3">
        <v>793736.04</v>
      </c>
      <c r="G581" s="1">
        <v>194486</v>
      </c>
      <c r="H581" s="1">
        <f t="shared" si="707"/>
        <v>480189.63399999996</v>
      </c>
      <c r="I581" s="1">
        <f t="shared" si="708"/>
        <v>564928.98117647052</v>
      </c>
      <c r="J581" s="1">
        <f t="shared" si="709"/>
        <v>-84739.347176470561</v>
      </c>
      <c r="K581" s="1">
        <f t="shared" si="710"/>
        <v>18757.407578124996</v>
      </c>
      <c r="L581" s="1">
        <f t="shared" si="711"/>
        <v>22067.538327205879</v>
      </c>
      <c r="M581" s="1">
        <f t="shared" si="712"/>
        <v>-3310.1307490808808</v>
      </c>
      <c r="N581" s="5">
        <f t="shared" si="713"/>
        <v>2.3631795247857204</v>
      </c>
      <c r="O581" s="4">
        <v>25.6</v>
      </c>
    </row>
    <row r="582" spans="1:15">
      <c r="A582" s="28">
        <v>396.03</v>
      </c>
      <c r="B582" t="s">
        <v>275</v>
      </c>
      <c r="C582" s="14"/>
      <c r="D582" t="s">
        <v>285</v>
      </c>
      <c r="E582" s="2">
        <v>10</v>
      </c>
      <c r="F582" s="3">
        <v>1921979.46</v>
      </c>
      <c r="G582" s="1">
        <v>815530</v>
      </c>
      <c r="H582" s="1">
        <f t="shared" si="707"/>
        <v>914251.51399999997</v>
      </c>
      <c r="I582" s="1">
        <f t="shared" si="708"/>
        <v>1015835.0155555555</v>
      </c>
      <c r="J582" s="1">
        <f t="shared" si="709"/>
        <v>-101583.5015555555</v>
      </c>
      <c r="K582" s="1">
        <f t="shared" si="710"/>
        <v>111494.08707317074</v>
      </c>
      <c r="L582" s="1">
        <f t="shared" si="711"/>
        <v>123882.31897018971</v>
      </c>
      <c r="M582" s="1">
        <f t="shared" si="712"/>
        <v>-12388.231897018966</v>
      </c>
      <c r="N582" s="5">
        <f t="shared" si="713"/>
        <v>5.8010030488656081</v>
      </c>
      <c r="O582" s="4">
        <v>8.1999999999999993</v>
      </c>
    </row>
    <row r="583" spans="1:15" ht="15.6">
      <c r="A583" s="28">
        <v>396.07</v>
      </c>
      <c r="B583" t="s">
        <v>276</v>
      </c>
      <c r="C583" s="14"/>
      <c r="D583" t="s">
        <v>286</v>
      </c>
      <c r="E583" s="2">
        <v>15</v>
      </c>
      <c r="F583" s="10">
        <v>6701182.7199999997</v>
      </c>
      <c r="G583" s="11">
        <v>2315048</v>
      </c>
      <c r="H583" s="11">
        <f t="shared" si="707"/>
        <v>3380957.3119999999</v>
      </c>
      <c r="I583" s="11">
        <f t="shared" si="708"/>
        <v>3977596.837647059</v>
      </c>
      <c r="J583" s="11">
        <f t="shared" si="709"/>
        <v>-596639.52564705908</v>
      </c>
      <c r="K583" s="11">
        <f t="shared" si="710"/>
        <v>384199.69454545452</v>
      </c>
      <c r="L583" s="11">
        <f t="shared" si="711"/>
        <v>451999.64064171119</v>
      </c>
      <c r="M583" s="11">
        <f t="shared" si="712"/>
        <v>-67799.94609625671</v>
      </c>
      <c r="N583" s="5">
        <f t="shared" si="713"/>
        <v>5.73331172419448</v>
      </c>
      <c r="O583" s="4">
        <v>8.8000000000000007</v>
      </c>
    </row>
    <row r="584" spans="1:15">
      <c r="A584" s="28"/>
      <c r="C584" s="14"/>
      <c r="E584" s="2"/>
      <c r="F584" s="3"/>
      <c r="N584" s="5"/>
      <c r="O584" s="4"/>
    </row>
    <row r="585" spans="1:15">
      <c r="A585" s="28"/>
      <c r="B585" s="19" t="s">
        <v>277</v>
      </c>
      <c r="C585" s="14"/>
      <c r="E585" s="2"/>
      <c r="F585" s="3">
        <f>SUM(F578:F583)</f>
        <v>27282076.609999999</v>
      </c>
      <c r="G585" s="1">
        <f t="shared" ref="G585:M585" si="714">SUM(G578:G583)</f>
        <v>10727133</v>
      </c>
      <c r="H585" s="1">
        <f t="shared" si="714"/>
        <v>15669915.685000002</v>
      </c>
      <c r="I585" s="1">
        <f t="shared" si="714"/>
        <v>16184355.689025551</v>
      </c>
      <c r="J585" s="1">
        <f t="shared" si="714"/>
        <v>-514440.00402554963</v>
      </c>
      <c r="K585" s="1">
        <f t="shared" si="714"/>
        <v>1149871.5051104289</v>
      </c>
      <c r="L585" s="1">
        <f t="shared" si="714"/>
        <v>1248159.8340353039</v>
      </c>
      <c r="M585" s="1">
        <f t="shared" si="714"/>
        <v>-98288.328924875081</v>
      </c>
      <c r="N585" s="5">
        <f>K585*100/F585</f>
        <v>4.2147506641373251</v>
      </c>
      <c r="O585" s="4"/>
    </row>
    <row r="586" spans="1:15">
      <c r="B586" s="14"/>
      <c r="C586" s="14"/>
      <c r="E586" s="2"/>
      <c r="F586" s="3"/>
      <c r="N586" s="5"/>
    </row>
    <row r="587" spans="1:15">
      <c r="A587" s="15" t="s">
        <v>55</v>
      </c>
      <c r="B587" s="16" t="s">
        <v>56</v>
      </c>
      <c r="C587" s="21"/>
      <c r="E587" s="2"/>
    </row>
    <row r="588" spans="1:15">
      <c r="E588" s="2"/>
    </row>
    <row r="589" spans="1:15">
      <c r="E589" s="2"/>
    </row>
    <row r="590" spans="1:15">
      <c r="E590" s="2"/>
    </row>
    <row r="591" spans="1:15">
      <c r="E591" s="2"/>
    </row>
    <row r="592" spans="1:15">
      <c r="E592" s="2"/>
    </row>
    <row r="593" spans="5:5">
      <c r="E593" s="2"/>
    </row>
    <row r="594" spans="5:5">
      <c r="E594" s="2"/>
    </row>
    <row r="595" spans="5:5">
      <c r="E595" s="2"/>
    </row>
    <row r="596" spans="5:5">
      <c r="E596" s="2"/>
    </row>
    <row r="597" spans="5:5">
      <c r="E597" s="2"/>
    </row>
    <row r="598" spans="5:5">
      <c r="E598" s="2"/>
    </row>
    <row r="599" spans="5:5">
      <c r="E599" s="2"/>
    </row>
    <row r="600" spans="5:5">
      <c r="E600" s="2"/>
    </row>
    <row r="601" spans="5:5">
      <c r="E601" s="2"/>
    </row>
    <row r="602" spans="5:5">
      <c r="E602" s="2"/>
    </row>
    <row r="603" spans="5:5">
      <c r="E603" s="2"/>
    </row>
    <row r="604" spans="5:5">
      <c r="E604" s="2"/>
    </row>
    <row r="605" spans="5:5">
      <c r="E605" s="2"/>
    </row>
    <row r="606" spans="5:5">
      <c r="E606" s="2"/>
    </row>
    <row r="607" spans="5:5">
      <c r="E607" s="2"/>
    </row>
    <row r="608" spans="5:5">
      <c r="E608" s="2"/>
    </row>
    <row r="609" spans="5:5">
      <c r="E609" s="2"/>
    </row>
    <row r="610" spans="5:5">
      <c r="E610" s="2"/>
    </row>
  </sheetData>
  <pageMargins left="0.25" right="0.25" top="0.75" bottom="0.75" header="0.3" footer="0.3"/>
  <pageSetup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2017-04-21T07:00:00+00:00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B0518EF-6EBD-45D2-8049-B5EAC9B65447}"/>
</file>

<file path=customXml/itemProps2.xml><?xml version="1.0" encoding="utf-8"?>
<ds:datastoreItem xmlns:ds="http://schemas.openxmlformats.org/officeDocument/2006/customXml" ds:itemID="{16721DB5-B1BC-49D7-80B1-5705075B9E38}"/>
</file>

<file path=customXml/itemProps3.xml><?xml version="1.0" encoding="utf-8"?>
<ds:datastoreItem xmlns:ds="http://schemas.openxmlformats.org/officeDocument/2006/customXml" ds:itemID="{7DACAE49-4821-49FF-85AA-901FB2F1CC6C}"/>
</file>

<file path=customXml/itemProps4.xml><?xml version="1.0" encoding="utf-8"?>
<ds:datastoreItem xmlns:ds="http://schemas.openxmlformats.org/officeDocument/2006/customXml" ds:itemID="{E8BA4368-BB3A-4B33-BBBC-2D3FA82E3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Calculation</vt:lpstr>
      <vt:lpstr>Calculation!Print_Area</vt:lpstr>
      <vt:lpstr>Summary!Print_Area</vt:lpstr>
      <vt:lpstr>Calculation!Print_Titles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Chang</dc:creator>
  <cp:lastModifiedBy>Mike Gorman</cp:lastModifiedBy>
  <cp:lastPrinted>2017-04-20T18:05:19Z</cp:lastPrinted>
  <dcterms:created xsi:type="dcterms:W3CDTF">2017-04-17T18:46:43Z</dcterms:created>
  <dcterms:modified xsi:type="dcterms:W3CDTF">2017-04-21T14:01:18Z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0x0101006E56B4D1795A2E4DB2F0B01679ED314A0082BE3214F6FBE444A686B76141802F0A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