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D6A6D44-4CF4-49CF-8AE7-628D3E308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Q4-2023" sheetId="6" r:id="rId1"/>
    <sheet name="Q3-2023" sheetId="5" r:id="rId2"/>
    <sheet name="Q2-2023" sheetId="4" r:id="rId3"/>
    <sheet name="Q1-2023" sheetId="3" r:id="rId4"/>
    <sheet name="Q4-2022" sheetId="2" r:id="rId5"/>
    <sheet name="Q3-2022" sheetId="1" r:id="rId6"/>
  </sheets>
  <definedNames>
    <definedName name="_xlnm.Print_Area" localSheetId="3">'Q1-2023'!$A$1:$M$56</definedName>
    <definedName name="_xlnm.Print_Area" localSheetId="2">'Q2-2023'!$A$1:$M$56</definedName>
    <definedName name="_xlnm.Print_Area" localSheetId="5">'Q3-2022'!$A$1:$M$56</definedName>
    <definedName name="_xlnm.Print_Area" localSheetId="1">'Q3-2023'!$A$1:$N$67</definedName>
    <definedName name="_xlnm.Print_Area" localSheetId="4">'Q4-2022'!$A$1:$M$56</definedName>
    <definedName name="_xlnm.Print_Area" localSheetId="0">'Q4-2023'!$A$1:$N$79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6" l="1"/>
  <c r="H24" i="6"/>
  <c r="G24" i="6"/>
  <c r="J23" i="6"/>
  <c r="J22" i="6"/>
  <c r="J21" i="6"/>
  <c r="L63" i="6"/>
  <c r="L55" i="6"/>
  <c r="L47" i="6"/>
  <c r="L38" i="6"/>
  <c r="I15" i="6"/>
  <c r="H15" i="6"/>
  <c r="G15" i="6"/>
  <c r="J14" i="6"/>
  <c r="J13" i="6"/>
  <c r="J12" i="6"/>
  <c r="I15" i="5"/>
  <c r="H15" i="5"/>
  <c r="G15" i="5"/>
  <c r="L26" i="6" l="1"/>
  <c r="N40" i="6" s="1"/>
  <c r="M67" i="6"/>
  <c r="N69" i="6" s="1"/>
  <c r="L17" i="6"/>
  <c r="L51" i="5"/>
  <c r="J13" i="5"/>
  <c r="J14" i="5"/>
  <c r="J12" i="5"/>
  <c r="N71" i="6" l="1"/>
  <c r="L44" i="5"/>
  <c r="L37" i="5"/>
  <c r="L29" i="5"/>
  <c r="L17" i="5"/>
  <c r="K42" i="4"/>
  <c r="K36" i="4"/>
  <c r="K28" i="4"/>
  <c r="I14" i="4"/>
  <c r="I13" i="4"/>
  <c r="I12" i="4"/>
  <c r="K42" i="3"/>
  <c r="K36" i="3"/>
  <c r="K28" i="3"/>
  <c r="I14" i="3"/>
  <c r="I13" i="3"/>
  <c r="I12" i="3"/>
  <c r="M55" i="5" l="1"/>
  <c r="N57" i="5" s="1"/>
  <c r="N31" i="5"/>
  <c r="L44" i="4"/>
  <c r="M46" i="4" s="1"/>
  <c r="K16" i="4"/>
  <c r="M30" i="4" s="1"/>
  <c r="L44" i="3"/>
  <c r="M46" i="3" s="1"/>
  <c r="K16" i="3"/>
  <c r="M30" i="3" s="1"/>
  <c r="K42" i="2"/>
  <c r="K36" i="2"/>
  <c r="K28" i="2"/>
  <c r="I14" i="2"/>
  <c r="I13" i="2"/>
  <c r="I12" i="2"/>
  <c r="N59" i="5" l="1"/>
  <c r="M48" i="4"/>
  <c r="M48" i="3"/>
  <c r="L44" i="2"/>
  <c r="M46" i="2" s="1"/>
  <c r="K16" i="2"/>
  <c r="M30" i="2" s="1"/>
  <c r="M48" i="2" s="1"/>
  <c r="K36" i="1" l="1"/>
  <c r="K42" i="1"/>
  <c r="K28" i="1"/>
  <c r="I13" i="1"/>
  <c r="I14" i="1"/>
  <c r="I12" i="1"/>
  <c r="L44" i="1" l="1"/>
  <c r="M46" i="1" s="1"/>
  <c r="K16" i="1"/>
  <c r="M30" i="1" s="1"/>
  <c r="M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Hoang, Thu</author>
  </authors>
  <commentList>
    <comment ref="J35" authorId="0" shapeId="0" xr:uid="{609A1B90-D618-4CD3-9018-F6C2079DA7B8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One of $1,500 from May 2023</t>
        </r>
      </text>
    </comment>
    <comment ref="J42" authorId="0" shapeId="0" xr:uid="{D2436032-E147-4BFD-A92B-E6F952DEEE32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$3,098 from June 2023
</t>
        </r>
      </text>
    </comment>
  </commentList>
</comments>
</file>

<file path=xl/sharedStrings.xml><?xml version="1.0" encoding="utf-8"?>
<sst xmlns="http://schemas.openxmlformats.org/spreadsheetml/2006/main" count="257" uniqueCount="43">
  <si>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</si>
  <si>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</si>
  <si>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</si>
  <si>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</si>
  <si>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</si>
  <si>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</si>
  <si>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</si>
  <si>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</si>
  <si>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</si>
  <si>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</si>
  <si>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</si>
  <si>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</si>
  <si>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</si>
  <si>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</si>
  <si>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</si>
  <si>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</si>
  <si>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</si>
  <si>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</si>
  <si>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</si>
  <si>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</si>
  <si>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</si>
  <si>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</si>
  <si>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</si>
  <si>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</si>
  <si>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</si>
  <si>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</si>
  <si>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</si>
  <si>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</si>
  <si>
    <t>Docket #</t>
  </si>
  <si>
    <t>UW-141301</t>
  </si>
  <si>
    <t>Bank Balance (amount received in Account #1416419691 - Restricted Strohs) End of Prior Quarter</t>
  </si>
  <si>
    <t>Bank Balance (amount received in Account #1416419691) End of Quarter</t>
  </si>
  <si>
    <t>Strohs Received</t>
  </si>
  <si>
    <t>Total Received by Month</t>
  </si>
  <si>
    <t>Total Received by Regions</t>
  </si>
  <si>
    <t>Interest Income</t>
  </si>
  <si>
    <t>G/L # 524100</t>
  </si>
  <si>
    <t>Interest Receipts:</t>
  </si>
  <si>
    <t>East Pierce Interest Income</t>
  </si>
  <si>
    <t>Legacy WWS Interest Income</t>
  </si>
  <si>
    <t>Strohs Interest Income</t>
  </si>
  <si>
    <t>Total Interest Income by Month</t>
  </si>
  <si>
    <t>Total 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</si>
</sst>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/>
    <xf numFmtId="44" fontId="3" fillId="0" borderId="1" xfId="3" applyFont="1" applyBorder="1"/>
    <xf numFmtId="14" fontId="3" fillId="0" borderId="0" xfId="2" applyNumberFormat="1" applyFont="1" applyAlignment="1">
      <alignment horizontal="right"/>
    </xf>
    <xf numFmtId="4" fontId="3" fillId="0" borderId="0" xfId="2" applyNumberFormat="1" applyFont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0" fontId="6" fillId="0" borderId="0" xfId="0" applyFont="1"/>
    <xf numFmtId="0" fontId="7" fillId="0" borderId="2" xfId="0" applyFont="1" applyBorder="1"/>
    <xf numFmtId="44" fontId="3" fillId="0" borderId="7" xfId="1" applyFont="1" applyBorder="1"/>
    <xf numFmtId="44" fontId="3" fillId="0" borderId="5" xfId="1" applyFont="1" applyBorder="1"/>
    <xf numFmtId="0" fontId="3" fillId="0" borderId="0" xfId="2" applyFont="1" applyAlignment="1">
      <alignment horizontal="right"/>
    </xf>
    <xf numFmtId="44" fontId="3" fillId="2" borderId="3" xfId="1" applyFont="1" applyFill="1" applyBorder="1"/>
    <xf numFmtId="44" fontId="3" fillId="2" borderId="0" xfId="1" applyFont="1" applyFill="1" applyBorder="1"/>
    <xf numFmtId="17" fontId="3" fillId="0" borderId="0" xfId="2" applyNumberFormat="1" applyFont="1"/>
    <xf numFmtId="44" fontId="3" fillId="0" borderId="0" xfId="3" quotePrefix="1" applyFont="1" applyBorder="1" applyAlignment="1">
      <alignment horizontal="center"/>
    </xf>
    <xf numFmtId="44" fontId="4" fillId="0" borderId="0" xfId="3" applyFont="1" applyBorder="1"/>
    <xf numFmtId="44" fontId="4" fillId="0" borderId="0" xfId="3" quotePrefix="1" applyFont="1" applyBorder="1" applyAlignment="1">
      <alignment horizontal="center"/>
    </xf>
    <xf numFmtId="44" fontId="3" fillId="0" borderId="0" xfId="2" applyNumberFormat="1" applyFont="1"/>
    <xf numFmtId="0" fontId="10" fillId="0" borderId="0" xfId="2" applyFont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75</xdr:row>
      <xdr:rowOff>57151</xdr:rowOff>
    </xdr:from>
    <xdr:to>
      <xdr:col>3</xdr:col>
      <xdr:colOff>447675</xdr:colOff>
      <xdr:row>77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A7278-E788-478D-95F1-3A1D8EB7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3201651"/>
          <a:ext cx="981074" cy="49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63</xdr:row>
      <xdr:rowOff>57151</xdr:rowOff>
    </xdr:from>
    <xdr:to>
      <xdr:col>3</xdr:col>
      <xdr:colOff>447675</xdr:colOff>
      <xdr:row>65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4311E-112A-4652-A7ED-CDFFD04BE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7B8A8-E375-4C64-B0A1-A5BE3A7B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A3AF-617D-4D3E-83A3-298758AF69D6}">
  <sheetPr>
    <pageSetUpPr fitToPage="1"/>
  </sheetPr>
  <dimension ref="A3:O81"/>
  <sheetViews>
    <sheetView tabSelected="1" zoomScaleNormal="100" workbookViewId="0">
      <selection activeCell="M24" sqref="M2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45291</v>
      </c>
      <c r="F7" s="1"/>
      <c r="G7" s="1"/>
      <c r="H7" s="1"/>
    </row>
    <row r="9" spans="2:14" ht="16.5" thickBot="1" x14ac:dyDescent="0.3">
      <c r="B9" s="2" t="s">
        <v>24</v>
      </c>
      <c r="M9" s="5">
        <v>45199</v>
      </c>
      <c r="N9" s="6">
        <v>1030349.09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45200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45231</v>
      </c>
      <c r="E13" s="11"/>
      <c r="G13" s="14">
        <v>0</v>
      </c>
      <c r="H13" s="12">
        <v>0</v>
      </c>
      <c r="I13" s="12">
        <v>0</v>
      </c>
      <c r="J13" s="12">
        <f t="shared" ref="J13:J14" si="0">SUM(G13:I13)</f>
        <v>0</v>
      </c>
      <c r="L13" s="15"/>
    </row>
    <row r="14" spans="2:14" ht="16.5" thickBot="1" x14ac:dyDescent="0.3">
      <c r="D14" s="11">
        <v>45261</v>
      </c>
      <c r="E14" s="1"/>
      <c r="G14" s="14">
        <v>87255</v>
      </c>
      <c r="H14" s="12">
        <v>0</v>
      </c>
      <c r="I14" s="12">
        <v>0</v>
      </c>
      <c r="J14" s="12">
        <f t="shared" si="0"/>
        <v>87255</v>
      </c>
      <c r="L14" s="13"/>
    </row>
    <row r="15" spans="2:14" x14ac:dyDescent="0.25">
      <c r="D15" s="39" t="s">
        <v>34</v>
      </c>
      <c r="G15" s="41">
        <f>SUM(G12:G14)</f>
        <v>95000</v>
      </c>
      <c r="H15" s="42">
        <f>SUM(H12:H14)</f>
        <v>0</v>
      </c>
      <c r="I15" s="42">
        <f>SUM(I12:I14)</f>
        <v>0</v>
      </c>
      <c r="J15" s="40"/>
      <c r="L15" s="13"/>
    </row>
    <row r="16" spans="2:14" x14ac:dyDescent="0.25">
      <c r="H16" s="13"/>
      <c r="I16" s="13"/>
      <c r="J16" s="16"/>
    </row>
    <row r="17" spans="2:12" ht="16.5" thickBot="1" x14ac:dyDescent="0.3">
      <c r="F17" s="7" t="s">
        <v>11</v>
      </c>
      <c r="K17" s="17" t="s">
        <v>5</v>
      </c>
      <c r="L17" s="18">
        <f>SUM(J12:J14)</f>
        <v>95000</v>
      </c>
    </row>
    <row r="18" spans="2:12" x14ac:dyDescent="0.25">
      <c r="F18" s="7"/>
      <c r="K18" s="23"/>
      <c r="L18" s="43"/>
    </row>
    <row r="19" spans="2:12" x14ac:dyDescent="0.25">
      <c r="B19" s="44" t="s">
        <v>36</v>
      </c>
      <c r="F19" s="7"/>
      <c r="K19" s="23"/>
      <c r="L19" s="43"/>
    </row>
    <row r="20" spans="2:12" ht="47.25" x14ac:dyDescent="0.25">
      <c r="B20" s="7" t="s">
        <v>37</v>
      </c>
      <c r="D20" s="8" t="s">
        <v>9</v>
      </c>
      <c r="E20" s="8"/>
      <c r="F20" s="8"/>
      <c r="G20" s="10" t="s">
        <v>38</v>
      </c>
      <c r="H20" s="10" t="s">
        <v>39</v>
      </c>
      <c r="I20" s="10" t="s">
        <v>40</v>
      </c>
      <c r="J20" s="9" t="s">
        <v>41</v>
      </c>
      <c r="K20" s="8"/>
    </row>
    <row r="21" spans="2:12" ht="16.5" thickBot="1" x14ac:dyDescent="0.3">
      <c r="D21" s="11">
        <v>45200</v>
      </c>
      <c r="E21" s="1"/>
      <c r="G21" s="12">
        <v>0</v>
      </c>
      <c r="H21" s="12">
        <v>0</v>
      </c>
      <c r="I21" s="12">
        <v>0</v>
      </c>
      <c r="J21" s="12">
        <f>SUM(G21:I21)</f>
        <v>0</v>
      </c>
      <c r="L21" s="13"/>
    </row>
    <row r="22" spans="2:12" ht="16.5" thickBot="1" x14ac:dyDescent="0.3">
      <c r="D22" s="11">
        <v>45231</v>
      </c>
      <c r="E22" s="11"/>
      <c r="G22" s="14">
        <v>0</v>
      </c>
      <c r="H22" s="12">
        <v>0</v>
      </c>
      <c r="I22" s="12">
        <v>0</v>
      </c>
      <c r="J22" s="12">
        <f t="shared" ref="J22:J23" si="1">SUM(G22:I22)</f>
        <v>0</v>
      </c>
      <c r="L22" s="15"/>
    </row>
    <row r="23" spans="2:12" ht="16.5" thickBot="1" x14ac:dyDescent="0.3">
      <c r="D23" s="11">
        <v>45261</v>
      </c>
      <c r="E23" s="1"/>
      <c r="G23" s="14">
        <v>224.37</v>
      </c>
      <c r="H23" s="12">
        <v>231.32</v>
      </c>
      <c r="I23" s="12">
        <v>86.28</v>
      </c>
      <c r="J23" s="12">
        <f t="shared" si="1"/>
        <v>541.97</v>
      </c>
      <c r="L23" s="13"/>
    </row>
    <row r="24" spans="2:12" x14ac:dyDescent="0.25">
      <c r="D24" s="39" t="s">
        <v>34</v>
      </c>
      <c r="G24" s="41">
        <f>SUM(G21:G23)</f>
        <v>224.37</v>
      </c>
      <c r="H24" s="42">
        <f>SUM(H21:H23)</f>
        <v>231.32</v>
      </c>
      <c r="I24" s="42">
        <f>SUM(I21:I23)</f>
        <v>86.28</v>
      </c>
      <c r="J24" s="40"/>
      <c r="L24" s="13"/>
    </row>
    <row r="25" spans="2:12" x14ac:dyDescent="0.25">
      <c r="H25" s="13"/>
      <c r="I25" s="13"/>
      <c r="J25" s="16"/>
    </row>
    <row r="26" spans="2:12" ht="16.5" thickBot="1" x14ac:dyDescent="0.3">
      <c r="F26" s="7" t="s">
        <v>42</v>
      </c>
      <c r="K26" s="17" t="s">
        <v>5</v>
      </c>
      <c r="L26" s="18">
        <f>SUM(J21:J23)</f>
        <v>541.97</v>
      </c>
    </row>
    <row r="28" spans="2:12" x14ac:dyDescent="0.25">
      <c r="B28" s="7" t="s">
        <v>20</v>
      </c>
    </row>
    <row r="29" spans="2:12" ht="16.5" thickBot="1" x14ac:dyDescent="0.3">
      <c r="C29" s="1"/>
      <c r="D29" s="1"/>
      <c r="E29" s="1"/>
      <c r="J29" s="14"/>
    </row>
    <row r="30" spans="2:12" ht="16.5" thickBot="1" x14ac:dyDescent="0.3">
      <c r="C30" s="1"/>
      <c r="D30" s="1"/>
      <c r="E30" s="1"/>
      <c r="J30" s="14">
        <v>0</v>
      </c>
    </row>
    <row r="31" spans="2:12" ht="16.5" thickBot="1" x14ac:dyDescent="0.3">
      <c r="C31" s="1"/>
      <c r="D31" s="1"/>
      <c r="E31" s="1"/>
      <c r="J31" s="14">
        <v>0</v>
      </c>
    </row>
    <row r="32" spans="2:12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8" spans="1:15" ht="16.5" thickBot="1" x14ac:dyDescent="0.3">
      <c r="F38" s="7" t="s">
        <v>19</v>
      </c>
      <c r="K38" s="17" t="s">
        <v>5</v>
      </c>
      <c r="L38" s="19">
        <f>SUM(J29:J36)</f>
        <v>0</v>
      </c>
    </row>
    <row r="40" spans="1:15" ht="16.5" thickBot="1" x14ac:dyDescent="0.3">
      <c r="B40" s="7" t="s">
        <v>6</v>
      </c>
      <c r="M40" s="23"/>
      <c r="N40" s="37">
        <f>+L17+N9+L26+L38</f>
        <v>1125891.0599999998</v>
      </c>
    </row>
    <row r="41" spans="1:15" ht="16.5" thickTop="1" x14ac:dyDescent="0.25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2"/>
      <c r="N41" s="20"/>
      <c r="O41" s="20"/>
    </row>
    <row r="43" spans="1:15" ht="16.5" thickBot="1" x14ac:dyDescent="0.3">
      <c r="B43" s="2" t="s">
        <v>25</v>
      </c>
      <c r="K43" s="17" t="s">
        <v>5</v>
      </c>
      <c r="L43" s="19">
        <v>439762.33</v>
      </c>
    </row>
    <row r="44" spans="1:15" ht="16.5" thickBot="1" x14ac:dyDescent="0.3">
      <c r="C44" s="7" t="s">
        <v>12</v>
      </c>
      <c r="J44" s="14">
        <v>0</v>
      </c>
    </row>
    <row r="45" spans="1:15" ht="16.5" thickBot="1" x14ac:dyDescent="0.3">
      <c r="C45" s="2" t="s">
        <v>13</v>
      </c>
      <c r="J45" s="14">
        <v>0</v>
      </c>
    </row>
    <row r="46" spans="1:15" ht="16.5" thickBot="1" x14ac:dyDescent="0.3">
      <c r="C46" s="2" t="s">
        <v>35</v>
      </c>
      <c r="J46" s="14">
        <v>231.32</v>
      </c>
    </row>
    <row r="47" spans="1:15" ht="16.5" thickBot="1" x14ac:dyDescent="0.3">
      <c r="B47" s="7" t="s">
        <v>14</v>
      </c>
      <c r="K47" s="17" t="s">
        <v>5</v>
      </c>
      <c r="L47" s="19">
        <f>L43+J44-J45+J46</f>
        <v>439993.65</v>
      </c>
    </row>
    <row r="48" spans="1:15" x14ac:dyDescent="0.25">
      <c r="B48" s="7"/>
      <c r="K48" s="23"/>
      <c r="L48" s="16"/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ht="16.5" thickBot="1" x14ac:dyDescent="0.3">
      <c r="B51" s="2" t="s">
        <v>26</v>
      </c>
      <c r="K51" s="17" t="s">
        <v>5</v>
      </c>
      <c r="L51" s="19">
        <v>426549.75</v>
      </c>
    </row>
    <row r="52" spans="2:12" ht="16.5" thickBot="1" x14ac:dyDescent="0.3">
      <c r="C52" s="7" t="s">
        <v>12</v>
      </c>
      <c r="J52" s="14">
        <v>0</v>
      </c>
    </row>
    <row r="53" spans="2:12" ht="16.5" thickBot="1" x14ac:dyDescent="0.3">
      <c r="C53" s="2" t="s">
        <v>13</v>
      </c>
      <c r="J53" s="14">
        <v>0</v>
      </c>
    </row>
    <row r="54" spans="2:12" ht="16.5" thickBot="1" x14ac:dyDescent="0.3">
      <c r="C54" s="2" t="s">
        <v>35</v>
      </c>
      <c r="J54" s="14">
        <v>224.37</v>
      </c>
    </row>
    <row r="55" spans="2:12" ht="16.5" thickBot="1" x14ac:dyDescent="0.3">
      <c r="B55" s="7" t="s">
        <v>18</v>
      </c>
      <c r="K55" s="17" t="s">
        <v>5</v>
      </c>
      <c r="L55" s="19">
        <f>L51+J52-J53+J54</f>
        <v>426774.12</v>
      </c>
    </row>
    <row r="56" spans="2:12" x14ac:dyDescent="0.25">
      <c r="B56" s="7"/>
      <c r="K56" s="23"/>
      <c r="L56" s="16"/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ht="16.5" thickBot="1" x14ac:dyDescent="0.3">
      <c r="B59" s="2" t="s">
        <v>30</v>
      </c>
      <c r="K59" s="17" t="s">
        <v>5</v>
      </c>
      <c r="L59" s="19">
        <v>164037.01</v>
      </c>
    </row>
    <row r="60" spans="2:12" ht="16.5" thickBot="1" x14ac:dyDescent="0.3">
      <c r="C60" s="7" t="s">
        <v>12</v>
      </c>
      <c r="J60" s="14">
        <v>0</v>
      </c>
    </row>
    <row r="61" spans="2:12" ht="16.5" thickBot="1" x14ac:dyDescent="0.3">
      <c r="C61" s="2" t="s">
        <v>13</v>
      </c>
      <c r="J61" s="14">
        <v>0</v>
      </c>
    </row>
    <row r="62" spans="2:12" ht="16.5" thickBot="1" x14ac:dyDescent="0.3">
      <c r="C62" s="2" t="s">
        <v>35</v>
      </c>
      <c r="J62" s="14">
        <v>86.28</v>
      </c>
    </row>
    <row r="63" spans="2:12" ht="16.5" thickBot="1" x14ac:dyDescent="0.3">
      <c r="B63" s="7" t="s">
        <v>31</v>
      </c>
      <c r="K63" s="17" t="s">
        <v>5</v>
      </c>
      <c r="L63" s="19">
        <f>L59+J60-J61+J62</f>
        <v>164123.29</v>
      </c>
    </row>
    <row r="64" spans="2:12" x14ac:dyDescent="0.25">
      <c r="B64" s="7"/>
      <c r="K64" s="23"/>
      <c r="L64" s="16"/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ht="16.5" thickBot="1" x14ac:dyDescent="0.3">
      <c r="B67" s="7" t="s">
        <v>15</v>
      </c>
      <c r="K67" s="23"/>
      <c r="L67" s="16"/>
      <c r="M67" s="29">
        <f>L47+L55+L63</f>
        <v>1030891.06</v>
      </c>
    </row>
    <row r="68" spans="2:14" ht="16.5" thickBot="1" x14ac:dyDescent="0.3">
      <c r="B68" s="7"/>
      <c r="C68" s="2" t="s">
        <v>16</v>
      </c>
      <c r="K68" s="23"/>
      <c r="L68" s="16"/>
      <c r="M68" s="31">
        <v>95000</v>
      </c>
      <c r="N68" s="30"/>
    </row>
    <row r="69" spans="2:14" ht="16.5" thickBot="1" x14ac:dyDescent="0.3">
      <c r="B69" s="7" t="s">
        <v>17</v>
      </c>
      <c r="K69" s="23"/>
      <c r="L69" s="16"/>
      <c r="N69" s="38">
        <f>M67+M68</f>
        <v>1125891.06</v>
      </c>
    </row>
    <row r="70" spans="2:14" ht="16.5" thickTop="1" x14ac:dyDescent="0.25">
      <c r="B70" s="7"/>
      <c r="K70" s="23"/>
      <c r="L70" s="16"/>
      <c r="N70" s="35"/>
    </row>
    <row r="71" spans="2:14" ht="16.5" thickBot="1" x14ac:dyDescent="0.3">
      <c r="B71" s="7" t="s">
        <v>27</v>
      </c>
      <c r="K71" s="23"/>
      <c r="L71" s="16"/>
      <c r="N71" s="34">
        <f>N40-N69</f>
        <v>0</v>
      </c>
    </row>
    <row r="72" spans="2:14" ht="16.5" thickTop="1" x14ac:dyDescent="0.25">
      <c r="B72" s="7"/>
      <c r="K72" s="23"/>
      <c r="L72" s="16"/>
      <c r="N72" s="30"/>
    </row>
    <row r="73" spans="2:14" x14ac:dyDescent="0.25">
      <c r="B73" s="7"/>
      <c r="K73" s="23"/>
    </row>
    <row r="74" spans="2:14" x14ac:dyDescent="0.25">
      <c r="B74" s="24" t="s">
        <v>7</v>
      </c>
      <c r="C74" s="3"/>
      <c r="D74" s="3"/>
      <c r="E74" s="3"/>
      <c r="F74" s="3"/>
      <c r="G74" s="3"/>
      <c r="H74" s="3"/>
      <c r="I74" s="3"/>
      <c r="J74" s="3"/>
      <c r="K74" s="25"/>
      <c r="L74" s="3"/>
      <c r="M74" s="3"/>
    </row>
    <row r="75" spans="2:14" x14ac:dyDescent="0.25">
      <c r="B75" s="24"/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6"/>
      <c r="K76" s="23"/>
    </row>
    <row r="78" spans="2:14" ht="16.5" thickBot="1" x14ac:dyDescent="0.3">
      <c r="B78" s="27"/>
      <c r="C78" s="27"/>
      <c r="D78" s="27"/>
      <c r="E78" s="27"/>
      <c r="F78" s="27"/>
      <c r="H78" s="45">
        <v>45317</v>
      </c>
      <c r="I78" s="45"/>
      <c r="J78" s="45"/>
    </row>
    <row r="79" spans="2:14" ht="16.5" thickTop="1" x14ac:dyDescent="0.25">
      <c r="B79" s="46" t="s">
        <v>8</v>
      </c>
      <c r="C79" s="46"/>
      <c r="D79" s="46"/>
      <c r="E79" s="46"/>
      <c r="F79" s="46"/>
      <c r="H79" s="46" t="s">
        <v>9</v>
      </c>
      <c r="I79" s="46"/>
      <c r="J79" s="46"/>
    </row>
    <row r="81" spans="2:2" x14ac:dyDescent="0.25">
      <c r="B81" s="7"/>
    </row>
  </sheetData>
  <mergeCells count="3">
    <mergeCell ref="H78:J78"/>
    <mergeCell ref="B79:F79"/>
    <mergeCell ref="H79:J79"/>
  </mergeCells>
  <pageMargins left="0.2" right="0.2" top="0.5" bottom="0.75" header="0.3" footer="0.3"/>
  <pageSetup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E7F-C9B1-4E5E-AD96-0662AE301A54}">
  <sheetPr>
    <pageSetUpPr fitToPage="1"/>
  </sheetPr>
  <dimension ref="A3:O69"/>
  <sheetViews>
    <sheetView zoomScaleNormal="100" workbookViewId="0">
      <selection activeCell="N12" sqref="N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45199</v>
      </c>
      <c r="F7" s="1"/>
      <c r="G7" s="1"/>
      <c r="H7" s="1"/>
    </row>
    <row r="9" spans="2:14" ht="16.5" thickBot="1" x14ac:dyDescent="0.3">
      <c r="B9" s="2" t="s">
        <v>24</v>
      </c>
      <c r="M9" s="5">
        <v>45107</v>
      </c>
      <c r="N9" s="6">
        <v>853969.08</v>
      </c>
    </row>
    <row r="10" spans="2:14" x14ac:dyDescent="0.25">
      <c r="B10" s="2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45108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45139</v>
      </c>
      <c r="E13" s="11"/>
      <c r="G13" s="14">
        <v>1549</v>
      </c>
      <c r="H13" s="12">
        <v>0</v>
      </c>
      <c r="I13" s="12">
        <v>0</v>
      </c>
      <c r="J13" s="12">
        <f t="shared" ref="J13:J14" si="0">SUM(G13:I13)</f>
        <v>1549</v>
      </c>
      <c r="L13" s="15"/>
    </row>
    <row r="14" spans="2:14" ht="16.5" thickBot="1" x14ac:dyDescent="0.3">
      <c r="D14" s="11">
        <v>45170</v>
      </c>
      <c r="E14" s="1"/>
      <c r="G14" s="14">
        <v>1549</v>
      </c>
      <c r="H14" s="12">
        <v>1500</v>
      </c>
      <c r="I14" s="12">
        <v>164037.01</v>
      </c>
      <c r="J14" s="12">
        <f t="shared" si="0"/>
        <v>167086.01</v>
      </c>
      <c r="L14" s="13"/>
    </row>
    <row r="15" spans="2:14" x14ac:dyDescent="0.25">
      <c r="D15" s="39" t="s">
        <v>34</v>
      </c>
      <c r="G15" s="41">
        <f>SUM(G12:G14)</f>
        <v>10843</v>
      </c>
      <c r="H15" s="42">
        <f>SUM(H12:H14)</f>
        <v>1500</v>
      </c>
      <c r="I15" s="42">
        <f>SUM(I12:I14)</f>
        <v>164037.01</v>
      </c>
      <c r="J15" s="40"/>
      <c r="L15" s="13"/>
    </row>
    <row r="16" spans="2:14" x14ac:dyDescent="0.25">
      <c r="H16" s="13"/>
      <c r="I16" s="13"/>
      <c r="J16" s="16"/>
    </row>
    <row r="17" spans="1:15" ht="16.5" thickBot="1" x14ac:dyDescent="0.3">
      <c r="F17" s="7" t="s">
        <v>11</v>
      </c>
      <c r="K17" s="17" t="s">
        <v>5</v>
      </c>
      <c r="L17" s="18">
        <f>SUM(J12:J14)</f>
        <v>176380.01</v>
      </c>
    </row>
    <row r="19" spans="1:15" x14ac:dyDescent="0.25">
      <c r="B19" s="7" t="s">
        <v>20</v>
      </c>
    </row>
    <row r="20" spans="1:15" ht="16.5" thickBot="1" x14ac:dyDescent="0.3">
      <c r="C20" s="1"/>
      <c r="D20" s="1"/>
      <c r="E20" s="1"/>
      <c r="J20" s="14"/>
    </row>
    <row r="21" spans="1:15" ht="16.5" thickBot="1" x14ac:dyDescent="0.3">
      <c r="C21" s="1"/>
      <c r="D21" s="1"/>
      <c r="E21" s="1"/>
      <c r="J21" s="14">
        <v>0</v>
      </c>
    </row>
    <row r="22" spans="1:15" ht="16.5" thickBot="1" x14ac:dyDescent="0.3">
      <c r="C22" s="1"/>
      <c r="D22" s="1"/>
      <c r="E22" s="1"/>
      <c r="J22" s="14">
        <v>0</v>
      </c>
    </row>
    <row r="23" spans="1:15" ht="16.5" thickBot="1" x14ac:dyDescent="0.3">
      <c r="C23" s="1"/>
      <c r="D23" s="1"/>
      <c r="E23" s="1"/>
      <c r="J23" s="14">
        <v>0</v>
      </c>
    </row>
    <row r="24" spans="1:15" ht="16.5" thickBot="1" x14ac:dyDescent="0.3">
      <c r="C24" s="1"/>
      <c r="D24" s="1"/>
      <c r="E24" s="1"/>
      <c r="J24" s="14">
        <v>0</v>
      </c>
    </row>
    <row r="25" spans="1:15" ht="16.5" thickBot="1" x14ac:dyDescent="0.3">
      <c r="C25" s="1"/>
      <c r="D25" s="1"/>
      <c r="E25" s="1"/>
      <c r="J25" s="14">
        <v>0</v>
      </c>
    </row>
    <row r="26" spans="1:15" ht="16.5" thickBot="1" x14ac:dyDescent="0.3">
      <c r="C26" s="1"/>
      <c r="D26" s="1"/>
      <c r="E26" s="1"/>
      <c r="J26" s="14">
        <v>0</v>
      </c>
    </row>
    <row r="27" spans="1:15" ht="16.5" thickBot="1" x14ac:dyDescent="0.3">
      <c r="C27" s="1"/>
      <c r="D27" s="1"/>
      <c r="E27" s="1"/>
      <c r="J27" s="14">
        <v>0</v>
      </c>
    </row>
    <row r="29" spans="1:15" ht="16.5" thickBot="1" x14ac:dyDescent="0.3">
      <c r="F29" s="7" t="s">
        <v>19</v>
      </c>
      <c r="K29" s="17" t="s">
        <v>5</v>
      </c>
      <c r="L29" s="19">
        <f>SUM(J20:J27)</f>
        <v>0</v>
      </c>
    </row>
    <row r="31" spans="1:15" ht="16.5" thickBot="1" x14ac:dyDescent="0.3">
      <c r="B31" s="7" t="s">
        <v>6</v>
      </c>
      <c r="M31" s="23"/>
      <c r="N31" s="37">
        <f>+L17+N9+L29</f>
        <v>1030349.09</v>
      </c>
    </row>
    <row r="32" spans="1:15" ht="16.5" thickTop="1" x14ac:dyDescent="0.25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2"/>
      <c r="N32" s="20"/>
      <c r="O32" s="20"/>
    </row>
    <row r="34" spans="2:12" ht="16.5" thickBot="1" x14ac:dyDescent="0.3">
      <c r="B34" s="2" t="s">
        <v>25</v>
      </c>
      <c r="K34" s="17" t="s">
        <v>5</v>
      </c>
      <c r="L34" s="19">
        <v>436762.33</v>
      </c>
    </row>
    <row r="35" spans="2:12" ht="16.5" thickBot="1" x14ac:dyDescent="0.3">
      <c r="C35" s="7" t="s">
        <v>12</v>
      </c>
      <c r="J35" s="14">
        <v>3000</v>
      </c>
    </row>
    <row r="36" spans="2:12" ht="16.5" thickBot="1" x14ac:dyDescent="0.3">
      <c r="C36" s="2" t="s">
        <v>13</v>
      </c>
      <c r="J36" s="14">
        <v>0</v>
      </c>
    </row>
    <row r="37" spans="2:12" ht="16.5" thickBot="1" x14ac:dyDescent="0.3">
      <c r="B37" s="7" t="s">
        <v>14</v>
      </c>
      <c r="K37" s="17" t="s">
        <v>5</v>
      </c>
      <c r="L37" s="19">
        <f>L34+J35-J36</f>
        <v>439762.33</v>
      </c>
    </row>
    <row r="38" spans="2:12" x14ac:dyDescent="0.25">
      <c r="B38" s="7"/>
      <c r="K38" s="23"/>
      <c r="L38" s="16"/>
    </row>
    <row r="39" spans="2:12" x14ac:dyDescent="0.25">
      <c r="B39" s="7"/>
      <c r="K39" s="23"/>
      <c r="L39" s="16"/>
    </row>
    <row r="40" spans="2:12" x14ac:dyDescent="0.25">
      <c r="B40" s="7"/>
      <c r="K40" s="23"/>
      <c r="L40" s="16"/>
    </row>
    <row r="41" spans="2:12" ht="16.5" thickBot="1" x14ac:dyDescent="0.3">
      <c r="B41" s="2" t="s">
        <v>26</v>
      </c>
      <c r="K41" s="17" t="s">
        <v>5</v>
      </c>
      <c r="L41" s="19">
        <v>412608.75</v>
      </c>
    </row>
    <row r="42" spans="2:12" ht="16.5" thickBot="1" x14ac:dyDescent="0.3">
      <c r="C42" s="7" t="s">
        <v>12</v>
      </c>
      <c r="J42" s="14">
        <v>13941</v>
      </c>
    </row>
    <row r="43" spans="2:12" ht="16.5" thickBot="1" x14ac:dyDescent="0.3">
      <c r="C43" s="2" t="s">
        <v>13</v>
      </c>
      <c r="J43" s="14">
        <v>0</v>
      </c>
    </row>
    <row r="44" spans="2:12" ht="16.5" thickBot="1" x14ac:dyDescent="0.3">
      <c r="B44" s="7" t="s">
        <v>18</v>
      </c>
      <c r="K44" s="17" t="s">
        <v>5</v>
      </c>
      <c r="L44" s="19">
        <f>L41+J42-J43</f>
        <v>426549.75</v>
      </c>
    </row>
    <row r="45" spans="2:12" x14ac:dyDescent="0.25">
      <c r="B45" s="7"/>
      <c r="K45" s="23"/>
      <c r="L45" s="16"/>
    </row>
    <row r="46" spans="2:12" x14ac:dyDescent="0.25">
      <c r="B46" s="7"/>
      <c r="K46" s="23"/>
      <c r="L46" s="16"/>
    </row>
    <row r="47" spans="2:12" x14ac:dyDescent="0.25">
      <c r="B47" s="7"/>
      <c r="K47" s="23"/>
      <c r="L47" s="16"/>
    </row>
    <row r="48" spans="2:12" ht="16.5" thickBot="1" x14ac:dyDescent="0.3">
      <c r="B48" s="2" t="s">
        <v>30</v>
      </c>
      <c r="K48" s="17" t="s">
        <v>5</v>
      </c>
      <c r="L48" s="19">
        <v>0</v>
      </c>
    </row>
    <row r="49" spans="2:14" ht="16.5" thickBot="1" x14ac:dyDescent="0.3">
      <c r="C49" s="7" t="s">
        <v>12</v>
      </c>
      <c r="J49" s="14">
        <v>164037.01</v>
      </c>
    </row>
    <row r="50" spans="2:14" ht="16.5" thickBot="1" x14ac:dyDescent="0.3">
      <c r="C50" s="2" t="s">
        <v>13</v>
      </c>
      <c r="J50" s="14">
        <v>0</v>
      </c>
    </row>
    <row r="51" spans="2:14" ht="16.5" thickBot="1" x14ac:dyDescent="0.3">
      <c r="B51" s="7" t="s">
        <v>31</v>
      </c>
      <c r="K51" s="17" t="s">
        <v>5</v>
      </c>
      <c r="L51" s="19">
        <f>L48+J49-J50</f>
        <v>164037.01</v>
      </c>
    </row>
    <row r="52" spans="2:14" x14ac:dyDescent="0.25">
      <c r="B52" s="7"/>
      <c r="K52" s="23"/>
      <c r="L52" s="16"/>
    </row>
    <row r="53" spans="2:14" x14ac:dyDescent="0.25">
      <c r="B53" s="7"/>
      <c r="K53" s="23"/>
      <c r="L53" s="16"/>
    </row>
    <row r="54" spans="2:14" x14ac:dyDescent="0.25">
      <c r="B54" s="7"/>
      <c r="K54" s="23"/>
      <c r="L54" s="16"/>
    </row>
    <row r="55" spans="2:14" ht="16.5" thickBot="1" x14ac:dyDescent="0.3">
      <c r="B55" s="7" t="s">
        <v>15</v>
      </c>
      <c r="K55" s="23"/>
      <c r="L55" s="16"/>
      <c r="M55" s="29">
        <f>L37+L44+L51</f>
        <v>1030349.0900000001</v>
      </c>
    </row>
    <row r="56" spans="2:14" ht="16.5" thickBot="1" x14ac:dyDescent="0.3">
      <c r="B56" s="7"/>
      <c r="C56" s="2" t="s">
        <v>16</v>
      </c>
      <c r="K56" s="23"/>
      <c r="L56" s="16"/>
      <c r="M56" s="31">
        <v>0</v>
      </c>
      <c r="N56" s="30"/>
    </row>
    <row r="57" spans="2:14" ht="16.5" thickBot="1" x14ac:dyDescent="0.3">
      <c r="B57" s="7" t="s">
        <v>17</v>
      </c>
      <c r="K57" s="23"/>
      <c r="L57" s="16"/>
      <c r="N57" s="38">
        <f>M55+M56</f>
        <v>1030349.0900000001</v>
      </c>
    </row>
    <row r="58" spans="2:14" ht="16.5" thickTop="1" x14ac:dyDescent="0.25">
      <c r="B58" s="7"/>
      <c r="K58" s="23"/>
      <c r="L58" s="16"/>
      <c r="N58" s="35"/>
    </row>
    <row r="59" spans="2:14" ht="16.5" thickBot="1" x14ac:dyDescent="0.3">
      <c r="B59" s="7" t="s">
        <v>27</v>
      </c>
      <c r="K59" s="23"/>
      <c r="L59" s="16"/>
      <c r="N59" s="34">
        <f>N31-N57</f>
        <v>0</v>
      </c>
    </row>
    <row r="60" spans="2:14" ht="16.5" thickTop="1" x14ac:dyDescent="0.25">
      <c r="B60" s="7"/>
      <c r="K60" s="23"/>
      <c r="L60" s="16"/>
      <c r="N60" s="30"/>
    </row>
    <row r="61" spans="2:14" x14ac:dyDescent="0.25">
      <c r="B61" s="7"/>
      <c r="K61" s="23"/>
    </row>
    <row r="62" spans="2:14" x14ac:dyDescent="0.25">
      <c r="B62" s="24" t="s">
        <v>7</v>
      </c>
      <c r="C62" s="3"/>
      <c r="D62" s="3"/>
      <c r="E62" s="3"/>
      <c r="F62" s="3"/>
      <c r="G62" s="3"/>
      <c r="H62" s="3"/>
      <c r="I62" s="3"/>
      <c r="J62" s="3"/>
      <c r="K62" s="25"/>
      <c r="L62" s="3"/>
      <c r="M62" s="3"/>
    </row>
    <row r="63" spans="2:14" x14ac:dyDescent="0.25">
      <c r="B63" s="24"/>
      <c r="C63" s="3"/>
      <c r="D63" s="3"/>
      <c r="E63" s="3"/>
      <c r="F63" s="3"/>
      <c r="G63" s="3"/>
      <c r="H63" s="3"/>
      <c r="I63" s="3"/>
      <c r="J63" s="3"/>
      <c r="K63" s="25"/>
      <c r="L63" s="3"/>
      <c r="M63" s="3"/>
    </row>
    <row r="64" spans="2:14" x14ac:dyDescent="0.25">
      <c r="B64" s="26"/>
      <c r="K64" s="23"/>
    </row>
    <row r="66" spans="2:10" ht="16.5" thickBot="1" x14ac:dyDescent="0.3">
      <c r="B66" s="27"/>
      <c r="C66" s="27"/>
      <c r="D66" s="27"/>
      <c r="E66" s="27"/>
      <c r="F66" s="27"/>
      <c r="H66" s="45">
        <v>45216</v>
      </c>
      <c r="I66" s="45"/>
      <c r="J66" s="45"/>
    </row>
    <row r="67" spans="2:10" ht="16.5" thickTop="1" x14ac:dyDescent="0.25">
      <c r="B67" s="46" t="s">
        <v>8</v>
      </c>
      <c r="C67" s="46"/>
      <c r="D67" s="46"/>
      <c r="E67" s="46"/>
      <c r="F67" s="46"/>
      <c r="H67" s="46" t="s">
        <v>9</v>
      </c>
      <c r="I67" s="46"/>
      <c r="J67" s="46"/>
    </row>
    <row r="69" spans="2:10" x14ac:dyDescent="0.25">
      <c r="B69" s="7"/>
    </row>
  </sheetData>
  <mergeCells count="3">
    <mergeCell ref="H66:J66"/>
    <mergeCell ref="B67:F67"/>
    <mergeCell ref="H67:J67"/>
  </mergeCells>
  <pageMargins left="0.2" right="0.2" top="0.5" bottom="0.75" header="0.3" footer="0.3"/>
  <pageSetup scale="64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D768-C693-4001-9209-19224F613256}">
  <sheetPr>
    <pageSetUpPr fitToPage="1"/>
  </sheetPr>
  <dimension ref="A3:N58"/>
  <sheetViews>
    <sheetView topLeftCell="A6" zoomScaleNormal="100" workbookViewId="0">
      <selection activeCell="O48" sqref="O4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45107</v>
      </c>
      <c r="F7" s="1"/>
      <c r="G7" s="1"/>
      <c r="H7" s="1"/>
    </row>
    <row r="9" spans="2:13" ht="16.5" thickBot="1" x14ac:dyDescent="0.3">
      <c r="B9" s="2" t="s">
        <v>24</v>
      </c>
      <c r="L9" s="5">
        <v>45016</v>
      </c>
      <c r="M9" s="6">
        <v>849371.08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45017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45047</v>
      </c>
      <c r="E13" s="11"/>
      <c r="G13" s="14">
        <v>0</v>
      </c>
      <c r="H13" s="14">
        <v>1500</v>
      </c>
      <c r="I13" s="12">
        <f t="shared" ref="I13:I14" si="0">G13+H13</f>
        <v>1500</v>
      </c>
      <c r="K13" s="15"/>
    </row>
    <row r="14" spans="2:13" ht="16.5" thickBot="1" x14ac:dyDescent="0.3">
      <c r="D14" s="11">
        <v>45078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4598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853969.08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412608.75</v>
      </c>
    </row>
    <row r="40" spans="2:13" ht="16.5" thickBot="1" x14ac:dyDescent="0.3">
      <c r="C40" s="7" t="s">
        <v>12</v>
      </c>
      <c r="I40" s="14">
        <v>0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4598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853969.08000000007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45">
        <v>45128</v>
      </c>
      <c r="I55" s="45"/>
    </row>
    <row r="56" spans="2:13" ht="16.5" thickTop="1" x14ac:dyDescent="0.25">
      <c r="B56" s="46" t="s">
        <v>8</v>
      </c>
      <c r="C56" s="46"/>
      <c r="D56" s="46"/>
      <c r="E56" s="46"/>
      <c r="F56" s="46"/>
      <c r="H56" s="46" t="s">
        <v>9</v>
      </c>
      <c r="I56" s="46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topLeftCell="A23" zoomScaleNormal="100" workbookViewId="0">
      <selection activeCell="A45" sqref="A45:XFD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45016</v>
      </c>
      <c r="F7" s="1"/>
      <c r="G7" s="1"/>
      <c r="H7" s="1"/>
    </row>
    <row r="9" spans="2:13" ht="16.5" thickBot="1" x14ac:dyDescent="0.3">
      <c r="B9" s="2" t="s">
        <v>24</v>
      </c>
      <c r="L9" s="5">
        <v>44926</v>
      </c>
      <c r="M9" s="6">
        <v>830513.08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44927</v>
      </c>
      <c r="E12" s="1"/>
      <c r="G12" s="12">
        <v>3098</v>
      </c>
      <c r="H12" s="12">
        <v>0</v>
      </c>
      <c r="I12" s="12">
        <f>G12+H12</f>
        <v>3098</v>
      </c>
      <c r="K12" s="13"/>
    </row>
    <row r="13" spans="2:13" ht="16.5" thickBot="1" x14ac:dyDescent="0.3">
      <c r="D13" s="11">
        <v>44958</v>
      </c>
      <c r="E13" s="11"/>
      <c r="G13" s="14">
        <v>11113</v>
      </c>
      <c r="H13" s="14">
        <v>0</v>
      </c>
      <c r="I13" s="12">
        <f t="shared" ref="I13:I14" si="0">G13+H13</f>
        <v>11113</v>
      </c>
      <c r="K13" s="15"/>
    </row>
    <row r="14" spans="2:13" ht="16.5" thickBot="1" x14ac:dyDescent="0.3">
      <c r="D14" s="11">
        <v>44986</v>
      </c>
      <c r="E14" s="1"/>
      <c r="G14" s="14">
        <v>4647</v>
      </c>
      <c r="H14" s="14">
        <v>0</v>
      </c>
      <c r="I14" s="12">
        <f t="shared" si="0"/>
        <v>4647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18858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849371.08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393750.75</v>
      </c>
    </row>
    <row r="40" spans="2:13" ht="16.5" thickBot="1" x14ac:dyDescent="0.3">
      <c r="C40" s="7" t="s">
        <v>12</v>
      </c>
      <c r="I40" s="14">
        <v>18858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849371.08000000007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45">
        <v>45035</v>
      </c>
      <c r="I55" s="45"/>
    </row>
    <row r="56" spans="2:13" ht="16.5" thickTop="1" x14ac:dyDescent="0.25">
      <c r="B56" s="46" t="s">
        <v>8</v>
      </c>
      <c r="C56" s="46"/>
      <c r="D56" s="46"/>
      <c r="E56" s="46"/>
      <c r="F56" s="46"/>
      <c r="H56" s="46" t="s">
        <v>9</v>
      </c>
      <c r="I56" s="46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58"/>
  <sheetViews>
    <sheetView topLeftCell="A23" zoomScaleNormal="100" workbookViewId="0">
      <selection activeCell="R15" sqref="R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44926</v>
      </c>
      <c r="F7" s="1"/>
      <c r="G7" s="1"/>
      <c r="H7" s="1"/>
    </row>
    <row r="9" spans="2:13" ht="16.5" thickBot="1" x14ac:dyDescent="0.3">
      <c r="B9" s="2" t="s">
        <v>24</v>
      </c>
      <c r="L9" s="5">
        <v>44834</v>
      </c>
      <c r="M9" s="6">
        <v>822290.08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44835</v>
      </c>
      <c r="E12" s="1"/>
      <c r="G12" s="12">
        <v>3625</v>
      </c>
      <c r="H12" s="12">
        <v>0</v>
      </c>
      <c r="I12" s="12">
        <f>G12+H12</f>
        <v>3625</v>
      </c>
      <c r="K12" s="13"/>
    </row>
    <row r="13" spans="2:13" ht="16.5" thickBot="1" x14ac:dyDescent="0.3">
      <c r="D13" s="11">
        <v>44866</v>
      </c>
      <c r="E13" s="11"/>
      <c r="G13" s="14">
        <v>3098</v>
      </c>
      <c r="H13" s="14">
        <v>0</v>
      </c>
      <c r="I13" s="12">
        <f t="shared" ref="I13:I14" si="0">G13+H13</f>
        <v>3098</v>
      </c>
      <c r="K13" s="15"/>
    </row>
    <row r="14" spans="2:13" ht="16.5" thickBot="1" x14ac:dyDescent="0.3">
      <c r="D14" s="11">
        <v>44896</v>
      </c>
      <c r="E14" s="1"/>
      <c r="G14" s="14">
        <v>0</v>
      </c>
      <c r="H14" s="14">
        <v>1500</v>
      </c>
      <c r="I14" s="12">
        <f t="shared" si="0"/>
        <v>1500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8223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830513.08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1500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385478.75</v>
      </c>
    </row>
    <row r="40" spans="2:13" ht="16.5" thickBot="1" x14ac:dyDescent="0.3">
      <c r="C40" s="7" t="s">
        <v>12</v>
      </c>
      <c r="I40" s="14">
        <v>8272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393750.75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830513.08000000007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830513.08000000007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45">
        <v>44972</v>
      </c>
      <c r="I55" s="45"/>
    </row>
    <row r="56" spans="2:13" ht="16.5" thickTop="1" x14ac:dyDescent="0.25">
      <c r="B56" s="46" t="s">
        <v>8</v>
      </c>
      <c r="C56" s="46"/>
      <c r="D56" s="46"/>
      <c r="E56" s="46"/>
      <c r="F56" s="46"/>
      <c r="H56" s="46" t="s">
        <v>9</v>
      </c>
      <c r="I56" s="46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8"/>
  <sheetViews>
    <sheetView zoomScaleNormal="100" workbookViewId="0">
      <selection activeCell="P15" sqref="P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44834</v>
      </c>
      <c r="F7" s="1"/>
      <c r="G7" s="1"/>
      <c r="H7" s="1"/>
    </row>
    <row r="9" spans="2:13" ht="16.5" thickBot="1" x14ac:dyDescent="0.3">
      <c r="B9" s="2" t="s">
        <v>24</v>
      </c>
      <c r="L9" s="5">
        <v>44742</v>
      </c>
      <c r="M9" s="6">
        <v>806289.08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44743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44774</v>
      </c>
      <c r="E13" s="11"/>
      <c r="G13" s="14">
        <v>12903</v>
      </c>
      <c r="H13" s="14">
        <v>0</v>
      </c>
      <c r="I13" s="12">
        <f t="shared" ref="I13:I14" si="0">G13+H13</f>
        <v>12903</v>
      </c>
      <c r="K13" s="15"/>
    </row>
    <row r="14" spans="2:13" ht="16.5" thickBot="1" x14ac:dyDescent="0.3">
      <c r="D14" s="11">
        <v>44805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16001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28">
        <f>+K16+M9+K28</f>
        <v>822290.08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435262.33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366379.75</v>
      </c>
    </row>
    <row r="40" spans="2:13" ht="16.5" thickBot="1" x14ac:dyDescent="0.3">
      <c r="C40" s="7" t="s">
        <v>12</v>
      </c>
      <c r="I40" s="14">
        <v>19099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385478.75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820741.08000000007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1549</v>
      </c>
      <c r="M45" s="30"/>
    </row>
    <row r="46" spans="2:13" ht="16.5" thickBot="1" x14ac:dyDescent="0.3">
      <c r="B46" s="7" t="s">
        <v>17</v>
      </c>
      <c r="J46" s="23"/>
      <c r="K46" s="16"/>
      <c r="M46" s="30">
        <f>L44+L45</f>
        <v>822290.08000000007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45">
        <v>44862</v>
      </c>
      <c r="I55" s="45"/>
    </row>
    <row r="56" spans="2:13" ht="16.5" thickTop="1" x14ac:dyDescent="0.25">
      <c r="B56" s="46" t="s">
        <v>8</v>
      </c>
      <c r="C56" s="46"/>
      <c r="D56" s="46"/>
      <c r="E56" s="46"/>
      <c r="F56" s="46"/>
      <c r="H56" s="46" t="s">
        <v>9</v>
      </c>
      <c r="I56" s="46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2024-01-26T08:00:00+00:00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65CE6F6-B7FA-4FE6-8DF8-A52E4255B0D3}"/>
</file>

<file path=customXml/itemProps2.xml><?xml version="1.0" encoding="utf-8"?>
<ds:datastoreItem xmlns:ds="http://schemas.openxmlformats.org/officeDocument/2006/customXml" ds:itemID="{8DAA173C-A3A3-41E1-9A2B-B3142C0D2842}"/>
</file>

<file path=customXml/itemProps3.xml><?xml version="1.0" encoding="utf-8"?>
<ds:datastoreItem xmlns:ds="http://schemas.openxmlformats.org/officeDocument/2006/customXml" ds:itemID="{BBFC0E7F-19CC-49BE-A031-FA1D2A7D989C}"/>
</file>

<file path=customXml/itemProps4.xml><?xml version="1.0" encoding="utf-8"?>
<ds:datastoreItem xmlns:ds="http://schemas.openxmlformats.org/officeDocument/2006/customXml" ds:itemID="{357EA222-D3E7-474C-BA37-24B3C31814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Q4-2023</vt:lpstr>
      <vt:lpstr>Q3-2023</vt:lpstr>
      <vt:lpstr>Q2-2023</vt:lpstr>
      <vt:lpstr>Q1-2023</vt:lpstr>
      <vt:lpstr>Q4-2022</vt:lpstr>
      <vt:lpstr>Q3-2022</vt:lpstr>
      <vt:lpstr>'Q1-2023'!Print_Area</vt:lpstr>
      <vt:lpstr>'Q2-2023'!Print_Area</vt:lpstr>
      <vt:lpstr>'Q3-2022'!Print_Area</vt:lpstr>
      <vt:lpstr>'Q3-2023'!Print_Area</vt:lpstr>
      <vt:lpstr>'Q4-2022'!Print_Area</vt:lpstr>
      <vt:lpstr>'Q4-2023'!Print_Area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Booth, Avery (UTC)</cp:lastModifiedBy>
  <cp:lastPrinted>2022-10-26T17:51:42Z</cp:lastPrinted>
  <dcterms:created xsi:type="dcterms:W3CDTF">2022-10-18T21:54:27Z</dcterms:created>
  <dcterms:modified xsi:type="dcterms:W3CDTF">2024-01-26T23:38:05Z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