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F13BEE4D-8689-40A8-9ABD-37785D16ADD0}" xr6:coauthVersionLast="47" xr6:coauthVersionMax="47" xr10:uidLastSave="{00000000-0000-0000-0000-000000000000}"/>
  <bookViews>
    <workbookView xWindow="-120" yWindow="-120" windowWidth="20730" windowHeight="11160" tabRatio="768" xr2:uid="{00000000-000D-0000-FFFF-FFFF00000000}"/>
  </bookViews>
  <sheets>
    <sheet name="Cover" sheetId="20" r:id="rId1"/>
    <sheet name="Instructions" sheetId="21" r:id="rId2"/>
    <sheet name="Compliance Summary" sheetId="11" r:id="rId3"/>
    <sheet name="Facility Detail" sheetId="14" r:id="rId4"/>
    <sheet name="Generation Rollup" sheetId="15" r:id="rId5"/>
  </sheets>
  <externalReferences>
    <externalReference r:id="rId6"/>
  </externalReferences>
  <definedNames>
    <definedName name="_xlnm._FilterDatabase" localSheetId="3" hidden="1">'Facility Detail'!$A$2:$N$1808</definedName>
    <definedName name="Facilities">'Facility Detail'!$B$4:$H$55</definedName>
    <definedName name="FacilityTypes">[1]Inputs!$A$20:$A$30</definedName>
    <definedName name="LaborBonus">[1]Inputs!$A$15:$A$17</definedName>
    <definedName name="nApprenticeshipBonus">[1]Inputs!$B$7</definedName>
    <definedName name="nDistributedGenerationBonus">[1]Inputs!$B$8</definedName>
    <definedName name="nOffsetContrib">[1]Inputs!$B$11</definedName>
    <definedName name="nReportingYear">[1]Inputs!$B$6</definedName>
    <definedName name="_xlnm.Print_Area" localSheetId="1">Instructions!$A$2:$F$39</definedName>
    <definedName name="sumActualRetirements">'[1]Actual Retirements'!$A$60:$S$60</definedName>
    <definedName name="sumAppliedNextYear">'[1]Applied to Next Year'!$A$60:$S$60</definedName>
    <definedName name="sumAppliedPriorYear">'[1]Applied to Prior Year'!$A$60:$S$60</definedName>
    <definedName name="sumApprenticeshipCredit">[1]Apprenticeship!$A$60:$S$60</definedName>
    <definedName name="sumDistributedGenerationBonus">'[1]Distributed Generation'!$A$60:$S$60</definedName>
    <definedName name="sumEligibleGeneration">'[1]Eligible Generation'!$A$60:$S$60</definedName>
    <definedName name="sumSales">[1]Sales!$A$177:$V$177</definedName>
    <definedName name="sumTotalMWh">'[1]Total MWh'!$A$60:$S$60</definedName>
    <definedName name="tblActualRetirements">'[1]Actual Retirements'!$A$2:$S$59</definedName>
    <definedName name="tblAdjSales">[1]Sales!$B$94:$V$115</definedName>
    <definedName name="tblAppliedNextYear">'[1]Applied to Next Year'!$A$2:$S$59</definedName>
    <definedName name="tblAppliedPriorYear">'[1]Applied to Prior Year'!$A$2:$S$59</definedName>
    <definedName name="tblApprenticeshipCredit">[1]Apprenticeship!$A$2:$S$59</definedName>
    <definedName name="tblDistributedGenerationBonus">'[1]Distributed Generation'!$A$2:$S$59</definedName>
    <definedName name="tblEligibleGeneration">'[1]Eligible Generation'!$A$2:$S$59</definedName>
    <definedName name="tblFacility">'[1]Facility Info'!$A$2:$L$59</definedName>
    <definedName name="tblQtyRequired">'[1]Load + Need'!$D$2:$S$5</definedName>
    <definedName name="tblSales">[1]Sales!$A$118:$V$176</definedName>
    <definedName name="tblTotalMWh">'[1]Total MWh'!$A$2:$S$59</definedName>
    <definedName name="tvActualRetirements">'[1]Actual Retirements'!$A$2:$S$2</definedName>
    <definedName name="tvAppliedNextYear">'[1]Applied to Next Year'!$A$2:$S$2</definedName>
    <definedName name="tvAppliedPriorYear">'[1]Applied to Prior Year'!$A$2:$S$2</definedName>
    <definedName name="tvApprenticeshipCredit">[1]Apprenticeship!$A$2:$S$2</definedName>
    <definedName name="tvDistributedGenerationBonus">'[1]Distributed Generation'!$A$2:$S$2</definedName>
    <definedName name="tvEligibleGeneration">'[1]Eligible Generation'!$A$2:$S$2</definedName>
    <definedName name="tvFacility">'[1]Facility Info'!$A$2:$L$2</definedName>
    <definedName name="tvSales">[1]Sales!$A$118:$V$118</definedName>
    <definedName name="tvTotalMWh">'[1]Total MWh'!$A$2:$S$2</definedName>
    <definedName name="tvYear">[1]Sales!$B$1:$V$1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1" l="1"/>
  <c r="B24" i="21" s="1"/>
  <c r="B25" i="21" s="1"/>
  <c r="B26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N104" i="14" l="1"/>
  <c r="N105" i="14"/>
  <c r="N106" i="14"/>
  <c r="N109" i="14"/>
  <c r="N110" i="14"/>
  <c r="N111" i="14"/>
  <c r="N114" i="14"/>
  <c r="N115" i="14"/>
  <c r="N116" i="14"/>
  <c r="N117" i="14"/>
  <c r="N130" i="14"/>
  <c r="N132" i="14"/>
  <c r="N142" i="14"/>
  <c r="N143" i="14"/>
  <c r="N144" i="14"/>
  <c r="N147" i="14"/>
  <c r="N148" i="14"/>
  <c r="N149" i="14"/>
  <c r="N152" i="14"/>
  <c r="N153" i="14"/>
  <c r="N154" i="14"/>
  <c r="N155" i="14"/>
  <c r="N168" i="14"/>
  <c r="N170" i="14"/>
  <c r="N180" i="14"/>
  <c r="N181" i="14"/>
  <c r="N182" i="14"/>
  <c r="N185" i="14"/>
  <c r="N186" i="14"/>
  <c r="N187" i="14"/>
  <c r="N190" i="14"/>
  <c r="N191" i="14"/>
  <c r="N192" i="14"/>
  <c r="N193" i="14"/>
  <c r="N206" i="14"/>
  <c r="N208" i="14"/>
  <c r="N218" i="14"/>
  <c r="N219" i="14"/>
  <c r="N220" i="14"/>
  <c r="N223" i="14"/>
  <c r="N224" i="14"/>
  <c r="N225" i="14"/>
  <c r="N228" i="14"/>
  <c r="N229" i="14"/>
  <c r="N230" i="14"/>
  <c r="N231" i="14"/>
  <c r="N244" i="14"/>
  <c r="N246" i="14"/>
  <c r="N256" i="14"/>
  <c r="N257" i="14"/>
  <c r="N258" i="14"/>
  <c r="N261" i="14"/>
  <c r="N262" i="14"/>
  <c r="N263" i="14"/>
  <c r="N266" i="14"/>
  <c r="N267" i="14"/>
  <c r="N268" i="14"/>
  <c r="N269" i="14"/>
  <c r="N282" i="14"/>
  <c r="N284" i="14"/>
  <c r="N294" i="14"/>
  <c r="N295" i="14"/>
  <c r="N296" i="14"/>
  <c r="N299" i="14"/>
  <c r="N300" i="14"/>
  <c r="N301" i="14"/>
  <c r="N304" i="14"/>
  <c r="N305" i="14"/>
  <c r="N306" i="14"/>
  <c r="N307" i="14"/>
  <c r="N320" i="14"/>
  <c r="N322" i="14"/>
  <c r="N332" i="14"/>
  <c r="N333" i="14"/>
  <c r="N334" i="14"/>
  <c r="N337" i="14"/>
  <c r="N338" i="14"/>
  <c r="N339" i="14"/>
  <c r="N342" i="14"/>
  <c r="N343" i="14"/>
  <c r="N344" i="14"/>
  <c r="N345" i="14"/>
  <c r="N358" i="14"/>
  <c r="N360" i="14"/>
  <c r="N370" i="14"/>
  <c r="N371" i="14"/>
  <c r="N372" i="14"/>
  <c r="N375" i="14"/>
  <c r="N376" i="14"/>
  <c r="N377" i="14"/>
  <c r="N380" i="14"/>
  <c r="N381" i="14"/>
  <c r="N382" i="14"/>
  <c r="N383" i="14"/>
  <c r="N396" i="14"/>
  <c r="N398" i="14"/>
  <c r="N408" i="14"/>
  <c r="N409" i="14"/>
  <c r="N410" i="14"/>
  <c r="N413" i="14"/>
  <c r="N414" i="14"/>
  <c r="N415" i="14"/>
  <c r="N418" i="14"/>
  <c r="N419" i="14"/>
  <c r="N420" i="14"/>
  <c r="N421" i="14"/>
  <c r="N434" i="14"/>
  <c r="N436" i="14"/>
  <c r="N446" i="14"/>
  <c r="N447" i="14"/>
  <c r="N448" i="14"/>
  <c r="N451" i="14"/>
  <c r="N452" i="14"/>
  <c r="N453" i="14"/>
  <c r="N456" i="14"/>
  <c r="N457" i="14"/>
  <c r="N458" i="14"/>
  <c r="N459" i="14"/>
  <c r="N472" i="14"/>
  <c r="N474" i="14"/>
  <c r="N484" i="14"/>
  <c r="N485" i="14"/>
  <c r="N486" i="14"/>
  <c r="N489" i="14"/>
  <c r="N490" i="14"/>
  <c r="N491" i="14"/>
  <c r="N494" i="14"/>
  <c r="N495" i="14"/>
  <c r="N496" i="14"/>
  <c r="N497" i="14"/>
  <c r="N510" i="14"/>
  <c r="N512" i="14"/>
  <c r="N522" i="14"/>
  <c r="N523" i="14"/>
  <c r="N524" i="14"/>
  <c r="N527" i="14"/>
  <c r="N528" i="14"/>
  <c r="N529" i="14"/>
  <c r="N532" i="14"/>
  <c r="N533" i="14"/>
  <c r="N534" i="14"/>
  <c r="N535" i="14"/>
  <c r="N548" i="14"/>
  <c r="N550" i="14"/>
  <c r="N560" i="14"/>
  <c r="N561" i="14"/>
  <c r="N562" i="14"/>
  <c r="N565" i="14"/>
  <c r="N566" i="14"/>
  <c r="N567" i="14"/>
  <c r="N570" i="14"/>
  <c r="N571" i="14"/>
  <c r="N572" i="14"/>
  <c r="N573" i="14"/>
  <c r="N586" i="14"/>
  <c r="N588" i="14"/>
  <c r="N598" i="14"/>
  <c r="N599" i="14"/>
  <c r="N600" i="14"/>
  <c r="N603" i="14"/>
  <c r="N604" i="14"/>
  <c r="N605" i="14"/>
  <c r="N608" i="14"/>
  <c r="N609" i="14"/>
  <c r="N610" i="14"/>
  <c r="N611" i="14"/>
  <c r="N624" i="14"/>
  <c r="N626" i="14"/>
  <c r="N636" i="14"/>
  <c r="N637" i="14"/>
  <c r="N638" i="14"/>
  <c r="N641" i="14"/>
  <c r="N642" i="14"/>
  <c r="N643" i="14"/>
  <c r="N646" i="14"/>
  <c r="N647" i="14"/>
  <c r="N648" i="14"/>
  <c r="N649" i="14"/>
  <c r="N662" i="14"/>
  <c r="N664" i="14"/>
  <c r="N674" i="14"/>
  <c r="N675" i="14"/>
  <c r="N676" i="14"/>
  <c r="N679" i="14"/>
  <c r="N680" i="14"/>
  <c r="N681" i="14"/>
  <c r="N684" i="14"/>
  <c r="N685" i="14"/>
  <c r="N686" i="14"/>
  <c r="N687" i="14"/>
  <c r="N700" i="14"/>
  <c r="N702" i="14"/>
  <c r="N712" i="14"/>
  <c r="N713" i="14"/>
  <c r="N714" i="14"/>
  <c r="N717" i="14"/>
  <c r="N718" i="14"/>
  <c r="N719" i="14"/>
  <c r="N722" i="14"/>
  <c r="N723" i="14"/>
  <c r="N724" i="14"/>
  <c r="N725" i="14"/>
  <c r="N738" i="14"/>
  <c r="N740" i="14"/>
  <c r="N750" i="14"/>
  <c r="N751" i="14"/>
  <c r="N752" i="14"/>
  <c r="N755" i="14"/>
  <c r="N756" i="14"/>
  <c r="N757" i="14"/>
  <c r="N760" i="14"/>
  <c r="N761" i="14"/>
  <c r="N762" i="14"/>
  <c r="N763" i="14"/>
  <c r="N776" i="14"/>
  <c r="N778" i="14"/>
  <c r="N788" i="14"/>
  <c r="N789" i="14"/>
  <c r="N790" i="14"/>
  <c r="N793" i="14"/>
  <c r="N794" i="14"/>
  <c r="N795" i="14"/>
  <c r="N798" i="14"/>
  <c r="N799" i="14"/>
  <c r="N800" i="14"/>
  <c r="N801" i="14"/>
  <c r="N814" i="14"/>
  <c r="N816" i="14"/>
  <c r="N826" i="14"/>
  <c r="N827" i="14"/>
  <c r="N828" i="14"/>
  <c r="N831" i="14"/>
  <c r="N832" i="14"/>
  <c r="N833" i="14"/>
  <c r="N836" i="14"/>
  <c r="N837" i="14"/>
  <c r="N838" i="14"/>
  <c r="N839" i="14"/>
  <c r="N852" i="14"/>
  <c r="N854" i="14"/>
  <c r="N864" i="14"/>
  <c r="N865" i="14"/>
  <c r="N866" i="14"/>
  <c r="N869" i="14"/>
  <c r="N870" i="14"/>
  <c r="N871" i="14"/>
  <c r="N874" i="14"/>
  <c r="N875" i="14"/>
  <c r="N876" i="14"/>
  <c r="N877" i="14"/>
  <c r="N890" i="14"/>
  <c r="N892" i="14"/>
  <c r="N902" i="14"/>
  <c r="N903" i="14"/>
  <c r="N904" i="14"/>
  <c r="N907" i="14"/>
  <c r="N908" i="14"/>
  <c r="N909" i="14"/>
  <c r="N912" i="14"/>
  <c r="N913" i="14"/>
  <c r="N914" i="14"/>
  <c r="N915" i="14"/>
  <c r="N928" i="14"/>
  <c r="N930" i="14"/>
  <c r="N940" i="14"/>
  <c r="N941" i="14"/>
  <c r="N942" i="14"/>
  <c r="N945" i="14"/>
  <c r="N946" i="14"/>
  <c r="N947" i="14"/>
  <c r="N950" i="14"/>
  <c r="N951" i="14"/>
  <c r="N952" i="14"/>
  <c r="N953" i="14"/>
  <c r="N966" i="14"/>
  <c r="N968" i="14"/>
  <c r="N978" i="14"/>
  <c r="N979" i="14"/>
  <c r="N980" i="14"/>
  <c r="N983" i="14"/>
  <c r="N984" i="14"/>
  <c r="N985" i="14"/>
  <c r="N988" i="14"/>
  <c r="N989" i="14"/>
  <c r="N990" i="14"/>
  <c r="N991" i="14"/>
  <c r="N1004" i="14"/>
  <c r="N1006" i="14"/>
  <c r="N1016" i="14"/>
  <c r="N1017" i="14"/>
  <c r="N1018" i="14"/>
  <c r="N1021" i="14"/>
  <c r="N1022" i="14"/>
  <c r="N1023" i="14"/>
  <c r="N1026" i="14"/>
  <c r="N1027" i="14"/>
  <c r="N1028" i="14"/>
  <c r="N1029" i="14"/>
  <c r="N1042" i="14"/>
  <c r="N1044" i="14"/>
  <c r="N1054" i="14"/>
  <c r="N1055" i="14"/>
  <c r="N1056" i="14"/>
  <c r="N1059" i="14"/>
  <c r="N1060" i="14"/>
  <c r="N1061" i="14"/>
  <c r="N1064" i="14"/>
  <c r="N1065" i="14"/>
  <c r="N1066" i="14"/>
  <c r="N1067" i="14"/>
  <c r="N1080" i="14"/>
  <c r="N1082" i="14"/>
  <c r="N1092" i="14"/>
  <c r="N1093" i="14"/>
  <c r="N1094" i="14"/>
  <c r="N1097" i="14"/>
  <c r="N1098" i="14"/>
  <c r="N1099" i="14"/>
  <c r="N1102" i="14"/>
  <c r="N1103" i="14"/>
  <c r="N1104" i="14"/>
  <c r="N1105" i="14"/>
  <c r="N1118" i="14"/>
  <c r="N1120" i="14"/>
  <c r="N1130" i="14"/>
  <c r="N1131" i="14"/>
  <c r="N1132" i="14"/>
  <c r="N1135" i="14"/>
  <c r="N1136" i="14"/>
  <c r="N1137" i="14"/>
  <c r="N1140" i="14"/>
  <c r="N1141" i="14"/>
  <c r="N1142" i="14"/>
  <c r="N1143" i="14"/>
  <c r="N1156" i="14"/>
  <c r="N1158" i="14"/>
  <c r="N1168" i="14"/>
  <c r="N1169" i="14"/>
  <c r="N1170" i="14"/>
  <c r="N1173" i="14"/>
  <c r="N1174" i="14"/>
  <c r="N1175" i="14"/>
  <c r="N1178" i="14"/>
  <c r="N1179" i="14"/>
  <c r="N1180" i="14"/>
  <c r="N1181" i="14"/>
  <c r="N1194" i="14"/>
  <c r="N1196" i="14"/>
  <c r="N1206" i="14"/>
  <c r="N1207" i="14"/>
  <c r="N1208" i="14"/>
  <c r="N1211" i="14"/>
  <c r="N1212" i="14"/>
  <c r="N1213" i="14"/>
  <c r="N1216" i="14"/>
  <c r="N1217" i="14"/>
  <c r="N1218" i="14"/>
  <c r="N1219" i="14"/>
  <c r="N1232" i="14"/>
  <c r="N1234" i="14"/>
  <c r="N1244" i="14"/>
  <c r="N1245" i="14"/>
  <c r="N1246" i="14"/>
  <c r="N1249" i="14"/>
  <c r="N1250" i="14"/>
  <c r="N1251" i="14"/>
  <c r="N1254" i="14"/>
  <c r="N1255" i="14"/>
  <c r="N1256" i="14"/>
  <c r="N1257" i="14"/>
  <c r="N1270" i="14"/>
  <c r="N1272" i="14"/>
  <c r="N1282" i="14"/>
  <c r="N1283" i="14"/>
  <c r="N1284" i="14"/>
  <c r="N1287" i="14"/>
  <c r="N1288" i="14"/>
  <c r="N1289" i="14"/>
  <c r="N1292" i="14"/>
  <c r="N1293" i="14"/>
  <c r="N1294" i="14"/>
  <c r="N1295" i="14"/>
  <c r="N1308" i="14"/>
  <c r="N1310" i="14"/>
  <c r="N1320" i="14"/>
  <c r="N1321" i="14"/>
  <c r="N1322" i="14"/>
  <c r="N1325" i="14"/>
  <c r="N1326" i="14"/>
  <c r="N1327" i="14"/>
  <c r="N1330" i="14"/>
  <c r="N1331" i="14"/>
  <c r="N1332" i="14"/>
  <c r="N1333" i="14"/>
  <c r="N1346" i="14"/>
  <c r="N1348" i="14"/>
  <c r="N1358" i="14"/>
  <c r="N1359" i="14"/>
  <c r="N1360" i="14"/>
  <c r="N1363" i="14"/>
  <c r="N1364" i="14"/>
  <c r="N1365" i="14"/>
  <c r="N1368" i="14"/>
  <c r="N1369" i="14"/>
  <c r="N1370" i="14"/>
  <c r="N1371" i="14"/>
  <c r="N1384" i="14"/>
  <c r="N1386" i="14"/>
  <c r="N1396" i="14"/>
  <c r="N1397" i="14"/>
  <c r="N1398" i="14"/>
  <c r="N1401" i="14"/>
  <c r="N1402" i="14"/>
  <c r="N1403" i="14"/>
  <c r="N1406" i="14"/>
  <c r="N1407" i="14"/>
  <c r="N1408" i="14"/>
  <c r="N1409" i="14"/>
  <c r="N1422" i="14"/>
  <c r="N1424" i="14"/>
  <c r="N1434" i="14"/>
  <c r="N1435" i="14"/>
  <c r="N1436" i="14"/>
  <c r="N1439" i="14"/>
  <c r="N1440" i="14"/>
  <c r="N1441" i="14"/>
  <c r="N1444" i="14"/>
  <c r="N1445" i="14"/>
  <c r="N1446" i="14"/>
  <c r="N1447" i="14"/>
  <c r="N1460" i="14"/>
  <c r="N1462" i="14"/>
  <c r="N1472" i="14"/>
  <c r="N1473" i="14"/>
  <c r="N1474" i="14"/>
  <c r="N1477" i="14"/>
  <c r="N1478" i="14"/>
  <c r="N1479" i="14"/>
  <c r="N1482" i="14"/>
  <c r="N1483" i="14"/>
  <c r="N1484" i="14"/>
  <c r="N1485" i="14"/>
  <c r="N1498" i="14"/>
  <c r="N1500" i="14"/>
  <c r="N1510" i="14"/>
  <c r="N1511" i="14"/>
  <c r="N1512" i="14"/>
  <c r="N1515" i="14"/>
  <c r="N1516" i="14"/>
  <c r="N1517" i="14"/>
  <c r="N1520" i="14"/>
  <c r="N1521" i="14"/>
  <c r="N1522" i="14"/>
  <c r="N1523" i="14"/>
  <c r="N1536" i="14"/>
  <c r="N1538" i="14"/>
  <c r="N1548" i="14"/>
  <c r="N1549" i="14"/>
  <c r="N1550" i="14"/>
  <c r="N1553" i="14"/>
  <c r="N1554" i="14"/>
  <c r="N1555" i="14"/>
  <c r="N1558" i="14"/>
  <c r="N1559" i="14"/>
  <c r="N1560" i="14"/>
  <c r="N1561" i="14"/>
  <c r="N1574" i="14"/>
  <c r="N1576" i="14"/>
  <c r="N1586" i="14"/>
  <c r="N1587" i="14"/>
  <c r="N1588" i="14"/>
  <c r="N1591" i="14"/>
  <c r="N1592" i="14"/>
  <c r="N1593" i="14"/>
  <c r="N1596" i="14"/>
  <c r="N1597" i="14"/>
  <c r="N1598" i="14"/>
  <c r="N1599" i="14"/>
  <c r="N1612" i="14"/>
  <c r="N1614" i="14"/>
  <c r="N1624" i="14"/>
  <c r="N1625" i="14"/>
  <c r="N1626" i="14"/>
  <c r="N1629" i="14"/>
  <c r="N1630" i="14"/>
  <c r="N1631" i="14"/>
  <c r="N1634" i="14"/>
  <c r="N1635" i="14"/>
  <c r="N1636" i="14"/>
  <c r="N1637" i="14"/>
  <c r="N1650" i="14"/>
  <c r="N1652" i="14"/>
  <c r="N1662" i="14"/>
  <c r="N1663" i="14"/>
  <c r="N1664" i="14"/>
  <c r="N1667" i="14"/>
  <c r="N1668" i="14"/>
  <c r="N1669" i="14"/>
  <c r="N1672" i="14"/>
  <c r="N1673" i="14"/>
  <c r="N1674" i="14"/>
  <c r="N1675" i="14"/>
  <c r="N1688" i="14"/>
  <c r="N1690" i="14"/>
  <c r="N1700" i="14"/>
  <c r="N1701" i="14"/>
  <c r="N1702" i="14"/>
  <c r="N1705" i="14"/>
  <c r="N1706" i="14"/>
  <c r="N1707" i="14"/>
  <c r="N1710" i="14"/>
  <c r="N1711" i="14"/>
  <c r="N1712" i="14"/>
  <c r="N1713" i="14"/>
  <c r="N1726" i="14"/>
  <c r="N1728" i="14"/>
  <c r="N1738" i="14"/>
  <c r="N1739" i="14"/>
  <c r="N1740" i="14"/>
  <c r="N1743" i="14"/>
  <c r="N1744" i="14"/>
  <c r="N1745" i="14"/>
  <c r="N1748" i="14"/>
  <c r="N1749" i="14"/>
  <c r="N1750" i="14"/>
  <c r="N1751" i="14"/>
  <c r="N1764" i="14"/>
  <c r="N1766" i="14"/>
  <c r="N1776" i="14"/>
  <c r="N1777" i="14"/>
  <c r="N1778" i="14"/>
  <c r="N1781" i="14"/>
  <c r="N1782" i="14"/>
  <c r="N1783" i="14"/>
  <c r="N1786" i="14"/>
  <c r="N1787" i="14"/>
  <c r="N1788" i="14"/>
  <c r="N1789" i="14"/>
  <c r="N1802" i="14"/>
  <c r="N1804" i="14"/>
  <c r="N94" i="14"/>
  <c r="N92" i="14"/>
  <c r="N79" i="14"/>
  <c r="N78" i="14"/>
  <c r="N77" i="14"/>
  <c r="N76" i="14"/>
  <c r="N73" i="14"/>
  <c r="N72" i="14"/>
  <c r="N71" i="14"/>
  <c r="N68" i="14"/>
  <c r="N67" i="14"/>
  <c r="N66" i="14"/>
  <c r="G2" i="14"/>
  <c r="F2" i="14" s="1"/>
  <c r="E2" i="14" s="1"/>
  <c r="D2" i="14" s="1"/>
  <c r="B1801" i="14" l="1"/>
  <c r="N1801" i="14" s="1"/>
  <c r="G1785" i="14"/>
  <c r="G1780" i="14"/>
  <c r="F1780" i="14" s="1"/>
  <c r="E1780" i="14" s="1"/>
  <c r="G1774" i="14"/>
  <c r="F1774" i="14" s="1"/>
  <c r="B1763" i="14"/>
  <c r="N1763" i="14" s="1"/>
  <c r="G1753" i="14"/>
  <c r="B1761" i="14" s="1"/>
  <c r="N1761" i="14" s="1"/>
  <c r="G1747" i="14"/>
  <c r="F1747" i="14" s="1"/>
  <c r="E1747" i="14" s="1"/>
  <c r="D1747" i="14" s="1"/>
  <c r="G1742" i="14"/>
  <c r="F1742" i="14" s="1"/>
  <c r="E1742" i="14" s="1"/>
  <c r="D1742" i="14" s="1"/>
  <c r="G1736" i="14"/>
  <c r="F1736" i="14" s="1"/>
  <c r="B1762" i="14" l="1"/>
  <c r="N1762" i="14" s="1"/>
  <c r="E1736" i="14"/>
  <c r="D1780" i="14"/>
  <c r="F1753" i="14"/>
  <c r="F1785" i="14"/>
  <c r="E1774" i="14"/>
  <c r="G1791" i="14"/>
  <c r="B1800" i="14"/>
  <c r="N1800" i="14" s="1"/>
  <c r="B1758" i="14"/>
  <c r="N1758" i="14" s="1"/>
  <c r="B1760" i="14"/>
  <c r="N1760" i="14" s="1"/>
  <c r="B1759" i="14" l="1"/>
  <c r="N1759" i="14" s="1"/>
  <c r="E1753" i="14"/>
  <c r="D1736" i="14"/>
  <c r="D1774" i="14"/>
  <c r="B1798" i="14"/>
  <c r="N1798" i="14" s="1"/>
  <c r="B1799" i="14"/>
  <c r="N1799" i="14" s="1"/>
  <c r="F1791" i="14"/>
  <c r="E1785" i="14"/>
  <c r="D1753" i="14" l="1"/>
  <c r="B1756" i="14"/>
  <c r="N1756" i="14" s="1"/>
  <c r="B1757" i="14"/>
  <c r="N1757" i="14" s="1"/>
  <c r="D1785" i="14"/>
  <c r="B1797" i="14"/>
  <c r="N1797" i="14" s="1"/>
  <c r="B1796" i="14"/>
  <c r="N1796" i="14" s="1"/>
  <c r="E1791" i="14"/>
  <c r="B1754" i="14" l="1"/>
  <c r="N1754" i="14" s="1"/>
  <c r="B1755" i="14"/>
  <c r="N1755" i="14" s="1"/>
  <c r="D1791" i="14"/>
  <c r="B1794" i="14"/>
  <c r="N1794" i="14" s="1"/>
  <c r="B1795" i="14"/>
  <c r="N1795" i="14" s="1"/>
  <c r="B1793" i="14" l="1"/>
  <c r="N1793" i="14" s="1"/>
  <c r="B1792" i="14"/>
  <c r="N1792" i="14" s="1"/>
  <c r="H18" i="15" l="1"/>
  <c r="F10" i="15" l="1"/>
  <c r="D10" i="15"/>
  <c r="G10" i="15"/>
  <c r="H13" i="15"/>
  <c r="G13" i="15"/>
  <c r="H12" i="15"/>
  <c r="D12" i="15"/>
  <c r="E10" i="15"/>
  <c r="E13" i="15"/>
  <c r="F12" i="15"/>
  <c r="D13" i="15"/>
  <c r="E12" i="15"/>
  <c r="F13" i="15"/>
  <c r="G12" i="15"/>
  <c r="H10" i="15"/>
  <c r="G4" i="15"/>
  <c r="F4" i="15" l="1"/>
  <c r="G18" i="15"/>
  <c r="E4" i="15" l="1"/>
  <c r="F18" i="15"/>
  <c r="D4" i="15" l="1"/>
  <c r="D18" i="15" s="1"/>
  <c r="E18" i="15"/>
  <c r="G1709" i="14" l="1"/>
  <c r="F1709" i="14" s="1"/>
  <c r="E1709" i="14" s="1"/>
  <c r="D1709" i="14" s="1"/>
  <c r="G1704" i="14"/>
  <c r="F1704" i="14" s="1"/>
  <c r="E1704" i="14" s="1"/>
  <c r="D1704" i="14" s="1"/>
  <c r="G1671" i="14"/>
  <c r="G1666" i="14"/>
  <c r="G1633" i="14"/>
  <c r="G1628" i="14"/>
  <c r="G1595" i="14"/>
  <c r="G1590" i="14"/>
  <c r="G1557" i="14"/>
  <c r="G1552" i="14"/>
  <c r="G1519" i="14"/>
  <c r="F1519" i="14" s="1"/>
  <c r="E1519" i="14" s="1"/>
  <c r="D1519" i="14" s="1"/>
  <c r="G1514" i="14"/>
  <c r="F1514" i="14" s="1"/>
  <c r="E1514" i="14" s="1"/>
  <c r="D1514" i="14" s="1"/>
  <c r="G1481" i="14"/>
  <c r="G1476" i="14"/>
  <c r="G1443" i="14"/>
  <c r="G1438" i="14"/>
  <c r="G1405" i="14"/>
  <c r="G1400" i="14"/>
  <c r="G1367" i="14"/>
  <c r="G1362" i="14"/>
  <c r="G1329" i="14"/>
  <c r="G1324" i="14"/>
  <c r="G1291" i="14"/>
  <c r="G1286" i="14"/>
  <c r="G1253" i="14"/>
  <c r="G1248" i="14"/>
  <c r="G1215" i="14"/>
  <c r="G1210" i="14"/>
  <c r="G1177" i="14"/>
  <c r="G1172" i="14"/>
  <c r="G1139" i="14"/>
  <c r="G1134" i="14"/>
  <c r="G1101" i="14"/>
  <c r="G1096" i="14"/>
  <c r="G1063" i="14"/>
  <c r="G1058" i="14"/>
  <c r="G1025" i="14"/>
  <c r="G1020" i="14"/>
  <c r="G987" i="14"/>
  <c r="G982" i="14"/>
  <c r="G949" i="14"/>
  <c r="G944" i="14"/>
  <c r="G911" i="14"/>
  <c r="G906" i="14"/>
  <c r="G873" i="14"/>
  <c r="G868" i="14"/>
  <c r="G835" i="14"/>
  <c r="F835" i="14" s="1"/>
  <c r="E835" i="14" s="1"/>
  <c r="D835" i="14" s="1"/>
  <c r="G830" i="14"/>
  <c r="F830" i="14" s="1"/>
  <c r="E830" i="14" s="1"/>
  <c r="D830" i="14" s="1"/>
  <c r="G797" i="14"/>
  <c r="G792" i="14"/>
  <c r="G759" i="14"/>
  <c r="G754" i="14"/>
  <c r="G721" i="14"/>
  <c r="G716" i="14"/>
  <c r="G683" i="14"/>
  <c r="G678" i="14"/>
  <c r="G645" i="14"/>
  <c r="G640" i="14"/>
  <c r="G607" i="14"/>
  <c r="F607" i="14" s="1"/>
  <c r="E607" i="14" s="1"/>
  <c r="D607" i="14" s="1"/>
  <c r="G602" i="14"/>
  <c r="F602" i="14" s="1"/>
  <c r="E602" i="14" s="1"/>
  <c r="D602" i="14" s="1"/>
  <c r="G569" i="14"/>
  <c r="G564" i="14"/>
  <c r="G531" i="14"/>
  <c r="G526" i="14"/>
  <c r="G493" i="14"/>
  <c r="G488" i="14"/>
  <c r="G455" i="14"/>
  <c r="G450" i="14"/>
  <c r="G417" i="14"/>
  <c r="G412" i="14"/>
  <c r="G379" i="14"/>
  <c r="G374" i="14"/>
  <c r="G341" i="14"/>
  <c r="G336" i="14"/>
  <c r="G303" i="14"/>
  <c r="F303" i="14" s="1"/>
  <c r="E303" i="14" s="1"/>
  <c r="D303" i="14" s="1"/>
  <c r="G298" i="14"/>
  <c r="F298" i="14" s="1"/>
  <c r="E298" i="14" s="1"/>
  <c r="D298" i="14" s="1"/>
  <c r="G265" i="14"/>
  <c r="G260" i="14"/>
  <c r="G227" i="14"/>
  <c r="G222" i="14"/>
  <c r="G189" i="14"/>
  <c r="F189" i="14" s="1"/>
  <c r="E189" i="14" s="1"/>
  <c r="D189" i="14" s="1"/>
  <c r="G184" i="14"/>
  <c r="F184" i="14" s="1"/>
  <c r="E184" i="14" s="1"/>
  <c r="D184" i="14" s="1"/>
  <c r="A100" i="14"/>
  <c r="G151" i="14"/>
  <c r="G146" i="14"/>
  <c r="G113" i="14"/>
  <c r="G108" i="14"/>
  <c r="G70" i="14"/>
  <c r="B65" i="14" l="1"/>
  <c r="N65" i="14" s="1"/>
  <c r="M62" i="14"/>
  <c r="G689" i="14"/>
  <c r="F689" i="14" s="1"/>
  <c r="G672" i="14"/>
  <c r="F672" i="14" s="1"/>
  <c r="G938" i="14"/>
  <c r="G976" i="14"/>
  <c r="G1014" i="14"/>
  <c r="G1052" i="14"/>
  <c r="G1090" i="14"/>
  <c r="G1242" i="14"/>
  <c r="G1280" i="14"/>
  <c r="G1356" i="14"/>
  <c r="G1432" i="14"/>
  <c r="G1470" i="14"/>
  <c r="G1508" i="14"/>
  <c r="G1546" i="14"/>
  <c r="G1660" i="14"/>
  <c r="G1698" i="14"/>
  <c r="G710" i="14"/>
  <c r="G140" i="14"/>
  <c r="F140" i="14" s="1"/>
  <c r="G64" i="14"/>
  <c r="G178" i="14"/>
  <c r="G216" i="14"/>
  <c r="G254" i="14"/>
  <c r="G330" i="14"/>
  <c r="G368" i="14"/>
  <c r="G406" i="14"/>
  <c r="G444" i="14"/>
  <c r="G482" i="14"/>
  <c r="G520" i="14"/>
  <c r="G558" i="14"/>
  <c r="G596" i="14"/>
  <c r="G634" i="14"/>
  <c r="G102" i="14"/>
  <c r="G748" i="14"/>
  <c r="A138" i="14"/>
  <c r="B242" i="14"/>
  <c r="N242" i="14" s="1"/>
  <c r="B318" i="14"/>
  <c r="N318" i="14" s="1"/>
  <c r="B470" i="14"/>
  <c r="N470" i="14" s="1"/>
  <c r="B546" i="14"/>
  <c r="N546" i="14" s="1"/>
  <c r="B584" i="14"/>
  <c r="N584" i="14" s="1"/>
  <c r="B699" i="14"/>
  <c r="N699" i="14" s="1"/>
  <c r="B737" i="14"/>
  <c r="N737" i="14" s="1"/>
  <c r="B813" i="14"/>
  <c r="N813" i="14" s="1"/>
  <c r="B850" i="14"/>
  <c r="N850" i="14" s="1"/>
  <c r="B888" i="14"/>
  <c r="N888" i="14" s="1"/>
  <c r="B926" i="14"/>
  <c r="N926" i="14" s="1"/>
  <c r="B964" i="14"/>
  <c r="N964" i="14" s="1"/>
  <c r="B1002" i="14"/>
  <c r="N1002" i="14" s="1"/>
  <c r="B1040" i="14"/>
  <c r="N1040" i="14" s="1"/>
  <c r="B1079" i="14"/>
  <c r="N1079" i="14" s="1"/>
  <c r="B1116" i="14"/>
  <c r="N1116" i="14" s="1"/>
  <c r="B1154" i="14"/>
  <c r="N1154" i="14" s="1"/>
  <c r="B1192" i="14"/>
  <c r="N1192" i="14" s="1"/>
  <c r="B1230" i="14"/>
  <c r="N1230" i="14" s="1"/>
  <c r="B1268" i="14"/>
  <c r="N1268" i="14" s="1"/>
  <c r="B91" i="14"/>
  <c r="N91" i="14" s="1"/>
  <c r="B204" i="14"/>
  <c r="N204" i="14" s="1"/>
  <c r="B280" i="14"/>
  <c r="N280" i="14" s="1"/>
  <c r="B356" i="14"/>
  <c r="N356" i="14" s="1"/>
  <c r="B622" i="14"/>
  <c r="N622" i="14" s="1"/>
  <c r="B661" i="14"/>
  <c r="N661" i="14" s="1"/>
  <c r="B1269" i="14"/>
  <c r="N1269" i="14" s="1"/>
  <c r="B1345" i="14"/>
  <c r="N1345" i="14" s="1"/>
  <c r="B1421" i="14"/>
  <c r="N1421" i="14" s="1"/>
  <c r="B1496" i="14"/>
  <c r="N1496" i="14" s="1"/>
  <c r="B1534" i="14"/>
  <c r="N1534" i="14" s="1"/>
  <c r="B1572" i="14"/>
  <c r="N1572" i="14" s="1"/>
  <c r="B1611" i="14"/>
  <c r="N1611" i="14" s="1"/>
  <c r="B1648" i="14"/>
  <c r="N1648" i="14" s="1"/>
  <c r="B1686" i="14"/>
  <c r="N1686" i="14" s="1"/>
  <c r="B1724" i="14"/>
  <c r="N1724" i="14" s="1"/>
  <c r="B1078" i="14"/>
  <c r="N1078" i="14" s="1"/>
  <c r="G613" i="14"/>
  <c r="B1610" i="14"/>
  <c r="N1610" i="14" s="1"/>
  <c r="B243" i="14"/>
  <c r="N243" i="14" s="1"/>
  <c r="B1687" i="14"/>
  <c r="N1687" i="14" s="1"/>
  <c r="B812" i="14"/>
  <c r="N812" i="14" s="1"/>
  <c r="B1420" i="14"/>
  <c r="N1420" i="14" s="1"/>
  <c r="B660" i="14"/>
  <c r="N660" i="14" s="1"/>
  <c r="B736" i="14"/>
  <c r="N736" i="14" s="1"/>
  <c r="B1344" i="14"/>
  <c r="N1344" i="14" s="1"/>
  <c r="G233" i="14"/>
  <c r="B585" i="14"/>
  <c r="N585" i="14" s="1"/>
  <c r="G575" i="14"/>
  <c r="B1307" i="14"/>
  <c r="N1307" i="14" s="1"/>
  <c r="G1297" i="14"/>
  <c r="B1306" i="14"/>
  <c r="N1306" i="14" s="1"/>
  <c r="G651" i="14"/>
  <c r="B927" i="14"/>
  <c r="N927" i="14" s="1"/>
  <c r="B965" i="14"/>
  <c r="N965" i="14" s="1"/>
  <c r="B394" i="14"/>
  <c r="N394" i="14" s="1"/>
  <c r="G1204" i="14"/>
  <c r="B1458" i="14"/>
  <c r="N1458" i="14" s="1"/>
  <c r="B1459" i="14"/>
  <c r="N1459" i="14" s="1"/>
  <c r="B508" i="14"/>
  <c r="N508" i="14" s="1"/>
  <c r="B509" i="14"/>
  <c r="N509" i="14" s="1"/>
  <c r="G824" i="14"/>
  <c r="G900" i="14"/>
  <c r="G1318" i="14"/>
  <c r="B1382" i="14"/>
  <c r="N1382" i="14" s="1"/>
  <c r="B1383" i="14"/>
  <c r="N1383" i="14" s="1"/>
  <c r="G1394" i="14"/>
  <c r="G1622" i="14"/>
  <c r="B357" i="14"/>
  <c r="N357" i="14" s="1"/>
  <c r="G347" i="14"/>
  <c r="B432" i="14"/>
  <c r="N432" i="14" s="1"/>
  <c r="B433" i="14"/>
  <c r="N433" i="14" s="1"/>
  <c r="B698" i="14"/>
  <c r="N698" i="14" s="1"/>
  <c r="G271" i="14"/>
  <c r="B281" i="14"/>
  <c r="N281" i="14" s="1"/>
  <c r="B471" i="14"/>
  <c r="N471" i="14" s="1"/>
  <c r="G461" i="14"/>
  <c r="B774" i="14"/>
  <c r="N774" i="14" s="1"/>
  <c r="B775" i="14"/>
  <c r="N775" i="14" s="1"/>
  <c r="G786" i="14"/>
  <c r="G1128" i="14"/>
  <c r="G1584" i="14"/>
  <c r="G75" i="14"/>
  <c r="G292" i="14"/>
  <c r="G862" i="14"/>
  <c r="G1166" i="14"/>
  <c r="G993" i="14"/>
  <c r="B1041" i="14"/>
  <c r="N1041" i="14" s="1"/>
  <c r="G1069" i="14"/>
  <c r="B1117" i="14"/>
  <c r="N1117" i="14" s="1"/>
  <c r="G727" i="14"/>
  <c r="G803" i="14"/>
  <c r="G1335" i="14"/>
  <c r="G1411" i="14"/>
  <c r="G1601" i="14"/>
  <c r="B1725" i="14"/>
  <c r="N1725" i="14" s="1"/>
  <c r="G1715" i="14"/>
  <c r="F1671" i="14"/>
  <c r="E1671" i="14" s="1"/>
  <c r="D1671" i="14" s="1"/>
  <c r="F1666" i="14"/>
  <c r="G1677" i="14"/>
  <c r="F1628" i="14"/>
  <c r="F1633" i="14"/>
  <c r="E1633" i="14" s="1"/>
  <c r="D1633" i="14" s="1"/>
  <c r="B1649" i="14"/>
  <c r="N1649" i="14" s="1"/>
  <c r="G1639" i="14"/>
  <c r="F1590" i="14"/>
  <c r="F1595" i="14"/>
  <c r="E1595" i="14" s="1"/>
  <c r="F1552" i="14"/>
  <c r="F1557" i="14"/>
  <c r="E1557" i="14" s="1"/>
  <c r="D1557" i="14" s="1"/>
  <c r="B1573" i="14"/>
  <c r="N1573" i="14" s="1"/>
  <c r="G1563" i="14"/>
  <c r="B1535" i="14"/>
  <c r="N1535" i="14" s="1"/>
  <c r="G1525" i="14"/>
  <c r="F1481" i="14"/>
  <c r="F1476" i="14"/>
  <c r="B1497" i="14"/>
  <c r="N1497" i="14" s="1"/>
  <c r="G1487" i="14"/>
  <c r="F1443" i="14"/>
  <c r="E1443" i="14" s="1"/>
  <c r="F1438" i="14"/>
  <c r="G1449" i="14"/>
  <c r="F1400" i="14"/>
  <c r="F1405" i="14"/>
  <c r="E1405" i="14" s="1"/>
  <c r="F1367" i="14"/>
  <c r="E1367" i="14" s="1"/>
  <c r="D1367" i="14" s="1"/>
  <c r="F1362" i="14"/>
  <c r="G1373" i="14"/>
  <c r="F1324" i="14"/>
  <c r="F1329" i="14"/>
  <c r="E1329" i="14" s="1"/>
  <c r="F1286" i="14"/>
  <c r="F1291" i="14"/>
  <c r="E1291" i="14" s="1"/>
  <c r="F1253" i="14"/>
  <c r="F1248" i="14"/>
  <c r="G1259" i="14"/>
  <c r="F1210" i="14"/>
  <c r="F1215" i="14"/>
  <c r="B1231" i="14"/>
  <c r="N1231" i="14" s="1"/>
  <c r="G1221" i="14"/>
  <c r="F1172" i="14"/>
  <c r="F1177" i="14"/>
  <c r="E1177" i="14" s="1"/>
  <c r="D1177" i="14" s="1"/>
  <c r="B1193" i="14"/>
  <c r="N1193" i="14" s="1"/>
  <c r="G1183" i="14"/>
  <c r="F1134" i="14"/>
  <c r="F1139" i="14"/>
  <c r="E1139" i="14" s="1"/>
  <c r="D1139" i="14" s="1"/>
  <c r="B1155" i="14"/>
  <c r="N1155" i="14" s="1"/>
  <c r="G1145" i="14"/>
  <c r="F1101" i="14"/>
  <c r="E1101" i="14" s="1"/>
  <c r="D1101" i="14" s="1"/>
  <c r="F1096" i="14"/>
  <c r="G1107" i="14"/>
  <c r="F1058" i="14"/>
  <c r="F1063" i="14"/>
  <c r="E1063" i="14" s="1"/>
  <c r="F1025" i="14"/>
  <c r="E1025" i="14" s="1"/>
  <c r="D1025" i="14" s="1"/>
  <c r="F1020" i="14"/>
  <c r="G1031" i="14"/>
  <c r="F982" i="14"/>
  <c r="F987" i="14"/>
  <c r="E987" i="14" s="1"/>
  <c r="B1003" i="14"/>
  <c r="N1003" i="14" s="1"/>
  <c r="F949" i="14"/>
  <c r="E949" i="14" s="1"/>
  <c r="D949" i="14" s="1"/>
  <c r="F944" i="14"/>
  <c r="G955" i="14"/>
  <c r="F911" i="14"/>
  <c r="E911" i="14" s="1"/>
  <c r="D911" i="14" s="1"/>
  <c r="F906" i="14"/>
  <c r="G917" i="14"/>
  <c r="F868" i="14"/>
  <c r="F873" i="14"/>
  <c r="B889" i="14"/>
  <c r="N889" i="14" s="1"/>
  <c r="G879" i="14"/>
  <c r="B851" i="14"/>
  <c r="N851" i="14" s="1"/>
  <c r="G841" i="14"/>
  <c r="F797" i="14"/>
  <c r="E797" i="14" s="1"/>
  <c r="F792" i="14"/>
  <c r="F759" i="14"/>
  <c r="E759" i="14" s="1"/>
  <c r="D759" i="14" s="1"/>
  <c r="F754" i="14"/>
  <c r="G765" i="14"/>
  <c r="F716" i="14"/>
  <c r="F721" i="14"/>
  <c r="E721" i="14" s="1"/>
  <c r="F678" i="14"/>
  <c r="F683" i="14"/>
  <c r="E683" i="14" s="1"/>
  <c r="F645" i="14"/>
  <c r="F640" i="14"/>
  <c r="B623" i="14"/>
  <c r="N623" i="14" s="1"/>
  <c r="F564" i="14"/>
  <c r="F569" i="14"/>
  <c r="E569" i="14" s="1"/>
  <c r="F531" i="14"/>
  <c r="E531" i="14" s="1"/>
  <c r="D531" i="14" s="1"/>
  <c r="F526" i="14"/>
  <c r="B547" i="14"/>
  <c r="N547" i="14" s="1"/>
  <c r="G537" i="14"/>
  <c r="F493" i="14"/>
  <c r="E493" i="14" s="1"/>
  <c r="D493" i="14" s="1"/>
  <c r="F488" i="14"/>
  <c r="G499" i="14"/>
  <c r="F455" i="14"/>
  <c r="E455" i="14" s="1"/>
  <c r="F450" i="14"/>
  <c r="F417" i="14"/>
  <c r="E417" i="14" s="1"/>
  <c r="D417" i="14" s="1"/>
  <c r="F412" i="14"/>
  <c r="G423" i="14"/>
  <c r="F374" i="14"/>
  <c r="F379" i="14"/>
  <c r="E379" i="14" s="1"/>
  <c r="D379" i="14" s="1"/>
  <c r="B395" i="14"/>
  <c r="N395" i="14" s="1"/>
  <c r="G385" i="14"/>
  <c r="F336" i="14"/>
  <c r="F341" i="14"/>
  <c r="E341" i="14" s="1"/>
  <c r="B319" i="14"/>
  <c r="N319" i="14" s="1"/>
  <c r="G309" i="14"/>
  <c r="F260" i="14"/>
  <c r="F265" i="14"/>
  <c r="E265" i="14" s="1"/>
  <c r="F222" i="14"/>
  <c r="F227" i="14"/>
  <c r="E227" i="14" s="1"/>
  <c r="D227" i="14" s="1"/>
  <c r="B205" i="14"/>
  <c r="N205" i="14" s="1"/>
  <c r="G195" i="14"/>
  <c r="F151" i="14"/>
  <c r="F146" i="14"/>
  <c r="B167" i="14"/>
  <c r="N167" i="14" s="1"/>
  <c r="G157" i="14"/>
  <c r="B166" i="14"/>
  <c r="N166" i="14" s="1"/>
  <c r="F113" i="14"/>
  <c r="F108" i="14"/>
  <c r="B129" i="14"/>
  <c r="N129" i="14" s="1"/>
  <c r="G119" i="14"/>
  <c r="B128" i="14"/>
  <c r="N128" i="14" s="1"/>
  <c r="B90" i="14"/>
  <c r="N90" i="14" s="1"/>
  <c r="G81" i="14"/>
  <c r="F70" i="14"/>
  <c r="E37" i="11"/>
  <c r="E16" i="11"/>
  <c r="E11" i="11"/>
  <c r="D11" i="11" s="1"/>
  <c r="C11" i="11" s="1"/>
  <c r="B11" i="11" s="1"/>
  <c r="B141" i="14" l="1"/>
  <c r="N141" i="14" s="1"/>
  <c r="M138" i="14"/>
  <c r="B103" i="14"/>
  <c r="N103" i="14" s="1"/>
  <c r="M100" i="14"/>
  <c r="M63" i="14"/>
  <c r="L62" i="14"/>
  <c r="F126" i="14"/>
  <c r="A176" i="14"/>
  <c r="B696" i="14"/>
  <c r="N696" i="14" s="1"/>
  <c r="B697" i="14"/>
  <c r="N697" i="14" s="1"/>
  <c r="F993" i="14"/>
  <c r="E993" i="14" s="1"/>
  <c r="F64" i="14"/>
  <c r="E64" i="14" s="1"/>
  <c r="E68" i="14" s="1"/>
  <c r="F102" i="14"/>
  <c r="F1622" i="14"/>
  <c r="F1318" i="14"/>
  <c r="F1166" i="14"/>
  <c r="F1584" i="14"/>
  <c r="F1394" i="14"/>
  <c r="F900" i="14"/>
  <c r="F634" i="14"/>
  <c r="F558" i="14"/>
  <c r="F482" i="14"/>
  <c r="F406" i="14"/>
  <c r="F330" i="14"/>
  <c r="F216" i="14"/>
  <c r="F710" i="14"/>
  <c r="F1698" i="14"/>
  <c r="F1546" i="14"/>
  <c r="F1470" i="14"/>
  <c r="F1356" i="14"/>
  <c r="F1242" i="14"/>
  <c r="F1052" i="14"/>
  <c r="F976" i="14"/>
  <c r="F862" i="14"/>
  <c r="F1128" i="14"/>
  <c r="F824" i="14"/>
  <c r="F1204" i="14"/>
  <c r="F292" i="14"/>
  <c r="F786" i="14"/>
  <c r="F748" i="14"/>
  <c r="E672" i="14"/>
  <c r="F596" i="14"/>
  <c r="F520" i="14"/>
  <c r="F444" i="14"/>
  <c r="F368" i="14"/>
  <c r="F254" i="14"/>
  <c r="F178" i="14"/>
  <c r="F1660" i="14"/>
  <c r="F1508" i="14"/>
  <c r="F1432" i="14"/>
  <c r="F1280" i="14"/>
  <c r="F1090" i="14"/>
  <c r="F1014" i="14"/>
  <c r="F938" i="14"/>
  <c r="F75" i="14"/>
  <c r="E75" i="14" s="1"/>
  <c r="B621" i="14"/>
  <c r="N621" i="14" s="1"/>
  <c r="B659" i="14"/>
  <c r="N659" i="14" s="1"/>
  <c r="B583" i="14"/>
  <c r="N583" i="14" s="1"/>
  <c r="B241" i="14"/>
  <c r="N241" i="14" s="1"/>
  <c r="F81" i="14"/>
  <c r="F613" i="14"/>
  <c r="B240" i="14"/>
  <c r="N240" i="14" s="1"/>
  <c r="E22" i="11"/>
  <c r="A32" i="11"/>
  <c r="A31" i="11"/>
  <c r="B620" i="14"/>
  <c r="N620" i="14" s="1"/>
  <c r="F575" i="14"/>
  <c r="B582" i="14"/>
  <c r="N582" i="14" s="1"/>
  <c r="F233" i="14"/>
  <c r="B1304" i="14"/>
  <c r="N1304" i="14" s="1"/>
  <c r="F1297" i="14"/>
  <c r="B1305" i="14"/>
  <c r="N1305" i="14" s="1"/>
  <c r="F651" i="14"/>
  <c r="B658" i="14"/>
  <c r="N658" i="14" s="1"/>
  <c r="D987" i="14"/>
  <c r="E645" i="14"/>
  <c r="D645" i="14" s="1"/>
  <c r="E1253" i="14"/>
  <c r="E1215" i="14"/>
  <c r="D1443" i="14"/>
  <c r="E873" i="14"/>
  <c r="E1481" i="14"/>
  <c r="B1419" i="14"/>
  <c r="N1419" i="14" s="1"/>
  <c r="B1418" i="14"/>
  <c r="N1418" i="14" s="1"/>
  <c r="F1411" i="14"/>
  <c r="B694" i="14"/>
  <c r="N694" i="14" s="1"/>
  <c r="E689" i="14"/>
  <c r="B695" i="14"/>
  <c r="N695" i="14" s="1"/>
  <c r="B1343" i="14"/>
  <c r="N1343" i="14" s="1"/>
  <c r="B1342" i="14"/>
  <c r="N1342" i="14" s="1"/>
  <c r="F1335" i="14"/>
  <c r="B1001" i="14"/>
  <c r="N1001" i="14" s="1"/>
  <c r="B1000" i="14"/>
  <c r="N1000" i="14" s="1"/>
  <c r="B279" i="14"/>
  <c r="N279" i="14" s="1"/>
  <c r="B278" i="14"/>
  <c r="N278" i="14" s="1"/>
  <c r="F271" i="14"/>
  <c r="B811" i="14"/>
  <c r="N811" i="14" s="1"/>
  <c r="B810" i="14"/>
  <c r="N810" i="14" s="1"/>
  <c r="F803" i="14"/>
  <c r="B469" i="14"/>
  <c r="N469" i="14" s="1"/>
  <c r="B468" i="14"/>
  <c r="N468" i="14" s="1"/>
  <c r="F461" i="14"/>
  <c r="B355" i="14"/>
  <c r="N355" i="14" s="1"/>
  <c r="B354" i="14"/>
  <c r="N354" i="14" s="1"/>
  <c r="F347" i="14"/>
  <c r="B1609" i="14"/>
  <c r="N1609" i="14" s="1"/>
  <c r="B1608" i="14"/>
  <c r="N1608" i="14" s="1"/>
  <c r="F1601" i="14"/>
  <c r="B735" i="14"/>
  <c r="N735" i="14" s="1"/>
  <c r="B734" i="14"/>
  <c r="N734" i="14" s="1"/>
  <c r="F727" i="14"/>
  <c r="B1077" i="14"/>
  <c r="N1077" i="14" s="1"/>
  <c r="F1069" i="14"/>
  <c r="B1076" i="14"/>
  <c r="N1076" i="14" s="1"/>
  <c r="B1723" i="14"/>
  <c r="N1723" i="14" s="1"/>
  <c r="F1715" i="14"/>
  <c r="B1722" i="14"/>
  <c r="N1722" i="14" s="1"/>
  <c r="B1685" i="14"/>
  <c r="N1685" i="14" s="1"/>
  <c r="B1684" i="14"/>
  <c r="N1684" i="14" s="1"/>
  <c r="F1677" i="14"/>
  <c r="E1666" i="14"/>
  <c r="B1647" i="14"/>
  <c r="N1647" i="14" s="1"/>
  <c r="B1646" i="14"/>
  <c r="N1646" i="14" s="1"/>
  <c r="F1639" i="14"/>
  <c r="E1628" i="14"/>
  <c r="E1590" i="14"/>
  <c r="D1595" i="14"/>
  <c r="B1571" i="14"/>
  <c r="N1571" i="14" s="1"/>
  <c r="B1570" i="14"/>
  <c r="N1570" i="14" s="1"/>
  <c r="F1563" i="14"/>
  <c r="E1552" i="14"/>
  <c r="B1533" i="14"/>
  <c r="N1533" i="14" s="1"/>
  <c r="F1525" i="14"/>
  <c r="B1532" i="14"/>
  <c r="N1532" i="14" s="1"/>
  <c r="B1495" i="14"/>
  <c r="N1495" i="14" s="1"/>
  <c r="B1494" i="14"/>
  <c r="N1494" i="14" s="1"/>
  <c r="F1487" i="14"/>
  <c r="E1476" i="14"/>
  <c r="E1438" i="14"/>
  <c r="B1457" i="14"/>
  <c r="N1457" i="14" s="1"/>
  <c r="B1456" i="14"/>
  <c r="N1456" i="14" s="1"/>
  <c r="F1449" i="14"/>
  <c r="E1400" i="14"/>
  <c r="D1405" i="14"/>
  <c r="B1381" i="14"/>
  <c r="N1381" i="14" s="1"/>
  <c r="F1373" i="14"/>
  <c r="B1380" i="14"/>
  <c r="N1380" i="14" s="1"/>
  <c r="E1362" i="14"/>
  <c r="E1324" i="14"/>
  <c r="D1329" i="14"/>
  <c r="E1286" i="14"/>
  <c r="D1291" i="14"/>
  <c r="B1267" i="14"/>
  <c r="N1267" i="14" s="1"/>
  <c r="F1259" i="14"/>
  <c r="B1266" i="14"/>
  <c r="N1266" i="14" s="1"/>
  <c r="E1248" i="14"/>
  <c r="B1229" i="14"/>
  <c r="N1229" i="14" s="1"/>
  <c r="B1228" i="14"/>
  <c r="N1228" i="14" s="1"/>
  <c r="F1221" i="14"/>
  <c r="E1210" i="14"/>
  <c r="B1191" i="14"/>
  <c r="N1191" i="14" s="1"/>
  <c r="B1190" i="14"/>
  <c r="N1190" i="14" s="1"/>
  <c r="F1183" i="14"/>
  <c r="E1172" i="14"/>
  <c r="B1153" i="14"/>
  <c r="N1153" i="14" s="1"/>
  <c r="F1145" i="14"/>
  <c r="B1152" i="14"/>
  <c r="N1152" i="14" s="1"/>
  <c r="E1134" i="14"/>
  <c r="B1115" i="14"/>
  <c r="N1115" i="14" s="1"/>
  <c r="B1114" i="14"/>
  <c r="N1114" i="14" s="1"/>
  <c r="F1107" i="14"/>
  <c r="E1096" i="14"/>
  <c r="E1058" i="14"/>
  <c r="D1063" i="14"/>
  <c r="B1039" i="14"/>
  <c r="N1039" i="14" s="1"/>
  <c r="F1031" i="14"/>
  <c r="B1038" i="14"/>
  <c r="N1038" i="14" s="1"/>
  <c r="E1020" i="14"/>
  <c r="E982" i="14"/>
  <c r="B963" i="14"/>
  <c r="N963" i="14" s="1"/>
  <c r="B962" i="14"/>
  <c r="N962" i="14" s="1"/>
  <c r="F955" i="14"/>
  <c r="E944" i="14"/>
  <c r="E906" i="14"/>
  <c r="B925" i="14"/>
  <c r="N925" i="14" s="1"/>
  <c r="F917" i="14"/>
  <c r="B924" i="14"/>
  <c r="N924" i="14" s="1"/>
  <c r="B887" i="14"/>
  <c r="N887" i="14" s="1"/>
  <c r="F879" i="14"/>
  <c r="B886" i="14"/>
  <c r="N886" i="14" s="1"/>
  <c r="E868" i="14"/>
  <c r="B849" i="14"/>
  <c r="N849" i="14" s="1"/>
  <c r="F841" i="14"/>
  <c r="B848" i="14"/>
  <c r="N848" i="14" s="1"/>
  <c r="E792" i="14"/>
  <c r="D797" i="14"/>
  <c r="B773" i="14"/>
  <c r="N773" i="14" s="1"/>
  <c r="B772" i="14"/>
  <c r="N772" i="14" s="1"/>
  <c r="F765" i="14"/>
  <c r="E754" i="14"/>
  <c r="E716" i="14"/>
  <c r="D721" i="14"/>
  <c r="E678" i="14"/>
  <c r="D683" i="14"/>
  <c r="E640" i="14"/>
  <c r="E564" i="14"/>
  <c r="D569" i="14"/>
  <c r="B545" i="14"/>
  <c r="N545" i="14" s="1"/>
  <c r="B544" i="14"/>
  <c r="N544" i="14" s="1"/>
  <c r="F537" i="14"/>
  <c r="E526" i="14"/>
  <c r="B507" i="14"/>
  <c r="N507" i="14" s="1"/>
  <c r="B506" i="14"/>
  <c r="N506" i="14" s="1"/>
  <c r="F499" i="14"/>
  <c r="E488" i="14"/>
  <c r="E450" i="14"/>
  <c r="D455" i="14"/>
  <c r="E412" i="14"/>
  <c r="B431" i="14"/>
  <c r="N431" i="14" s="1"/>
  <c r="F423" i="14"/>
  <c r="B430" i="14"/>
  <c r="N430" i="14" s="1"/>
  <c r="B393" i="14"/>
  <c r="N393" i="14" s="1"/>
  <c r="B392" i="14"/>
  <c r="N392" i="14" s="1"/>
  <c r="F385" i="14"/>
  <c r="E374" i="14"/>
  <c r="E336" i="14"/>
  <c r="D341" i="14"/>
  <c r="B317" i="14"/>
  <c r="N317" i="14" s="1"/>
  <c r="F309" i="14"/>
  <c r="B316" i="14"/>
  <c r="N316" i="14" s="1"/>
  <c r="D265" i="14"/>
  <c r="E260" i="14"/>
  <c r="E222" i="14"/>
  <c r="B203" i="14"/>
  <c r="N203" i="14" s="1"/>
  <c r="F195" i="14"/>
  <c r="B202" i="14"/>
  <c r="N202" i="14" s="1"/>
  <c r="E146" i="14"/>
  <c r="E140" i="14"/>
  <c r="B165" i="14"/>
  <c r="N165" i="14" s="1"/>
  <c r="F157" i="14"/>
  <c r="E163" i="14" s="1"/>
  <c r="B164" i="14"/>
  <c r="N164" i="14" s="1"/>
  <c r="E151" i="14"/>
  <c r="B127" i="14"/>
  <c r="N127" i="14" s="1"/>
  <c r="B126" i="14"/>
  <c r="N126" i="14" s="1"/>
  <c r="F119" i="14"/>
  <c r="E108" i="14"/>
  <c r="E113" i="14"/>
  <c r="B88" i="14"/>
  <c r="N88" i="14" s="1"/>
  <c r="D37" i="11"/>
  <c r="B89" i="14"/>
  <c r="N89" i="14" s="1"/>
  <c r="E6" i="11"/>
  <c r="E70" i="14"/>
  <c r="D16" i="11"/>
  <c r="M64" i="14" l="1"/>
  <c r="L63" i="14"/>
  <c r="L100" i="14"/>
  <c r="M101" i="14"/>
  <c r="L138" i="14"/>
  <c r="M139" i="14"/>
  <c r="A214" i="14"/>
  <c r="G144" i="14"/>
  <c r="E144" i="14"/>
  <c r="F164" i="14"/>
  <c r="G166" i="14"/>
  <c r="G128" i="14"/>
  <c r="F165" i="14"/>
  <c r="G167" i="14"/>
  <c r="E87" i="14"/>
  <c r="G129" i="14"/>
  <c r="F89" i="14"/>
  <c r="F127" i="14"/>
  <c r="G91" i="14"/>
  <c r="G68" i="14"/>
  <c r="F106" i="14"/>
  <c r="F68" i="14"/>
  <c r="E162" i="14"/>
  <c r="E125" i="14"/>
  <c r="E124" i="14"/>
  <c r="F240" i="14"/>
  <c r="E239" i="14"/>
  <c r="E238" i="14"/>
  <c r="G243" i="14"/>
  <c r="G242" i="14"/>
  <c r="F241" i="14"/>
  <c r="E200" i="14"/>
  <c r="G205" i="14"/>
  <c r="G204" i="14"/>
  <c r="F203" i="14"/>
  <c r="F202" i="14"/>
  <c r="E201" i="14"/>
  <c r="H144" i="14"/>
  <c r="F88" i="14"/>
  <c r="G90" i="14"/>
  <c r="E102" i="14"/>
  <c r="E106" i="14" s="1"/>
  <c r="B999" i="14"/>
  <c r="N999" i="14" s="1"/>
  <c r="E86" i="14"/>
  <c r="B998" i="14"/>
  <c r="N998" i="14" s="1"/>
  <c r="F144" i="14"/>
  <c r="H106" i="14"/>
  <c r="H68" i="14"/>
  <c r="G106" i="14"/>
  <c r="B619" i="14"/>
  <c r="N619" i="14" s="1"/>
  <c r="B87" i="14"/>
  <c r="N87" i="14" s="1"/>
  <c r="E938" i="14"/>
  <c r="E1090" i="14"/>
  <c r="E1432" i="14"/>
  <c r="E1660" i="14"/>
  <c r="E178" i="14"/>
  <c r="E182" i="14" s="1"/>
  <c r="E368" i="14"/>
  <c r="E520" i="14"/>
  <c r="D672" i="14"/>
  <c r="E786" i="14"/>
  <c r="E1204" i="14"/>
  <c r="E1128" i="14"/>
  <c r="E976" i="14"/>
  <c r="E1242" i="14"/>
  <c r="E1470" i="14"/>
  <c r="E1698" i="14"/>
  <c r="E216" i="14"/>
  <c r="E406" i="14"/>
  <c r="E558" i="14"/>
  <c r="E900" i="14"/>
  <c r="E1584" i="14"/>
  <c r="E1318" i="14"/>
  <c r="E1014" i="14"/>
  <c r="E1280" i="14"/>
  <c r="E1508" i="14"/>
  <c r="E254" i="14"/>
  <c r="E444" i="14"/>
  <c r="E596" i="14"/>
  <c r="E748" i="14"/>
  <c r="E292" i="14"/>
  <c r="E824" i="14"/>
  <c r="E862" i="14"/>
  <c r="E1052" i="14"/>
  <c r="E1356" i="14"/>
  <c r="E1546" i="14"/>
  <c r="E710" i="14"/>
  <c r="E330" i="14"/>
  <c r="E482" i="14"/>
  <c r="E634" i="14"/>
  <c r="E1394" i="14"/>
  <c r="E1166" i="14"/>
  <c r="E1622" i="14"/>
  <c r="E613" i="14"/>
  <c r="B618" i="14"/>
  <c r="N618" i="14" s="1"/>
  <c r="E81" i="14"/>
  <c r="B86" i="14"/>
  <c r="N86" i="14" s="1"/>
  <c r="B581" i="14"/>
  <c r="N581" i="14" s="1"/>
  <c r="E1297" i="14"/>
  <c r="B1302" i="14"/>
  <c r="N1302" i="14" s="1"/>
  <c r="D22" i="11"/>
  <c r="A29" i="11"/>
  <c r="A30" i="11"/>
  <c r="C37" i="11"/>
  <c r="E575" i="14"/>
  <c r="B580" i="14"/>
  <c r="N580" i="14" s="1"/>
  <c r="B238" i="14"/>
  <c r="N238" i="14" s="1"/>
  <c r="E233" i="14"/>
  <c r="D237" i="14" s="1"/>
  <c r="B239" i="14"/>
  <c r="N239" i="14" s="1"/>
  <c r="B1303" i="14"/>
  <c r="N1303" i="14" s="1"/>
  <c r="E651" i="14"/>
  <c r="B657" i="14"/>
  <c r="N657" i="14" s="1"/>
  <c r="B656" i="14"/>
  <c r="N656" i="14" s="1"/>
  <c r="A252" i="14"/>
  <c r="B732" i="14"/>
  <c r="N732" i="14" s="1"/>
  <c r="E727" i="14"/>
  <c r="B733" i="14"/>
  <c r="N733" i="14" s="1"/>
  <c r="D873" i="14"/>
  <c r="D1253" i="14"/>
  <c r="B466" i="14"/>
  <c r="N466" i="14" s="1"/>
  <c r="E461" i="14"/>
  <c r="B467" i="14"/>
  <c r="N467" i="14" s="1"/>
  <c r="B808" i="14"/>
  <c r="N808" i="14" s="1"/>
  <c r="E803" i="14"/>
  <c r="B809" i="14"/>
  <c r="N809" i="14" s="1"/>
  <c r="B276" i="14"/>
  <c r="N276" i="14" s="1"/>
  <c r="E271" i="14"/>
  <c r="B277" i="14"/>
  <c r="N277" i="14" s="1"/>
  <c r="D1215" i="14"/>
  <c r="B1606" i="14"/>
  <c r="N1606" i="14" s="1"/>
  <c r="E1601" i="14"/>
  <c r="B1607" i="14"/>
  <c r="N1607" i="14" s="1"/>
  <c r="B352" i="14"/>
  <c r="N352" i="14" s="1"/>
  <c r="E347" i="14"/>
  <c r="B353" i="14"/>
  <c r="N353" i="14" s="1"/>
  <c r="B1340" i="14"/>
  <c r="N1340" i="14" s="1"/>
  <c r="E1335" i="14"/>
  <c r="B1341" i="14"/>
  <c r="N1341" i="14" s="1"/>
  <c r="B1416" i="14"/>
  <c r="N1416" i="14" s="1"/>
  <c r="E1411" i="14"/>
  <c r="B1417" i="14"/>
  <c r="N1417" i="14" s="1"/>
  <c r="B1074" i="14"/>
  <c r="N1074" i="14" s="1"/>
  <c r="E1069" i="14"/>
  <c r="B1075" i="14"/>
  <c r="N1075" i="14" s="1"/>
  <c r="B693" i="14"/>
  <c r="N693" i="14" s="1"/>
  <c r="B692" i="14"/>
  <c r="N692" i="14" s="1"/>
  <c r="D689" i="14"/>
  <c r="D75" i="14"/>
  <c r="D1481" i="14"/>
  <c r="B1720" i="14"/>
  <c r="N1720" i="14" s="1"/>
  <c r="B1721" i="14"/>
  <c r="N1721" i="14" s="1"/>
  <c r="E1715" i="14"/>
  <c r="D1666" i="14"/>
  <c r="E1677" i="14"/>
  <c r="B1682" i="14"/>
  <c r="N1682" i="14" s="1"/>
  <c r="B1683" i="14"/>
  <c r="N1683" i="14" s="1"/>
  <c r="D1628" i="14"/>
  <c r="E1639" i="14"/>
  <c r="B1644" i="14"/>
  <c r="N1644" i="14" s="1"/>
  <c r="B1645" i="14"/>
  <c r="N1645" i="14" s="1"/>
  <c r="D1590" i="14"/>
  <c r="E1563" i="14"/>
  <c r="B1568" i="14"/>
  <c r="N1568" i="14" s="1"/>
  <c r="B1569" i="14"/>
  <c r="N1569" i="14" s="1"/>
  <c r="D1552" i="14"/>
  <c r="B1530" i="14"/>
  <c r="N1530" i="14" s="1"/>
  <c r="B1531" i="14"/>
  <c r="N1531" i="14" s="1"/>
  <c r="E1525" i="14"/>
  <c r="D1476" i="14"/>
  <c r="B1492" i="14"/>
  <c r="N1492" i="14" s="1"/>
  <c r="B1493" i="14"/>
  <c r="N1493" i="14" s="1"/>
  <c r="E1487" i="14"/>
  <c r="E1449" i="14"/>
  <c r="B1454" i="14"/>
  <c r="N1454" i="14" s="1"/>
  <c r="B1455" i="14"/>
  <c r="N1455" i="14" s="1"/>
  <c r="D1438" i="14"/>
  <c r="D1400" i="14"/>
  <c r="B1379" i="14"/>
  <c r="N1379" i="14" s="1"/>
  <c r="B1378" i="14"/>
  <c r="N1378" i="14" s="1"/>
  <c r="E1373" i="14"/>
  <c r="D1362" i="14"/>
  <c r="D1324" i="14"/>
  <c r="D1286" i="14"/>
  <c r="B1264" i="14"/>
  <c r="N1264" i="14" s="1"/>
  <c r="B1265" i="14"/>
  <c r="N1265" i="14" s="1"/>
  <c r="E1259" i="14"/>
  <c r="D1248" i="14"/>
  <c r="D1210" i="14"/>
  <c r="B1226" i="14"/>
  <c r="N1226" i="14" s="1"/>
  <c r="E1221" i="14"/>
  <c r="B1227" i="14"/>
  <c r="N1227" i="14" s="1"/>
  <c r="D1172" i="14"/>
  <c r="B1188" i="14"/>
  <c r="N1188" i="14" s="1"/>
  <c r="E1183" i="14"/>
  <c r="B1189" i="14"/>
  <c r="N1189" i="14" s="1"/>
  <c r="B1150" i="14"/>
  <c r="N1150" i="14" s="1"/>
  <c r="E1145" i="14"/>
  <c r="B1151" i="14"/>
  <c r="N1151" i="14" s="1"/>
  <c r="D1134" i="14"/>
  <c r="D1096" i="14"/>
  <c r="E1107" i="14"/>
  <c r="B1112" i="14"/>
  <c r="N1112" i="14" s="1"/>
  <c r="B1113" i="14"/>
  <c r="N1113" i="14" s="1"/>
  <c r="D1058" i="14"/>
  <c r="D1020" i="14"/>
  <c r="B1037" i="14"/>
  <c r="N1037" i="14" s="1"/>
  <c r="E1031" i="14"/>
  <c r="B1036" i="14"/>
  <c r="N1036" i="14" s="1"/>
  <c r="B997" i="14"/>
  <c r="N997" i="14" s="1"/>
  <c r="D993" i="14"/>
  <c r="B996" i="14"/>
  <c r="N996" i="14" s="1"/>
  <c r="D982" i="14"/>
  <c r="D944" i="14"/>
  <c r="E955" i="14"/>
  <c r="B960" i="14"/>
  <c r="N960" i="14" s="1"/>
  <c r="B961" i="14"/>
  <c r="N961" i="14" s="1"/>
  <c r="B923" i="14"/>
  <c r="N923" i="14" s="1"/>
  <c r="E917" i="14"/>
  <c r="B922" i="14"/>
  <c r="N922" i="14" s="1"/>
  <c r="D906" i="14"/>
  <c r="B884" i="14"/>
  <c r="N884" i="14" s="1"/>
  <c r="B885" i="14"/>
  <c r="N885" i="14" s="1"/>
  <c r="E879" i="14"/>
  <c r="D868" i="14"/>
  <c r="B846" i="14"/>
  <c r="N846" i="14" s="1"/>
  <c r="B847" i="14"/>
  <c r="N847" i="14" s="1"/>
  <c r="E841" i="14"/>
  <c r="D792" i="14"/>
  <c r="E765" i="14"/>
  <c r="B770" i="14"/>
  <c r="N770" i="14" s="1"/>
  <c r="B771" i="14"/>
  <c r="N771" i="14" s="1"/>
  <c r="D754" i="14"/>
  <c r="D716" i="14"/>
  <c r="D678" i="14"/>
  <c r="D640" i="14"/>
  <c r="D564" i="14"/>
  <c r="D526" i="14"/>
  <c r="E537" i="14"/>
  <c r="B542" i="14"/>
  <c r="N542" i="14" s="1"/>
  <c r="B543" i="14"/>
  <c r="N543" i="14" s="1"/>
  <c r="D488" i="14"/>
  <c r="E499" i="14"/>
  <c r="B504" i="14"/>
  <c r="N504" i="14" s="1"/>
  <c r="B505" i="14"/>
  <c r="N505" i="14" s="1"/>
  <c r="D450" i="14"/>
  <c r="D412" i="14"/>
  <c r="B429" i="14"/>
  <c r="N429" i="14" s="1"/>
  <c r="B428" i="14"/>
  <c r="N428" i="14" s="1"/>
  <c r="E423" i="14"/>
  <c r="D374" i="14"/>
  <c r="E385" i="14"/>
  <c r="B390" i="14"/>
  <c r="N390" i="14" s="1"/>
  <c r="B391" i="14"/>
  <c r="N391" i="14" s="1"/>
  <c r="D336" i="14"/>
  <c r="B314" i="14"/>
  <c r="N314" i="14" s="1"/>
  <c r="B315" i="14"/>
  <c r="N315" i="14" s="1"/>
  <c r="E309" i="14"/>
  <c r="D260" i="14"/>
  <c r="D222" i="14"/>
  <c r="B200" i="14"/>
  <c r="N200" i="14" s="1"/>
  <c r="B201" i="14"/>
  <c r="N201" i="14" s="1"/>
  <c r="E195" i="14"/>
  <c r="D199" i="14" s="1"/>
  <c r="D151" i="14"/>
  <c r="B162" i="14"/>
  <c r="N162" i="14" s="1"/>
  <c r="B163" i="14"/>
  <c r="N163" i="14" s="1"/>
  <c r="E157" i="14"/>
  <c r="D146" i="14"/>
  <c r="D140" i="14"/>
  <c r="D144" i="14" s="1"/>
  <c r="D108" i="14"/>
  <c r="B124" i="14"/>
  <c r="N124" i="14" s="1"/>
  <c r="E119" i="14"/>
  <c r="B125" i="14"/>
  <c r="N125" i="14" s="1"/>
  <c r="D113" i="14"/>
  <c r="D6" i="11"/>
  <c r="D70" i="14"/>
  <c r="D64" i="14"/>
  <c r="C16" i="11"/>
  <c r="F182" i="14" l="1"/>
  <c r="M140" i="14"/>
  <c r="L139" i="14"/>
  <c r="B179" i="14"/>
  <c r="N179" i="14" s="1"/>
  <c r="M176" i="14"/>
  <c r="L101" i="14"/>
  <c r="M102" i="14"/>
  <c r="B217" i="14"/>
  <c r="N217" i="14" s="1"/>
  <c r="M214" i="14"/>
  <c r="M65" i="14"/>
  <c r="L64" i="14"/>
  <c r="H182" i="14"/>
  <c r="G182" i="14"/>
  <c r="G130" i="14"/>
  <c r="G280" i="14"/>
  <c r="F279" i="14"/>
  <c r="F278" i="14"/>
  <c r="E277" i="14"/>
  <c r="D275" i="14"/>
  <c r="D274" i="14"/>
  <c r="G281" i="14"/>
  <c r="E276" i="14"/>
  <c r="D236" i="14"/>
  <c r="D160" i="14"/>
  <c r="D161" i="14"/>
  <c r="D123" i="14"/>
  <c r="D122" i="14"/>
  <c r="D198" i="14"/>
  <c r="G206" i="14"/>
  <c r="D102" i="14"/>
  <c r="D106" i="14" s="1"/>
  <c r="H168" i="14"/>
  <c r="G220" i="14"/>
  <c r="H92" i="14"/>
  <c r="F220" i="14"/>
  <c r="G168" i="14"/>
  <c r="H130" i="14"/>
  <c r="H206" i="14"/>
  <c r="E220" i="14"/>
  <c r="H220" i="14"/>
  <c r="G92" i="14"/>
  <c r="D85" i="14"/>
  <c r="D84" i="14"/>
  <c r="G149" i="14"/>
  <c r="F149" i="14"/>
  <c r="B84" i="14"/>
  <c r="N84" i="14" s="1"/>
  <c r="D575" i="14"/>
  <c r="B576" i="14" s="1"/>
  <c r="N576" i="14" s="1"/>
  <c r="B1301" i="14"/>
  <c r="N1301" i="14" s="1"/>
  <c r="B616" i="14"/>
  <c r="N616" i="14" s="1"/>
  <c r="B617" i="14"/>
  <c r="N617" i="14" s="1"/>
  <c r="D613" i="14"/>
  <c r="D596" i="14"/>
  <c r="D68" i="14"/>
  <c r="D1622" i="14"/>
  <c r="D1394" i="14"/>
  <c r="D482" i="14"/>
  <c r="D710" i="14"/>
  <c r="D1356" i="14"/>
  <c r="D862" i="14"/>
  <c r="D292" i="14"/>
  <c r="D254" i="14"/>
  <c r="D1508" i="14"/>
  <c r="D1014" i="14"/>
  <c r="D1584" i="14"/>
  <c r="D558" i="14"/>
  <c r="D216" i="14"/>
  <c r="D220" i="14" s="1"/>
  <c r="D1470" i="14"/>
  <c r="D976" i="14"/>
  <c r="D1204" i="14"/>
  <c r="D368" i="14"/>
  <c r="D1660" i="14"/>
  <c r="D1090" i="14"/>
  <c r="D1166" i="14"/>
  <c r="D634" i="14"/>
  <c r="D330" i="14"/>
  <c r="D1546" i="14"/>
  <c r="D1052" i="14"/>
  <c r="D824" i="14"/>
  <c r="D748" i="14"/>
  <c r="D444" i="14"/>
  <c r="D1280" i="14"/>
  <c r="D1318" i="14"/>
  <c r="D900" i="14"/>
  <c r="D406" i="14"/>
  <c r="D1698" i="14"/>
  <c r="D1242" i="14"/>
  <c r="D1128" i="14"/>
  <c r="D786" i="14"/>
  <c r="D520" i="14"/>
  <c r="D178" i="14"/>
  <c r="D182" i="14" s="1"/>
  <c r="D1432" i="14"/>
  <c r="D938" i="14"/>
  <c r="B37" i="11"/>
  <c r="B85" i="14"/>
  <c r="N85" i="14" s="1"/>
  <c r="D81" i="14"/>
  <c r="G244" i="14"/>
  <c r="H244" i="14"/>
  <c r="B1300" i="14"/>
  <c r="N1300" i="14" s="1"/>
  <c r="D1297" i="14"/>
  <c r="F168" i="14"/>
  <c r="F92" i="14"/>
  <c r="F206" i="14"/>
  <c r="F130" i="14"/>
  <c r="B578" i="14"/>
  <c r="N578" i="14" s="1"/>
  <c r="F244" i="14"/>
  <c r="E149" i="14"/>
  <c r="G111" i="14"/>
  <c r="H111" i="14"/>
  <c r="B579" i="14"/>
  <c r="N579" i="14" s="1"/>
  <c r="C22" i="11"/>
  <c r="A28" i="11"/>
  <c r="A27" i="11"/>
  <c r="B237" i="14"/>
  <c r="N237" i="14" s="1"/>
  <c r="D233" i="14"/>
  <c r="B236" i="14"/>
  <c r="N236" i="14" s="1"/>
  <c r="B655" i="14"/>
  <c r="N655" i="14" s="1"/>
  <c r="B654" i="14"/>
  <c r="N654" i="14" s="1"/>
  <c r="D651" i="14"/>
  <c r="A290" i="14"/>
  <c r="B807" i="14"/>
  <c r="N807" i="14" s="1"/>
  <c r="B806" i="14"/>
  <c r="N806" i="14" s="1"/>
  <c r="D803" i="14"/>
  <c r="B275" i="14"/>
  <c r="N275" i="14" s="1"/>
  <c r="B274" i="14"/>
  <c r="N274" i="14" s="1"/>
  <c r="D271" i="14"/>
  <c r="B1073" i="14"/>
  <c r="N1073" i="14" s="1"/>
  <c r="B1072" i="14"/>
  <c r="N1072" i="14" s="1"/>
  <c r="D1069" i="14"/>
  <c r="B351" i="14"/>
  <c r="N351" i="14" s="1"/>
  <c r="B350" i="14"/>
  <c r="N350" i="14" s="1"/>
  <c r="D347" i="14"/>
  <c r="B1605" i="14"/>
  <c r="N1605" i="14" s="1"/>
  <c r="D1601" i="14"/>
  <c r="B1604" i="14"/>
  <c r="N1604" i="14" s="1"/>
  <c r="B691" i="14"/>
  <c r="N691" i="14" s="1"/>
  <c r="B690" i="14"/>
  <c r="N690" i="14" s="1"/>
  <c r="B1415" i="14"/>
  <c r="N1415" i="14" s="1"/>
  <c r="B1414" i="14"/>
  <c r="N1414" i="14" s="1"/>
  <c r="D1411" i="14"/>
  <c r="B1339" i="14"/>
  <c r="N1339" i="14" s="1"/>
  <c r="D1335" i="14"/>
  <c r="B1338" i="14"/>
  <c r="N1338" i="14" s="1"/>
  <c r="B465" i="14"/>
  <c r="N465" i="14" s="1"/>
  <c r="D461" i="14"/>
  <c r="B464" i="14"/>
  <c r="N464" i="14" s="1"/>
  <c r="B731" i="14"/>
  <c r="N731" i="14" s="1"/>
  <c r="B730" i="14"/>
  <c r="N730" i="14" s="1"/>
  <c r="D727" i="14"/>
  <c r="B1719" i="14"/>
  <c r="N1719" i="14" s="1"/>
  <c r="D1715" i="14"/>
  <c r="B1718" i="14"/>
  <c r="N1718" i="14" s="1"/>
  <c r="B1681" i="14"/>
  <c r="N1681" i="14" s="1"/>
  <c r="D1677" i="14"/>
  <c r="B1680" i="14"/>
  <c r="N1680" i="14" s="1"/>
  <c r="B1643" i="14"/>
  <c r="N1643" i="14" s="1"/>
  <c r="D1639" i="14"/>
  <c r="B1642" i="14"/>
  <c r="N1642" i="14" s="1"/>
  <c r="B1567" i="14"/>
  <c r="N1567" i="14" s="1"/>
  <c r="D1563" i="14"/>
  <c r="B1566" i="14"/>
  <c r="N1566" i="14" s="1"/>
  <c r="B1529" i="14"/>
  <c r="N1529" i="14" s="1"/>
  <c r="D1525" i="14"/>
  <c r="B1528" i="14"/>
  <c r="N1528" i="14" s="1"/>
  <c r="B1491" i="14"/>
  <c r="N1491" i="14" s="1"/>
  <c r="D1487" i="14"/>
  <c r="B1490" i="14"/>
  <c r="N1490" i="14" s="1"/>
  <c r="B1453" i="14"/>
  <c r="N1453" i="14" s="1"/>
  <c r="D1449" i="14"/>
  <c r="B1452" i="14"/>
  <c r="N1452" i="14" s="1"/>
  <c r="B1377" i="14"/>
  <c r="N1377" i="14" s="1"/>
  <c r="D1373" i="14"/>
  <c r="B1376" i="14"/>
  <c r="N1376" i="14" s="1"/>
  <c r="B1263" i="14"/>
  <c r="N1263" i="14" s="1"/>
  <c r="D1259" i="14"/>
  <c r="B1262" i="14"/>
  <c r="N1262" i="14" s="1"/>
  <c r="B1225" i="14"/>
  <c r="N1225" i="14" s="1"/>
  <c r="D1221" i="14"/>
  <c r="B1224" i="14"/>
  <c r="N1224" i="14" s="1"/>
  <c r="B1187" i="14"/>
  <c r="N1187" i="14" s="1"/>
  <c r="D1183" i="14"/>
  <c r="B1186" i="14"/>
  <c r="N1186" i="14" s="1"/>
  <c r="B1149" i="14"/>
  <c r="N1149" i="14" s="1"/>
  <c r="D1145" i="14"/>
  <c r="B1148" i="14"/>
  <c r="N1148" i="14" s="1"/>
  <c r="B1111" i="14"/>
  <c r="N1111" i="14" s="1"/>
  <c r="D1107" i="14"/>
  <c r="B1110" i="14"/>
  <c r="N1110" i="14" s="1"/>
  <c r="B1035" i="14"/>
  <c r="N1035" i="14" s="1"/>
  <c r="D1031" i="14"/>
  <c r="B1034" i="14"/>
  <c r="N1034" i="14" s="1"/>
  <c r="B994" i="14"/>
  <c r="N994" i="14" s="1"/>
  <c r="B995" i="14"/>
  <c r="N995" i="14" s="1"/>
  <c r="B959" i="14"/>
  <c r="N959" i="14" s="1"/>
  <c r="D955" i="14"/>
  <c r="B958" i="14"/>
  <c r="N958" i="14" s="1"/>
  <c r="B921" i="14"/>
  <c r="N921" i="14" s="1"/>
  <c r="D917" i="14"/>
  <c r="B920" i="14"/>
  <c r="N920" i="14" s="1"/>
  <c r="B883" i="14"/>
  <c r="N883" i="14" s="1"/>
  <c r="D879" i="14"/>
  <c r="B882" i="14"/>
  <c r="N882" i="14" s="1"/>
  <c r="B845" i="14"/>
  <c r="N845" i="14" s="1"/>
  <c r="D841" i="14"/>
  <c r="B844" i="14"/>
  <c r="N844" i="14" s="1"/>
  <c r="B769" i="14"/>
  <c r="N769" i="14" s="1"/>
  <c r="D765" i="14"/>
  <c r="B768" i="14"/>
  <c r="N768" i="14" s="1"/>
  <c r="B541" i="14"/>
  <c r="N541" i="14" s="1"/>
  <c r="D537" i="14"/>
  <c r="B540" i="14"/>
  <c r="N540" i="14" s="1"/>
  <c r="B503" i="14"/>
  <c r="N503" i="14" s="1"/>
  <c r="D499" i="14"/>
  <c r="B502" i="14"/>
  <c r="N502" i="14" s="1"/>
  <c r="B427" i="14"/>
  <c r="N427" i="14" s="1"/>
  <c r="D423" i="14"/>
  <c r="B426" i="14"/>
  <c r="N426" i="14" s="1"/>
  <c r="B389" i="14"/>
  <c r="N389" i="14" s="1"/>
  <c r="D385" i="14"/>
  <c r="B388" i="14"/>
  <c r="N388" i="14" s="1"/>
  <c r="B313" i="14"/>
  <c r="N313" i="14" s="1"/>
  <c r="D309" i="14"/>
  <c r="B312" i="14"/>
  <c r="N312" i="14" s="1"/>
  <c r="B199" i="14"/>
  <c r="N199" i="14" s="1"/>
  <c r="D195" i="14"/>
  <c r="B198" i="14"/>
  <c r="N198" i="14" s="1"/>
  <c r="B161" i="14"/>
  <c r="N161" i="14" s="1"/>
  <c r="D157" i="14"/>
  <c r="B160" i="14"/>
  <c r="N160" i="14" s="1"/>
  <c r="B123" i="14"/>
  <c r="N123" i="14" s="1"/>
  <c r="D119" i="14"/>
  <c r="B122" i="14"/>
  <c r="N122" i="14" s="1"/>
  <c r="C6" i="11"/>
  <c r="B16" i="11"/>
  <c r="L214" i="14" l="1"/>
  <c r="M215" i="14"/>
  <c r="L102" i="14"/>
  <c r="M103" i="14"/>
  <c r="M177" i="14"/>
  <c r="L176" i="14"/>
  <c r="B255" i="14"/>
  <c r="N255" i="14" s="1"/>
  <c r="M252" i="14"/>
  <c r="L65" i="14"/>
  <c r="M66" i="14"/>
  <c r="M141" i="14"/>
  <c r="L140" i="14"/>
  <c r="G319" i="14"/>
  <c r="G318" i="14"/>
  <c r="F317" i="14"/>
  <c r="E315" i="14"/>
  <c r="F316" i="14"/>
  <c r="E314" i="14"/>
  <c r="D313" i="14"/>
  <c r="D312" i="14"/>
  <c r="D258" i="14"/>
  <c r="E258" i="14"/>
  <c r="F258" i="14"/>
  <c r="H225" i="14"/>
  <c r="G258" i="14"/>
  <c r="H258" i="14"/>
  <c r="E73" i="14"/>
  <c r="F225" i="14"/>
  <c r="E187" i="14"/>
  <c r="F187" i="14"/>
  <c r="B615" i="14"/>
  <c r="N615" i="14" s="1"/>
  <c r="G225" i="14"/>
  <c r="F111" i="14"/>
  <c r="F73" i="14"/>
  <c r="D187" i="14"/>
  <c r="G187" i="14"/>
  <c r="H73" i="14"/>
  <c r="B577" i="14"/>
  <c r="N577" i="14" s="1"/>
  <c r="B1299" i="14"/>
  <c r="N1299" i="14" s="1"/>
  <c r="B614" i="14"/>
  <c r="N614" i="14" s="1"/>
  <c r="D111" i="14"/>
  <c r="F263" i="14"/>
  <c r="E111" i="14"/>
  <c r="H187" i="14"/>
  <c r="E263" i="14"/>
  <c r="E225" i="14"/>
  <c r="D225" i="14"/>
  <c r="G73" i="14"/>
  <c r="D149" i="14"/>
  <c r="D263" i="14"/>
  <c r="G263" i="14"/>
  <c r="D73" i="14"/>
  <c r="H263" i="14"/>
  <c r="H149" i="14"/>
  <c r="B82" i="14"/>
  <c r="N82" i="14" s="1"/>
  <c r="B83" i="14"/>
  <c r="N83" i="14" s="1"/>
  <c r="E92" i="14"/>
  <c r="B1298" i="14"/>
  <c r="N1298" i="14" s="1"/>
  <c r="E168" i="14"/>
  <c r="E206" i="14"/>
  <c r="E244" i="14"/>
  <c r="E130" i="14"/>
  <c r="B22" i="11"/>
  <c r="A25" i="11"/>
  <c r="A26" i="11"/>
  <c r="B235" i="14"/>
  <c r="N235" i="14" s="1"/>
  <c r="B234" i="14"/>
  <c r="N234" i="14" s="1"/>
  <c r="F282" i="14"/>
  <c r="A328" i="14"/>
  <c r="B653" i="14"/>
  <c r="N653" i="14" s="1"/>
  <c r="B652" i="14"/>
  <c r="N652" i="14" s="1"/>
  <c r="G282" i="14"/>
  <c r="H282" i="14"/>
  <c r="B1337" i="14"/>
  <c r="N1337" i="14" s="1"/>
  <c r="B1336" i="14"/>
  <c r="N1336" i="14" s="1"/>
  <c r="B1603" i="14"/>
  <c r="N1603" i="14" s="1"/>
  <c r="B1602" i="14"/>
  <c r="N1602" i="14" s="1"/>
  <c r="B349" i="14"/>
  <c r="N349" i="14" s="1"/>
  <c r="B348" i="14"/>
  <c r="N348" i="14" s="1"/>
  <c r="B272" i="14"/>
  <c r="N272" i="14" s="1"/>
  <c r="B273" i="14"/>
  <c r="N273" i="14" s="1"/>
  <c r="B463" i="14"/>
  <c r="N463" i="14" s="1"/>
  <c r="B462" i="14"/>
  <c r="N462" i="14" s="1"/>
  <c r="B1413" i="14"/>
  <c r="N1413" i="14" s="1"/>
  <c r="B1412" i="14"/>
  <c r="N1412" i="14" s="1"/>
  <c r="B1071" i="14"/>
  <c r="N1071" i="14" s="1"/>
  <c r="B1070" i="14"/>
  <c r="N1070" i="14" s="1"/>
  <c r="E282" i="14"/>
  <c r="B804" i="14"/>
  <c r="N804" i="14" s="1"/>
  <c r="B805" i="14"/>
  <c r="N805" i="14" s="1"/>
  <c r="B729" i="14"/>
  <c r="N729" i="14" s="1"/>
  <c r="B728" i="14"/>
  <c r="N728" i="14" s="1"/>
  <c r="B1717" i="14"/>
  <c r="N1717" i="14" s="1"/>
  <c r="B1716" i="14"/>
  <c r="N1716" i="14" s="1"/>
  <c r="B1678" i="14"/>
  <c r="N1678" i="14" s="1"/>
  <c r="B1679" i="14"/>
  <c r="N1679" i="14" s="1"/>
  <c r="B1641" i="14"/>
  <c r="N1641" i="14" s="1"/>
  <c r="B1640" i="14"/>
  <c r="N1640" i="14" s="1"/>
  <c r="B1565" i="14"/>
  <c r="N1565" i="14" s="1"/>
  <c r="B1564" i="14"/>
  <c r="N1564" i="14" s="1"/>
  <c r="B1527" i="14"/>
  <c r="N1527" i="14" s="1"/>
  <c r="B1526" i="14"/>
  <c r="N1526" i="14" s="1"/>
  <c r="B1489" i="14"/>
  <c r="N1489" i="14" s="1"/>
  <c r="B1488" i="14"/>
  <c r="N1488" i="14" s="1"/>
  <c r="B1450" i="14"/>
  <c r="N1450" i="14" s="1"/>
  <c r="B1451" i="14"/>
  <c r="N1451" i="14" s="1"/>
  <c r="B1375" i="14"/>
  <c r="N1375" i="14" s="1"/>
  <c r="B1374" i="14"/>
  <c r="N1374" i="14" s="1"/>
  <c r="B1261" i="14"/>
  <c r="N1261" i="14" s="1"/>
  <c r="B1260" i="14"/>
  <c r="N1260" i="14" s="1"/>
  <c r="B1222" i="14"/>
  <c r="N1222" i="14" s="1"/>
  <c r="B1223" i="14"/>
  <c r="N1223" i="14" s="1"/>
  <c r="B1185" i="14"/>
  <c r="N1185" i="14" s="1"/>
  <c r="B1184" i="14"/>
  <c r="N1184" i="14" s="1"/>
  <c r="B1147" i="14"/>
  <c r="N1147" i="14" s="1"/>
  <c r="B1146" i="14"/>
  <c r="N1146" i="14" s="1"/>
  <c r="B1108" i="14"/>
  <c r="N1108" i="14" s="1"/>
  <c r="B1109" i="14"/>
  <c r="N1109" i="14" s="1"/>
  <c r="B1032" i="14"/>
  <c r="N1032" i="14" s="1"/>
  <c r="B1033" i="14"/>
  <c r="N1033" i="14" s="1"/>
  <c r="B956" i="14"/>
  <c r="N956" i="14" s="1"/>
  <c r="B957" i="14"/>
  <c r="N957" i="14" s="1"/>
  <c r="B918" i="14"/>
  <c r="N918" i="14" s="1"/>
  <c r="B919" i="14"/>
  <c r="N919" i="14" s="1"/>
  <c r="B881" i="14"/>
  <c r="N881" i="14" s="1"/>
  <c r="B880" i="14"/>
  <c r="N880" i="14" s="1"/>
  <c r="B843" i="14"/>
  <c r="N843" i="14" s="1"/>
  <c r="B842" i="14"/>
  <c r="N842" i="14" s="1"/>
  <c r="B766" i="14"/>
  <c r="N766" i="14" s="1"/>
  <c r="B767" i="14"/>
  <c r="N767" i="14" s="1"/>
  <c r="B539" i="14"/>
  <c r="N539" i="14" s="1"/>
  <c r="B538" i="14"/>
  <c r="N538" i="14" s="1"/>
  <c r="B500" i="14"/>
  <c r="N500" i="14" s="1"/>
  <c r="B501" i="14"/>
  <c r="N501" i="14" s="1"/>
  <c r="B425" i="14"/>
  <c r="N425" i="14" s="1"/>
  <c r="B424" i="14"/>
  <c r="N424" i="14" s="1"/>
  <c r="B387" i="14"/>
  <c r="N387" i="14" s="1"/>
  <c r="B386" i="14"/>
  <c r="N386" i="14" s="1"/>
  <c r="B311" i="14"/>
  <c r="N311" i="14" s="1"/>
  <c r="B310" i="14"/>
  <c r="N310" i="14" s="1"/>
  <c r="B197" i="14"/>
  <c r="N197" i="14" s="1"/>
  <c r="B196" i="14"/>
  <c r="N196" i="14" s="1"/>
  <c r="B159" i="14"/>
  <c r="N159" i="14" s="1"/>
  <c r="B158" i="14"/>
  <c r="N158" i="14" s="1"/>
  <c r="B121" i="14"/>
  <c r="N121" i="14" s="1"/>
  <c r="B120" i="14"/>
  <c r="N120" i="14" s="1"/>
  <c r="B6" i="11"/>
  <c r="B293" i="14" l="1"/>
  <c r="N293" i="14" s="1"/>
  <c r="M290" i="14"/>
  <c r="L177" i="14"/>
  <c r="M178" i="14"/>
  <c r="M104" i="14"/>
  <c r="L103" i="14"/>
  <c r="L141" i="14"/>
  <c r="M142" i="14"/>
  <c r="M67" i="14"/>
  <c r="L66" i="14"/>
  <c r="L215" i="14"/>
  <c r="M216" i="14"/>
  <c r="M253" i="14"/>
  <c r="L252" i="14"/>
  <c r="G357" i="14"/>
  <c r="F355" i="14"/>
  <c r="F354" i="14"/>
  <c r="E353" i="14"/>
  <c r="E352" i="14"/>
  <c r="D351" i="14"/>
  <c r="D350" i="14"/>
  <c r="G356" i="14"/>
  <c r="D296" i="14"/>
  <c r="H296" i="14"/>
  <c r="E296" i="14"/>
  <c r="G296" i="14"/>
  <c r="F296" i="14"/>
  <c r="D301" i="14"/>
  <c r="E301" i="14"/>
  <c r="F301" i="14"/>
  <c r="H301" i="14"/>
  <c r="G301" i="14"/>
  <c r="D92" i="14"/>
  <c r="D117" i="14"/>
  <c r="D193" i="14"/>
  <c r="F320" i="14"/>
  <c r="E320" i="14"/>
  <c r="G320" i="14"/>
  <c r="H320" i="14"/>
  <c r="D130" i="14"/>
  <c r="D320" i="14"/>
  <c r="D206" i="14"/>
  <c r="D244" i="14"/>
  <c r="D168" i="14"/>
  <c r="A24" i="11"/>
  <c r="A23" i="11"/>
  <c r="A366" i="14"/>
  <c r="D282" i="14"/>
  <c r="M254" i="14" l="1"/>
  <c r="L253" i="14"/>
  <c r="L104" i="14"/>
  <c r="M105" i="14"/>
  <c r="M217" i="14"/>
  <c r="L216" i="14"/>
  <c r="L178" i="14"/>
  <c r="M179" i="14"/>
  <c r="L290" i="14"/>
  <c r="M291" i="14"/>
  <c r="B331" i="14"/>
  <c r="N331" i="14" s="1"/>
  <c r="M328" i="14"/>
  <c r="M143" i="14"/>
  <c r="L142" i="14"/>
  <c r="M68" i="14"/>
  <c r="L67" i="14"/>
  <c r="D155" i="14"/>
  <c r="D172" i="14" s="1"/>
  <c r="D388" i="14"/>
  <c r="G395" i="14"/>
  <c r="G394" i="14"/>
  <c r="F393" i="14"/>
  <c r="F392" i="14"/>
  <c r="E391" i="14"/>
  <c r="E390" i="14"/>
  <c r="D389" i="14"/>
  <c r="E334" i="14"/>
  <c r="G334" i="14"/>
  <c r="F334" i="14"/>
  <c r="H334" i="14"/>
  <c r="D334" i="14"/>
  <c r="D307" i="14"/>
  <c r="D324" i="14" s="1"/>
  <c r="H339" i="14"/>
  <c r="E339" i="14"/>
  <c r="D339" i="14"/>
  <c r="F339" i="14"/>
  <c r="G339" i="14"/>
  <c r="D269" i="14"/>
  <c r="D286" i="14" s="1"/>
  <c r="D231" i="14"/>
  <c r="D248" i="14" s="1"/>
  <c r="D210" i="14"/>
  <c r="D134" i="14"/>
  <c r="D79" i="14"/>
  <c r="D96" i="14" s="1"/>
  <c r="E117" i="14"/>
  <c r="E134" i="14" s="1"/>
  <c r="E193" i="14"/>
  <c r="E210" i="14" s="1"/>
  <c r="D345" i="14"/>
  <c r="G358" i="14"/>
  <c r="H358" i="14"/>
  <c r="D358" i="14"/>
  <c r="E358" i="14"/>
  <c r="F358" i="14"/>
  <c r="A404" i="14"/>
  <c r="L68" i="14" l="1"/>
  <c r="M69" i="14"/>
  <c r="M144" i="14"/>
  <c r="L143" i="14"/>
  <c r="M218" i="14"/>
  <c r="L217" i="14"/>
  <c r="M329" i="14"/>
  <c r="L328" i="14"/>
  <c r="M106" i="14"/>
  <c r="L105" i="14"/>
  <c r="M180" i="14"/>
  <c r="L179" i="14"/>
  <c r="L291" i="14"/>
  <c r="M292" i="14"/>
  <c r="B369" i="14"/>
  <c r="N369" i="14" s="1"/>
  <c r="M366" i="14"/>
  <c r="L254" i="14"/>
  <c r="M255" i="14"/>
  <c r="E155" i="14"/>
  <c r="E172" i="14" s="1"/>
  <c r="E428" i="14"/>
  <c r="D427" i="14"/>
  <c r="D426" i="14"/>
  <c r="G433" i="14"/>
  <c r="G432" i="14"/>
  <c r="F431" i="14"/>
  <c r="F430" i="14"/>
  <c r="E429" i="14"/>
  <c r="D372" i="14"/>
  <c r="H372" i="14"/>
  <c r="E372" i="14"/>
  <c r="G372" i="14"/>
  <c r="F372" i="14"/>
  <c r="E307" i="14"/>
  <c r="E324" i="14" s="1"/>
  <c r="E345" i="14"/>
  <c r="E362" i="14" s="1"/>
  <c r="E377" i="14"/>
  <c r="F377" i="14"/>
  <c r="D377" i="14"/>
  <c r="H377" i="14"/>
  <c r="G377" i="14"/>
  <c r="E269" i="14"/>
  <c r="E286" i="14" s="1"/>
  <c r="E231" i="14"/>
  <c r="E248" i="14" s="1"/>
  <c r="F117" i="14"/>
  <c r="F134" i="14" s="1"/>
  <c r="F383" i="14"/>
  <c r="F193" i="14"/>
  <c r="F210" i="14" s="1"/>
  <c r="E79" i="14"/>
  <c r="E96" i="14" s="1"/>
  <c r="D383" i="14"/>
  <c r="E383" i="14"/>
  <c r="D362" i="14"/>
  <c r="D396" i="14"/>
  <c r="F396" i="14"/>
  <c r="E396" i="14"/>
  <c r="G396" i="14"/>
  <c r="H396" i="14"/>
  <c r="A442" i="14"/>
  <c r="M330" i="14" l="1"/>
  <c r="L329" i="14"/>
  <c r="L292" i="14"/>
  <c r="M293" i="14"/>
  <c r="M367" i="14"/>
  <c r="L366" i="14"/>
  <c r="L218" i="14"/>
  <c r="M219" i="14"/>
  <c r="M181" i="14"/>
  <c r="L180" i="14"/>
  <c r="L144" i="14"/>
  <c r="M145" i="14"/>
  <c r="L255" i="14"/>
  <c r="M256" i="14"/>
  <c r="M70" i="14"/>
  <c r="L69" i="14"/>
  <c r="B407" i="14"/>
  <c r="N407" i="14" s="1"/>
  <c r="M404" i="14"/>
  <c r="M107" i="14"/>
  <c r="L106" i="14"/>
  <c r="F155" i="14"/>
  <c r="F172" i="14" s="1"/>
  <c r="F468" i="14"/>
  <c r="E467" i="14"/>
  <c r="E466" i="14"/>
  <c r="D465" i="14"/>
  <c r="G471" i="14"/>
  <c r="D464" i="14"/>
  <c r="G470" i="14"/>
  <c r="F469" i="14"/>
  <c r="F410" i="14"/>
  <c r="H410" i="14"/>
  <c r="G410" i="14"/>
  <c r="D410" i="14"/>
  <c r="E410" i="14"/>
  <c r="F307" i="14"/>
  <c r="F324" i="14" s="1"/>
  <c r="F345" i="14"/>
  <c r="F362" i="14" s="1"/>
  <c r="D415" i="14"/>
  <c r="E415" i="14"/>
  <c r="G415" i="14"/>
  <c r="F415" i="14"/>
  <c r="H415" i="14"/>
  <c r="F231" i="14"/>
  <c r="F248" i="14" s="1"/>
  <c r="F269" i="14"/>
  <c r="F286" i="14" s="1"/>
  <c r="F79" i="14"/>
  <c r="F96" i="14" s="1"/>
  <c r="G383" i="14"/>
  <c r="G400" i="14" s="1"/>
  <c r="G193" i="14"/>
  <c r="G210" i="14" s="1"/>
  <c r="G79" i="14"/>
  <c r="G96" i="14" s="1"/>
  <c r="G117" i="14"/>
  <c r="G134" i="14" s="1"/>
  <c r="E400" i="14"/>
  <c r="D400" i="14"/>
  <c r="F400" i="14"/>
  <c r="H434" i="14"/>
  <c r="D434" i="14"/>
  <c r="F421" i="14"/>
  <c r="E421" i="14"/>
  <c r="D421" i="14"/>
  <c r="A480" i="14"/>
  <c r="L219" i="14" l="1"/>
  <c r="M220" i="14"/>
  <c r="M257" i="14"/>
  <c r="L256" i="14"/>
  <c r="M368" i="14"/>
  <c r="L367" i="14"/>
  <c r="M146" i="14"/>
  <c r="L145" i="14"/>
  <c r="M294" i="14"/>
  <c r="L293" i="14"/>
  <c r="L70" i="14"/>
  <c r="M71" i="14"/>
  <c r="B445" i="14"/>
  <c r="N445" i="14" s="1"/>
  <c r="M442" i="14"/>
  <c r="L107" i="14"/>
  <c r="M108" i="14"/>
  <c r="L404" i="14"/>
  <c r="M405" i="14"/>
  <c r="L181" i="14"/>
  <c r="M182" i="14"/>
  <c r="M331" i="14"/>
  <c r="L330" i="14"/>
  <c r="G155" i="14"/>
  <c r="G172" i="14" s="1"/>
  <c r="G508" i="14"/>
  <c r="E504" i="14"/>
  <c r="F507" i="14"/>
  <c r="F506" i="14"/>
  <c r="E505" i="14"/>
  <c r="D503" i="14"/>
  <c r="D502" i="14"/>
  <c r="G509" i="14"/>
  <c r="D448" i="14"/>
  <c r="E448" i="14"/>
  <c r="H448" i="14"/>
  <c r="F448" i="14"/>
  <c r="G448" i="14"/>
  <c r="G345" i="14"/>
  <c r="G362" i="14" s="1"/>
  <c r="G307" i="14"/>
  <c r="G324" i="14" s="1"/>
  <c r="D453" i="14"/>
  <c r="H453" i="14"/>
  <c r="E453" i="14"/>
  <c r="F453" i="14"/>
  <c r="G453" i="14"/>
  <c r="G269" i="14"/>
  <c r="G286" i="14" s="1"/>
  <c r="G231" i="14"/>
  <c r="G248" i="14" s="1"/>
  <c r="G421" i="14"/>
  <c r="G434" i="14"/>
  <c r="F434" i="14"/>
  <c r="F438" i="14" s="1"/>
  <c r="F7" i="15" s="1"/>
  <c r="H459" i="14"/>
  <c r="H383" i="14"/>
  <c r="H400" i="14" s="1"/>
  <c r="H193" i="14"/>
  <c r="H210" i="14" s="1"/>
  <c r="F459" i="14"/>
  <c r="G459" i="14"/>
  <c r="D459" i="14"/>
  <c r="E459" i="14"/>
  <c r="E434" i="14"/>
  <c r="E438" i="14" s="1"/>
  <c r="E7" i="15" s="1"/>
  <c r="D438" i="14"/>
  <c r="D7" i="15" s="1"/>
  <c r="H472" i="14"/>
  <c r="G472" i="14"/>
  <c r="D472" i="14"/>
  <c r="E472" i="14"/>
  <c r="F472" i="14"/>
  <c r="A518" i="14"/>
  <c r="M147" i="14" l="1"/>
  <c r="L146" i="14"/>
  <c r="L108" i="14"/>
  <c r="M109" i="14"/>
  <c r="M443" i="14"/>
  <c r="L442" i="14"/>
  <c r="B483" i="14"/>
  <c r="N483" i="14" s="1"/>
  <c r="M480" i="14"/>
  <c r="L331" i="14"/>
  <c r="M332" i="14"/>
  <c r="L368" i="14"/>
  <c r="M369" i="14"/>
  <c r="M183" i="14"/>
  <c r="L182" i="14"/>
  <c r="L71" i="14"/>
  <c r="M72" i="14"/>
  <c r="L257" i="14"/>
  <c r="M258" i="14"/>
  <c r="L405" i="14"/>
  <c r="M406" i="14"/>
  <c r="M221" i="14"/>
  <c r="L220" i="14"/>
  <c r="L294" i="14"/>
  <c r="M295" i="14"/>
  <c r="H155" i="14"/>
  <c r="H172" i="14" s="1"/>
  <c r="G547" i="14"/>
  <c r="G546" i="14"/>
  <c r="F545" i="14"/>
  <c r="E543" i="14"/>
  <c r="E542" i="14"/>
  <c r="D541" i="14"/>
  <c r="F544" i="14"/>
  <c r="D540" i="14"/>
  <c r="G486" i="14"/>
  <c r="E486" i="14"/>
  <c r="D486" i="14"/>
  <c r="F486" i="14"/>
  <c r="H486" i="14"/>
  <c r="H345" i="14"/>
  <c r="H362" i="14" s="1"/>
  <c r="H307" i="14"/>
  <c r="H324" i="14" s="1"/>
  <c r="F491" i="14"/>
  <c r="H491" i="14"/>
  <c r="E491" i="14"/>
  <c r="G491" i="14"/>
  <c r="D491" i="14"/>
  <c r="H231" i="14"/>
  <c r="H248" i="14" s="1"/>
  <c r="H421" i="14"/>
  <c r="H438" i="14" s="1"/>
  <c r="H269" i="14"/>
  <c r="H286" i="14" s="1"/>
  <c r="G438" i="14"/>
  <c r="G7" i="15" s="1"/>
  <c r="F497" i="14"/>
  <c r="E497" i="14"/>
  <c r="G497" i="14"/>
  <c r="D497" i="14"/>
  <c r="H497" i="14"/>
  <c r="D476" i="14"/>
  <c r="F476" i="14"/>
  <c r="G476" i="14"/>
  <c r="E476" i="14"/>
  <c r="H476" i="14"/>
  <c r="H510" i="14"/>
  <c r="G510" i="14"/>
  <c r="F510" i="14"/>
  <c r="A556" i="14"/>
  <c r="L221" i="14" l="1"/>
  <c r="M222" i="14"/>
  <c r="L183" i="14"/>
  <c r="M184" i="14"/>
  <c r="L443" i="14"/>
  <c r="M444" i="14"/>
  <c r="L406" i="14"/>
  <c r="M407" i="14"/>
  <c r="L369" i="14"/>
  <c r="M370" i="14"/>
  <c r="M110" i="14"/>
  <c r="L109" i="14"/>
  <c r="L480" i="14"/>
  <c r="M481" i="14"/>
  <c r="B521" i="14"/>
  <c r="N521" i="14" s="1"/>
  <c r="M518" i="14"/>
  <c r="M73" i="14"/>
  <c r="L72" i="14"/>
  <c r="M259" i="14"/>
  <c r="L258" i="14"/>
  <c r="M333" i="14"/>
  <c r="L332" i="14"/>
  <c r="L295" i="14"/>
  <c r="M296" i="14"/>
  <c r="L147" i="14"/>
  <c r="M148" i="14"/>
  <c r="G585" i="14"/>
  <c r="F583" i="14"/>
  <c r="F582" i="14"/>
  <c r="E581" i="14"/>
  <c r="E580" i="14"/>
  <c r="D579" i="14"/>
  <c r="D578" i="14"/>
  <c r="G584" i="14"/>
  <c r="G524" i="14"/>
  <c r="F524" i="14"/>
  <c r="H524" i="14"/>
  <c r="D524" i="14"/>
  <c r="E524" i="14"/>
  <c r="H529" i="14"/>
  <c r="D529" i="14"/>
  <c r="G529" i="14"/>
  <c r="E529" i="14"/>
  <c r="F529" i="14"/>
  <c r="D510" i="14"/>
  <c r="D514" i="14" s="1"/>
  <c r="G535" i="14"/>
  <c r="F535" i="14"/>
  <c r="H535" i="14"/>
  <c r="D535" i="14"/>
  <c r="E535" i="14"/>
  <c r="E510" i="14"/>
  <c r="E514" i="14" s="1"/>
  <c r="G514" i="14"/>
  <c r="F514" i="14"/>
  <c r="H514" i="14"/>
  <c r="E548" i="14"/>
  <c r="H548" i="14"/>
  <c r="G548" i="14"/>
  <c r="D548" i="14"/>
  <c r="F548" i="14"/>
  <c r="A594" i="14"/>
  <c r="L481" i="14" l="1"/>
  <c r="M482" i="14"/>
  <c r="M445" i="14"/>
  <c r="L444" i="14"/>
  <c r="L518" i="14"/>
  <c r="M519" i="14"/>
  <c r="L184" i="14"/>
  <c r="M185" i="14"/>
  <c r="M260" i="14"/>
  <c r="L259" i="14"/>
  <c r="M111" i="14"/>
  <c r="L110" i="14"/>
  <c r="M297" i="14"/>
  <c r="L296" i="14"/>
  <c r="M408" i="14"/>
  <c r="L407" i="14"/>
  <c r="B559" i="14"/>
  <c r="N559" i="14" s="1"/>
  <c r="M556" i="14"/>
  <c r="M149" i="14"/>
  <c r="L148" i="14"/>
  <c r="M371" i="14"/>
  <c r="L370" i="14"/>
  <c r="M223" i="14"/>
  <c r="L222" i="14"/>
  <c r="M334" i="14"/>
  <c r="L333" i="14"/>
  <c r="L73" i="14"/>
  <c r="M74" i="14"/>
  <c r="E562" i="14"/>
  <c r="D616" i="14"/>
  <c r="G623" i="14"/>
  <c r="G622" i="14"/>
  <c r="F621" i="14"/>
  <c r="F620" i="14"/>
  <c r="E619" i="14"/>
  <c r="E618" i="14"/>
  <c r="D617" i="14"/>
  <c r="D562" i="14"/>
  <c r="F562" i="14"/>
  <c r="H562" i="14"/>
  <c r="G562" i="14"/>
  <c r="F567" i="14"/>
  <c r="H567" i="14"/>
  <c r="D567" i="14"/>
  <c r="E567" i="14"/>
  <c r="G567" i="14"/>
  <c r="F573" i="14"/>
  <c r="E573" i="14"/>
  <c r="H573" i="14"/>
  <c r="G573" i="14"/>
  <c r="D573" i="14"/>
  <c r="D552" i="14"/>
  <c r="G552" i="14"/>
  <c r="F552" i="14"/>
  <c r="H552" i="14"/>
  <c r="E552" i="14"/>
  <c r="F586" i="14"/>
  <c r="D586" i="14"/>
  <c r="E586" i="14"/>
  <c r="H586" i="14"/>
  <c r="G586" i="14"/>
  <c r="A632" i="14"/>
  <c r="M224" i="14" l="1"/>
  <c r="L223" i="14"/>
  <c r="L408" i="14"/>
  <c r="M409" i="14"/>
  <c r="M520" i="14"/>
  <c r="L519" i="14"/>
  <c r="L185" i="14"/>
  <c r="M186" i="14"/>
  <c r="L371" i="14"/>
  <c r="M372" i="14"/>
  <c r="M298" i="14"/>
  <c r="L297" i="14"/>
  <c r="L74" i="14"/>
  <c r="M75" i="14"/>
  <c r="B597" i="14"/>
  <c r="N597" i="14" s="1"/>
  <c r="M594" i="14"/>
  <c r="M150" i="14"/>
  <c r="L149" i="14"/>
  <c r="M112" i="14"/>
  <c r="L111" i="14"/>
  <c r="L445" i="14"/>
  <c r="M446" i="14"/>
  <c r="M557" i="14"/>
  <c r="L556" i="14"/>
  <c r="M483" i="14"/>
  <c r="L482" i="14"/>
  <c r="L334" i="14"/>
  <c r="M335" i="14"/>
  <c r="L260" i="14"/>
  <c r="M261" i="14"/>
  <c r="G600" i="14"/>
  <c r="E656" i="14"/>
  <c r="D655" i="14"/>
  <c r="D654" i="14"/>
  <c r="G661" i="14"/>
  <c r="G660" i="14"/>
  <c r="F659" i="14"/>
  <c r="F658" i="14"/>
  <c r="E657" i="14"/>
  <c r="F600" i="14"/>
  <c r="H600" i="14"/>
  <c r="D600" i="14"/>
  <c r="E600" i="14"/>
  <c r="D605" i="14"/>
  <c r="H605" i="14"/>
  <c r="E605" i="14"/>
  <c r="G605" i="14"/>
  <c r="F605" i="14"/>
  <c r="H611" i="14"/>
  <c r="D611" i="14"/>
  <c r="F611" i="14"/>
  <c r="E611" i="14"/>
  <c r="E590" i="14"/>
  <c r="G611" i="14"/>
  <c r="D590" i="14"/>
  <c r="G590" i="14"/>
  <c r="F590" i="14"/>
  <c r="H590" i="14"/>
  <c r="G624" i="14"/>
  <c r="H624" i="14"/>
  <c r="D624" i="14"/>
  <c r="E624" i="14"/>
  <c r="F624" i="14"/>
  <c r="A670" i="14"/>
  <c r="L557" i="14" l="1"/>
  <c r="M558" i="14"/>
  <c r="L261" i="14"/>
  <c r="M262" i="14"/>
  <c r="M447" i="14"/>
  <c r="L446" i="14"/>
  <c r="M76" i="14"/>
  <c r="L75" i="14"/>
  <c r="L520" i="14"/>
  <c r="M521" i="14"/>
  <c r="L594" i="14"/>
  <c r="M595" i="14"/>
  <c r="B635" i="14"/>
  <c r="N635" i="14" s="1"/>
  <c r="M632" i="14"/>
  <c r="M336" i="14"/>
  <c r="L335" i="14"/>
  <c r="M410" i="14"/>
  <c r="L409" i="14"/>
  <c r="M187" i="14"/>
  <c r="L186" i="14"/>
  <c r="M113" i="14"/>
  <c r="L112" i="14"/>
  <c r="L298" i="14"/>
  <c r="M299" i="14"/>
  <c r="M373" i="14"/>
  <c r="L372" i="14"/>
  <c r="M484" i="14"/>
  <c r="L483" i="14"/>
  <c r="L150" i="14"/>
  <c r="M151" i="14"/>
  <c r="L224" i="14"/>
  <c r="M225" i="14"/>
  <c r="F696" i="14"/>
  <c r="E695" i="14"/>
  <c r="E694" i="14"/>
  <c r="D693" i="14"/>
  <c r="G699" i="14"/>
  <c r="G698" i="14"/>
  <c r="F697" i="14"/>
  <c r="D692" i="14"/>
  <c r="G638" i="14"/>
  <c r="H638" i="14"/>
  <c r="F638" i="14"/>
  <c r="E638" i="14"/>
  <c r="D638" i="14"/>
  <c r="H643" i="14"/>
  <c r="D643" i="14"/>
  <c r="E643" i="14"/>
  <c r="F643" i="14"/>
  <c r="G643" i="14"/>
  <c r="D649" i="14"/>
  <c r="E649" i="14"/>
  <c r="H649" i="14"/>
  <c r="F649" i="14"/>
  <c r="G649" i="14"/>
  <c r="D628" i="14"/>
  <c r="F628" i="14"/>
  <c r="H628" i="14"/>
  <c r="G628" i="14"/>
  <c r="E628" i="14"/>
  <c r="D662" i="14"/>
  <c r="F662" i="14"/>
  <c r="E662" i="14"/>
  <c r="H662" i="14"/>
  <c r="G662" i="14"/>
  <c r="A708" i="14"/>
  <c r="B673" i="14" l="1"/>
  <c r="N673" i="14" s="1"/>
  <c r="M670" i="14"/>
  <c r="M337" i="14"/>
  <c r="L336" i="14"/>
  <c r="M77" i="14"/>
  <c r="L76" i="14"/>
  <c r="L151" i="14"/>
  <c r="M152" i="14"/>
  <c r="M633" i="14"/>
  <c r="L632" i="14"/>
  <c r="L113" i="14"/>
  <c r="M114" i="14"/>
  <c r="M448" i="14"/>
  <c r="L447" i="14"/>
  <c r="M226" i="14"/>
  <c r="L225" i="14"/>
  <c r="L299" i="14"/>
  <c r="M300" i="14"/>
  <c r="L595" i="14"/>
  <c r="M596" i="14"/>
  <c r="L262" i="14"/>
  <c r="M263" i="14"/>
  <c r="M485" i="14"/>
  <c r="L484" i="14"/>
  <c r="L187" i="14"/>
  <c r="M188" i="14"/>
  <c r="L521" i="14"/>
  <c r="M522" i="14"/>
  <c r="L558" i="14"/>
  <c r="M559" i="14"/>
  <c r="M374" i="14"/>
  <c r="L373" i="14"/>
  <c r="M411" i="14"/>
  <c r="L410" i="14"/>
  <c r="E676" i="14"/>
  <c r="G736" i="14"/>
  <c r="F735" i="14"/>
  <c r="F734" i="14"/>
  <c r="E733" i="14"/>
  <c r="D731" i="14"/>
  <c r="E732" i="14"/>
  <c r="D730" i="14"/>
  <c r="G737" i="14"/>
  <c r="H676" i="14"/>
  <c r="D676" i="14"/>
  <c r="F676" i="14"/>
  <c r="G676" i="14"/>
  <c r="H681" i="14"/>
  <c r="D681" i="14"/>
  <c r="F681" i="14"/>
  <c r="E681" i="14"/>
  <c r="G681" i="14"/>
  <c r="H687" i="14"/>
  <c r="G687" i="14"/>
  <c r="E687" i="14"/>
  <c r="D687" i="14"/>
  <c r="F687" i="14"/>
  <c r="H666" i="14"/>
  <c r="E666" i="14"/>
  <c r="F666" i="14"/>
  <c r="G666" i="14"/>
  <c r="D666" i="14"/>
  <c r="D700" i="14"/>
  <c r="E700" i="14"/>
  <c r="F700" i="14"/>
  <c r="H700" i="14"/>
  <c r="G700" i="14"/>
  <c r="A746" i="14"/>
  <c r="L152" i="14" l="1"/>
  <c r="M153" i="14"/>
  <c r="L374" i="14"/>
  <c r="M375" i="14"/>
  <c r="L485" i="14"/>
  <c r="M486" i="14"/>
  <c r="M227" i="14"/>
  <c r="L226" i="14"/>
  <c r="M560" i="14"/>
  <c r="L559" i="14"/>
  <c r="L263" i="14"/>
  <c r="M264" i="14"/>
  <c r="L522" i="14"/>
  <c r="M523" i="14"/>
  <c r="M597" i="14"/>
  <c r="L596" i="14"/>
  <c r="L114" i="14"/>
  <c r="M115" i="14"/>
  <c r="M338" i="14"/>
  <c r="L337" i="14"/>
  <c r="B711" i="14"/>
  <c r="N711" i="14" s="1"/>
  <c r="M708" i="14"/>
  <c r="L188" i="14"/>
  <c r="M189" i="14"/>
  <c r="L300" i="14"/>
  <c r="M301" i="14"/>
  <c r="L670" i="14"/>
  <c r="M671" i="14"/>
  <c r="M449" i="14"/>
  <c r="L448" i="14"/>
  <c r="M78" i="14"/>
  <c r="L77" i="14"/>
  <c r="L411" i="14"/>
  <c r="M412" i="14"/>
  <c r="L633" i="14"/>
  <c r="M634" i="14"/>
  <c r="G775" i="14"/>
  <c r="G774" i="14"/>
  <c r="F773" i="14"/>
  <c r="E771" i="14"/>
  <c r="E770" i="14"/>
  <c r="F772" i="14"/>
  <c r="D769" i="14"/>
  <c r="D768" i="14"/>
  <c r="F714" i="14"/>
  <c r="G714" i="14"/>
  <c r="H714" i="14"/>
  <c r="D714" i="14"/>
  <c r="E714" i="14"/>
  <c r="F719" i="14"/>
  <c r="D719" i="14"/>
  <c r="G719" i="14"/>
  <c r="E719" i="14"/>
  <c r="H719" i="14"/>
  <c r="H725" i="14"/>
  <c r="F725" i="14"/>
  <c r="E725" i="14"/>
  <c r="D725" i="14"/>
  <c r="G725" i="14"/>
  <c r="H704" i="14"/>
  <c r="E704" i="14"/>
  <c r="F704" i="14"/>
  <c r="G704" i="14"/>
  <c r="D704" i="14"/>
  <c r="E738" i="14"/>
  <c r="H738" i="14"/>
  <c r="G738" i="14"/>
  <c r="F738" i="14"/>
  <c r="D738" i="14"/>
  <c r="A784" i="14"/>
  <c r="M190" i="14" l="1"/>
  <c r="L189" i="14"/>
  <c r="L708" i="14"/>
  <c r="M709" i="14"/>
  <c r="L523" i="14"/>
  <c r="M524" i="14"/>
  <c r="M487" i="14"/>
  <c r="L486" i="14"/>
  <c r="M450" i="14"/>
  <c r="L449" i="14"/>
  <c r="L634" i="14"/>
  <c r="M635" i="14"/>
  <c r="M672" i="14"/>
  <c r="L671" i="14"/>
  <c r="M265" i="14"/>
  <c r="L264" i="14"/>
  <c r="L375" i="14"/>
  <c r="M376" i="14"/>
  <c r="L227" i="14"/>
  <c r="M228" i="14"/>
  <c r="L338" i="14"/>
  <c r="M339" i="14"/>
  <c r="M79" i="14"/>
  <c r="L78" i="14"/>
  <c r="L412" i="14"/>
  <c r="M413" i="14"/>
  <c r="L301" i="14"/>
  <c r="M302" i="14"/>
  <c r="M116" i="14"/>
  <c r="L115" i="14"/>
  <c r="L153" i="14"/>
  <c r="M154" i="14"/>
  <c r="L597" i="14"/>
  <c r="M598" i="14"/>
  <c r="B749" i="14"/>
  <c r="N749" i="14" s="1"/>
  <c r="M746" i="14"/>
  <c r="L560" i="14"/>
  <c r="M561" i="14"/>
  <c r="F752" i="14"/>
  <c r="G813" i="14"/>
  <c r="F811" i="14"/>
  <c r="F810" i="14"/>
  <c r="E809" i="14"/>
  <c r="E808" i="14"/>
  <c r="D807" i="14"/>
  <c r="G812" i="14"/>
  <c r="D806" i="14"/>
  <c r="G752" i="14"/>
  <c r="H752" i="14"/>
  <c r="D752" i="14"/>
  <c r="E752" i="14"/>
  <c r="D757" i="14"/>
  <c r="E757" i="14"/>
  <c r="G757" i="14"/>
  <c r="F757" i="14"/>
  <c r="H757" i="14"/>
  <c r="D763" i="14"/>
  <c r="G763" i="14"/>
  <c r="E763" i="14"/>
  <c r="F763" i="14"/>
  <c r="H763" i="14"/>
  <c r="H742" i="14"/>
  <c r="F742" i="14"/>
  <c r="G742" i="14"/>
  <c r="D742" i="14"/>
  <c r="E742" i="14"/>
  <c r="D776" i="14"/>
  <c r="F776" i="14"/>
  <c r="E776" i="14"/>
  <c r="G776" i="14"/>
  <c r="H776" i="14"/>
  <c r="A822" i="14"/>
  <c r="M155" i="14" l="1"/>
  <c r="L154" i="14"/>
  <c r="L561" i="14"/>
  <c r="M562" i="14"/>
  <c r="L339" i="14"/>
  <c r="M340" i="14"/>
  <c r="L524" i="14"/>
  <c r="M525" i="14"/>
  <c r="M117" i="14"/>
  <c r="L116" i="14"/>
  <c r="L672" i="14"/>
  <c r="M673" i="14"/>
  <c r="L746" i="14"/>
  <c r="M747" i="14"/>
  <c r="M303" i="14"/>
  <c r="L302" i="14"/>
  <c r="L228" i="14"/>
  <c r="M229" i="14"/>
  <c r="L635" i="14"/>
  <c r="M636" i="14"/>
  <c r="L709" i="14"/>
  <c r="M710" i="14"/>
  <c r="M266" i="14"/>
  <c r="L265" i="14"/>
  <c r="L79" i="14"/>
  <c r="M80" i="14"/>
  <c r="L487" i="14"/>
  <c r="M488" i="14"/>
  <c r="L598" i="14"/>
  <c r="M599" i="14"/>
  <c r="M414" i="14"/>
  <c r="L413" i="14"/>
  <c r="M377" i="14"/>
  <c r="L376" i="14"/>
  <c r="B787" i="14"/>
  <c r="N787" i="14" s="1"/>
  <c r="M784" i="14"/>
  <c r="L450" i="14"/>
  <c r="M451" i="14"/>
  <c r="L190" i="14"/>
  <c r="M191" i="14"/>
  <c r="F790" i="14"/>
  <c r="D844" i="14"/>
  <c r="G851" i="14"/>
  <c r="G850" i="14"/>
  <c r="F849" i="14"/>
  <c r="F848" i="14"/>
  <c r="E847" i="14"/>
  <c r="E846" i="14"/>
  <c r="D845" i="14"/>
  <c r="D790" i="14"/>
  <c r="H790" i="14"/>
  <c r="E790" i="14"/>
  <c r="G790" i="14"/>
  <c r="G795" i="14"/>
  <c r="H795" i="14"/>
  <c r="D795" i="14"/>
  <c r="F795" i="14"/>
  <c r="E795" i="14"/>
  <c r="H117" i="14"/>
  <c r="H134" i="14" s="1"/>
  <c r="H79" i="14"/>
  <c r="H96" i="14" s="1"/>
  <c r="H801" i="14"/>
  <c r="D801" i="14"/>
  <c r="G801" i="14"/>
  <c r="F780" i="14"/>
  <c r="F801" i="14"/>
  <c r="E801" i="14"/>
  <c r="E780" i="14"/>
  <c r="H780" i="14"/>
  <c r="D780" i="14"/>
  <c r="G780" i="14"/>
  <c r="H814" i="14"/>
  <c r="G814" i="14"/>
  <c r="D814" i="14"/>
  <c r="E814" i="14"/>
  <c r="F814" i="14"/>
  <c r="A860" i="14"/>
  <c r="B825" i="14" l="1"/>
  <c r="N825" i="14" s="1"/>
  <c r="M822" i="14"/>
  <c r="M192" i="14"/>
  <c r="L191" i="14"/>
  <c r="M526" i="14"/>
  <c r="L525" i="14"/>
  <c r="L451" i="14"/>
  <c r="M452" i="14"/>
  <c r="L599" i="14"/>
  <c r="M600" i="14"/>
  <c r="L710" i="14"/>
  <c r="M711" i="14"/>
  <c r="M748" i="14"/>
  <c r="L747" i="14"/>
  <c r="L340" i="14"/>
  <c r="M341" i="14"/>
  <c r="M785" i="14"/>
  <c r="L784" i="14"/>
  <c r="M489" i="14"/>
  <c r="L488" i="14"/>
  <c r="L636" i="14"/>
  <c r="M637" i="14"/>
  <c r="L673" i="14"/>
  <c r="M674" i="14"/>
  <c r="M563" i="14"/>
  <c r="L562" i="14"/>
  <c r="M267" i="14"/>
  <c r="L266" i="14"/>
  <c r="L303" i="14"/>
  <c r="M304" i="14"/>
  <c r="L80" i="14"/>
  <c r="M81" i="14"/>
  <c r="L229" i="14"/>
  <c r="M230" i="14"/>
  <c r="L414" i="14"/>
  <c r="M415" i="14"/>
  <c r="L377" i="14"/>
  <c r="M378" i="14"/>
  <c r="M118" i="14"/>
  <c r="L117" i="14"/>
  <c r="M156" i="14"/>
  <c r="L155" i="14"/>
  <c r="E884" i="14"/>
  <c r="D883" i="14"/>
  <c r="D882" i="14"/>
  <c r="G889" i="14"/>
  <c r="G888" i="14"/>
  <c r="F887" i="14"/>
  <c r="F886" i="14"/>
  <c r="E885" i="14"/>
  <c r="D828" i="14"/>
  <c r="H828" i="14"/>
  <c r="E828" i="14"/>
  <c r="F828" i="14"/>
  <c r="G828" i="14"/>
  <c r="D833" i="14"/>
  <c r="H833" i="14"/>
  <c r="F833" i="14"/>
  <c r="G833" i="14"/>
  <c r="E833" i="14"/>
  <c r="H7" i="15"/>
  <c r="H839" i="14"/>
  <c r="G839" i="14"/>
  <c r="E839" i="14"/>
  <c r="D839" i="14"/>
  <c r="F839" i="14"/>
  <c r="E818" i="14"/>
  <c r="D818" i="14"/>
  <c r="G818" i="14"/>
  <c r="F818" i="14"/>
  <c r="H818" i="14"/>
  <c r="H852" i="14"/>
  <c r="G852" i="14"/>
  <c r="E852" i="14"/>
  <c r="D852" i="14"/>
  <c r="F852" i="14"/>
  <c r="A898" i="14"/>
  <c r="M82" i="14" l="1"/>
  <c r="L81" i="14"/>
  <c r="M675" i="14"/>
  <c r="L674" i="14"/>
  <c r="L341" i="14"/>
  <c r="M342" i="14"/>
  <c r="L452" i="14"/>
  <c r="M453" i="14"/>
  <c r="L118" i="14"/>
  <c r="M119" i="14"/>
  <c r="L378" i="14"/>
  <c r="M379" i="14"/>
  <c r="L304" i="14"/>
  <c r="M305" i="14"/>
  <c r="L637" i="14"/>
  <c r="M638" i="14"/>
  <c r="L526" i="14"/>
  <c r="M527" i="14"/>
  <c r="M416" i="14"/>
  <c r="L415" i="14"/>
  <c r="M712" i="14"/>
  <c r="L711" i="14"/>
  <c r="M749" i="14"/>
  <c r="L748" i="14"/>
  <c r="L267" i="14"/>
  <c r="M268" i="14"/>
  <c r="M490" i="14"/>
  <c r="L489" i="14"/>
  <c r="L192" i="14"/>
  <c r="M193" i="14"/>
  <c r="L230" i="14"/>
  <c r="M231" i="14"/>
  <c r="L600" i="14"/>
  <c r="M601" i="14"/>
  <c r="L822" i="14"/>
  <c r="M823" i="14"/>
  <c r="B863" i="14"/>
  <c r="N863" i="14" s="1"/>
  <c r="M860" i="14"/>
  <c r="L156" i="14"/>
  <c r="M157" i="14"/>
  <c r="L563" i="14"/>
  <c r="M564" i="14"/>
  <c r="L785" i="14"/>
  <c r="M786" i="14"/>
  <c r="H866" i="14"/>
  <c r="F924" i="14"/>
  <c r="E923" i="14"/>
  <c r="E922" i="14"/>
  <c r="D921" i="14"/>
  <c r="G927" i="14"/>
  <c r="G926" i="14"/>
  <c r="F925" i="14"/>
  <c r="D920" i="14"/>
  <c r="G866" i="14"/>
  <c r="F866" i="14"/>
  <c r="D866" i="14"/>
  <c r="E866" i="14"/>
  <c r="G871" i="14"/>
  <c r="F871" i="14"/>
  <c r="H871" i="14"/>
  <c r="E871" i="14"/>
  <c r="D871" i="14"/>
  <c r="D877" i="14"/>
  <c r="G877" i="14"/>
  <c r="H877" i="14"/>
  <c r="F877" i="14"/>
  <c r="E877" i="14"/>
  <c r="G856" i="14"/>
  <c r="F856" i="14"/>
  <c r="D856" i="14"/>
  <c r="H856" i="14"/>
  <c r="E856" i="14"/>
  <c r="E890" i="14"/>
  <c r="F890" i="14"/>
  <c r="D890" i="14"/>
  <c r="H890" i="14"/>
  <c r="G890" i="14"/>
  <c r="A936" i="14"/>
  <c r="B901" i="14" l="1"/>
  <c r="N901" i="14" s="1"/>
  <c r="M898" i="14"/>
  <c r="L157" i="14"/>
  <c r="M158" i="14"/>
  <c r="M232" i="14"/>
  <c r="L231" i="14"/>
  <c r="M639" i="14"/>
  <c r="L638" i="14"/>
  <c r="L453" i="14"/>
  <c r="M454" i="14"/>
  <c r="M861" i="14"/>
  <c r="L860" i="14"/>
  <c r="L193" i="14"/>
  <c r="M194" i="14"/>
  <c r="L305" i="14"/>
  <c r="M306" i="14"/>
  <c r="L342" i="14"/>
  <c r="M343" i="14"/>
  <c r="L712" i="14"/>
  <c r="M713" i="14"/>
  <c r="M787" i="14"/>
  <c r="L786" i="14"/>
  <c r="M824" i="14"/>
  <c r="L823" i="14"/>
  <c r="M380" i="14"/>
  <c r="L379" i="14"/>
  <c r="L490" i="14"/>
  <c r="M491" i="14"/>
  <c r="M417" i="14"/>
  <c r="L416" i="14"/>
  <c r="M676" i="14"/>
  <c r="L675" i="14"/>
  <c r="L564" i="14"/>
  <c r="M565" i="14"/>
  <c r="L601" i="14"/>
  <c r="M602" i="14"/>
  <c r="M269" i="14"/>
  <c r="L268" i="14"/>
  <c r="M528" i="14"/>
  <c r="L527" i="14"/>
  <c r="L119" i="14"/>
  <c r="M120" i="14"/>
  <c r="L749" i="14"/>
  <c r="M750" i="14"/>
  <c r="M83" i="14"/>
  <c r="L82" i="14"/>
  <c r="G964" i="14"/>
  <c r="F963" i="14"/>
  <c r="F962" i="14"/>
  <c r="E961" i="14"/>
  <c r="D959" i="14"/>
  <c r="D958" i="14"/>
  <c r="E960" i="14"/>
  <c r="G965" i="14"/>
  <c r="D904" i="14"/>
  <c r="H904" i="14"/>
  <c r="G904" i="14"/>
  <c r="F904" i="14"/>
  <c r="E904" i="14"/>
  <c r="F909" i="14"/>
  <c r="H909" i="14"/>
  <c r="D909" i="14"/>
  <c r="E909" i="14"/>
  <c r="G909" i="14"/>
  <c r="H915" i="14"/>
  <c r="F915" i="14"/>
  <c r="G915" i="14"/>
  <c r="E915" i="14"/>
  <c r="D915" i="14"/>
  <c r="E894" i="14"/>
  <c r="E8" i="15" s="1"/>
  <c r="D894" i="14"/>
  <c r="D8" i="15" s="1"/>
  <c r="G894" i="14"/>
  <c r="G8" i="15" s="1"/>
  <c r="F894" i="14"/>
  <c r="F8" i="15" s="1"/>
  <c r="H894" i="14"/>
  <c r="H8" i="15" s="1"/>
  <c r="E928" i="14"/>
  <c r="H928" i="14"/>
  <c r="G928" i="14"/>
  <c r="D928" i="14"/>
  <c r="F928" i="14"/>
  <c r="A974" i="14"/>
  <c r="L306" i="14" l="1"/>
  <c r="M307" i="14"/>
  <c r="M195" i="14"/>
  <c r="L194" i="14"/>
  <c r="L83" i="14"/>
  <c r="M84" i="14"/>
  <c r="L269" i="14"/>
  <c r="M270" i="14"/>
  <c r="L417" i="14"/>
  <c r="M418" i="14"/>
  <c r="M788" i="14"/>
  <c r="L787" i="14"/>
  <c r="L232" i="14"/>
  <c r="M233" i="14"/>
  <c r="M751" i="14"/>
  <c r="L750" i="14"/>
  <c r="M603" i="14"/>
  <c r="L602" i="14"/>
  <c r="M492" i="14"/>
  <c r="L491" i="14"/>
  <c r="M714" i="14"/>
  <c r="L713" i="14"/>
  <c r="M159" i="14"/>
  <c r="L158" i="14"/>
  <c r="B939" i="14"/>
  <c r="N939" i="14" s="1"/>
  <c r="M936" i="14"/>
  <c r="M862" i="14"/>
  <c r="L861" i="14"/>
  <c r="M529" i="14"/>
  <c r="L528" i="14"/>
  <c r="L824" i="14"/>
  <c r="M825" i="14"/>
  <c r="L639" i="14"/>
  <c r="M640" i="14"/>
  <c r="L120" i="14"/>
  <c r="M121" i="14"/>
  <c r="M566" i="14"/>
  <c r="L565" i="14"/>
  <c r="M344" i="14"/>
  <c r="L343" i="14"/>
  <c r="M455" i="14"/>
  <c r="L454" i="14"/>
  <c r="L898" i="14"/>
  <c r="M899" i="14"/>
  <c r="L676" i="14"/>
  <c r="M677" i="14"/>
  <c r="L380" i="14"/>
  <c r="M381" i="14"/>
  <c r="G1003" i="14"/>
  <c r="G1002" i="14"/>
  <c r="F1001" i="14"/>
  <c r="E999" i="14"/>
  <c r="F1000" i="14"/>
  <c r="E998" i="14"/>
  <c r="D997" i="14"/>
  <c r="D996" i="14"/>
  <c r="F942" i="14"/>
  <c r="D942" i="14"/>
  <c r="G942" i="14"/>
  <c r="E942" i="14"/>
  <c r="H942" i="14"/>
  <c r="H947" i="14"/>
  <c r="D947" i="14"/>
  <c r="E947" i="14"/>
  <c r="F947" i="14"/>
  <c r="G947" i="14"/>
  <c r="E953" i="14"/>
  <c r="G953" i="14"/>
  <c r="F953" i="14"/>
  <c r="D953" i="14"/>
  <c r="H953" i="14"/>
  <c r="E932" i="14"/>
  <c r="G932" i="14"/>
  <c r="F932" i="14"/>
  <c r="H932" i="14"/>
  <c r="D932" i="14"/>
  <c r="D966" i="14"/>
  <c r="F966" i="14"/>
  <c r="E966" i="14"/>
  <c r="H966" i="14"/>
  <c r="G966" i="14"/>
  <c r="A1012" i="14"/>
  <c r="L381" i="14" l="1"/>
  <c r="M382" i="14"/>
  <c r="L825" i="14"/>
  <c r="M826" i="14"/>
  <c r="L270" i="14"/>
  <c r="M271" i="14"/>
  <c r="L159" i="14"/>
  <c r="M160" i="14"/>
  <c r="L677" i="14"/>
  <c r="M678" i="14"/>
  <c r="L233" i="14"/>
  <c r="M234" i="14"/>
  <c r="M85" i="14"/>
  <c r="L84" i="14"/>
  <c r="L344" i="14"/>
  <c r="M345" i="14"/>
  <c r="M752" i="14"/>
  <c r="L751" i="14"/>
  <c r="L529" i="14"/>
  <c r="M530" i="14"/>
  <c r="M900" i="14"/>
  <c r="L899" i="14"/>
  <c r="M122" i="14"/>
  <c r="L121" i="14"/>
  <c r="M567" i="14"/>
  <c r="L566" i="14"/>
  <c r="M715" i="14"/>
  <c r="L714" i="14"/>
  <c r="L862" i="14"/>
  <c r="M863" i="14"/>
  <c r="L492" i="14"/>
  <c r="M493" i="14"/>
  <c r="M789" i="14"/>
  <c r="L788" i="14"/>
  <c r="M196" i="14"/>
  <c r="L195" i="14"/>
  <c r="B977" i="14"/>
  <c r="N977" i="14" s="1"/>
  <c r="M974" i="14"/>
  <c r="L640" i="14"/>
  <c r="M641" i="14"/>
  <c r="L936" i="14"/>
  <c r="M937" i="14"/>
  <c r="L418" i="14"/>
  <c r="M419" i="14"/>
  <c r="M308" i="14"/>
  <c r="L307" i="14"/>
  <c r="M456" i="14"/>
  <c r="L455" i="14"/>
  <c r="L603" i="14"/>
  <c r="M604" i="14"/>
  <c r="D980" i="14"/>
  <c r="G1041" i="14"/>
  <c r="F1039" i="14"/>
  <c r="F1038" i="14"/>
  <c r="G1040" i="14"/>
  <c r="E1037" i="14"/>
  <c r="E1036" i="14"/>
  <c r="D1035" i="14"/>
  <c r="D1034" i="14"/>
  <c r="H980" i="14"/>
  <c r="G980" i="14"/>
  <c r="F980" i="14"/>
  <c r="E980" i="14"/>
  <c r="D985" i="14"/>
  <c r="E985" i="14"/>
  <c r="F985" i="14"/>
  <c r="H985" i="14"/>
  <c r="G985" i="14"/>
  <c r="E991" i="14"/>
  <c r="D991" i="14"/>
  <c r="F991" i="14"/>
  <c r="G991" i="14"/>
  <c r="H991" i="14"/>
  <c r="E970" i="14"/>
  <c r="G970" i="14"/>
  <c r="F970" i="14"/>
  <c r="H970" i="14"/>
  <c r="D970" i="14"/>
  <c r="E1004" i="14"/>
  <c r="G1004" i="14"/>
  <c r="H1004" i="14"/>
  <c r="F1004" i="14"/>
  <c r="D1004" i="14"/>
  <c r="A1050" i="14"/>
  <c r="B1015" i="14" l="1"/>
  <c r="N1015" i="14" s="1"/>
  <c r="M1012" i="14"/>
  <c r="L641" i="14"/>
  <c r="M642" i="14"/>
  <c r="M346" i="14"/>
  <c r="L345" i="14"/>
  <c r="L456" i="14"/>
  <c r="M457" i="14"/>
  <c r="L122" i="14"/>
  <c r="M123" i="14"/>
  <c r="M975" i="14"/>
  <c r="L974" i="14"/>
  <c r="L863" i="14"/>
  <c r="M864" i="14"/>
  <c r="M272" i="14"/>
  <c r="L271" i="14"/>
  <c r="M309" i="14"/>
  <c r="L308" i="14"/>
  <c r="L900" i="14"/>
  <c r="M901" i="14"/>
  <c r="L85" i="14"/>
  <c r="M86" i="14"/>
  <c r="L493" i="14"/>
  <c r="M494" i="14"/>
  <c r="L419" i="14"/>
  <c r="M420" i="14"/>
  <c r="L530" i="14"/>
  <c r="M531" i="14"/>
  <c r="L234" i="14"/>
  <c r="M235" i="14"/>
  <c r="M827" i="14"/>
  <c r="L826" i="14"/>
  <c r="L160" i="14"/>
  <c r="M161" i="14"/>
  <c r="M197" i="14"/>
  <c r="L196" i="14"/>
  <c r="L715" i="14"/>
  <c r="M716" i="14"/>
  <c r="L604" i="14"/>
  <c r="M605" i="14"/>
  <c r="M938" i="14"/>
  <c r="L937" i="14"/>
  <c r="L678" i="14"/>
  <c r="M679" i="14"/>
  <c r="M383" i="14"/>
  <c r="L382" i="14"/>
  <c r="M790" i="14"/>
  <c r="L789" i="14"/>
  <c r="L567" i="14"/>
  <c r="M568" i="14"/>
  <c r="M753" i="14"/>
  <c r="L752" i="14"/>
  <c r="D1018" i="14"/>
  <c r="D1072" i="14"/>
  <c r="G1079" i="14"/>
  <c r="G1078" i="14"/>
  <c r="F1077" i="14"/>
  <c r="F1076" i="14"/>
  <c r="E1075" i="14"/>
  <c r="E1074" i="14"/>
  <c r="D1073" i="14"/>
  <c r="E1018" i="14"/>
  <c r="G1018" i="14"/>
  <c r="H1018" i="14"/>
  <c r="F1018" i="14"/>
  <c r="D1023" i="14"/>
  <c r="E1023" i="14"/>
  <c r="H1023" i="14"/>
  <c r="F1023" i="14"/>
  <c r="G1023" i="14"/>
  <c r="G1029" i="14"/>
  <c r="F1029" i="14"/>
  <c r="D1029" i="14"/>
  <c r="H1029" i="14"/>
  <c r="E1029" i="14"/>
  <c r="H1008" i="14"/>
  <c r="F1008" i="14"/>
  <c r="D1008" i="14"/>
  <c r="G1008" i="14"/>
  <c r="E1008" i="14"/>
  <c r="H1042" i="14"/>
  <c r="G1042" i="14"/>
  <c r="E1042" i="14"/>
  <c r="D1042" i="14"/>
  <c r="F1042" i="14"/>
  <c r="A1088" i="14"/>
  <c r="M606" i="14" l="1"/>
  <c r="L605" i="14"/>
  <c r="M495" i="14"/>
  <c r="L494" i="14"/>
  <c r="M458" i="14"/>
  <c r="L457" i="14"/>
  <c r="L790" i="14"/>
  <c r="M791" i="14"/>
  <c r="L716" i="14"/>
  <c r="M717" i="14"/>
  <c r="M236" i="14"/>
  <c r="L235" i="14"/>
  <c r="L86" i="14"/>
  <c r="M87" i="14"/>
  <c r="M865" i="14"/>
  <c r="L864" i="14"/>
  <c r="L383" i="14"/>
  <c r="M384" i="14"/>
  <c r="L346" i="14"/>
  <c r="M347" i="14"/>
  <c r="M828" i="14"/>
  <c r="L827" i="14"/>
  <c r="L679" i="14"/>
  <c r="M680" i="14"/>
  <c r="M532" i="14"/>
  <c r="L531" i="14"/>
  <c r="L901" i="14"/>
  <c r="M902" i="14"/>
  <c r="M643" i="14"/>
  <c r="L642" i="14"/>
  <c r="B1053" i="14"/>
  <c r="N1053" i="14" s="1"/>
  <c r="M1050" i="14"/>
  <c r="M754" i="14"/>
  <c r="L753" i="14"/>
  <c r="M198" i="14"/>
  <c r="L197" i="14"/>
  <c r="L975" i="14"/>
  <c r="M976" i="14"/>
  <c r="M273" i="14"/>
  <c r="L272" i="14"/>
  <c r="M569" i="14"/>
  <c r="L568" i="14"/>
  <c r="M162" i="14"/>
  <c r="L161" i="14"/>
  <c r="L420" i="14"/>
  <c r="M421" i="14"/>
  <c r="M124" i="14"/>
  <c r="L123" i="14"/>
  <c r="L1012" i="14"/>
  <c r="M1013" i="14"/>
  <c r="M939" i="14"/>
  <c r="L938" i="14"/>
  <c r="L309" i="14"/>
  <c r="M310" i="14"/>
  <c r="E1112" i="14"/>
  <c r="D1111" i="14"/>
  <c r="D1110" i="14"/>
  <c r="G1117" i="14"/>
  <c r="G1116" i="14"/>
  <c r="F1115" i="14"/>
  <c r="F1114" i="14"/>
  <c r="E1113" i="14"/>
  <c r="G1056" i="14"/>
  <c r="D1056" i="14"/>
  <c r="F1056" i="14"/>
  <c r="E1056" i="14"/>
  <c r="H1056" i="14"/>
  <c r="E1061" i="14"/>
  <c r="G1061" i="14"/>
  <c r="F1061" i="14"/>
  <c r="D1061" i="14"/>
  <c r="H1061" i="14"/>
  <c r="H1067" i="14"/>
  <c r="E1067" i="14"/>
  <c r="F1067" i="14"/>
  <c r="G1067" i="14"/>
  <c r="D1067" i="14"/>
  <c r="D1046" i="14"/>
  <c r="E1046" i="14"/>
  <c r="G1046" i="14"/>
  <c r="F1046" i="14"/>
  <c r="H1046" i="14"/>
  <c r="E1080" i="14"/>
  <c r="H1080" i="14"/>
  <c r="G1080" i="14"/>
  <c r="D1080" i="14"/>
  <c r="F1080" i="14"/>
  <c r="A1126" i="14"/>
  <c r="L1050" i="14" l="1"/>
  <c r="M1051" i="14"/>
  <c r="M681" i="14"/>
  <c r="L680" i="14"/>
  <c r="L791" i="14"/>
  <c r="M792" i="14"/>
  <c r="L310" i="14"/>
  <c r="M311" i="14"/>
  <c r="L421" i="14"/>
  <c r="M422" i="14"/>
  <c r="L976" i="14"/>
  <c r="M977" i="14"/>
  <c r="M88" i="14"/>
  <c r="L87" i="14"/>
  <c r="L273" i="14"/>
  <c r="M274" i="14"/>
  <c r="M644" i="14"/>
  <c r="L643" i="14"/>
  <c r="L828" i="14"/>
  <c r="M829" i="14"/>
  <c r="M459" i="14"/>
  <c r="L458" i="14"/>
  <c r="M125" i="14"/>
  <c r="L124" i="14"/>
  <c r="L902" i="14"/>
  <c r="M903" i="14"/>
  <c r="L347" i="14"/>
  <c r="M348" i="14"/>
  <c r="M940" i="14"/>
  <c r="L939" i="14"/>
  <c r="L162" i="14"/>
  <c r="M163" i="14"/>
  <c r="L198" i="14"/>
  <c r="M199" i="14"/>
  <c r="L236" i="14"/>
  <c r="M237" i="14"/>
  <c r="M496" i="14"/>
  <c r="L495" i="14"/>
  <c r="L1013" i="14"/>
  <c r="M1014" i="14"/>
  <c r="M385" i="14"/>
  <c r="L384" i="14"/>
  <c r="L717" i="14"/>
  <c r="M718" i="14"/>
  <c r="M866" i="14"/>
  <c r="L865" i="14"/>
  <c r="B1091" i="14"/>
  <c r="N1091" i="14" s="1"/>
  <c r="M1088" i="14"/>
  <c r="L569" i="14"/>
  <c r="M570" i="14"/>
  <c r="M755" i="14"/>
  <c r="L754" i="14"/>
  <c r="M533" i="14"/>
  <c r="L532" i="14"/>
  <c r="M607" i="14"/>
  <c r="L606" i="14"/>
  <c r="F1152" i="14"/>
  <c r="E1151" i="14"/>
  <c r="E1150" i="14"/>
  <c r="D1149" i="14"/>
  <c r="D1148" i="14"/>
  <c r="G1155" i="14"/>
  <c r="G1154" i="14"/>
  <c r="F1153" i="14"/>
  <c r="F1094" i="14"/>
  <c r="D1094" i="14"/>
  <c r="G1094" i="14"/>
  <c r="H1094" i="14"/>
  <c r="E1094" i="14"/>
  <c r="D1099" i="14"/>
  <c r="G1099" i="14"/>
  <c r="E1099" i="14"/>
  <c r="F1099" i="14"/>
  <c r="H1099" i="14"/>
  <c r="D1105" i="14"/>
  <c r="G1105" i="14"/>
  <c r="F1105" i="14"/>
  <c r="E1105" i="14"/>
  <c r="H1105" i="14"/>
  <c r="E1084" i="14"/>
  <c r="G1084" i="14"/>
  <c r="D1084" i="14"/>
  <c r="F1084" i="14"/>
  <c r="H1084" i="14"/>
  <c r="E1118" i="14"/>
  <c r="G1118" i="14"/>
  <c r="H1118" i="14"/>
  <c r="F1118" i="14"/>
  <c r="D1118" i="14"/>
  <c r="A1164" i="14"/>
  <c r="M1089" i="14" l="1"/>
  <c r="L1088" i="14"/>
  <c r="M1015" i="14"/>
  <c r="L1014" i="14"/>
  <c r="M164" i="14"/>
  <c r="L163" i="14"/>
  <c r="L274" i="14"/>
  <c r="M275" i="14"/>
  <c r="M312" i="14"/>
  <c r="L311" i="14"/>
  <c r="L792" i="14"/>
  <c r="M793" i="14"/>
  <c r="B1129" i="14"/>
  <c r="N1129" i="14" s="1"/>
  <c r="M1126" i="14"/>
  <c r="M126" i="14"/>
  <c r="L125" i="14"/>
  <c r="M534" i="14"/>
  <c r="L533" i="14"/>
  <c r="L496" i="14"/>
  <c r="M497" i="14"/>
  <c r="L718" i="14"/>
  <c r="M719" i="14"/>
  <c r="M238" i="14"/>
  <c r="L237" i="14"/>
  <c r="M349" i="14"/>
  <c r="L348" i="14"/>
  <c r="L829" i="14"/>
  <c r="M830" i="14"/>
  <c r="M978" i="14"/>
  <c r="L977" i="14"/>
  <c r="L607" i="14"/>
  <c r="M608" i="14"/>
  <c r="L866" i="14"/>
  <c r="M867" i="14"/>
  <c r="M941" i="14"/>
  <c r="L940" i="14"/>
  <c r="L459" i="14"/>
  <c r="M460" i="14"/>
  <c r="L88" i="14"/>
  <c r="M89" i="14"/>
  <c r="L755" i="14"/>
  <c r="M756" i="14"/>
  <c r="L681" i="14"/>
  <c r="M682" i="14"/>
  <c r="M571" i="14"/>
  <c r="L570" i="14"/>
  <c r="L199" i="14"/>
  <c r="M200" i="14"/>
  <c r="L903" i="14"/>
  <c r="M904" i="14"/>
  <c r="M423" i="14"/>
  <c r="L422" i="14"/>
  <c r="M1052" i="14"/>
  <c r="L1051" i="14"/>
  <c r="M386" i="14"/>
  <c r="L385" i="14"/>
  <c r="L644" i="14"/>
  <c r="M645" i="14"/>
  <c r="E1132" i="14"/>
  <c r="G1192" i="14"/>
  <c r="F1191" i="14"/>
  <c r="F1190" i="14"/>
  <c r="E1189" i="14"/>
  <c r="D1187" i="14"/>
  <c r="D1186" i="14"/>
  <c r="E1188" i="14"/>
  <c r="G1193" i="14"/>
  <c r="D1132" i="14"/>
  <c r="H1132" i="14"/>
  <c r="G1132" i="14"/>
  <c r="F1132" i="14"/>
  <c r="D1137" i="14"/>
  <c r="E1137" i="14"/>
  <c r="F1137" i="14"/>
  <c r="G1137" i="14"/>
  <c r="H1137" i="14"/>
  <c r="E1143" i="14"/>
  <c r="D1143" i="14"/>
  <c r="G1143" i="14"/>
  <c r="F1143" i="14"/>
  <c r="H1143" i="14"/>
  <c r="F1122" i="14"/>
  <c r="H1122" i="14"/>
  <c r="E1122" i="14"/>
  <c r="G1122" i="14"/>
  <c r="D1122" i="14"/>
  <c r="E1156" i="14"/>
  <c r="D1156" i="14"/>
  <c r="F1156" i="14"/>
  <c r="H1156" i="14"/>
  <c r="G1156" i="14"/>
  <c r="A1202" i="14"/>
  <c r="M201" i="14" l="1"/>
  <c r="L200" i="14"/>
  <c r="M90" i="14"/>
  <c r="L89" i="14"/>
  <c r="M609" i="14"/>
  <c r="L608" i="14"/>
  <c r="L275" i="14"/>
  <c r="M276" i="14"/>
  <c r="L386" i="14"/>
  <c r="M387" i="14"/>
  <c r="L238" i="14"/>
  <c r="M239" i="14"/>
  <c r="M127" i="14"/>
  <c r="L126" i="14"/>
  <c r="L460" i="14"/>
  <c r="M461" i="14"/>
  <c r="M720" i="14"/>
  <c r="L719" i="14"/>
  <c r="M1127" i="14"/>
  <c r="L1126" i="14"/>
  <c r="L1052" i="14"/>
  <c r="M1053" i="14"/>
  <c r="M572" i="14"/>
  <c r="L571" i="14"/>
  <c r="L978" i="14"/>
  <c r="M979" i="14"/>
  <c r="L164" i="14"/>
  <c r="M165" i="14"/>
  <c r="M683" i="14"/>
  <c r="L682" i="14"/>
  <c r="M831" i="14"/>
  <c r="L830" i="14"/>
  <c r="M498" i="14"/>
  <c r="L497" i="14"/>
  <c r="M794" i="14"/>
  <c r="L793" i="14"/>
  <c r="L423" i="14"/>
  <c r="M424" i="14"/>
  <c r="M942" i="14"/>
  <c r="L941" i="14"/>
  <c r="M1016" i="14"/>
  <c r="L1015" i="14"/>
  <c r="M646" i="14"/>
  <c r="L645" i="14"/>
  <c r="L904" i="14"/>
  <c r="M905" i="14"/>
  <c r="L756" i="14"/>
  <c r="M757" i="14"/>
  <c r="M868" i="14"/>
  <c r="L867" i="14"/>
  <c r="B1167" i="14"/>
  <c r="N1167" i="14" s="1"/>
  <c r="M1164" i="14"/>
  <c r="L349" i="14"/>
  <c r="M350" i="14"/>
  <c r="M535" i="14"/>
  <c r="L534" i="14"/>
  <c r="L312" i="14"/>
  <c r="M313" i="14"/>
  <c r="L1089" i="14"/>
  <c r="M1090" i="14"/>
  <c r="F1228" i="14"/>
  <c r="G1231" i="14"/>
  <c r="G1230" i="14"/>
  <c r="F1229" i="14"/>
  <c r="E1227" i="14"/>
  <c r="E1226" i="14"/>
  <c r="D1225" i="14"/>
  <c r="D1224" i="14"/>
  <c r="G1170" i="14"/>
  <c r="D1170" i="14"/>
  <c r="F1170" i="14"/>
  <c r="H1170" i="14"/>
  <c r="E1170" i="14"/>
  <c r="G1175" i="14"/>
  <c r="D1175" i="14"/>
  <c r="F1175" i="14"/>
  <c r="E1175" i="14"/>
  <c r="H1175" i="14"/>
  <c r="D1181" i="14"/>
  <c r="H1181" i="14"/>
  <c r="F1181" i="14"/>
  <c r="E1181" i="14"/>
  <c r="G1181" i="14"/>
  <c r="H1160" i="14"/>
  <c r="H6" i="15" s="1"/>
  <c r="F1160" i="14"/>
  <c r="F6" i="15" s="1"/>
  <c r="D1160" i="14"/>
  <c r="D6" i="15" s="1"/>
  <c r="G1160" i="14"/>
  <c r="G6" i="15" s="1"/>
  <c r="E1160" i="14"/>
  <c r="E6" i="15" s="1"/>
  <c r="D1194" i="14"/>
  <c r="E1194" i="14"/>
  <c r="H1194" i="14"/>
  <c r="G1194" i="14"/>
  <c r="F1194" i="14"/>
  <c r="A1240" i="14"/>
  <c r="L535" i="14" l="1"/>
  <c r="M536" i="14"/>
  <c r="M943" i="14"/>
  <c r="L942" i="14"/>
  <c r="M758" i="14"/>
  <c r="L757" i="14"/>
  <c r="M462" i="14"/>
  <c r="L461" i="14"/>
  <c r="L276" i="14"/>
  <c r="M277" i="14"/>
  <c r="L350" i="14"/>
  <c r="M351" i="14"/>
  <c r="L905" i="14"/>
  <c r="M906" i="14"/>
  <c r="L424" i="14"/>
  <c r="M425" i="14"/>
  <c r="L1053" i="14"/>
  <c r="M1054" i="14"/>
  <c r="M684" i="14"/>
  <c r="L683" i="14"/>
  <c r="L127" i="14"/>
  <c r="M128" i="14"/>
  <c r="L609" i="14"/>
  <c r="M610" i="14"/>
  <c r="L1090" i="14"/>
  <c r="M1091" i="14"/>
  <c r="L1164" i="14"/>
  <c r="M1165" i="14"/>
  <c r="L165" i="14"/>
  <c r="M166" i="14"/>
  <c r="L239" i="14"/>
  <c r="M240" i="14"/>
  <c r="M832" i="14"/>
  <c r="L831" i="14"/>
  <c r="M647" i="14"/>
  <c r="L646" i="14"/>
  <c r="L794" i="14"/>
  <c r="M795" i="14"/>
  <c r="L1127" i="14"/>
  <c r="M1128" i="14"/>
  <c r="M91" i="14"/>
  <c r="L90" i="14"/>
  <c r="M573" i="14"/>
  <c r="L572" i="14"/>
  <c r="M314" i="14"/>
  <c r="L313" i="14"/>
  <c r="M980" i="14"/>
  <c r="L979" i="14"/>
  <c r="L387" i="14"/>
  <c r="M388" i="14"/>
  <c r="B1205" i="14"/>
  <c r="N1205" i="14" s="1"/>
  <c r="M1202" i="14"/>
  <c r="M869" i="14"/>
  <c r="L868" i="14"/>
  <c r="M1017" i="14"/>
  <c r="L1016" i="14"/>
  <c r="L498" i="14"/>
  <c r="M499" i="14"/>
  <c r="M721" i="14"/>
  <c r="L720" i="14"/>
  <c r="L201" i="14"/>
  <c r="M202" i="14"/>
  <c r="G1269" i="14"/>
  <c r="F1267" i="14"/>
  <c r="F1266" i="14"/>
  <c r="E1265" i="14"/>
  <c r="E1264" i="14"/>
  <c r="D1263" i="14"/>
  <c r="D1262" i="14"/>
  <c r="G1268" i="14"/>
  <c r="F1208" i="14"/>
  <c r="G1208" i="14"/>
  <c r="H1208" i="14"/>
  <c r="D1208" i="14"/>
  <c r="E1208" i="14"/>
  <c r="E1213" i="14"/>
  <c r="G1213" i="14"/>
  <c r="D1213" i="14"/>
  <c r="H1213" i="14"/>
  <c r="F1213" i="14"/>
  <c r="E1219" i="14"/>
  <c r="D1219" i="14"/>
  <c r="H1219" i="14"/>
  <c r="G1219" i="14"/>
  <c r="F1219" i="14"/>
  <c r="E1198" i="14"/>
  <c r="H1198" i="14"/>
  <c r="F1198" i="14"/>
  <c r="D1198" i="14"/>
  <c r="G1198" i="14"/>
  <c r="E1232" i="14"/>
  <c r="H1232" i="14"/>
  <c r="G1232" i="14"/>
  <c r="D1232" i="14"/>
  <c r="F1232" i="14"/>
  <c r="A1278" i="14"/>
  <c r="M1129" i="14" l="1"/>
  <c r="L1128" i="14"/>
  <c r="M241" i="14"/>
  <c r="L240" i="14"/>
  <c r="L610" i="14"/>
  <c r="M611" i="14"/>
  <c r="L425" i="14"/>
  <c r="M426" i="14"/>
  <c r="L462" i="14"/>
  <c r="M463" i="14"/>
  <c r="M203" i="14"/>
  <c r="L202" i="14"/>
  <c r="L795" i="14"/>
  <c r="M796" i="14"/>
  <c r="M167" i="14"/>
  <c r="L166" i="14"/>
  <c r="L128" i="14"/>
  <c r="M129" i="14"/>
  <c r="L906" i="14"/>
  <c r="M907" i="14"/>
  <c r="L869" i="14"/>
  <c r="M870" i="14"/>
  <c r="L758" i="14"/>
  <c r="M759" i="14"/>
  <c r="M1203" i="14"/>
  <c r="L1202" i="14"/>
  <c r="L1165" i="14"/>
  <c r="M1166" i="14"/>
  <c r="M352" i="14"/>
  <c r="L351" i="14"/>
  <c r="L721" i="14"/>
  <c r="M722" i="14"/>
  <c r="L573" i="14"/>
  <c r="M574" i="14"/>
  <c r="L647" i="14"/>
  <c r="M648" i="14"/>
  <c r="L684" i="14"/>
  <c r="M685" i="14"/>
  <c r="M944" i="14"/>
  <c r="L943" i="14"/>
  <c r="M1018" i="14"/>
  <c r="L1017" i="14"/>
  <c r="M981" i="14"/>
  <c r="L980" i="14"/>
  <c r="B1243" i="14"/>
  <c r="N1243" i="14" s="1"/>
  <c r="M1240" i="14"/>
  <c r="M315" i="14"/>
  <c r="L314" i="14"/>
  <c r="L499" i="14"/>
  <c r="M500" i="14"/>
  <c r="L388" i="14"/>
  <c r="M389" i="14"/>
  <c r="M1092" i="14"/>
  <c r="L1091" i="14"/>
  <c r="L1054" i="14"/>
  <c r="M1055" i="14"/>
  <c r="M278" i="14"/>
  <c r="L277" i="14"/>
  <c r="L536" i="14"/>
  <c r="M537" i="14"/>
  <c r="L91" i="14"/>
  <c r="M92" i="14"/>
  <c r="L832" i="14"/>
  <c r="M833" i="14"/>
  <c r="F1246" i="14"/>
  <c r="D1300" i="14"/>
  <c r="G1307" i="14"/>
  <c r="G1306" i="14"/>
  <c r="F1305" i="14"/>
  <c r="F1304" i="14"/>
  <c r="E1303" i="14"/>
  <c r="E1302" i="14"/>
  <c r="D1301" i="14"/>
  <c r="D1246" i="14"/>
  <c r="H1246" i="14"/>
  <c r="G1246" i="14"/>
  <c r="E1246" i="14"/>
  <c r="F1251" i="14"/>
  <c r="D1251" i="14"/>
  <c r="G1251" i="14"/>
  <c r="E1251" i="14"/>
  <c r="H1251" i="14"/>
  <c r="H1257" i="14"/>
  <c r="F1257" i="14"/>
  <c r="E1257" i="14"/>
  <c r="G1257" i="14"/>
  <c r="G1236" i="14"/>
  <c r="D1257" i="14"/>
  <c r="H1236" i="14"/>
  <c r="F1236" i="14"/>
  <c r="E1236" i="14"/>
  <c r="D1236" i="14"/>
  <c r="F1270" i="14"/>
  <c r="D1270" i="14"/>
  <c r="E1270" i="14"/>
  <c r="H1270" i="14"/>
  <c r="G1270" i="14"/>
  <c r="A1316" i="14"/>
  <c r="M168" i="14" l="1"/>
  <c r="L167" i="14"/>
  <c r="M93" i="14"/>
  <c r="L92" i="14"/>
  <c r="M1241" i="14"/>
  <c r="L1240" i="14"/>
  <c r="L685" i="14"/>
  <c r="M686" i="14"/>
  <c r="M871" i="14"/>
  <c r="L870" i="14"/>
  <c r="L796" i="14"/>
  <c r="M797" i="14"/>
  <c r="M612" i="14"/>
  <c r="L611" i="14"/>
  <c r="L1092" i="14"/>
  <c r="M1093" i="14"/>
  <c r="L352" i="14"/>
  <c r="M353" i="14"/>
  <c r="M834" i="14"/>
  <c r="L833" i="14"/>
  <c r="B1281" i="14"/>
  <c r="N1281" i="14" s="1"/>
  <c r="M1278" i="14"/>
  <c r="L315" i="14"/>
  <c r="M316" i="14"/>
  <c r="M945" i="14"/>
  <c r="L944" i="14"/>
  <c r="M538" i="14"/>
  <c r="L537" i="14"/>
  <c r="L389" i="14"/>
  <c r="M390" i="14"/>
  <c r="M649" i="14"/>
  <c r="L648" i="14"/>
  <c r="L1166" i="14"/>
  <c r="M1167" i="14"/>
  <c r="M908" i="14"/>
  <c r="L907" i="14"/>
  <c r="L722" i="14"/>
  <c r="M723" i="14"/>
  <c r="M427" i="14"/>
  <c r="L426" i="14"/>
  <c r="L981" i="14"/>
  <c r="M982" i="14"/>
  <c r="L203" i="14"/>
  <c r="M204" i="14"/>
  <c r="M242" i="14"/>
  <c r="L241" i="14"/>
  <c r="L500" i="14"/>
  <c r="M501" i="14"/>
  <c r="M575" i="14"/>
  <c r="L574" i="14"/>
  <c r="M130" i="14"/>
  <c r="L129" i="14"/>
  <c r="M464" i="14"/>
  <c r="L463" i="14"/>
  <c r="L1055" i="14"/>
  <c r="M1056" i="14"/>
  <c r="M760" i="14"/>
  <c r="L759" i="14"/>
  <c r="L278" i="14"/>
  <c r="M279" i="14"/>
  <c r="L1018" i="14"/>
  <c r="M1019" i="14"/>
  <c r="M1204" i="14"/>
  <c r="L1203" i="14"/>
  <c r="L1129" i="14"/>
  <c r="M1130" i="14"/>
  <c r="D1284" i="14"/>
  <c r="E1340" i="14"/>
  <c r="D1339" i="14"/>
  <c r="D1338" i="14"/>
  <c r="G1345" i="14"/>
  <c r="G1344" i="14"/>
  <c r="F1343" i="14"/>
  <c r="F1342" i="14"/>
  <c r="E1341" i="14"/>
  <c r="G1284" i="14"/>
  <c r="H1284" i="14"/>
  <c r="E1284" i="14"/>
  <c r="F1284" i="14"/>
  <c r="H1289" i="14"/>
  <c r="F1289" i="14"/>
  <c r="D1289" i="14"/>
  <c r="G1289" i="14"/>
  <c r="E1289" i="14"/>
  <c r="E1295" i="14"/>
  <c r="F1295" i="14"/>
  <c r="H1295" i="14"/>
  <c r="G1295" i="14"/>
  <c r="D1295" i="14"/>
  <c r="F1274" i="14"/>
  <c r="E1274" i="14"/>
  <c r="G1274" i="14"/>
  <c r="D1274" i="14"/>
  <c r="H1274" i="14"/>
  <c r="G1308" i="14"/>
  <c r="H1308" i="14"/>
  <c r="D1308" i="14"/>
  <c r="E1308" i="14"/>
  <c r="F1308" i="14"/>
  <c r="A1354" i="14"/>
  <c r="M1057" i="14" l="1"/>
  <c r="L1056" i="14"/>
  <c r="M502" i="14"/>
  <c r="L501" i="14"/>
  <c r="M317" i="14"/>
  <c r="L316" i="14"/>
  <c r="M1094" i="14"/>
  <c r="L1093" i="14"/>
  <c r="L686" i="14"/>
  <c r="M687" i="14"/>
  <c r="M428" i="14"/>
  <c r="L427" i="14"/>
  <c r="L1019" i="14"/>
  <c r="M1020" i="14"/>
  <c r="M391" i="14"/>
  <c r="L390" i="14"/>
  <c r="L1278" i="14"/>
  <c r="M1279" i="14"/>
  <c r="M1205" i="14"/>
  <c r="L1204" i="14"/>
  <c r="L649" i="14"/>
  <c r="M650" i="14"/>
  <c r="M724" i="14"/>
  <c r="L723" i="14"/>
  <c r="M465" i="14"/>
  <c r="L464" i="14"/>
  <c r="M243" i="14"/>
  <c r="L242" i="14"/>
  <c r="L612" i="14"/>
  <c r="M613" i="14"/>
  <c r="M1242" i="14"/>
  <c r="L1241" i="14"/>
  <c r="M280" i="14"/>
  <c r="L279" i="14"/>
  <c r="M205" i="14"/>
  <c r="L204" i="14"/>
  <c r="M798" i="14"/>
  <c r="L797" i="14"/>
  <c r="M131" i="14"/>
  <c r="L130" i="14"/>
  <c r="L908" i="14"/>
  <c r="M909" i="14"/>
  <c r="M539" i="14"/>
  <c r="L538" i="14"/>
  <c r="M835" i="14"/>
  <c r="L834" i="14"/>
  <c r="M94" i="14"/>
  <c r="L93" i="14"/>
  <c r="M1131" i="14"/>
  <c r="L1130" i="14"/>
  <c r="L982" i="14"/>
  <c r="M983" i="14"/>
  <c r="M1168" i="14"/>
  <c r="L1167" i="14"/>
  <c r="M354" i="14"/>
  <c r="L353" i="14"/>
  <c r="B1319" i="14"/>
  <c r="N1319" i="14" s="1"/>
  <c r="M1316" i="14"/>
  <c r="M761" i="14"/>
  <c r="L760" i="14"/>
  <c r="L575" i="14"/>
  <c r="M576" i="14"/>
  <c r="L945" i="14"/>
  <c r="M946" i="14"/>
  <c r="L871" i="14"/>
  <c r="M872" i="14"/>
  <c r="M169" i="14"/>
  <c r="L168" i="14"/>
  <c r="F1380" i="14"/>
  <c r="E1379" i="14"/>
  <c r="E1378" i="14"/>
  <c r="D1377" i="14"/>
  <c r="D1376" i="14"/>
  <c r="G1383" i="14"/>
  <c r="G1382" i="14"/>
  <c r="F1381" i="14"/>
  <c r="F1322" i="14"/>
  <c r="G1322" i="14"/>
  <c r="D1322" i="14"/>
  <c r="E1322" i="14"/>
  <c r="H1322" i="14"/>
  <c r="G1327" i="14"/>
  <c r="F1327" i="14"/>
  <c r="H1327" i="14"/>
  <c r="D1327" i="14"/>
  <c r="E1327" i="14"/>
  <c r="H1333" i="14"/>
  <c r="D1333" i="14"/>
  <c r="G1333" i="14"/>
  <c r="F1333" i="14"/>
  <c r="E1333" i="14"/>
  <c r="D1312" i="14"/>
  <c r="H1312" i="14"/>
  <c r="E1312" i="14"/>
  <c r="F1312" i="14"/>
  <c r="G1312" i="14"/>
  <c r="H1346" i="14"/>
  <c r="G1346" i="14"/>
  <c r="D1346" i="14"/>
  <c r="E1346" i="14"/>
  <c r="F1346" i="14"/>
  <c r="A1392" i="14"/>
  <c r="L1242" i="14" l="1"/>
  <c r="M1243" i="14"/>
  <c r="M947" i="14"/>
  <c r="L946" i="14"/>
  <c r="M577" i="14"/>
  <c r="L576" i="14"/>
  <c r="L613" i="14"/>
  <c r="M614" i="14"/>
  <c r="M651" i="14"/>
  <c r="L650" i="14"/>
  <c r="M1021" i="14"/>
  <c r="L1020" i="14"/>
  <c r="L1168" i="14"/>
  <c r="M1169" i="14"/>
  <c r="L835" i="14"/>
  <c r="M836" i="14"/>
  <c r="L798" i="14"/>
  <c r="M799" i="14"/>
  <c r="M318" i="14"/>
  <c r="L317" i="14"/>
  <c r="L94" i="14"/>
  <c r="M95" i="14"/>
  <c r="M984" i="14"/>
  <c r="L983" i="14"/>
  <c r="L131" i="14"/>
  <c r="M132" i="14"/>
  <c r="L1094" i="14"/>
  <c r="M1095" i="14"/>
  <c r="B1357" i="14"/>
  <c r="N1357" i="14" s="1"/>
  <c r="M1354" i="14"/>
  <c r="M170" i="14"/>
  <c r="L169" i="14"/>
  <c r="L761" i="14"/>
  <c r="M762" i="14"/>
  <c r="L539" i="14"/>
  <c r="M540" i="14"/>
  <c r="M206" i="14"/>
  <c r="L205" i="14"/>
  <c r="M244" i="14"/>
  <c r="L243" i="14"/>
  <c r="M1206" i="14"/>
  <c r="L1205" i="14"/>
  <c r="M429" i="14"/>
  <c r="L428" i="14"/>
  <c r="L502" i="14"/>
  <c r="M503" i="14"/>
  <c r="M355" i="14"/>
  <c r="L354" i="14"/>
  <c r="M392" i="14"/>
  <c r="L391" i="14"/>
  <c r="M873" i="14"/>
  <c r="L872" i="14"/>
  <c r="M1317" i="14"/>
  <c r="L1316" i="14"/>
  <c r="M910" i="14"/>
  <c r="L909" i="14"/>
  <c r="M1280" i="14"/>
  <c r="L1279" i="14"/>
  <c r="M688" i="14"/>
  <c r="L687" i="14"/>
  <c r="L724" i="14"/>
  <c r="M725" i="14"/>
  <c r="L1131" i="14"/>
  <c r="M1132" i="14"/>
  <c r="L280" i="14"/>
  <c r="M281" i="14"/>
  <c r="L465" i="14"/>
  <c r="M466" i="14"/>
  <c r="M1058" i="14"/>
  <c r="L1057" i="14"/>
  <c r="G1420" i="14"/>
  <c r="F1419" i="14"/>
  <c r="F1418" i="14"/>
  <c r="E1417" i="14"/>
  <c r="E1416" i="14"/>
  <c r="D1415" i="14"/>
  <c r="D1414" i="14"/>
  <c r="G1421" i="14"/>
  <c r="D1360" i="14"/>
  <c r="E1360" i="14"/>
  <c r="F1360" i="14"/>
  <c r="H1360" i="14"/>
  <c r="G1360" i="14"/>
  <c r="E1365" i="14"/>
  <c r="D1365" i="14"/>
  <c r="F1365" i="14"/>
  <c r="G1365" i="14"/>
  <c r="H1365" i="14"/>
  <c r="G1371" i="14"/>
  <c r="E1371" i="14"/>
  <c r="H1371" i="14"/>
  <c r="F1371" i="14"/>
  <c r="D1371" i="14"/>
  <c r="G1350" i="14"/>
  <c r="E1350" i="14"/>
  <c r="F1350" i="14"/>
  <c r="H1350" i="14"/>
  <c r="D1350" i="14"/>
  <c r="E1384" i="14"/>
  <c r="H1384" i="14"/>
  <c r="G1384" i="14"/>
  <c r="D1384" i="14"/>
  <c r="F1384" i="14"/>
  <c r="A1430" i="14"/>
  <c r="L1132" i="14" l="1"/>
  <c r="M1133" i="14"/>
  <c r="M837" i="14"/>
  <c r="L836" i="14"/>
  <c r="M615" i="14"/>
  <c r="L614" i="14"/>
  <c r="M726" i="14"/>
  <c r="L725" i="14"/>
  <c r="M504" i="14"/>
  <c r="L503" i="14"/>
  <c r="M1355" i="14"/>
  <c r="L1354" i="14"/>
  <c r="M96" i="14"/>
  <c r="L95" i="14"/>
  <c r="L1169" i="14"/>
  <c r="M1170" i="14"/>
  <c r="L1058" i="14"/>
  <c r="M1059" i="14"/>
  <c r="L1317" i="14"/>
  <c r="M1318" i="14"/>
  <c r="M207" i="14"/>
  <c r="L206" i="14"/>
  <c r="M578" i="14"/>
  <c r="L577" i="14"/>
  <c r="L540" i="14"/>
  <c r="M541" i="14"/>
  <c r="L1095" i="14"/>
  <c r="M1096" i="14"/>
  <c r="M467" i="14"/>
  <c r="L466" i="14"/>
  <c r="L688" i="14"/>
  <c r="M689" i="14"/>
  <c r="M874" i="14"/>
  <c r="L873" i="14"/>
  <c r="M430" i="14"/>
  <c r="L429" i="14"/>
  <c r="L318" i="14"/>
  <c r="M319" i="14"/>
  <c r="M1022" i="14"/>
  <c r="L1021" i="14"/>
  <c r="M948" i="14"/>
  <c r="L947" i="14"/>
  <c r="L355" i="14"/>
  <c r="M356" i="14"/>
  <c r="L281" i="14"/>
  <c r="M282" i="14"/>
  <c r="M763" i="14"/>
  <c r="L762" i="14"/>
  <c r="M133" i="14"/>
  <c r="L132" i="14"/>
  <c r="M800" i="14"/>
  <c r="L799" i="14"/>
  <c r="M1244" i="14"/>
  <c r="L1243" i="14"/>
  <c r="M911" i="14"/>
  <c r="L910" i="14"/>
  <c r="L244" i="14"/>
  <c r="M245" i="14"/>
  <c r="M171" i="14"/>
  <c r="L170" i="14"/>
  <c r="M985" i="14"/>
  <c r="L984" i="14"/>
  <c r="B1395" i="14"/>
  <c r="N1395" i="14" s="1"/>
  <c r="M1392" i="14"/>
  <c r="M1281" i="14"/>
  <c r="L1280" i="14"/>
  <c r="L392" i="14"/>
  <c r="M393" i="14"/>
  <c r="M1207" i="14"/>
  <c r="L1206" i="14"/>
  <c r="M652" i="14"/>
  <c r="L651" i="14"/>
  <c r="G1459" i="14"/>
  <c r="G1458" i="14"/>
  <c r="F1457" i="14"/>
  <c r="F1456" i="14"/>
  <c r="E1455" i="14"/>
  <c r="E1454" i="14"/>
  <c r="D1453" i="14"/>
  <c r="D1452" i="14"/>
  <c r="F1398" i="14"/>
  <c r="E1398" i="14"/>
  <c r="D1398" i="14"/>
  <c r="G1398" i="14"/>
  <c r="H1398" i="14"/>
  <c r="F1403" i="14"/>
  <c r="G1403" i="14"/>
  <c r="E1403" i="14"/>
  <c r="H1403" i="14"/>
  <c r="D1403" i="14"/>
  <c r="G1409" i="14"/>
  <c r="E1409" i="14"/>
  <c r="H1409" i="14"/>
  <c r="F1409" i="14"/>
  <c r="D1409" i="14"/>
  <c r="D1388" i="14"/>
  <c r="H1388" i="14"/>
  <c r="G1388" i="14"/>
  <c r="F1388" i="14"/>
  <c r="E1388" i="14"/>
  <c r="E1422" i="14"/>
  <c r="G1422" i="14"/>
  <c r="H1422" i="14"/>
  <c r="D1422" i="14"/>
  <c r="F1422" i="14"/>
  <c r="A1468" i="14"/>
  <c r="M1393" i="14" l="1"/>
  <c r="L1392" i="14"/>
  <c r="L689" i="14"/>
  <c r="M690" i="14"/>
  <c r="M1171" i="14"/>
  <c r="L1170" i="14"/>
  <c r="B1433" i="14"/>
  <c r="N1433" i="14" s="1"/>
  <c r="M1430" i="14"/>
  <c r="L911" i="14"/>
  <c r="M912" i="14"/>
  <c r="L578" i="14"/>
  <c r="M579" i="14"/>
  <c r="M283" i="14"/>
  <c r="L282" i="14"/>
  <c r="L319" i="14"/>
  <c r="M320" i="14"/>
  <c r="L652" i="14"/>
  <c r="M653" i="14"/>
  <c r="M986" i="14"/>
  <c r="L985" i="14"/>
  <c r="L207" i="14"/>
  <c r="M208" i="14"/>
  <c r="M764" i="14"/>
  <c r="L763" i="14"/>
  <c r="L1022" i="14"/>
  <c r="M1023" i="14"/>
  <c r="M727" i="14"/>
  <c r="L726" i="14"/>
  <c r="M1208" i="14"/>
  <c r="L1207" i="14"/>
  <c r="M1245" i="14"/>
  <c r="L1244" i="14"/>
  <c r="L615" i="14"/>
  <c r="M616" i="14"/>
  <c r="M394" i="14"/>
  <c r="L393" i="14"/>
  <c r="M357" i="14"/>
  <c r="L356" i="14"/>
  <c r="M1097" i="14"/>
  <c r="L1096" i="14"/>
  <c r="L1318" i="14"/>
  <c r="M1319" i="14"/>
  <c r="L467" i="14"/>
  <c r="M468" i="14"/>
  <c r="M97" i="14"/>
  <c r="L96" i="14"/>
  <c r="L171" i="14"/>
  <c r="M172" i="14"/>
  <c r="L800" i="14"/>
  <c r="M801" i="14"/>
  <c r="L430" i="14"/>
  <c r="M431" i="14"/>
  <c r="M1356" i="14"/>
  <c r="L1355" i="14"/>
  <c r="L837" i="14"/>
  <c r="M838" i="14"/>
  <c r="M246" i="14"/>
  <c r="L245" i="14"/>
  <c r="L541" i="14"/>
  <c r="M542" i="14"/>
  <c r="M1060" i="14"/>
  <c r="L1059" i="14"/>
  <c r="M1134" i="14"/>
  <c r="L1133" i="14"/>
  <c r="M1282" i="14"/>
  <c r="L1281" i="14"/>
  <c r="M134" i="14"/>
  <c r="L133" i="14"/>
  <c r="L948" i="14"/>
  <c r="M949" i="14"/>
  <c r="M875" i="14"/>
  <c r="L874" i="14"/>
  <c r="L504" i="14"/>
  <c r="M505" i="14"/>
  <c r="G1497" i="14"/>
  <c r="G1496" i="14"/>
  <c r="F1495" i="14"/>
  <c r="F1494" i="14"/>
  <c r="E1493" i="14"/>
  <c r="E1492" i="14"/>
  <c r="D1491" i="14"/>
  <c r="D1490" i="14"/>
  <c r="D1436" i="14"/>
  <c r="H1436" i="14"/>
  <c r="F1436" i="14"/>
  <c r="G1436" i="14"/>
  <c r="E1436" i="14"/>
  <c r="H1441" i="14"/>
  <c r="F1441" i="14"/>
  <c r="G1441" i="14"/>
  <c r="D1441" i="14"/>
  <c r="E1441" i="14"/>
  <c r="D1447" i="14"/>
  <c r="E1447" i="14"/>
  <c r="G1447" i="14"/>
  <c r="H1447" i="14"/>
  <c r="F1447" i="14"/>
  <c r="D1426" i="14"/>
  <c r="H1426" i="14"/>
  <c r="F1426" i="14"/>
  <c r="G1426" i="14"/>
  <c r="E1426" i="14"/>
  <c r="H1460" i="14"/>
  <c r="D1460" i="14"/>
  <c r="E1460" i="14"/>
  <c r="F1460" i="14"/>
  <c r="G1460" i="14"/>
  <c r="A1506" i="14"/>
  <c r="B1471" i="14" l="1"/>
  <c r="N1471" i="14" s="1"/>
  <c r="M1468" i="14"/>
  <c r="L838" i="14"/>
  <c r="M839" i="14"/>
  <c r="L172" i="14"/>
  <c r="M173" i="14"/>
  <c r="M321" i="14"/>
  <c r="L320" i="14"/>
  <c r="L1430" i="14"/>
  <c r="M1431" i="14"/>
  <c r="L1134" i="14"/>
  <c r="M1135" i="14"/>
  <c r="L1245" i="14"/>
  <c r="M1246" i="14"/>
  <c r="M765" i="14"/>
  <c r="L764" i="14"/>
  <c r="L949" i="14"/>
  <c r="M950" i="14"/>
  <c r="M209" i="14"/>
  <c r="L208" i="14"/>
  <c r="L875" i="14"/>
  <c r="M876" i="14"/>
  <c r="M1098" i="14"/>
  <c r="L1097" i="14"/>
  <c r="L1060" i="14"/>
  <c r="M1061" i="14"/>
  <c r="L1356" i="14"/>
  <c r="M1357" i="14"/>
  <c r="L97" i="14"/>
  <c r="M98" i="14"/>
  <c r="L357" i="14"/>
  <c r="M358" i="14"/>
  <c r="L1208" i="14"/>
  <c r="M1209" i="14"/>
  <c r="L283" i="14"/>
  <c r="M284" i="14"/>
  <c r="L1171" i="14"/>
  <c r="M1172" i="14"/>
  <c r="L542" i="14"/>
  <c r="M543" i="14"/>
  <c r="L431" i="14"/>
  <c r="M432" i="14"/>
  <c r="L468" i="14"/>
  <c r="M469" i="14"/>
  <c r="L579" i="14"/>
  <c r="M580" i="14"/>
  <c r="M691" i="14"/>
  <c r="L690" i="14"/>
  <c r="M135" i="14"/>
  <c r="L134" i="14"/>
  <c r="L394" i="14"/>
  <c r="M395" i="14"/>
  <c r="L727" i="14"/>
  <c r="M728" i="14"/>
  <c r="M987" i="14"/>
  <c r="L986" i="14"/>
  <c r="L505" i="14"/>
  <c r="M506" i="14"/>
  <c r="M802" i="14"/>
  <c r="L801" i="14"/>
  <c r="M1320" i="14"/>
  <c r="L1319" i="14"/>
  <c r="L616" i="14"/>
  <c r="M617" i="14"/>
  <c r="M1024" i="14"/>
  <c r="L1023" i="14"/>
  <c r="M654" i="14"/>
  <c r="L653" i="14"/>
  <c r="L912" i="14"/>
  <c r="M913" i="14"/>
  <c r="M1283" i="14"/>
  <c r="L1282" i="14"/>
  <c r="M247" i="14"/>
  <c r="L246" i="14"/>
  <c r="L1393" i="14"/>
  <c r="M1394" i="14"/>
  <c r="D1528" i="14"/>
  <c r="G1535" i="14"/>
  <c r="G1534" i="14"/>
  <c r="F1533" i="14"/>
  <c r="F1532" i="14"/>
  <c r="E1531" i="14"/>
  <c r="E1530" i="14"/>
  <c r="D1529" i="14"/>
  <c r="F1474" i="14"/>
  <c r="D1474" i="14"/>
  <c r="G1474" i="14"/>
  <c r="H1474" i="14"/>
  <c r="E1474" i="14"/>
  <c r="G1479" i="14"/>
  <c r="F1479" i="14"/>
  <c r="H1479" i="14"/>
  <c r="E1479" i="14"/>
  <c r="D1479" i="14"/>
  <c r="D1485" i="14"/>
  <c r="G1485" i="14"/>
  <c r="E1485" i="14"/>
  <c r="F1485" i="14"/>
  <c r="H1485" i="14"/>
  <c r="G1464" i="14"/>
  <c r="F1464" i="14"/>
  <c r="H1464" i="14"/>
  <c r="E1464" i="14"/>
  <c r="D1464" i="14"/>
  <c r="D1498" i="14"/>
  <c r="F1498" i="14"/>
  <c r="E1498" i="14"/>
  <c r="H1498" i="14"/>
  <c r="G1498" i="14"/>
  <c r="A1544" i="14"/>
  <c r="M766" i="14" l="1"/>
  <c r="L765" i="14"/>
  <c r="M618" i="14"/>
  <c r="L617" i="14"/>
  <c r="M544" i="14"/>
  <c r="L543" i="14"/>
  <c r="L358" i="14"/>
  <c r="M359" i="14"/>
  <c r="L913" i="14"/>
  <c r="M914" i="14"/>
  <c r="M729" i="14"/>
  <c r="L728" i="14"/>
  <c r="M581" i="14"/>
  <c r="L580" i="14"/>
  <c r="M1173" i="14"/>
  <c r="L1172" i="14"/>
  <c r="L98" i="14"/>
  <c r="M99" i="14"/>
  <c r="L99" i="14" s="1"/>
  <c r="L876" i="14"/>
  <c r="M877" i="14"/>
  <c r="M1247" i="14"/>
  <c r="L1246" i="14"/>
  <c r="L173" i="14"/>
  <c r="M174" i="14"/>
  <c r="L1320" i="14"/>
  <c r="M1321" i="14"/>
  <c r="L1283" i="14"/>
  <c r="M1284" i="14"/>
  <c r="L987" i="14"/>
  <c r="M988" i="14"/>
  <c r="L1098" i="14"/>
  <c r="M1099" i="14"/>
  <c r="L1394" i="14"/>
  <c r="M1395" i="14"/>
  <c r="L395" i="14"/>
  <c r="M396" i="14"/>
  <c r="M470" i="14"/>
  <c r="L469" i="14"/>
  <c r="M285" i="14"/>
  <c r="L284" i="14"/>
  <c r="L1357" i="14"/>
  <c r="M1358" i="14"/>
  <c r="L1135" i="14"/>
  <c r="M1136" i="14"/>
  <c r="M840" i="14"/>
  <c r="L839" i="14"/>
  <c r="M655" i="14"/>
  <c r="L654" i="14"/>
  <c r="M803" i="14"/>
  <c r="L802" i="14"/>
  <c r="M210" i="14"/>
  <c r="L209" i="14"/>
  <c r="M507" i="14"/>
  <c r="L506" i="14"/>
  <c r="L432" i="14"/>
  <c r="M433" i="14"/>
  <c r="M1210" i="14"/>
  <c r="L1209" i="14"/>
  <c r="L1061" i="14"/>
  <c r="M1062" i="14"/>
  <c r="M951" i="14"/>
  <c r="L950" i="14"/>
  <c r="M1432" i="14"/>
  <c r="L1431" i="14"/>
  <c r="M1469" i="14"/>
  <c r="L1468" i="14"/>
  <c r="L691" i="14"/>
  <c r="M692" i="14"/>
  <c r="L321" i="14"/>
  <c r="M322" i="14"/>
  <c r="B1509" i="14"/>
  <c r="N1509" i="14" s="1"/>
  <c r="M1506" i="14"/>
  <c r="M248" i="14"/>
  <c r="L247" i="14"/>
  <c r="L1024" i="14"/>
  <c r="M1025" i="14"/>
  <c r="M136" i="14"/>
  <c r="L135" i="14"/>
  <c r="E1568" i="14"/>
  <c r="D1567" i="14"/>
  <c r="D1566" i="14"/>
  <c r="G1573" i="14"/>
  <c r="G1572" i="14"/>
  <c r="F1571" i="14"/>
  <c r="F1570" i="14"/>
  <c r="E1569" i="14"/>
  <c r="F1512" i="14"/>
  <c r="D1512" i="14"/>
  <c r="H1512" i="14"/>
  <c r="G1512" i="14"/>
  <c r="E1512" i="14"/>
  <c r="D1517" i="14"/>
  <c r="E1517" i="14"/>
  <c r="F1517" i="14"/>
  <c r="G1517" i="14"/>
  <c r="H1517" i="14"/>
  <c r="E1523" i="14"/>
  <c r="G1523" i="14"/>
  <c r="F1523" i="14"/>
  <c r="D1523" i="14"/>
  <c r="H1523" i="14"/>
  <c r="F1502" i="14"/>
  <c r="G1502" i="14"/>
  <c r="D1502" i="14"/>
  <c r="H1502" i="14"/>
  <c r="E1502" i="14"/>
  <c r="G1536" i="14"/>
  <c r="H1536" i="14"/>
  <c r="E1536" i="14"/>
  <c r="D1536" i="14"/>
  <c r="F1536" i="14"/>
  <c r="A1582" i="14"/>
  <c r="L1506" i="14" l="1"/>
  <c r="M1507" i="14"/>
  <c r="L433" i="14"/>
  <c r="M434" i="14"/>
  <c r="L1099" i="14"/>
  <c r="M1100" i="14"/>
  <c r="L174" i="14"/>
  <c r="M175" i="14"/>
  <c r="L175" i="14" s="1"/>
  <c r="M360" i="14"/>
  <c r="L359" i="14"/>
  <c r="M1433" i="14"/>
  <c r="L1432" i="14"/>
  <c r="L322" i="14"/>
  <c r="M323" i="14"/>
  <c r="L988" i="14"/>
  <c r="M989" i="14"/>
  <c r="L655" i="14"/>
  <c r="M656" i="14"/>
  <c r="M1026" i="14"/>
  <c r="L1025" i="14"/>
  <c r="M693" i="14"/>
  <c r="L692" i="14"/>
  <c r="L1062" i="14"/>
  <c r="M1063" i="14"/>
  <c r="L1136" i="14"/>
  <c r="M1137" i="14"/>
  <c r="L396" i="14"/>
  <c r="M397" i="14"/>
  <c r="L1284" i="14"/>
  <c r="M1285" i="14"/>
  <c r="L877" i="14"/>
  <c r="M878" i="14"/>
  <c r="M286" i="14"/>
  <c r="L285" i="14"/>
  <c r="M1174" i="14"/>
  <c r="L1173" i="14"/>
  <c r="L507" i="14"/>
  <c r="M508" i="14"/>
  <c r="M841" i="14"/>
  <c r="L840" i="14"/>
  <c r="L470" i="14"/>
  <c r="M471" i="14"/>
  <c r="L1247" i="14"/>
  <c r="M1248" i="14"/>
  <c r="L544" i="14"/>
  <c r="M545" i="14"/>
  <c r="B1547" i="14"/>
  <c r="N1547" i="14" s="1"/>
  <c r="M1544" i="14"/>
  <c r="L210" i="14"/>
  <c r="M211" i="14"/>
  <c r="L729" i="14"/>
  <c r="M730" i="14"/>
  <c r="L618" i="14"/>
  <c r="M619" i="14"/>
  <c r="M1359" i="14"/>
  <c r="L1358" i="14"/>
  <c r="M1396" i="14"/>
  <c r="L1395" i="14"/>
  <c r="L1321" i="14"/>
  <c r="M1322" i="14"/>
  <c r="L914" i="14"/>
  <c r="M915" i="14"/>
  <c r="M137" i="14"/>
  <c r="L137" i="14" s="1"/>
  <c r="L136" i="14"/>
  <c r="M952" i="14"/>
  <c r="L951" i="14"/>
  <c r="L581" i="14"/>
  <c r="M582" i="14"/>
  <c r="L248" i="14"/>
  <c r="M249" i="14"/>
  <c r="L1469" i="14"/>
  <c r="M1470" i="14"/>
  <c r="M1211" i="14"/>
  <c r="L1210" i="14"/>
  <c r="L803" i="14"/>
  <c r="M804" i="14"/>
  <c r="M767" i="14"/>
  <c r="L766" i="14"/>
  <c r="F1608" i="14"/>
  <c r="E1607" i="14"/>
  <c r="E1606" i="14"/>
  <c r="D1605" i="14"/>
  <c r="D1604" i="14"/>
  <c r="G1611" i="14"/>
  <c r="G1610" i="14"/>
  <c r="F1609" i="14"/>
  <c r="F1550" i="14"/>
  <c r="H1550" i="14"/>
  <c r="D1550" i="14"/>
  <c r="E1550" i="14"/>
  <c r="G1550" i="14"/>
  <c r="D1555" i="14"/>
  <c r="E1555" i="14"/>
  <c r="G1555" i="14"/>
  <c r="H1555" i="14"/>
  <c r="F1555" i="14"/>
  <c r="H1561" i="14"/>
  <c r="D1561" i="14"/>
  <c r="G1561" i="14"/>
  <c r="E1561" i="14"/>
  <c r="F1561" i="14"/>
  <c r="E1540" i="14"/>
  <c r="E11" i="15" s="1"/>
  <c r="G1540" i="14"/>
  <c r="G11" i="15" s="1"/>
  <c r="H1540" i="14"/>
  <c r="H11" i="15" s="1"/>
  <c r="F1540" i="14"/>
  <c r="F11" i="15" s="1"/>
  <c r="D1540" i="14"/>
  <c r="D11" i="15" s="1"/>
  <c r="D1574" i="14"/>
  <c r="F1574" i="14"/>
  <c r="E1574" i="14"/>
  <c r="G1574" i="14"/>
  <c r="H1574" i="14"/>
  <c r="A1620" i="14"/>
  <c r="L1470" i="14" l="1"/>
  <c r="M1471" i="14"/>
  <c r="M1545" i="14"/>
  <c r="L1544" i="14"/>
  <c r="L878" i="14"/>
  <c r="M879" i="14"/>
  <c r="M1064" i="14"/>
  <c r="L1063" i="14"/>
  <c r="M990" i="14"/>
  <c r="L989" i="14"/>
  <c r="M250" i="14"/>
  <c r="L249" i="14"/>
  <c r="M916" i="14"/>
  <c r="L915" i="14"/>
  <c r="M620" i="14"/>
  <c r="L619" i="14"/>
  <c r="M546" i="14"/>
  <c r="L545" i="14"/>
  <c r="M509" i="14"/>
  <c r="L508" i="14"/>
  <c r="L1285" i="14"/>
  <c r="M1286" i="14"/>
  <c r="L323" i="14"/>
  <c r="M324" i="14"/>
  <c r="M1101" i="14"/>
  <c r="L1100" i="14"/>
  <c r="L1359" i="14"/>
  <c r="M1360" i="14"/>
  <c r="L767" i="14"/>
  <c r="M768" i="14"/>
  <c r="L693" i="14"/>
  <c r="M694" i="14"/>
  <c r="L804" i="14"/>
  <c r="M805" i="14"/>
  <c r="M583" i="14"/>
  <c r="L582" i="14"/>
  <c r="M1323" i="14"/>
  <c r="L1322" i="14"/>
  <c r="L730" i="14"/>
  <c r="M731" i="14"/>
  <c r="L1248" i="14"/>
  <c r="M1249" i="14"/>
  <c r="L397" i="14"/>
  <c r="M398" i="14"/>
  <c r="L434" i="14"/>
  <c r="M435" i="14"/>
  <c r="L841" i="14"/>
  <c r="M842" i="14"/>
  <c r="L1174" i="14"/>
  <c r="M1175" i="14"/>
  <c r="L1026" i="14"/>
  <c r="M1027" i="14"/>
  <c r="L1433" i="14"/>
  <c r="M1434" i="14"/>
  <c r="B1585" i="14"/>
  <c r="N1585" i="14" s="1"/>
  <c r="M1582" i="14"/>
  <c r="M212" i="14"/>
  <c r="L211" i="14"/>
  <c r="M472" i="14"/>
  <c r="L471" i="14"/>
  <c r="L1137" i="14"/>
  <c r="M1138" i="14"/>
  <c r="M657" i="14"/>
  <c r="L656" i="14"/>
  <c r="L1507" i="14"/>
  <c r="M1508" i="14"/>
  <c r="L1211" i="14"/>
  <c r="M1212" i="14"/>
  <c r="M953" i="14"/>
  <c r="L952" i="14"/>
  <c r="M1397" i="14"/>
  <c r="L1396" i="14"/>
  <c r="M287" i="14"/>
  <c r="L286" i="14"/>
  <c r="L360" i="14"/>
  <c r="M361" i="14"/>
  <c r="D1588" i="14"/>
  <c r="G1648" i="14"/>
  <c r="F1647" i="14"/>
  <c r="F1646" i="14"/>
  <c r="E1645" i="14"/>
  <c r="E1644" i="14"/>
  <c r="D1643" i="14"/>
  <c r="D1642" i="14"/>
  <c r="G1649" i="14"/>
  <c r="H1588" i="14"/>
  <c r="E1588" i="14"/>
  <c r="G1588" i="14"/>
  <c r="F1588" i="14"/>
  <c r="H1593" i="14"/>
  <c r="G1593" i="14"/>
  <c r="D1593" i="14"/>
  <c r="E1593" i="14"/>
  <c r="F1593" i="14"/>
  <c r="G1599" i="14"/>
  <c r="F1599" i="14"/>
  <c r="D1599" i="14"/>
  <c r="E1599" i="14"/>
  <c r="H1599" i="14"/>
  <c r="E1578" i="14"/>
  <c r="D1578" i="14"/>
  <c r="F1578" i="14"/>
  <c r="H1578" i="14"/>
  <c r="G1578" i="14"/>
  <c r="G1612" i="14"/>
  <c r="H1612" i="14"/>
  <c r="D1612" i="14"/>
  <c r="E1612" i="14"/>
  <c r="F1612" i="14"/>
  <c r="A1658" i="14"/>
  <c r="M1398" i="14" l="1"/>
  <c r="L1397" i="14"/>
  <c r="M1583" i="14"/>
  <c r="L1582" i="14"/>
  <c r="M843" i="14"/>
  <c r="L842" i="14"/>
  <c r="M732" i="14"/>
  <c r="L731" i="14"/>
  <c r="M695" i="14"/>
  <c r="L694" i="14"/>
  <c r="L324" i="14"/>
  <c r="M325" i="14"/>
  <c r="M1139" i="14"/>
  <c r="L1138" i="14"/>
  <c r="M1435" i="14"/>
  <c r="L1434" i="14"/>
  <c r="L435" i="14"/>
  <c r="M436" i="14"/>
  <c r="M769" i="14"/>
  <c r="L768" i="14"/>
  <c r="M1287" i="14"/>
  <c r="L1286" i="14"/>
  <c r="L879" i="14"/>
  <c r="M880" i="14"/>
  <c r="M954" i="14"/>
  <c r="L953" i="14"/>
  <c r="M1324" i="14"/>
  <c r="L1323" i="14"/>
  <c r="M917" i="14"/>
  <c r="L916" i="14"/>
  <c r="L361" i="14"/>
  <c r="M362" i="14"/>
  <c r="L1212" i="14"/>
  <c r="M1213" i="14"/>
  <c r="L1027" i="14"/>
  <c r="M1028" i="14"/>
  <c r="L398" i="14"/>
  <c r="M399" i="14"/>
  <c r="M1361" i="14"/>
  <c r="L1360" i="14"/>
  <c r="M621" i="14"/>
  <c r="L620" i="14"/>
  <c r="M473" i="14"/>
  <c r="L472" i="14"/>
  <c r="M584" i="14"/>
  <c r="L583" i="14"/>
  <c r="M510" i="14"/>
  <c r="L509" i="14"/>
  <c r="L250" i="14"/>
  <c r="M251" i="14"/>
  <c r="L251" i="14" s="1"/>
  <c r="L1545" i="14"/>
  <c r="M1546" i="14"/>
  <c r="M1065" i="14"/>
  <c r="L1064" i="14"/>
  <c r="M1509" i="14"/>
  <c r="L1508" i="14"/>
  <c r="M1176" i="14"/>
  <c r="L1175" i="14"/>
  <c r="M1250" i="14"/>
  <c r="L1249" i="14"/>
  <c r="M806" i="14"/>
  <c r="L805" i="14"/>
  <c r="M1472" i="14"/>
  <c r="L1471" i="14"/>
  <c r="L657" i="14"/>
  <c r="M658" i="14"/>
  <c r="B1623" i="14"/>
  <c r="N1623" i="14" s="1"/>
  <c r="M1620" i="14"/>
  <c r="L287" i="14"/>
  <c r="M288" i="14"/>
  <c r="M213" i="14"/>
  <c r="L213" i="14" s="1"/>
  <c r="L212" i="14"/>
  <c r="L1101" i="14"/>
  <c r="M1102" i="14"/>
  <c r="L546" i="14"/>
  <c r="M547" i="14"/>
  <c r="L990" i="14"/>
  <c r="M991" i="14"/>
  <c r="G1687" i="14"/>
  <c r="G1686" i="14"/>
  <c r="F1685" i="14"/>
  <c r="F1684" i="14"/>
  <c r="E1683" i="14"/>
  <c r="E1682" i="14"/>
  <c r="D1681" i="14"/>
  <c r="D1680" i="14"/>
  <c r="D1626" i="14"/>
  <c r="H1626" i="14"/>
  <c r="G1626" i="14"/>
  <c r="E1626" i="14"/>
  <c r="F1626" i="14"/>
  <c r="E1631" i="14"/>
  <c r="H1631" i="14"/>
  <c r="D1631" i="14"/>
  <c r="F1631" i="14"/>
  <c r="G1631" i="14"/>
  <c r="E1637" i="14"/>
  <c r="H1637" i="14"/>
  <c r="G1637" i="14"/>
  <c r="F1637" i="14"/>
  <c r="D1637" i="14"/>
  <c r="E1616" i="14"/>
  <c r="D1616" i="14"/>
  <c r="H1616" i="14"/>
  <c r="F1616" i="14"/>
  <c r="G1616" i="14"/>
  <c r="E1650" i="14"/>
  <c r="H1650" i="14"/>
  <c r="G1650" i="14"/>
  <c r="D1650" i="14"/>
  <c r="F1650" i="14"/>
  <c r="A1696" i="14"/>
  <c r="A1734" i="14" s="1"/>
  <c r="M992" i="14" l="1"/>
  <c r="L991" i="14"/>
  <c r="L288" i="14"/>
  <c r="M289" i="14"/>
  <c r="L289" i="14" s="1"/>
  <c r="M400" i="14"/>
  <c r="L399" i="14"/>
  <c r="L880" i="14"/>
  <c r="M881" i="14"/>
  <c r="L806" i="14"/>
  <c r="M807" i="14"/>
  <c r="L1065" i="14"/>
  <c r="M1066" i="14"/>
  <c r="L584" i="14"/>
  <c r="M585" i="14"/>
  <c r="L917" i="14"/>
  <c r="M918" i="14"/>
  <c r="L1287" i="14"/>
  <c r="M1288" i="14"/>
  <c r="M1140" i="14"/>
  <c r="L1139" i="14"/>
  <c r="L843" i="14"/>
  <c r="M844" i="14"/>
  <c r="L1509" i="14"/>
  <c r="M1510" i="14"/>
  <c r="M733" i="14"/>
  <c r="L732" i="14"/>
  <c r="L547" i="14"/>
  <c r="M548" i="14"/>
  <c r="L1620" i="14"/>
  <c r="M1621" i="14"/>
  <c r="M1547" i="14"/>
  <c r="L1546" i="14"/>
  <c r="L1028" i="14"/>
  <c r="M1029" i="14"/>
  <c r="L325" i="14"/>
  <c r="M326" i="14"/>
  <c r="M1473" i="14"/>
  <c r="L1472" i="14"/>
  <c r="M511" i="14"/>
  <c r="L510" i="14"/>
  <c r="L1361" i="14"/>
  <c r="M1362" i="14"/>
  <c r="L1435" i="14"/>
  <c r="M1436" i="14"/>
  <c r="B1661" i="14"/>
  <c r="N1661" i="14" s="1"/>
  <c r="M1658" i="14"/>
  <c r="M1251" i="14"/>
  <c r="L1250" i="14"/>
  <c r="L473" i="14"/>
  <c r="M474" i="14"/>
  <c r="M1325" i="14"/>
  <c r="L1324" i="14"/>
  <c r="M770" i="14"/>
  <c r="L769" i="14"/>
  <c r="M1584" i="14"/>
  <c r="L1583" i="14"/>
  <c r="M1103" i="14"/>
  <c r="L1102" i="14"/>
  <c r="L658" i="14"/>
  <c r="M659" i="14"/>
  <c r="M1214" i="14"/>
  <c r="L1213" i="14"/>
  <c r="M437" i="14"/>
  <c r="L436" i="14"/>
  <c r="L362" i="14"/>
  <c r="M363" i="14"/>
  <c r="M1177" i="14"/>
  <c r="L1176" i="14"/>
  <c r="L621" i="14"/>
  <c r="M622" i="14"/>
  <c r="M955" i="14"/>
  <c r="L954" i="14"/>
  <c r="M696" i="14"/>
  <c r="L695" i="14"/>
  <c r="M1399" i="14"/>
  <c r="L1398" i="14"/>
  <c r="A1772" i="14"/>
  <c r="G1763" i="14"/>
  <c r="F1760" i="14"/>
  <c r="E1758" i="14"/>
  <c r="E1759" i="14"/>
  <c r="F1761" i="14"/>
  <c r="D1757" i="14"/>
  <c r="F1751" i="14"/>
  <c r="H1751" i="14"/>
  <c r="G1725" i="14"/>
  <c r="G1724" i="14"/>
  <c r="F1723" i="14"/>
  <c r="F1722" i="14"/>
  <c r="E1721" i="14"/>
  <c r="E1720" i="14"/>
  <c r="D1719" i="14"/>
  <c r="D1718" i="14"/>
  <c r="H1664" i="14"/>
  <c r="G1664" i="14"/>
  <c r="F1664" i="14"/>
  <c r="D1664" i="14"/>
  <c r="E1664" i="14"/>
  <c r="E1669" i="14"/>
  <c r="F1669" i="14"/>
  <c r="H1669" i="14"/>
  <c r="G1669" i="14"/>
  <c r="D1669" i="14"/>
  <c r="D1675" i="14"/>
  <c r="E1675" i="14"/>
  <c r="G1675" i="14"/>
  <c r="H1675" i="14"/>
  <c r="F1675" i="14"/>
  <c r="G1654" i="14"/>
  <c r="D1654" i="14"/>
  <c r="F1654" i="14"/>
  <c r="H1654" i="14"/>
  <c r="E1654" i="14"/>
  <c r="G1688" i="14"/>
  <c r="H1688" i="14"/>
  <c r="E1688" i="14"/>
  <c r="D1688" i="14"/>
  <c r="F1688" i="14"/>
  <c r="D1751" i="14" l="1"/>
  <c r="D1745" i="14"/>
  <c r="E1751" i="14"/>
  <c r="L1510" i="14"/>
  <c r="M1511" i="14"/>
  <c r="M919" i="14"/>
  <c r="L918" i="14"/>
  <c r="L881" i="14"/>
  <c r="M882" i="14"/>
  <c r="B1699" i="14"/>
  <c r="N1699" i="14" s="1"/>
  <c r="M1696" i="14"/>
  <c r="L955" i="14"/>
  <c r="M956" i="14"/>
  <c r="M438" i="14"/>
  <c r="L437" i="14"/>
  <c r="L1584" i="14"/>
  <c r="M1585" i="14"/>
  <c r="L1251" i="14"/>
  <c r="M1252" i="14"/>
  <c r="M512" i="14"/>
  <c r="L511" i="14"/>
  <c r="L1547" i="14"/>
  <c r="M1548" i="14"/>
  <c r="M623" i="14"/>
  <c r="L622" i="14"/>
  <c r="M1659" i="14"/>
  <c r="L1658" i="14"/>
  <c r="L1621" i="14"/>
  <c r="M1622" i="14"/>
  <c r="M845" i="14"/>
  <c r="L844" i="14"/>
  <c r="M586" i="14"/>
  <c r="L585" i="14"/>
  <c r="L1214" i="14"/>
  <c r="M1215" i="14"/>
  <c r="L770" i="14"/>
  <c r="M771" i="14"/>
  <c r="F1764" i="14"/>
  <c r="M660" i="14"/>
  <c r="L659" i="14"/>
  <c r="L1436" i="14"/>
  <c r="M1437" i="14"/>
  <c r="M327" i="14"/>
  <c r="L327" i="14" s="1"/>
  <c r="L326" i="14"/>
  <c r="M549" i="14"/>
  <c r="L548" i="14"/>
  <c r="M1067" i="14"/>
  <c r="L1066" i="14"/>
  <c r="L1399" i="14"/>
  <c r="M1400" i="14"/>
  <c r="L1177" i="14"/>
  <c r="M1178" i="14"/>
  <c r="L1325" i="14"/>
  <c r="M1326" i="14"/>
  <c r="L1140" i="14"/>
  <c r="M1141" i="14"/>
  <c r="B1737" i="14"/>
  <c r="N1737" i="14" s="1"/>
  <c r="M1734" i="14"/>
  <c r="M364" i="14"/>
  <c r="L363" i="14"/>
  <c r="M475" i="14"/>
  <c r="L474" i="14"/>
  <c r="L1362" i="14"/>
  <c r="M1363" i="14"/>
  <c r="M1030" i="14"/>
  <c r="L1029" i="14"/>
  <c r="L1288" i="14"/>
  <c r="M1289" i="14"/>
  <c r="L807" i="14"/>
  <c r="M808" i="14"/>
  <c r="M1474" i="14"/>
  <c r="L1473" i="14"/>
  <c r="L400" i="14"/>
  <c r="M401" i="14"/>
  <c r="L696" i="14"/>
  <c r="M697" i="14"/>
  <c r="M1104" i="14"/>
  <c r="L1103" i="14"/>
  <c r="M734" i="14"/>
  <c r="L733" i="14"/>
  <c r="M993" i="14"/>
  <c r="L992" i="14"/>
  <c r="H1745" i="14"/>
  <c r="F1745" i="14"/>
  <c r="E1740" i="14"/>
  <c r="E1745" i="14"/>
  <c r="G1740" i="14"/>
  <c r="H1764" i="14"/>
  <c r="G1762" i="14"/>
  <c r="G1764" i="14" s="1"/>
  <c r="G1751" i="14"/>
  <c r="H1740" i="14"/>
  <c r="G1801" i="14"/>
  <c r="F1799" i="14"/>
  <c r="E1797" i="14"/>
  <c r="D1795" i="14"/>
  <c r="E1789" i="14"/>
  <c r="G1789" i="14"/>
  <c r="D1740" i="14"/>
  <c r="G1745" i="14"/>
  <c r="D1756" i="14"/>
  <c r="D1764" i="14" s="1"/>
  <c r="E1764" i="14"/>
  <c r="F1740" i="14"/>
  <c r="F1702" i="14"/>
  <c r="H1702" i="14"/>
  <c r="D1702" i="14"/>
  <c r="G1702" i="14"/>
  <c r="E1702" i="14"/>
  <c r="E1707" i="14"/>
  <c r="D1707" i="14"/>
  <c r="G1707" i="14"/>
  <c r="H1707" i="14"/>
  <c r="F1707" i="14"/>
  <c r="G1713" i="14"/>
  <c r="D1713" i="14"/>
  <c r="E1713" i="14"/>
  <c r="F1713" i="14"/>
  <c r="H1713" i="14"/>
  <c r="E1692" i="14"/>
  <c r="H1692" i="14"/>
  <c r="F1692" i="14"/>
  <c r="G1692" i="14"/>
  <c r="D1692" i="14"/>
  <c r="H1726" i="14"/>
  <c r="G1726" i="14"/>
  <c r="E1726" i="14"/>
  <c r="D1726" i="14"/>
  <c r="F1726" i="14"/>
  <c r="E1768" i="14" l="1"/>
  <c r="F1768" i="14"/>
  <c r="F1789" i="14"/>
  <c r="E1778" i="14"/>
  <c r="H1768" i="14"/>
  <c r="L1734" i="14"/>
  <c r="M1735" i="14"/>
  <c r="M1438" i="14"/>
  <c r="L1437" i="14"/>
  <c r="L993" i="14"/>
  <c r="M994" i="14"/>
  <c r="B1775" i="14"/>
  <c r="N1775" i="14" s="1"/>
  <c r="M1772" i="14"/>
  <c r="M735" i="14"/>
  <c r="L734" i="14"/>
  <c r="M1475" i="14"/>
  <c r="L1474" i="14"/>
  <c r="L1067" i="14"/>
  <c r="M1068" i="14"/>
  <c r="M661" i="14"/>
  <c r="L660" i="14"/>
  <c r="M1549" i="14"/>
  <c r="L1548" i="14"/>
  <c r="L1215" i="14"/>
  <c r="M1216" i="14"/>
  <c r="M1697" i="14"/>
  <c r="L1696" i="14"/>
  <c r="L401" i="14"/>
  <c r="M402" i="14"/>
  <c r="L1400" i="14"/>
  <c r="M1401" i="14"/>
  <c r="M1660" i="14"/>
  <c r="L1659" i="14"/>
  <c r="L882" i="14"/>
  <c r="M883" i="14"/>
  <c r="L1363" i="14"/>
  <c r="M1364" i="14"/>
  <c r="L1141" i="14"/>
  <c r="M1142" i="14"/>
  <c r="L586" i="14"/>
  <c r="M587" i="14"/>
  <c r="M624" i="14"/>
  <c r="L623" i="14"/>
  <c r="M809" i="14"/>
  <c r="L808" i="14"/>
  <c r="M1327" i="14"/>
  <c r="L1326" i="14"/>
  <c r="L845" i="14"/>
  <c r="M846" i="14"/>
  <c r="L438" i="14"/>
  <c r="M439" i="14"/>
  <c r="L919" i="14"/>
  <c r="M920" i="14"/>
  <c r="M1253" i="14"/>
  <c r="L1252" i="14"/>
  <c r="L1104" i="14"/>
  <c r="M1105" i="14"/>
  <c r="M476" i="14"/>
  <c r="L475" i="14"/>
  <c r="M550" i="14"/>
  <c r="L549" i="14"/>
  <c r="M772" i="14"/>
  <c r="L771" i="14"/>
  <c r="L1622" i="14"/>
  <c r="M1623" i="14"/>
  <c r="L956" i="14"/>
  <c r="M957" i="14"/>
  <c r="L1511" i="14"/>
  <c r="M1512" i="14"/>
  <c r="L364" i="14"/>
  <c r="M365" i="14"/>
  <c r="L365" i="14" s="1"/>
  <c r="L1030" i="14"/>
  <c r="M1031" i="14"/>
  <c r="M1586" i="14"/>
  <c r="L1585" i="14"/>
  <c r="M698" i="14"/>
  <c r="L697" i="14"/>
  <c r="L1289" i="14"/>
  <c r="M1290" i="14"/>
  <c r="L1178" i="14"/>
  <c r="M1179" i="14"/>
  <c r="M513" i="14"/>
  <c r="L512" i="14"/>
  <c r="E1783" i="14"/>
  <c r="D1768" i="14"/>
  <c r="H1789" i="14"/>
  <c r="D1778" i="14"/>
  <c r="H1783" i="14"/>
  <c r="F1798" i="14"/>
  <c r="G1768" i="14"/>
  <c r="D1794" i="14"/>
  <c r="D1802" i="14" s="1"/>
  <c r="G1778" i="14"/>
  <c r="F1783" i="14"/>
  <c r="F1778" i="14"/>
  <c r="D1789" i="14"/>
  <c r="E1796" i="14"/>
  <c r="E1802" i="14" s="1"/>
  <c r="F1802" i="14"/>
  <c r="D1783" i="14"/>
  <c r="G1783" i="14"/>
  <c r="H1778" i="14"/>
  <c r="H1802" i="14"/>
  <c r="G1800" i="14"/>
  <c r="G1802" i="14" s="1"/>
  <c r="E1730" i="14"/>
  <c r="G1730" i="14"/>
  <c r="F1730" i="14"/>
  <c r="H1730" i="14"/>
  <c r="D1730" i="14"/>
  <c r="L1512" i="14" l="1"/>
  <c r="M1513" i="14"/>
  <c r="L920" i="14"/>
  <c r="M921" i="14"/>
  <c r="M403" i="14"/>
  <c r="L403" i="14" s="1"/>
  <c r="L402" i="14"/>
  <c r="M1180" i="14"/>
  <c r="L1179" i="14"/>
  <c r="L1031" i="14"/>
  <c r="M1032" i="14"/>
  <c r="M1624" i="14"/>
  <c r="L1623" i="14"/>
  <c r="M1106" i="14"/>
  <c r="L1105" i="14"/>
  <c r="L846" i="14"/>
  <c r="M847" i="14"/>
  <c r="L587" i="14"/>
  <c r="M588" i="14"/>
  <c r="M1217" i="14"/>
  <c r="L1216" i="14"/>
  <c r="L957" i="14"/>
  <c r="M958" i="14"/>
  <c r="L1660" i="14"/>
  <c r="M1661" i="14"/>
  <c r="L1475" i="14"/>
  <c r="M1476" i="14"/>
  <c r="M1439" i="14"/>
  <c r="L1438" i="14"/>
  <c r="L698" i="14"/>
  <c r="M699" i="14"/>
  <c r="M514" i="14"/>
  <c r="L513" i="14"/>
  <c r="M1587" i="14"/>
  <c r="L1586" i="14"/>
  <c r="L476" i="14"/>
  <c r="M477" i="14"/>
  <c r="L624" i="14"/>
  <c r="M625" i="14"/>
  <c r="L1697" i="14"/>
  <c r="M1698" i="14"/>
  <c r="E1806" i="14"/>
  <c r="L1142" i="14"/>
  <c r="M1143" i="14"/>
  <c r="L1401" i="14"/>
  <c r="M1402" i="14"/>
  <c r="M1736" i="14"/>
  <c r="L1735" i="14"/>
  <c r="M1365" i="14"/>
  <c r="L1364" i="14"/>
  <c r="L1772" i="14"/>
  <c r="M1773" i="14"/>
  <c r="M551" i="14"/>
  <c r="L550" i="14"/>
  <c r="L809" i="14"/>
  <c r="M810" i="14"/>
  <c r="M662" i="14"/>
  <c r="L661" i="14"/>
  <c r="M440" i="14"/>
  <c r="L439" i="14"/>
  <c r="L883" i="14"/>
  <c r="M884" i="14"/>
  <c r="L1068" i="14"/>
  <c r="M1069" i="14"/>
  <c r="L994" i="14"/>
  <c r="M995" i="14"/>
  <c r="L1290" i="14"/>
  <c r="M1291" i="14"/>
  <c r="L772" i="14"/>
  <c r="M773" i="14"/>
  <c r="M1254" i="14"/>
  <c r="L1253" i="14"/>
  <c r="L1327" i="14"/>
  <c r="M1328" i="14"/>
  <c r="L1549" i="14"/>
  <c r="M1550" i="14"/>
  <c r="M736" i="14"/>
  <c r="L735" i="14"/>
  <c r="H1806" i="14"/>
  <c r="G1806" i="14"/>
  <c r="F1806" i="14"/>
  <c r="D1806" i="14"/>
  <c r="F17" i="11"/>
  <c r="F19" i="11"/>
  <c r="C17" i="11"/>
  <c r="F35" i="11"/>
  <c r="D35" i="11"/>
  <c r="D18" i="11"/>
  <c r="B35" i="11"/>
  <c r="E29" i="11"/>
  <c r="D29" i="11" s="1"/>
  <c r="C25" i="11"/>
  <c r="B25" i="11" s="1"/>
  <c r="F31" i="11"/>
  <c r="B23" i="11"/>
  <c r="L662" i="14" l="1"/>
  <c r="M663" i="14"/>
  <c r="M1366" i="14"/>
  <c r="L1365" i="14"/>
  <c r="L1698" i="14"/>
  <c r="M1699" i="14"/>
  <c r="L1661" i="14"/>
  <c r="M1662" i="14"/>
  <c r="M848" i="14"/>
  <c r="L847" i="14"/>
  <c r="L1736" i="14"/>
  <c r="M1737" i="14"/>
  <c r="L625" i="14"/>
  <c r="M626" i="14"/>
  <c r="M700" i="14"/>
  <c r="L699" i="14"/>
  <c r="L958" i="14"/>
  <c r="M959" i="14"/>
  <c r="M737" i="14"/>
  <c r="L736" i="14"/>
  <c r="M552" i="14"/>
  <c r="L551" i="14"/>
  <c r="L477" i="14"/>
  <c r="M478" i="14"/>
  <c r="M922" i="14"/>
  <c r="L921" i="14"/>
  <c r="L1254" i="14"/>
  <c r="M1255" i="14"/>
  <c r="L1550" i="14"/>
  <c r="M1551" i="14"/>
  <c r="L1291" i="14"/>
  <c r="M1292" i="14"/>
  <c r="M1774" i="14"/>
  <c r="L1773" i="14"/>
  <c r="L1143" i="14"/>
  <c r="M1144" i="14"/>
  <c r="L1439" i="14"/>
  <c r="M1440" i="14"/>
  <c r="L1217" i="14"/>
  <c r="M1218" i="14"/>
  <c r="L1624" i="14"/>
  <c r="M1625" i="14"/>
  <c r="M1070" i="14"/>
  <c r="L1069" i="14"/>
  <c r="L810" i="14"/>
  <c r="M811" i="14"/>
  <c r="L514" i="14"/>
  <c r="M515" i="14"/>
  <c r="M1181" i="14"/>
  <c r="L1180" i="14"/>
  <c r="L440" i="14"/>
  <c r="M441" i="14"/>
  <c r="L441" i="14" s="1"/>
  <c r="L1476" i="14"/>
  <c r="M1477" i="14"/>
  <c r="M589" i="14"/>
  <c r="L588" i="14"/>
  <c r="M1033" i="14"/>
  <c r="L1032" i="14"/>
  <c r="L1513" i="14"/>
  <c r="M1514" i="14"/>
  <c r="M774" i="14"/>
  <c r="L773" i="14"/>
  <c r="L884" i="14"/>
  <c r="M885" i="14"/>
  <c r="L1402" i="14"/>
  <c r="M1403" i="14"/>
  <c r="M1107" i="14"/>
  <c r="L1106" i="14"/>
  <c r="L1328" i="14"/>
  <c r="M1329" i="14"/>
  <c r="L995" i="14"/>
  <c r="M996" i="14"/>
  <c r="L1587" i="14"/>
  <c r="M1588" i="14"/>
  <c r="E18" i="11"/>
  <c r="C35" i="11"/>
  <c r="B17" i="11"/>
  <c r="C19" i="11"/>
  <c r="D17" i="11"/>
  <c r="D27" i="11"/>
  <c r="C27" i="11" s="1"/>
  <c r="E35" i="11"/>
  <c r="B19" i="11"/>
  <c r="F18" i="11"/>
  <c r="F20" i="11" s="1"/>
  <c r="E13" i="11"/>
  <c r="C18" i="11"/>
  <c r="B18" i="11"/>
  <c r="D28" i="11"/>
  <c r="C28" i="11" s="1"/>
  <c r="D19" i="11"/>
  <c r="B24" i="11"/>
  <c r="E30" i="11"/>
  <c r="D30" i="11" s="1"/>
  <c r="E19" i="11"/>
  <c r="C26" i="11"/>
  <c r="B26" i="11" s="1"/>
  <c r="F32" i="11"/>
  <c r="E32" i="11" s="1"/>
  <c r="C13" i="11"/>
  <c r="D12" i="11"/>
  <c r="C12" i="11"/>
  <c r="F13" i="11"/>
  <c r="B13" i="11"/>
  <c r="E17" i="11"/>
  <c r="B12" i="11"/>
  <c r="D13" i="11"/>
  <c r="E12" i="11"/>
  <c r="D9" i="15"/>
  <c r="F9" i="15"/>
  <c r="E9" i="15"/>
  <c r="E31" i="11"/>
  <c r="H9" i="15"/>
  <c r="G9" i="15"/>
  <c r="M886" i="14" l="1"/>
  <c r="L885" i="14"/>
  <c r="M516" i="14"/>
  <c r="L515" i="14"/>
  <c r="M1219" i="14"/>
  <c r="L1218" i="14"/>
  <c r="M1293" i="14"/>
  <c r="L1292" i="14"/>
  <c r="M479" i="14"/>
  <c r="L479" i="14" s="1"/>
  <c r="L478" i="14"/>
  <c r="M1663" i="14"/>
  <c r="L1662" i="14"/>
  <c r="M1515" i="14"/>
  <c r="L1514" i="14"/>
  <c r="L1144" i="14"/>
  <c r="M1145" i="14"/>
  <c r="M1256" i="14"/>
  <c r="L1255" i="14"/>
  <c r="M1738" i="14"/>
  <c r="L1737" i="14"/>
  <c r="L1107" i="14"/>
  <c r="M1108" i="14"/>
  <c r="L1070" i="14"/>
  <c r="M1071" i="14"/>
  <c r="M738" i="14"/>
  <c r="L737" i="14"/>
  <c r="L1366" i="14"/>
  <c r="M1367" i="14"/>
  <c r="M997" i="14"/>
  <c r="L996" i="14"/>
  <c r="M701" i="14"/>
  <c r="L700" i="14"/>
  <c r="M1330" i="14"/>
  <c r="L1329" i="14"/>
  <c r="L811" i="14"/>
  <c r="M812" i="14"/>
  <c r="M553" i="14"/>
  <c r="L552" i="14"/>
  <c r="M1589" i="14"/>
  <c r="L1588" i="14"/>
  <c r="L1403" i="14"/>
  <c r="M1404" i="14"/>
  <c r="M1626" i="14"/>
  <c r="L1625" i="14"/>
  <c r="L959" i="14"/>
  <c r="M960" i="14"/>
  <c r="M664" i="14"/>
  <c r="L663" i="14"/>
  <c r="M590" i="14"/>
  <c r="L589" i="14"/>
  <c r="M1478" i="14"/>
  <c r="L1477" i="14"/>
  <c r="M1441" i="14"/>
  <c r="L1440" i="14"/>
  <c r="M1552" i="14"/>
  <c r="L1551" i="14"/>
  <c r="L626" i="14"/>
  <c r="M627" i="14"/>
  <c r="M1700" i="14"/>
  <c r="L1699" i="14"/>
  <c r="L774" i="14"/>
  <c r="M775" i="14"/>
  <c r="M1034" i="14"/>
  <c r="L1033" i="14"/>
  <c r="M1182" i="14"/>
  <c r="L1181" i="14"/>
  <c r="M1775" i="14"/>
  <c r="L1774" i="14"/>
  <c r="M923" i="14"/>
  <c r="L922" i="14"/>
  <c r="M849" i="14"/>
  <c r="L848" i="14"/>
  <c r="D20" i="11"/>
  <c r="E14" i="11"/>
  <c r="C20" i="11"/>
  <c r="B20" i="11"/>
  <c r="E20" i="11"/>
  <c r="D33" i="11"/>
  <c r="C14" i="11"/>
  <c r="B33" i="11"/>
  <c r="D14" i="11"/>
  <c r="C33" i="11"/>
  <c r="D5" i="15"/>
  <c r="D14" i="15" s="1"/>
  <c r="G77" i="15"/>
  <c r="E77" i="15"/>
  <c r="F33" i="11"/>
  <c r="E33" i="11"/>
  <c r="F5" i="15"/>
  <c r="F14" i="15" s="1"/>
  <c r="H5" i="15"/>
  <c r="H14" i="15" s="1"/>
  <c r="F12" i="11"/>
  <c r="F14" i="11" s="1"/>
  <c r="B14" i="11"/>
  <c r="F38" i="11" l="1"/>
  <c r="L849" i="14"/>
  <c r="M850" i="14"/>
  <c r="L664" i="14"/>
  <c r="M665" i="14"/>
  <c r="L1293" i="14"/>
  <c r="M1294" i="14"/>
  <c r="L775" i="14"/>
  <c r="M776" i="14"/>
  <c r="L960" i="14"/>
  <c r="M961" i="14"/>
  <c r="M1220" i="14"/>
  <c r="L1219" i="14"/>
  <c r="L812" i="14"/>
  <c r="M813" i="14"/>
  <c r="M1368" i="14"/>
  <c r="L1367" i="14"/>
  <c r="L1145" i="14"/>
  <c r="M1146" i="14"/>
  <c r="L1552" i="14"/>
  <c r="M1553" i="14"/>
  <c r="M1590" i="14"/>
  <c r="L1589" i="14"/>
  <c r="L1775" i="14"/>
  <c r="M1776" i="14"/>
  <c r="M1701" i="14"/>
  <c r="L1700" i="14"/>
  <c r="L1478" i="14"/>
  <c r="M1479" i="14"/>
  <c r="L1626" i="14"/>
  <c r="M1627" i="14"/>
  <c r="L1738" i="14"/>
  <c r="M1739" i="14"/>
  <c r="M1664" i="14"/>
  <c r="L1663" i="14"/>
  <c r="L516" i="14"/>
  <c r="M517" i="14"/>
  <c r="L517" i="14" s="1"/>
  <c r="L627" i="14"/>
  <c r="M628" i="14"/>
  <c r="M1405" i="14"/>
  <c r="L1404" i="14"/>
  <c r="M1072" i="14"/>
  <c r="L1071" i="14"/>
  <c r="M1035" i="14"/>
  <c r="L1034" i="14"/>
  <c r="L701" i="14"/>
  <c r="M702" i="14"/>
  <c r="L1108" i="14"/>
  <c r="M1109" i="14"/>
  <c r="M924" i="14"/>
  <c r="L923" i="14"/>
  <c r="M1442" i="14"/>
  <c r="L1441" i="14"/>
  <c r="L553" i="14"/>
  <c r="M554" i="14"/>
  <c r="L997" i="14"/>
  <c r="M998" i="14"/>
  <c r="L1515" i="14"/>
  <c r="M1516" i="14"/>
  <c r="M1183" i="14"/>
  <c r="L1182" i="14"/>
  <c r="L590" i="14"/>
  <c r="M591" i="14"/>
  <c r="M1331" i="14"/>
  <c r="L1330" i="14"/>
  <c r="L738" i="14"/>
  <c r="M739" i="14"/>
  <c r="M1257" i="14"/>
  <c r="L1256" i="14"/>
  <c r="L886" i="14"/>
  <c r="M887" i="14"/>
  <c r="D38" i="11"/>
  <c r="C38" i="11"/>
  <c r="E38" i="11"/>
  <c r="B38" i="11"/>
  <c r="G5" i="15"/>
  <c r="G14" i="15" s="1"/>
  <c r="G78" i="15" s="1"/>
  <c r="F77" i="15"/>
  <c r="F78" i="15" s="1"/>
  <c r="H77" i="15"/>
  <c r="H78" i="15" s="1"/>
  <c r="D77" i="15"/>
  <c r="D78" i="15" s="1"/>
  <c r="E5" i="15"/>
  <c r="E14" i="15" s="1"/>
  <c r="E78" i="15" s="1"/>
  <c r="F15" i="15"/>
  <c r="D15" i="15"/>
  <c r="H15" i="15"/>
  <c r="L998" i="14" l="1"/>
  <c r="M999" i="14"/>
  <c r="M1110" i="14"/>
  <c r="L1109" i="14"/>
  <c r="M1740" i="14"/>
  <c r="L1739" i="14"/>
  <c r="L776" i="14"/>
  <c r="M777" i="14"/>
  <c r="L1331" i="14"/>
  <c r="M1332" i="14"/>
  <c r="M1369" i="14"/>
  <c r="L1368" i="14"/>
  <c r="L887" i="14"/>
  <c r="M888" i="14"/>
  <c r="L1627" i="14"/>
  <c r="M1628" i="14"/>
  <c r="L1590" i="14"/>
  <c r="M1591" i="14"/>
  <c r="L1479" i="14"/>
  <c r="M1480" i="14"/>
  <c r="M1554" i="14"/>
  <c r="L1553" i="14"/>
  <c r="M666" i="14"/>
  <c r="L665" i="14"/>
  <c r="L591" i="14"/>
  <c r="M592" i="14"/>
  <c r="M629" i="14"/>
  <c r="L628" i="14"/>
  <c r="L1257" i="14"/>
  <c r="M1258" i="14"/>
  <c r="L1183" i="14"/>
  <c r="M1184" i="14"/>
  <c r="L1442" i="14"/>
  <c r="M1443" i="14"/>
  <c r="M1036" i="14"/>
  <c r="L1035" i="14"/>
  <c r="L1220" i="14"/>
  <c r="M1221" i="14"/>
  <c r="L1405" i="14"/>
  <c r="M1406" i="14"/>
  <c r="M703" i="14"/>
  <c r="L702" i="14"/>
  <c r="M814" i="14"/>
  <c r="L813" i="14"/>
  <c r="L1516" i="14"/>
  <c r="M1517" i="14"/>
  <c r="L1146" i="14"/>
  <c r="M1147" i="14"/>
  <c r="M962" i="14"/>
  <c r="L961" i="14"/>
  <c r="M851" i="14"/>
  <c r="L850" i="14"/>
  <c r="M1777" i="14"/>
  <c r="L1776" i="14"/>
  <c r="L554" i="14"/>
  <c r="M555" i="14"/>
  <c r="L555" i="14" s="1"/>
  <c r="L1294" i="14"/>
  <c r="M1295" i="14"/>
  <c r="L739" i="14"/>
  <c r="M740" i="14"/>
  <c r="M925" i="14"/>
  <c r="L924" i="14"/>
  <c r="M1073" i="14"/>
  <c r="L1072" i="14"/>
  <c r="L1664" i="14"/>
  <c r="M1665" i="14"/>
  <c r="L1701" i="14"/>
  <c r="M1702" i="14"/>
  <c r="G15" i="15"/>
  <c r="E15" i="15"/>
  <c r="L1147" i="14" l="1"/>
  <c r="M1148" i="14"/>
  <c r="L1184" i="14"/>
  <c r="M1185" i="14"/>
  <c r="L925" i="14"/>
  <c r="M926" i="14"/>
  <c r="L1740" i="14"/>
  <c r="M1741" i="14"/>
  <c r="M1703" i="14"/>
  <c r="L1702" i="14"/>
  <c r="M741" i="14"/>
  <c r="L740" i="14"/>
  <c r="M1481" i="14"/>
  <c r="L1480" i="14"/>
  <c r="L666" i="14"/>
  <c r="M667" i="14"/>
  <c r="L1554" i="14"/>
  <c r="M1555" i="14"/>
  <c r="M815" i="14"/>
  <c r="L814" i="14"/>
  <c r="M1037" i="14"/>
  <c r="L1036" i="14"/>
  <c r="M630" i="14"/>
  <c r="L629" i="14"/>
  <c r="L1369" i="14"/>
  <c r="M1370" i="14"/>
  <c r="L1110" i="14"/>
  <c r="M1111" i="14"/>
  <c r="M1407" i="14"/>
  <c r="L1406" i="14"/>
  <c r="M778" i="14"/>
  <c r="L777" i="14"/>
  <c r="M1074" i="14"/>
  <c r="L1073" i="14"/>
  <c r="L1517" i="14"/>
  <c r="M1518" i="14"/>
  <c r="M1259" i="14"/>
  <c r="L1258" i="14"/>
  <c r="M889" i="14"/>
  <c r="L888" i="14"/>
  <c r="M1666" i="14"/>
  <c r="L1665" i="14"/>
  <c r="L1295" i="14"/>
  <c r="M1296" i="14"/>
  <c r="L1443" i="14"/>
  <c r="M1444" i="14"/>
  <c r="M593" i="14"/>
  <c r="L593" i="14" s="1"/>
  <c r="L592" i="14"/>
  <c r="M1592" i="14"/>
  <c r="L1591" i="14"/>
  <c r="L1332" i="14"/>
  <c r="M1333" i="14"/>
  <c r="L999" i="14"/>
  <c r="M1000" i="14"/>
  <c r="L1628" i="14"/>
  <c r="M1629" i="14"/>
  <c r="M1222" i="14"/>
  <c r="L1221" i="14"/>
  <c r="M1778" i="14"/>
  <c r="L1777" i="14"/>
  <c r="M852" i="14"/>
  <c r="L851" i="14"/>
  <c r="L962" i="14"/>
  <c r="M963" i="14"/>
  <c r="L703" i="14"/>
  <c r="M704" i="14"/>
  <c r="M1445" i="14" l="1"/>
  <c r="L1444" i="14"/>
  <c r="M1334" i="14"/>
  <c r="L1333" i="14"/>
  <c r="L1296" i="14"/>
  <c r="M1297" i="14"/>
  <c r="M1519" i="14"/>
  <c r="L1518" i="14"/>
  <c r="M1112" i="14"/>
  <c r="L1111" i="14"/>
  <c r="L1185" i="14"/>
  <c r="M1186" i="14"/>
  <c r="L1629" i="14"/>
  <c r="M1630" i="14"/>
  <c r="L926" i="14"/>
  <c r="M927" i="14"/>
  <c r="L852" i="14"/>
  <c r="M853" i="14"/>
  <c r="M1260" i="14"/>
  <c r="L1259" i="14"/>
  <c r="M1038" i="14"/>
  <c r="L1037" i="14"/>
  <c r="L815" i="14"/>
  <c r="M816" i="14"/>
  <c r="L741" i="14"/>
  <c r="M742" i="14"/>
  <c r="L963" i="14"/>
  <c r="M964" i="14"/>
  <c r="M1742" i="14"/>
  <c r="L1741" i="14"/>
  <c r="L889" i="14"/>
  <c r="M890" i="14"/>
  <c r="L1481" i="14"/>
  <c r="M1482" i="14"/>
  <c r="L704" i="14"/>
  <c r="M705" i="14"/>
  <c r="L1370" i="14"/>
  <c r="M1371" i="14"/>
  <c r="M1556" i="14"/>
  <c r="L1555" i="14"/>
  <c r="M1149" i="14"/>
  <c r="L1148" i="14"/>
  <c r="M668" i="14"/>
  <c r="L667" i="14"/>
  <c r="M779" i="14"/>
  <c r="L778" i="14"/>
  <c r="M631" i="14"/>
  <c r="L631" i="14" s="1"/>
  <c r="L630" i="14"/>
  <c r="L1000" i="14"/>
  <c r="M1001" i="14"/>
  <c r="M1408" i="14"/>
  <c r="L1407" i="14"/>
  <c r="L1778" i="14"/>
  <c r="M1779" i="14"/>
  <c r="M1223" i="14"/>
  <c r="L1222" i="14"/>
  <c r="M1593" i="14"/>
  <c r="L1592" i="14"/>
  <c r="M1667" i="14"/>
  <c r="L1666" i="14"/>
  <c r="L1074" i="14"/>
  <c r="M1075" i="14"/>
  <c r="L1703" i="14"/>
  <c r="M1704" i="14"/>
  <c r="L890" i="14" l="1"/>
  <c r="M891" i="14"/>
  <c r="M1224" i="14"/>
  <c r="L1223" i="14"/>
  <c r="L1556" i="14"/>
  <c r="M1557" i="14"/>
  <c r="L1519" i="14"/>
  <c r="M1520" i="14"/>
  <c r="M1076" i="14"/>
  <c r="L1075" i="14"/>
  <c r="L1297" i="14"/>
  <c r="M1298" i="14"/>
  <c r="L779" i="14"/>
  <c r="M780" i="14"/>
  <c r="M1743" i="14"/>
  <c r="L1742" i="14"/>
  <c r="M706" i="14"/>
  <c r="L705" i="14"/>
  <c r="L964" i="14"/>
  <c r="M965" i="14"/>
  <c r="L1186" i="14"/>
  <c r="M1187" i="14"/>
  <c r="M928" i="14"/>
  <c r="L927" i="14"/>
  <c r="L1667" i="14"/>
  <c r="M1668" i="14"/>
  <c r="L1408" i="14"/>
  <c r="M1409" i="14"/>
  <c r="L668" i="14"/>
  <c r="M669" i="14"/>
  <c r="L669" i="14" s="1"/>
  <c r="L1260" i="14"/>
  <c r="M1261" i="14"/>
  <c r="L1334" i="14"/>
  <c r="M1335" i="14"/>
  <c r="M1631" i="14"/>
  <c r="L1630" i="14"/>
  <c r="L1038" i="14"/>
  <c r="M1039" i="14"/>
  <c r="L1001" i="14"/>
  <c r="M1002" i="14"/>
  <c r="L1482" i="14"/>
  <c r="M1483" i="14"/>
  <c r="L742" i="14"/>
  <c r="M743" i="14"/>
  <c r="M854" i="14"/>
  <c r="L853" i="14"/>
  <c r="L1704" i="14"/>
  <c r="M1705" i="14"/>
  <c r="L816" i="14"/>
  <c r="M817" i="14"/>
  <c r="M1780" i="14"/>
  <c r="L1779" i="14"/>
  <c r="M1372" i="14"/>
  <c r="L1371" i="14"/>
  <c r="L1593" i="14"/>
  <c r="M1594" i="14"/>
  <c r="L1149" i="14"/>
  <c r="M1150" i="14"/>
  <c r="L1112" i="14"/>
  <c r="M1113" i="14"/>
  <c r="L1445" i="14"/>
  <c r="M1446" i="14"/>
  <c r="L1002" i="14" l="1"/>
  <c r="M1003" i="14"/>
  <c r="M1447" i="14"/>
  <c r="L1446" i="14"/>
  <c r="L1039" i="14"/>
  <c r="M1040" i="14"/>
  <c r="L1409" i="14"/>
  <c r="M1410" i="14"/>
  <c r="L965" i="14"/>
  <c r="M966" i="14"/>
  <c r="M1299" i="14"/>
  <c r="L1298" i="14"/>
  <c r="L928" i="14"/>
  <c r="M929" i="14"/>
  <c r="L1557" i="14"/>
  <c r="M1558" i="14"/>
  <c r="L854" i="14"/>
  <c r="M855" i="14"/>
  <c r="L1780" i="14"/>
  <c r="M1781" i="14"/>
  <c r="M1632" i="14"/>
  <c r="L1631" i="14"/>
  <c r="M1225" i="14"/>
  <c r="L1224" i="14"/>
  <c r="M1706" i="14"/>
  <c r="L1705" i="14"/>
  <c r="M1262" i="14"/>
  <c r="L1261" i="14"/>
  <c r="M1744" i="14"/>
  <c r="L1743" i="14"/>
  <c r="M1188" i="14"/>
  <c r="L1187" i="14"/>
  <c r="M818" i="14"/>
  <c r="L817" i="14"/>
  <c r="L1483" i="14"/>
  <c r="M1484" i="14"/>
  <c r="L1335" i="14"/>
  <c r="M1336" i="14"/>
  <c r="M1669" i="14"/>
  <c r="L1668" i="14"/>
  <c r="L891" i="14"/>
  <c r="M892" i="14"/>
  <c r="M1595" i="14"/>
  <c r="L1594" i="14"/>
  <c r="M1521" i="14"/>
  <c r="L1520" i="14"/>
  <c r="M781" i="14"/>
  <c r="L780" i="14"/>
  <c r="L1372" i="14"/>
  <c r="M1373" i="14"/>
  <c r="M1114" i="14"/>
  <c r="L1113" i="14"/>
  <c r="M744" i="14"/>
  <c r="L743" i="14"/>
  <c r="L1150" i="14"/>
  <c r="M1151" i="14"/>
  <c r="L706" i="14"/>
  <c r="M707" i="14"/>
  <c r="L707" i="14" s="1"/>
  <c r="L1076" i="14"/>
  <c r="M1077" i="14"/>
  <c r="M1559" i="14" l="1"/>
  <c r="L1558" i="14"/>
  <c r="L781" i="14"/>
  <c r="M782" i="14"/>
  <c r="M1226" i="14"/>
  <c r="L1225" i="14"/>
  <c r="M1041" i="14"/>
  <c r="L1040" i="14"/>
  <c r="M1078" i="14"/>
  <c r="L1077" i="14"/>
  <c r="L1484" i="14"/>
  <c r="M1485" i="14"/>
  <c r="L1781" i="14"/>
  <c r="M1782" i="14"/>
  <c r="M1670" i="14"/>
  <c r="L1669" i="14"/>
  <c r="M1522" i="14"/>
  <c r="L1521" i="14"/>
  <c r="L1744" i="14"/>
  <c r="M1745" i="14"/>
  <c r="M1633" i="14"/>
  <c r="L1632" i="14"/>
  <c r="M1115" i="14"/>
  <c r="L1114" i="14"/>
  <c r="M1596" i="14"/>
  <c r="L1595" i="14"/>
  <c r="M1263" i="14"/>
  <c r="L1262" i="14"/>
  <c r="M1300" i="14"/>
  <c r="L1299" i="14"/>
  <c r="M1448" i="14"/>
  <c r="L1447" i="14"/>
  <c r="M1152" i="14"/>
  <c r="L1151" i="14"/>
  <c r="M1411" i="14"/>
  <c r="L1410" i="14"/>
  <c r="M1189" i="14"/>
  <c r="L1188" i="14"/>
  <c r="M1374" i="14"/>
  <c r="L1373" i="14"/>
  <c r="M893" i="14"/>
  <c r="L892" i="14"/>
  <c r="L855" i="14"/>
  <c r="M856" i="14"/>
  <c r="M967" i="14"/>
  <c r="L966" i="14"/>
  <c r="L1003" i="14"/>
  <c r="M1004" i="14"/>
  <c r="M1337" i="14"/>
  <c r="L1336" i="14"/>
  <c r="L929" i="14"/>
  <c r="M930" i="14"/>
  <c r="M745" i="14"/>
  <c r="L745" i="14" s="1"/>
  <c r="L744" i="14"/>
  <c r="L818" i="14"/>
  <c r="M819" i="14"/>
  <c r="M1707" i="14"/>
  <c r="L1706" i="14"/>
  <c r="L1374" i="14" l="1"/>
  <c r="M1375" i="14"/>
  <c r="L1670" i="14"/>
  <c r="M1671" i="14"/>
  <c r="M1783" i="14"/>
  <c r="L1782" i="14"/>
  <c r="L1189" i="14"/>
  <c r="M1190" i="14"/>
  <c r="L1633" i="14"/>
  <c r="M1634" i="14"/>
  <c r="L1226" i="14"/>
  <c r="M1227" i="14"/>
  <c r="L1004" i="14"/>
  <c r="M1005" i="14"/>
  <c r="L1448" i="14"/>
  <c r="M1449" i="14"/>
  <c r="L967" i="14"/>
  <c r="M968" i="14"/>
  <c r="L1300" i="14"/>
  <c r="M1301" i="14"/>
  <c r="L930" i="14"/>
  <c r="M931" i="14"/>
  <c r="L856" i="14"/>
  <c r="M857" i="14"/>
  <c r="L1745" i="14"/>
  <c r="M1746" i="14"/>
  <c r="L1485" i="14"/>
  <c r="M1486" i="14"/>
  <c r="L782" i="14"/>
  <c r="M783" i="14"/>
  <c r="L783" i="14" s="1"/>
  <c r="L1115" i="14"/>
  <c r="M1116" i="14"/>
  <c r="M1042" i="14"/>
  <c r="L1041" i="14"/>
  <c r="L1263" i="14"/>
  <c r="M1264" i="14"/>
  <c r="L819" i="14"/>
  <c r="M820" i="14"/>
  <c r="L1411" i="14"/>
  <c r="M1412" i="14"/>
  <c r="L1707" i="14"/>
  <c r="M1708" i="14"/>
  <c r="L1337" i="14"/>
  <c r="M1338" i="14"/>
  <c r="M894" i="14"/>
  <c r="L893" i="14"/>
  <c r="L1152" i="14"/>
  <c r="M1153" i="14"/>
  <c r="L1596" i="14"/>
  <c r="M1597" i="14"/>
  <c r="L1522" i="14"/>
  <c r="M1523" i="14"/>
  <c r="M1079" i="14"/>
  <c r="L1078" i="14"/>
  <c r="L1559" i="14"/>
  <c r="M1560" i="14"/>
  <c r="L1560" i="14" l="1"/>
  <c r="M1561" i="14"/>
  <c r="L857" i="14"/>
  <c r="M858" i="14"/>
  <c r="M1191" i="14"/>
  <c r="L1190" i="14"/>
  <c r="L931" i="14"/>
  <c r="M932" i="14"/>
  <c r="M1080" i="14"/>
  <c r="L1079" i="14"/>
  <c r="L1783" i="14"/>
  <c r="M1784" i="14"/>
  <c r="M1524" i="14"/>
  <c r="L1523" i="14"/>
  <c r="M1339" i="14"/>
  <c r="L1338" i="14"/>
  <c r="M1265" i="14"/>
  <c r="L1264" i="14"/>
  <c r="M1487" i="14"/>
  <c r="L1486" i="14"/>
  <c r="M1302" i="14"/>
  <c r="L1301" i="14"/>
  <c r="M1228" i="14"/>
  <c r="L1227" i="14"/>
  <c r="M1672" i="14"/>
  <c r="L1671" i="14"/>
  <c r="M1154" i="14"/>
  <c r="L1153" i="14"/>
  <c r="L1412" i="14"/>
  <c r="M1413" i="14"/>
  <c r="L894" i="14"/>
  <c r="M895" i="14"/>
  <c r="L1597" i="14"/>
  <c r="M1598" i="14"/>
  <c r="L1746" i="14"/>
  <c r="M1747" i="14"/>
  <c r="L968" i="14"/>
  <c r="M969" i="14"/>
  <c r="M1635" i="14"/>
  <c r="L1634" i="14"/>
  <c r="L1375" i="14"/>
  <c r="M1376" i="14"/>
  <c r="L1116" i="14"/>
  <c r="M1117" i="14"/>
  <c r="L1449" i="14"/>
  <c r="M1450" i="14"/>
  <c r="M821" i="14"/>
  <c r="L821" i="14" s="1"/>
  <c r="L820" i="14"/>
  <c r="L1005" i="14"/>
  <c r="M1006" i="14"/>
  <c r="M1709" i="14"/>
  <c r="L1708" i="14"/>
  <c r="L1042" i="14"/>
  <c r="M1043" i="14"/>
  <c r="L1784" i="14" l="1"/>
  <c r="M1785" i="14"/>
  <c r="L858" i="14"/>
  <c r="M859" i="14"/>
  <c r="L859" i="14" s="1"/>
  <c r="M933" i="14"/>
  <c r="L932" i="14"/>
  <c r="M1636" i="14"/>
  <c r="L1635" i="14"/>
  <c r="L1228" i="14"/>
  <c r="M1229" i="14"/>
  <c r="M1044" i="14"/>
  <c r="L1043" i="14"/>
  <c r="M1192" i="14"/>
  <c r="L1191" i="14"/>
  <c r="M1118" i="14"/>
  <c r="L1117" i="14"/>
  <c r="L1154" i="14"/>
  <c r="M1155" i="14"/>
  <c r="L1487" i="14"/>
  <c r="M1488" i="14"/>
  <c r="M896" i="14"/>
  <c r="L895" i="14"/>
  <c r="M1340" i="14"/>
  <c r="L1339" i="14"/>
  <c r="M1451" i="14"/>
  <c r="L1450" i="14"/>
  <c r="M1414" i="14"/>
  <c r="L1413" i="14"/>
  <c r="L1302" i="14"/>
  <c r="M1303" i="14"/>
  <c r="L1524" i="14"/>
  <c r="M1525" i="14"/>
  <c r="L1747" i="14"/>
  <c r="M1748" i="14"/>
  <c r="M1007" i="14"/>
  <c r="L1006" i="14"/>
  <c r="M1599" i="14"/>
  <c r="L1598" i="14"/>
  <c r="M1562" i="14"/>
  <c r="L1561" i="14"/>
  <c r="L969" i="14"/>
  <c r="M970" i="14"/>
  <c r="M1710" i="14"/>
  <c r="L1709" i="14"/>
  <c r="M1377" i="14"/>
  <c r="L1376" i="14"/>
  <c r="M1673" i="14"/>
  <c r="L1672" i="14"/>
  <c r="L1265" i="14"/>
  <c r="M1266" i="14"/>
  <c r="M1081" i="14"/>
  <c r="L1080" i="14"/>
  <c r="L1340" i="14" l="1"/>
  <c r="M1341" i="14"/>
  <c r="L1377" i="14"/>
  <c r="M1378" i="14"/>
  <c r="L1488" i="14"/>
  <c r="M1489" i="14"/>
  <c r="L1562" i="14"/>
  <c r="M1563" i="14"/>
  <c r="M1119" i="14"/>
  <c r="L1118" i="14"/>
  <c r="L1303" i="14"/>
  <c r="M1304" i="14"/>
  <c r="L1599" i="14"/>
  <c r="M1600" i="14"/>
  <c r="M934" i="14"/>
  <c r="L933" i="14"/>
  <c r="L1007" i="14"/>
  <c r="M1008" i="14"/>
  <c r="L1414" i="14"/>
  <c r="M1415" i="14"/>
  <c r="L1044" i="14"/>
  <c r="M1045" i="14"/>
  <c r="L1673" i="14"/>
  <c r="M1674" i="14"/>
  <c r="L1192" i="14"/>
  <c r="M1193" i="14"/>
  <c r="L1710" i="14"/>
  <c r="M1711" i="14"/>
  <c r="M971" i="14"/>
  <c r="L970" i="14"/>
  <c r="M1749" i="14"/>
  <c r="L1748" i="14"/>
  <c r="M1156" i="14"/>
  <c r="L1155" i="14"/>
  <c r="L1229" i="14"/>
  <c r="M1230" i="14"/>
  <c r="M1786" i="14"/>
  <c r="L1785" i="14"/>
  <c r="L1525" i="14"/>
  <c r="M1526" i="14"/>
  <c r="L1636" i="14"/>
  <c r="M1637" i="14"/>
  <c r="L896" i="14"/>
  <c r="M897" i="14"/>
  <c r="L897" i="14" s="1"/>
  <c r="L1081" i="14"/>
  <c r="M1082" i="14"/>
  <c r="M1267" i="14"/>
  <c r="L1266" i="14"/>
  <c r="M1452" i="14"/>
  <c r="L1451" i="14"/>
  <c r="M1527" i="14" l="1"/>
  <c r="L1526" i="14"/>
  <c r="M1046" i="14"/>
  <c r="L1045" i="14"/>
  <c r="M1787" i="14"/>
  <c r="L1786" i="14"/>
  <c r="L971" i="14"/>
  <c r="M972" i="14"/>
  <c r="M1231" i="14"/>
  <c r="L1230" i="14"/>
  <c r="M1712" i="14"/>
  <c r="L1711" i="14"/>
  <c r="M1416" i="14"/>
  <c r="L1415" i="14"/>
  <c r="M1305" i="14"/>
  <c r="L1304" i="14"/>
  <c r="M1379" i="14"/>
  <c r="L1378" i="14"/>
  <c r="L1489" i="14"/>
  <c r="M1490" i="14"/>
  <c r="L1674" i="14"/>
  <c r="M1675" i="14"/>
  <c r="M1268" i="14"/>
  <c r="L1267" i="14"/>
  <c r="M1750" i="14"/>
  <c r="L1749" i="14"/>
  <c r="L934" i="14"/>
  <c r="M935" i="14"/>
  <c r="L935" i="14" s="1"/>
  <c r="M1083" i="14"/>
  <c r="L1082" i="14"/>
  <c r="M1638" i="14"/>
  <c r="L1637" i="14"/>
  <c r="M1194" i="14"/>
  <c r="L1193" i="14"/>
  <c r="L1008" i="14"/>
  <c r="M1009" i="14"/>
  <c r="M1342" i="14"/>
  <c r="L1341" i="14"/>
  <c r="L1563" i="14"/>
  <c r="M1564" i="14"/>
  <c r="M1601" i="14"/>
  <c r="L1600" i="14"/>
  <c r="M1453" i="14"/>
  <c r="L1452" i="14"/>
  <c r="M1157" i="14"/>
  <c r="L1156" i="14"/>
  <c r="L1119" i="14"/>
  <c r="M1120" i="14"/>
  <c r="L1268" i="14" l="1"/>
  <c r="M1269" i="14"/>
  <c r="L1675" i="14"/>
  <c r="M1676" i="14"/>
  <c r="L1490" i="14"/>
  <c r="M1491" i="14"/>
  <c r="L972" i="14"/>
  <c r="M973" i="14"/>
  <c r="L973" i="14" s="1"/>
  <c r="M1639" i="14"/>
  <c r="L1638" i="14"/>
  <c r="M1713" i="14"/>
  <c r="L1712" i="14"/>
  <c r="M1047" i="14"/>
  <c r="L1046" i="14"/>
  <c r="M1565" i="14"/>
  <c r="L1564" i="14"/>
  <c r="L1305" i="14"/>
  <c r="M1306" i="14"/>
  <c r="L1157" i="14"/>
  <c r="M1158" i="14"/>
  <c r="M1084" i="14"/>
  <c r="L1083" i="14"/>
  <c r="L1787" i="14"/>
  <c r="M1788" i="14"/>
  <c r="M1010" i="14"/>
  <c r="L1009" i="14"/>
  <c r="M1454" i="14"/>
  <c r="L1453" i="14"/>
  <c r="L1120" i="14"/>
  <c r="M1121" i="14"/>
  <c r="M1343" i="14"/>
  <c r="L1342" i="14"/>
  <c r="M1417" i="14"/>
  <c r="L1416" i="14"/>
  <c r="M1602" i="14"/>
  <c r="L1601" i="14"/>
  <c r="L1194" i="14"/>
  <c r="M1195" i="14"/>
  <c r="L1750" i="14"/>
  <c r="M1751" i="14"/>
  <c r="M1380" i="14"/>
  <c r="L1379" i="14"/>
  <c r="L1231" i="14"/>
  <c r="M1232" i="14"/>
  <c r="L1527" i="14"/>
  <c r="M1528" i="14"/>
  <c r="M1752" i="14" l="1"/>
  <c r="L1751" i="14"/>
  <c r="L1158" i="14"/>
  <c r="M1159" i="14"/>
  <c r="L1676" i="14"/>
  <c r="M1677" i="14"/>
  <c r="M1789" i="14"/>
  <c r="L1788" i="14"/>
  <c r="L1565" i="14"/>
  <c r="M1566" i="14"/>
  <c r="L1491" i="14"/>
  <c r="M1492" i="14"/>
  <c r="L1602" i="14"/>
  <c r="M1603" i="14"/>
  <c r="L1454" i="14"/>
  <c r="M1455" i="14"/>
  <c r="M1714" i="14"/>
  <c r="L1713" i="14"/>
  <c r="L1195" i="14"/>
  <c r="M1196" i="14"/>
  <c r="L1084" i="14"/>
  <c r="M1085" i="14"/>
  <c r="M1307" i="14"/>
  <c r="L1306" i="14"/>
  <c r="M1270" i="14"/>
  <c r="L1269" i="14"/>
  <c r="L1343" i="14"/>
  <c r="M1344" i="14"/>
  <c r="L1528" i="14"/>
  <c r="M1529" i="14"/>
  <c r="L1121" i="14"/>
  <c r="M1122" i="14"/>
  <c r="M1048" i="14"/>
  <c r="L1047" i="14"/>
  <c r="M1233" i="14"/>
  <c r="L1232" i="14"/>
  <c r="L1380" i="14"/>
  <c r="M1381" i="14"/>
  <c r="L1417" i="14"/>
  <c r="M1418" i="14"/>
  <c r="M1011" i="14"/>
  <c r="L1011" i="14" s="1"/>
  <c r="L1010" i="14"/>
  <c r="M1640" i="14"/>
  <c r="L1639" i="14"/>
  <c r="M1123" i="14" l="1"/>
  <c r="L1122" i="14"/>
  <c r="M1530" i="14"/>
  <c r="L1529" i="14"/>
  <c r="M1345" i="14"/>
  <c r="L1344" i="14"/>
  <c r="L1159" i="14"/>
  <c r="M1160" i="14"/>
  <c r="M1308" i="14"/>
  <c r="L1307" i="14"/>
  <c r="L1381" i="14"/>
  <c r="M1382" i="14"/>
  <c r="L1603" i="14"/>
  <c r="M1604" i="14"/>
  <c r="M1197" i="14"/>
  <c r="L1196" i="14"/>
  <c r="L1566" i="14"/>
  <c r="M1567" i="14"/>
  <c r="M1419" i="14"/>
  <c r="L1418" i="14"/>
  <c r="L1455" i="14"/>
  <c r="M1456" i="14"/>
  <c r="L1789" i="14"/>
  <c r="M1790" i="14"/>
  <c r="L1085" i="14"/>
  <c r="M1086" i="14"/>
  <c r="L1677" i="14"/>
  <c r="M1678" i="14"/>
  <c r="M1493" i="14"/>
  <c r="L1492" i="14"/>
  <c r="M1641" i="14"/>
  <c r="L1640" i="14"/>
  <c r="M1234" i="14"/>
  <c r="L1233" i="14"/>
  <c r="L1048" i="14"/>
  <c r="M1049" i="14"/>
  <c r="L1049" i="14" s="1"/>
  <c r="M1271" i="14"/>
  <c r="L1270" i="14"/>
  <c r="M1715" i="14"/>
  <c r="L1714" i="14"/>
  <c r="M1753" i="14"/>
  <c r="L1752" i="14"/>
  <c r="L1790" i="14" l="1"/>
  <c r="M1791" i="14"/>
  <c r="M1457" i="14"/>
  <c r="L1456" i="14"/>
  <c r="L1604" i="14"/>
  <c r="M1605" i="14"/>
  <c r="M1161" i="14"/>
  <c r="L1160" i="14"/>
  <c r="L1197" i="14"/>
  <c r="M1198" i="14"/>
  <c r="L1493" i="14"/>
  <c r="M1494" i="14"/>
  <c r="M1679" i="14"/>
  <c r="L1678" i="14"/>
  <c r="L1382" i="14"/>
  <c r="M1383" i="14"/>
  <c r="L1419" i="14"/>
  <c r="M1420" i="14"/>
  <c r="L1530" i="14"/>
  <c r="M1531" i="14"/>
  <c r="M1642" i="14"/>
  <c r="L1641" i="14"/>
  <c r="L1271" i="14"/>
  <c r="M1272" i="14"/>
  <c r="L1086" i="14"/>
  <c r="M1087" i="14"/>
  <c r="L1087" i="14" s="1"/>
  <c r="L1715" i="14"/>
  <c r="M1716" i="14"/>
  <c r="L1345" i="14"/>
  <c r="M1346" i="14"/>
  <c r="M1568" i="14"/>
  <c r="L1567" i="14"/>
  <c r="L1753" i="14"/>
  <c r="M1754" i="14"/>
  <c r="L1234" i="14"/>
  <c r="M1235" i="14"/>
  <c r="M1309" i="14"/>
  <c r="L1308" i="14"/>
  <c r="L1123" i="14"/>
  <c r="M1124" i="14"/>
  <c r="L1568" i="14" l="1"/>
  <c r="M1569" i="14"/>
  <c r="L1161" i="14"/>
  <c r="M1162" i="14"/>
  <c r="L1346" i="14"/>
  <c r="M1347" i="14"/>
  <c r="L1605" i="14"/>
  <c r="M1606" i="14"/>
  <c r="M1680" i="14"/>
  <c r="L1679" i="14"/>
  <c r="L1494" i="14"/>
  <c r="M1495" i="14"/>
  <c r="L1272" i="14"/>
  <c r="M1273" i="14"/>
  <c r="L1457" i="14"/>
  <c r="M1458" i="14"/>
  <c r="M1532" i="14"/>
  <c r="L1531" i="14"/>
  <c r="M1755" i="14"/>
  <c r="L1754" i="14"/>
  <c r="L1420" i="14"/>
  <c r="M1421" i="14"/>
  <c r="L1198" i="14"/>
  <c r="M1199" i="14"/>
  <c r="M1792" i="14"/>
  <c r="L1791" i="14"/>
  <c r="L1124" i="14"/>
  <c r="M1125" i="14"/>
  <c r="L1125" i="14" s="1"/>
  <c r="L1383" i="14"/>
  <c r="M1384" i="14"/>
  <c r="M1310" i="14"/>
  <c r="L1309" i="14"/>
  <c r="L1642" i="14"/>
  <c r="M1643" i="14"/>
  <c r="L1235" i="14"/>
  <c r="M1236" i="14"/>
  <c r="M1717" i="14"/>
  <c r="L1716" i="14"/>
  <c r="M1422" i="14" l="1"/>
  <c r="L1421" i="14"/>
  <c r="M1496" i="14"/>
  <c r="L1495" i="14"/>
  <c r="L1162" i="14"/>
  <c r="M1163" i="14"/>
  <c r="L1163" i="14" s="1"/>
  <c r="M1607" i="14"/>
  <c r="L1606" i="14"/>
  <c r="M1274" i="14"/>
  <c r="L1273" i="14"/>
  <c r="M1348" i="14"/>
  <c r="L1347" i="14"/>
  <c r="M1237" i="14"/>
  <c r="L1236" i="14"/>
  <c r="L1755" i="14"/>
  <c r="M1756" i="14"/>
  <c r="M1200" i="14"/>
  <c r="L1199" i="14"/>
  <c r="L1384" i="14"/>
  <c r="M1385" i="14"/>
  <c r="M1718" i="14"/>
  <c r="L1717" i="14"/>
  <c r="M1570" i="14"/>
  <c r="L1569" i="14"/>
  <c r="M1459" i="14"/>
  <c r="L1458" i="14"/>
  <c r="L1310" i="14"/>
  <c r="M1311" i="14"/>
  <c r="M1644" i="14"/>
  <c r="L1643" i="14"/>
  <c r="M1793" i="14"/>
  <c r="L1792" i="14"/>
  <c r="M1533" i="14"/>
  <c r="L1532" i="14"/>
  <c r="M1681" i="14"/>
  <c r="L1680" i="14"/>
  <c r="M1757" i="14" l="1"/>
  <c r="L1756" i="14"/>
  <c r="L1237" i="14"/>
  <c r="M1238" i="14"/>
  <c r="M1312" i="14"/>
  <c r="L1311" i="14"/>
  <c r="L1385" i="14"/>
  <c r="M1386" i="14"/>
  <c r="M1794" i="14"/>
  <c r="L1793" i="14"/>
  <c r="M1608" i="14"/>
  <c r="L1607" i="14"/>
  <c r="M1682" i="14"/>
  <c r="L1681" i="14"/>
  <c r="L1348" i="14"/>
  <c r="M1349" i="14"/>
  <c r="M1497" i="14"/>
  <c r="L1496" i="14"/>
  <c r="L1570" i="14"/>
  <c r="M1571" i="14"/>
  <c r="M1719" i="14"/>
  <c r="L1718" i="14"/>
  <c r="M1645" i="14"/>
  <c r="L1644" i="14"/>
  <c r="M1534" i="14"/>
  <c r="L1533" i="14"/>
  <c r="L1459" i="14"/>
  <c r="M1460" i="14"/>
  <c r="L1200" i="14"/>
  <c r="M1201" i="14"/>
  <c r="L1201" i="14" s="1"/>
  <c r="M1275" i="14"/>
  <c r="L1274" i="14"/>
  <c r="L1422" i="14"/>
  <c r="M1423" i="14"/>
  <c r="M1276" i="14" l="1"/>
  <c r="L1275" i="14"/>
  <c r="L1349" i="14"/>
  <c r="M1350" i="14"/>
  <c r="L1460" i="14"/>
  <c r="M1461" i="14"/>
  <c r="L1238" i="14"/>
  <c r="M1239" i="14"/>
  <c r="L1239" i="14" s="1"/>
  <c r="L1386" i="14"/>
  <c r="M1387" i="14"/>
  <c r="L1682" i="14"/>
  <c r="M1683" i="14"/>
  <c r="L1608" i="14"/>
  <c r="M1609" i="14"/>
  <c r="L1645" i="14"/>
  <c r="M1646" i="14"/>
  <c r="L1719" i="14"/>
  <c r="M1720" i="14"/>
  <c r="L1571" i="14"/>
  <c r="M1572" i="14"/>
  <c r="L1312" i="14"/>
  <c r="M1313" i="14"/>
  <c r="L1423" i="14"/>
  <c r="M1424" i="14"/>
  <c r="M1535" i="14"/>
  <c r="L1534" i="14"/>
  <c r="M1498" i="14"/>
  <c r="L1497" i="14"/>
  <c r="L1794" i="14"/>
  <c r="M1795" i="14"/>
  <c r="M1758" i="14"/>
  <c r="L1757" i="14"/>
  <c r="L1424" i="14" l="1"/>
  <c r="M1425" i="14"/>
  <c r="L1758" i="14"/>
  <c r="M1759" i="14"/>
  <c r="M1647" i="14"/>
  <c r="L1646" i="14"/>
  <c r="L1795" i="14"/>
  <c r="M1796" i="14"/>
  <c r="L1313" i="14"/>
  <c r="M1314" i="14"/>
  <c r="M1610" i="14"/>
  <c r="L1609" i="14"/>
  <c r="L1461" i="14"/>
  <c r="M1462" i="14"/>
  <c r="M1573" i="14"/>
  <c r="L1572" i="14"/>
  <c r="L1498" i="14"/>
  <c r="M1499" i="14"/>
  <c r="M1684" i="14"/>
  <c r="L1683" i="14"/>
  <c r="M1351" i="14"/>
  <c r="L1350" i="14"/>
  <c r="L1720" i="14"/>
  <c r="M1721" i="14"/>
  <c r="M1388" i="14"/>
  <c r="L1387" i="14"/>
  <c r="L1535" i="14"/>
  <c r="M1536" i="14"/>
  <c r="M1277" i="14"/>
  <c r="L1277" i="14" s="1"/>
  <c r="L1276" i="14"/>
  <c r="L1462" i="14" l="1"/>
  <c r="M1463" i="14"/>
  <c r="L1796" i="14"/>
  <c r="M1797" i="14"/>
  <c r="L1759" i="14"/>
  <c r="M1760" i="14"/>
  <c r="M1574" i="14"/>
  <c r="L1573" i="14"/>
  <c r="L1351" i="14"/>
  <c r="M1352" i="14"/>
  <c r="M1426" i="14"/>
  <c r="L1425" i="14"/>
  <c r="M1722" i="14"/>
  <c r="L1721" i="14"/>
  <c r="L1647" i="14"/>
  <c r="M1648" i="14"/>
  <c r="M1537" i="14"/>
  <c r="L1536" i="14"/>
  <c r="L1684" i="14"/>
  <c r="M1685" i="14"/>
  <c r="L1610" i="14"/>
  <c r="M1611" i="14"/>
  <c r="L1499" i="14"/>
  <c r="M1500" i="14"/>
  <c r="L1314" i="14"/>
  <c r="M1315" i="14"/>
  <c r="L1315" i="14" s="1"/>
  <c r="L1388" i="14"/>
  <c r="M1389" i="14"/>
  <c r="L1574" i="14" l="1"/>
  <c r="M1575" i="14"/>
  <c r="L1611" i="14"/>
  <c r="M1612" i="14"/>
  <c r="M1761" i="14"/>
  <c r="L1760" i="14"/>
  <c r="L1685" i="14"/>
  <c r="M1686" i="14"/>
  <c r="M1798" i="14"/>
  <c r="L1797" i="14"/>
  <c r="L1648" i="14"/>
  <c r="M1649" i="14"/>
  <c r="M1501" i="14"/>
  <c r="L1500" i="14"/>
  <c r="L1389" i="14"/>
  <c r="M1390" i="14"/>
  <c r="L1352" i="14"/>
  <c r="M1353" i="14"/>
  <c r="L1353" i="14" s="1"/>
  <c r="L1463" i="14"/>
  <c r="M1464" i="14"/>
  <c r="M1723" i="14"/>
  <c r="L1722" i="14"/>
  <c r="L1426" i="14"/>
  <c r="M1427" i="14"/>
  <c r="M1538" i="14"/>
  <c r="L1537" i="14"/>
  <c r="M1428" i="14" l="1"/>
  <c r="L1427" i="14"/>
  <c r="L1686" i="14"/>
  <c r="M1687" i="14"/>
  <c r="L1390" i="14"/>
  <c r="M1391" i="14"/>
  <c r="L1391" i="14" s="1"/>
  <c r="M1724" i="14"/>
  <c r="L1723" i="14"/>
  <c r="M1465" i="14"/>
  <c r="L1464" i="14"/>
  <c r="M1613" i="14"/>
  <c r="L1612" i="14"/>
  <c r="M1650" i="14"/>
  <c r="L1649" i="14"/>
  <c r="M1576" i="14"/>
  <c r="L1575" i="14"/>
  <c r="M1502" i="14"/>
  <c r="L1501" i="14"/>
  <c r="M1762" i="14"/>
  <c r="L1761" i="14"/>
  <c r="L1538" i="14"/>
  <c r="M1539" i="14"/>
  <c r="L1798" i="14"/>
  <c r="M1799" i="14"/>
  <c r="M1577" i="14" l="1"/>
  <c r="L1576" i="14"/>
  <c r="M1540" i="14"/>
  <c r="L1539" i="14"/>
  <c r="L1613" i="14"/>
  <c r="M1614" i="14"/>
  <c r="L1724" i="14"/>
  <c r="M1725" i="14"/>
  <c r="L1650" i="14"/>
  <c r="M1651" i="14"/>
  <c r="L1799" i="14"/>
  <c r="M1800" i="14"/>
  <c r="L1687" i="14"/>
  <c r="M1688" i="14"/>
  <c r="M1763" i="14"/>
  <c r="L1762" i="14"/>
  <c r="L1502" i="14"/>
  <c r="M1503" i="14"/>
  <c r="M1466" i="14"/>
  <c r="L1465" i="14"/>
  <c r="M1429" i="14"/>
  <c r="L1429" i="14" s="1"/>
  <c r="L1428" i="14"/>
  <c r="L1688" i="14" l="1"/>
  <c r="M1689" i="14"/>
  <c r="M1615" i="14"/>
  <c r="L1614" i="14"/>
  <c r="L1763" i="14"/>
  <c r="M1764" i="14"/>
  <c r="L1725" i="14"/>
  <c r="M1726" i="14"/>
  <c r="L1651" i="14"/>
  <c r="M1652" i="14"/>
  <c r="M1801" i="14"/>
  <c r="L1800" i="14"/>
  <c r="M1467" i="14"/>
  <c r="L1467" i="14" s="1"/>
  <c r="L1466" i="14"/>
  <c r="L1540" i="14"/>
  <c r="M1541" i="14"/>
  <c r="L1503" i="14"/>
  <c r="M1504" i="14"/>
  <c r="M1578" i="14"/>
  <c r="L1577" i="14"/>
  <c r="M1542" i="14" l="1"/>
  <c r="L1541" i="14"/>
  <c r="L1726" i="14"/>
  <c r="M1727" i="14"/>
  <c r="M1579" i="14"/>
  <c r="L1578" i="14"/>
  <c r="L1801" i="14"/>
  <c r="M1802" i="14"/>
  <c r="M1616" i="14"/>
  <c r="L1615" i="14"/>
  <c r="M1505" i="14"/>
  <c r="L1505" i="14" s="1"/>
  <c r="L1504" i="14"/>
  <c r="M1653" i="14"/>
  <c r="L1652" i="14"/>
  <c r="M1690" i="14"/>
  <c r="L1689" i="14"/>
  <c r="L1764" i="14"/>
  <c r="M1765" i="14"/>
  <c r="L1802" i="14" l="1"/>
  <c r="M1803" i="14"/>
  <c r="L1727" i="14"/>
  <c r="M1728" i="14"/>
  <c r="M1691" i="14"/>
  <c r="L1690" i="14"/>
  <c r="L1653" i="14"/>
  <c r="M1654" i="14"/>
  <c r="M1580" i="14"/>
  <c r="L1579" i="14"/>
  <c r="M1766" i="14"/>
  <c r="L1765" i="14"/>
  <c r="L1616" i="14"/>
  <c r="M1617" i="14"/>
  <c r="L1542" i="14"/>
  <c r="M1543" i="14"/>
  <c r="L1543" i="14" s="1"/>
  <c r="L1691" i="14" l="1"/>
  <c r="M1692" i="14"/>
  <c r="M1767" i="14"/>
  <c r="L1766" i="14"/>
  <c r="L1654" i="14"/>
  <c r="M1655" i="14"/>
  <c r="L1617" i="14"/>
  <c r="M1618" i="14"/>
  <c r="M1729" i="14"/>
  <c r="L1728" i="14"/>
  <c r="L1803" i="14"/>
  <c r="M1804" i="14"/>
  <c r="M1581" i="14"/>
  <c r="L1581" i="14" s="1"/>
  <c r="L1580" i="14"/>
  <c r="M1656" i="14" l="1"/>
  <c r="L1655" i="14"/>
  <c r="L1767" i="14"/>
  <c r="M1768" i="14"/>
  <c r="L1618" i="14"/>
  <c r="M1619" i="14"/>
  <c r="L1619" i="14" s="1"/>
  <c r="M1805" i="14"/>
  <c r="L1804" i="14"/>
  <c r="M1693" i="14"/>
  <c r="L1692" i="14"/>
  <c r="L1729" i="14"/>
  <c r="M1730" i="14"/>
  <c r="M1806" i="14" l="1"/>
  <c r="L1805" i="14"/>
  <c r="L1768" i="14"/>
  <c r="M1769" i="14"/>
  <c r="M1731" i="14"/>
  <c r="L1730" i="14"/>
  <c r="L1693" i="14"/>
  <c r="M1694" i="14"/>
  <c r="M1657" i="14"/>
  <c r="L1657" i="14" s="1"/>
  <c r="L1656" i="14"/>
  <c r="L1694" i="14" l="1"/>
  <c r="M1695" i="14"/>
  <c r="L1695" i="14" s="1"/>
  <c r="M1770" i="14"/>
  <c r="L1769" i="14"/>
  <c r="M1732" i="14"/>
  <c r="L1731" i="14"/>
  <c r="L1806" i="14"/>
  <c r="M1807" i="14"/>
  <c r="L1807" i="14" s="1"/>
  <c r="L1770" i="14" l="1"/>
  <c r="M1771" i="14"/>
  <c r="L1771" i="14" s="1"/>
  <c r="M1733" i="14"/>
  <c r="L1733" i="14" s="1"/>
  <c r="L1732" i="14"/>
</calcChain>
</file>

<file path=xl/sharedStrings.xml><?xml version="1.0" encoding="utf-8"?>
<sst xmlns="http://schemas.openxmlformats.org/spreadsheetml/2006/main" count="1556" uniqueCount="236">
  <si>
    <t>Facility Status</t>
  </si>
  <si>
    <t>Facility Fuel Type</t>
  </si>
  <si>
    <t>Baker River Project</t>
  </si>
  <si>
    <t>W4865</t>
  </si>
  <si>
    <t>PSE owned</t>
  </si>
  <si>
    <t>Water (Incremental Hydro)</t>
  </si>
  <si>
    <t>Not Eligible</t>
  </si>
  <si>
    <t>---</t>
  </si>
  <si>
    <t>Hopkins Ridge</t>
  </si>
  <si>
    <t>W184</t>
  </si>
  <si>
    <t>Wind</t>
  </si>
  <si>
    <t>Hopkins Ridge Phase II</t>
  </si>
  <si>
    <t>W1382</t>
  </si>
  <si>
    <t>Klondike III</t>
  </si>
  <si>
    <t>W237</t>
  </si>
  <si>
    <t>PPA</t>
  </si>
  <si>
    <t>Lower Snake River - Dodge Junction</t>
  </si>
  <si>
    <t>W2669</t>
  </si>
  <si>
    <t>Eligible</t>
  </si>
  <si>
    <t>Lower Snake River - Phalen Gulch</t>
  </si>
  <si>
    <t>W2670</t>
  </si>
  <si>
    <t>Snoqualmie Falls Project</t>
  </si>
  <si>
    <t>W4866</t>
  </si>
  <si>
    <t>Sierra Pacific Burlington - Sierra Pacific Burlington</t>
  </si>
  <si>
    <t>W1491</t>
  </si>
  <si>
    <t>Biomass</t>
  </si>
  <si>
    <t>Wild Horse</t>
  </si>
  <si>
    <t>W183</t>
  </si>
  <si>
    <t>Wild Horse Phase II</t>
  </si>
  <si>
    <t>W1364</t>
  </si>
  <si>
    <t>Camp Reed Wind Park - Camp Reed Wind Park</t>
  </si>
  <si>
    <t>W1875</t>
  </si>
  <si>
    <t>REC only</t>
  </si>
  <si>
    <t>Condon Wind Power</t>
  </si>
  <si>
    <t>W774</t>
  </si>
  <si>
    <t>Condon Wind Power Phase II</t>
  </si>
  <si>
    <t>W833</t>
  </si>
  <si>
    <t>Cosmo Specialty Fibers - Cos1</t>
  </si>
  <si>
    <t>W2233</t>
  </si>
  <si>
    <t>Cosmo Specialty Fibers Inc. - COS2</t>
  </si>
  <si>
    <t>W2242</t>
  </si>
  <si>
    <t>Golden Valley Wind Park - Golden Valley Wind Park</t>
  </si>
  <si>
    <t>W1862</t>
  </si>
  <si>
    <t>Goodnoe Hills - Goodnoe Hills</t>
  </si>
  <si>
    <t>W536</t>
  </si>
  <si>
    <t>Grand View 2 West</t>
  </si>
  <si>
    <t>Solar</t>
  </si>
  <si>
    <t>Grand View 5 East</t>
  </si>
  <si>
    <t>Hidden Hollow Energy LLC - Hidden Hollow Energy</t>
  </si>
  <si>
    <t>W1634</t>
  </si>
  <si>
    <t>Biogas</t>
  </si>
  <si>
    <t>Horse Butte Wind</t>
  </si>
  <si>
    <t>W3260</t>
  </si>
  <si>
    <t>ID Solar 1</t>
  </si>
  <si>
    <t>Klondike 1</t>
  </si>
  <si>
    <t>W238</t>
  </si>
  <si>
    <t>Klondike III - Klondike Wind Power III LLC</t>
  </si>
  <si>
    <t>Klondike IIIa - Klondike Wind Power IIIa</t>
  </si>
  <si>
    <t>W817</t>
  </si>
  <si>
    <t>Marengo - Marengo</t>
  </si>
  <si>
    <t>W185</t>
  </si>
  <si>
    <t>Meadow Creek Wind Farm - Five Pine Project</t>
  </si>
  <si>
    <t>W3186</t>
  </si>
  <si>
    <t>Meadow Creek Wind Farm - North Point Wind Farm</t>
  </si>
  <si>
    <t>W3185</t>
  </si>
  <si>
    <t>Mountain Air Wind Projects - Mountain Air Wind Projects</t>
  </si>
  <si>
    <t>W2869</t>
  </si>
  <si>
    <t>Nine Canyon Wind Project - Nine Canyon Phase 3</t>
  </si>
  <si>
    <t>W697</t>
  </si>
  <si>
    <t>Nine Canyon Wind Project - Nine Canyon Wind Project</t>
  </si>
  <si>
    <t>W684</t>
  </si>
  <si>
    <t>Oregon Trail Wind Park, LLC - Oregon Trail Wind Park</t>
  </si>
  <si>
    <t>W1882</t>
  </si>
  <si>
    <t>PaTu Wind Farm - PaTu Wind</t>
  </si>
  <si>
    <t>W1844</t>
  </si>
  <si>
    <t>Rolling Hills - Rolling Hills</t>
  </si>
  <si>
    <t>W928</t>
  </si>
  <si>
    <t>Roseburg LFG - Roseburg LFG Energy</t>
  </si>
  <si>
    <t>W2616</t>
  </si>
  <si>
    <t>Landfill Gas</t>
  </si>
  <si>
    <t>Salmon Falls Wind Park, LLC - Salmon Falls Wind Park</t>
  </si>
  <si>
    <t>W1885</t>
  </si>
  <si>
    <t>Sawtooth Wind Project - Sawtooth Wind Project</t>
  </si>
  <si>
    <t>W2323</t>
  </si>
  <si>
    <t>Stateline (WA) - FPL Energy Vansycle LLC</t>
  </si>
  <si>
    <t>W248</t>
  </si>
  <si>
    <t>stimson lumber-plummer - stimson-plummer</t>
  </si>
  <si>
    <t>W813</t>
  </si>
  <si>
    <t>Stoltze Cogeneration Plant - Stoltze CoGen1</t>
  </si>
  <si>
    <t>W3662</t>
  </si>
  <si>
    <t>Thousand Springs Wind Park, LLC - Thousand Springs Wind Park</t>
  </si>
  <si>
    <t>W1881</t>
  </si>
  <si>
    <t>Top of the World - Top of the World</t>
  </si>
  <si>
    <t>W1749</t>
  </si>
  <si>
    <t>Tuana Gulch Wind Park, LLC - Tuana Gulch Wind Park</t>
  </si>
  <si>
    <t>W1883</t>
  </si>
  <si>
    <t>Tuana Springs Energy, LLC - Tuana Springs</t>
  </si>
  <si>
    <t>W1503</t>
  </si>
  <si>
    <t>White Creek Wind 1 - White Creek</t>
  </si>
  <si>
    <t>W360</t>
  </si>
  <si>
    <t>INSERT ABOVE THIS LINE</t>
  </si>
  <si>
    <t>Eligible MWh Available for RCW 19.285 Compliance</t>
  </si>
  <si>
    <t>Percent of MWh Qualifying Under RCW 19.285</t>
  </si>
  <si>
    <t>WREGIS ID</t>
  </si>
  <si>
    <t>Facility Name</t>
  </si>
  <si>
    <t>%</t>
  </si>
  <si>
    <t>Extra Apprenticeship Credit</t>
  </si>
  <si>
    <t>Extra Apprenticeship Credit Eligibility</t>
  </si>
  <si>
    <t>Distributed Generation Bonus Eligibility</t>
  </si>
  <si>
    <t>Online Date</t>
  </si>
  <si>
    <t>Distributed Generation Bonus</t>
  </si>
  <si>
    <t>Total Quantity from Non REC Eligible Generation</t>
  </si>
  <si>
    <t>Reporting Entity:</t>
  </si>
  <si>
    <t>Puget Sound Energy</t>
  </si>
  <si>
    <t>Reporting Date:</t>
  </si>
  <si>
    <t>RCW 19.285 Compliance Need</t>
  </si>
  <si>
    <t>Delivered Load to Retail Customers (MWh)</t>
  </si>
  <si>
    <t>WA State RCW 19.285 Requirement</t>
  </si>
  <si>
    <t>Quantity Required for Compliance</t>
  </si>
  <si>
    <t>Eligible Quantity Acquired</t>
  </si>
  <si>
    <t>Qualifying MWh Allocated to WA</t>
  </si>
  <si>
    <t>Quantity from Non REC Eligible Generation</t>
  </si>
  <si>
    <t>Total Quantity Available for RCW 19.285 Compliance</t>
  </si>
  <si>
    <t>Sales and Transfers</t>
  </si>
  <si>
    <t>Adjustments</t>
  </si>
  <si>
    <t>Net Surplus Adjustments</t>
  </si>
  <si>
    <t>Adjustment for Events Beyond Control</t>
  </si>
  <si>
    <t>RCW 19.285 Compliance Surplus / (Deficit)</t>
  </si>
  <si>
    <t>Actual Retirements for RPS Compliance</t>
  </si>
  <si>
    <t>In both the "Compliance Summary" and "Facility Detail" worksheets, utilities may need to protect commercially sensitive information by use of the CONFIDENTIAL designation.</t>
  </si>
  <si>
    <t>Quantity of RECs Sold</t>
  </si>
  <si>
    <t>Bonus Incentives Transferred</t>
  </si>
  <si>
    <t>Bonus Incentives Not Realized</t>
  </si>
  <si>
    <t>Total Sold / Transferred / Unrealized</t>
  </si>
  <si>
    <t>MWh Allocated to WA Compliance</t>
  </si>
  <si>
    <t>Percent of Qualifying MWh Allocated to WA</t>
  </si>
  <si>
    <t>Non REC Eligible Generation</t>
  </si>
  <si>
    <t>REC Sales / Transfers</t>
  </si>
  <si>
    <t>Contribution to RCW 19.285 Compliance</t>
  </si>
  <si>
    <t>Baker estimated RPS Eligible generation based on Incremental Hydro Calculation Method 2.   Baker Project WREGIS Registration was completed June, 2016</t>
  </si>
  <si>
    <t>ATTACHMENT 3</t>
  </si>
  <si>
    <t>Geothermal</t>
  </si>
  <si>
    <t>Sewage Treatment Gas</t>
  </si>
  <si>
    <t>Wave, Ocean, Tidal</t>
  </si>
  <si>
    <t>Facility WREGIS ID</t>
  </si>
  <si>
    <t/>
  </si>
  <si>
    <t>Year</t>
  </si>
  <si>
    <t>Mt Home Solar 1 LLC - Mt Home Solar 1 LLC</t>
  </si>
  <si>
    <t>Compliance Contribution by Generation Type</t>
  </si>
  <si>
    <t>check</t>
  </si>
  <si>
    <t>Kettle Falls Woodwaste Plant - Kettle Falls Woodwaste Plant</t>
  </si>
  <si>
    <t>Kettle Falls Woodwaste Plant - Kettle Falls 2</t>
  </si>
  <si>
    <t>Clearwater</t>
  </si>
  <si>
    <t>W13230</t>
  </si>
  <si>
    <t>Golden Hills Wind Farm LLC</t>
  </si>
  <si>
    <t>W14351</t>
  </si>
  <si>
    <t>Sierra Pacific Burlington - SPI Burlington Onsite Load</t>
  </si>
  <si>
    <t>W2042</t>
  </si>
  <si>
    <t>x</t>
  </si>
  <si>
    <t>Filter Type</t>
  </si>
  <si>
    <t>Filter Facility</t>
  </si>
  <si>
    <t xml:space="preserve">Filter Transaction </t>
  </si>
  <si>
    <t>PUGET SOUND ENERGY - 2024 RPS REPORT</t>
  </si>
  <si>
    <t>PUGET SOUND ENERGY 2024 RPS REPORT</t>
  </si>
  <si>
    <t>Attachment 3</t>
  </si>
  <si>
    <t>Enter the annual MWh not produced due to events beyond control as outlined in RCW 19.285.040 (2)(i)</t>
  </si>
  <si>
    <t>D62:F62</t>
  </si>
  <si>
    <t>Number</t>
  </si>
  <si>
    <t>Enter the amount of RECs procured in 2013 used for compliance in 2012</t>
  </si>
  <si>
    <t>F59</t>
  </si>
  <si>
    <t>2013 Surplus Applied to 2012</t>
  </si>
  <si>
    <t>Enter the amount of RECs procured in 2012 used for compliance in 2013</t>
  </si>
  <si>
    <t>E58</t>
  </si>
  <si>
    <t>2012 Surplus Applied to 2013</t>
  </si>
  <si>
    <t>Enter the amount of RECs procured in 2012 used for compliance in 2011</t>
  </si>
  <si>
    <t>E57</t>
  </si>
  <si>
    <t>2012 Surplus Applied to 2011</t>
  </si>
  <si>
    <t>Enter the amount of RECs procured in 2011 used for compliance in 2012</t>
  </si>
  <si>
    <t>D56</t>
  </si>
  <si>
    <t>2011 Surplus Applied to 2012</t>
  </si>
  <si>
    <t>Enter the annual number of bonus incentives that were not realized</t>
  </si>
  <si>
    <t>D52:F52</t>
  </si>
  <si>
    <t>Enter the annual amount of transferred RECs procured from bonus incentives</t>
  </si>
  <si>
    <t>D51:F51</t>
  </si>
  <si>
    <t>Enter the annual amount of RECs sold.  For Multi-Jurisdictional Utilities, enter in annual WA allocated amount of RECs sold.</t>
  </si>
  <si>
    <t>D50:F50</t>
  </si>
  <si>
    <t>Quantity of RECs from MWh Sold</t>
  </si>
  <si>
    <t>Enter the percent of qualifying MWh used for compliance with RCW 19.285. Used for facilities that are utilized for RPS compliance in two or more states.</t>
  </si>
  <si>
    <t>D41:F41</t>
  </si>
  <si>
    <t>Percent of Qualifying MWh Allocated to WA State Compliance</t>
  </si>
  <si>
    <t>Enter the percent of MWh produced that are eligible for meeting RCW 19.285</t>
  </si>
  <si>
    <t>D40:F40</t>
  </si>
  <si>
    <t>Percent of MWh Qualifying</t>
  </si>
  <si>
    <t>Enter the annual MWh output from the qualifying facility</t>
  </si>
  <si>
    <t>D39:F39</t>
  </si>
  <si>
    <t>Total MWh Produced from Facility</t>
  </si>
  <si>
    <t>Instructions in this section identify the input locations for the 1st facility found in the "Facility Detail" worksheet.  Inputs for facilities 2 through 30, also found in the "Facility Detail" worksheet, are identical to facility 1.</t>
  </si>
  <si>
    <t>Comments</t>
  </si>
  <si>
    <t>Cell/Row</t>
  </si>
  <si>
    <t>Units</t>
  </si>
  <si>
    <t>Cell/Row Description</t>
  </si>
  <si>
    <t>Checklist Item</t>
  </si>
  <si>
    <t>Enter "X" When Complete</t>
  </si>
  <si>
    <t>For facilities that qualify for distributed generation select "Eligible". Select "Not Eligible for non-qualifying facilities.</t>
  </si>
  <si>
    <t>F2:F31</t>
  </si>
  <si>
    <t>Toggle</t>
  </si>
  <si>
    <t>Distributed Generation Eligibility</t>
  </si>
  <si>
    <t>For facilities that qualify for extra apprenticeship credits select "Eligible". Select "Not Eligible for non-qualifying facilities.</t>
  </si>
  <si>
    <t>E2:E31</t>
  </si>
  <si>
    <t>Select the generation type for the qualifying facility</t>
  </si>
  <si>
    <t>D2:D31</t>
  </si>
  <si>
    <t>Facility Type</t>
  </si>
  <si>
    <t>Enter the WREGIS ID for the qualifying facility</t>
  </si>
  <si>
    <t>C2:C31</t>
  </si>
  <si>
    <t>Text</t>
  </si>
  <si>
    <t>Enter the name of the qualifying facility or contract</t>
  </si>
  <si>
    <t>B2:B31</t>
  </si>
  <si>
    <t>Instructions in the section are for the cells B2:F31.  Each row represents a different facility.  FIRST UPDATE cell B1053 For Start Year</t>
  </si>
  <si>
    <t>"Facility Detail" Worksheet</t>
  </si>
  <si>
    <t xml:space="preserve">Enter the MWh delivered to customers </t>
  </si>
  <si>
    <t>B7:E7</t>
  </si>
  <si>
    <t>MWh</t>
  </si>
  <si>
    <t>Delivered Load to Retail Customers</t>
  </si>
  <si>
    <t>Enter the date the report is submitted</t>
  </si>
  <si>
    <t>B4</t>
  </si>
  <si>
    <t>Reporting Date</t>
  </si>
  <si>
    <t>Enter the name of the reporting entity</t>
  </si>
  <si>
    <t>B2</t>
  </si>
  <si>
    <t>Reporting Entity</t>
  </si>
  <si>
    <t>"Compliance Summary" Worksheet</t>
  </si>
  <si>
    <t>Blue shading indicates summary calculations</t>
  </si>
  <si>
    <t>White shading indicate formulated cells</t>
  </si>
  <si>
    <t>Green shading indicate cells with dropdown lists</t>
  </si>
  <si>
    <t>Yellow shading indicate cells where inputs are entered</t>
  </si>
  <si>
    <t>Grey shading indicates cells where information is not required</t>
  </si>
  <si>
    <t>General 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</si>
</sst>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[$-409]mmmm\ d\,\ yyyy;@"/>
    <numFmt numFmtId="166" formatCode="_(* #,##0_);_(* \(#,##0\);_(* &quot;-&quot;??_);_(@_)"/>
    <numFmt numFmtId="167" formatCode="_(* #,##0.0_);_(* \(#,##0.0\);_(* &quot;-&quot;??_);_(@_)"/>
    <numFmt numFmtId="168" formatCode="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11"/>
      <color rgb="FFFF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6"/>
      <color rgb="FFFF000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24"/>
      <name val="Times New Roman"/>
      <family val="1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43" fontId="7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6" fillId="0" borderId="0"/>
    <xf numFmtId="168" fontId="4" fillId="0" borderId="0">
      <alignment horizontal="left" wrapText="1"/>
    </xf>
  </cellStyleXfs>
  <cellXfs count="18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1" applyFont="1"/>
    <xf numFmtId="0" fontId="3" fillId="0" borderId="0" xfId="1" applyFont="1"/>
    <xf numFmtId="0" fontId="6" fillId="0" borderId="0" xfId="1" applyFont="1"/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left" indent="2"/>
    </xf>
    <xf numFmtId="166" fontId="3" fillId="0" borderId="0" xfId="2" applyNumberFormat="1" applyFont="1" applyFill="1" applyBorder="1" applyAlignment="1">
      <alignment horizontal="center"/>
    </xf>
    <xf numFmtId="9" fontId="3" fillId="0" borderId="0" xfId="3" applyFont="1" applyFill="1" applyBorder="1" applyAlignment="1">
      <alignment horizontal="center"/>
    </xf>
    <xf numFmtId="0" fontId="2" fillId="0" borderId="0" xfId="1" applyFont="1" applyAlignment="1">
      <alignment horizontal="left" indent="2"/>
    </xf>
    <xf numFmtId="166" fontId="3" fillId="0" borderId="11" xfId="2" applyNumberFormat="1" applyFont="1" applyFill="1" applyBorder="1"/>
    <xf numFmtId="166" fontId="3" fillId="0" borderId="6" xfId="2" applyNumberFormat="1" applyFont="1" applyFill="1" applyBorder="1"/>
    <xf numFmtId="166" fontId="3" fillId="0" borderId="7" xfId="2" applyNumberFormat="1" applyFont="1" applyFill="1" applyBorder="1"/>
    <xf numFmtId="166" fontId="3" fillId="0" borderId="0" xfId="2" applyNumberFormat="1" applyFont="1" applyFill="1" applyBorder="1"/>
    <xf numFmtId="166" fontId="3" fillId="0" borderId="8" xfId="2" applyNumberFormat="1" applyFont="1" applyBorder="1"/>
    <xf numFmtId="166" fontId="3" fillId="0" borderId="9" xfId="2" applyNumberFormat="1" applyFont="1" applyBorder="1"/>
    <xf numFmtId="166" fontId="3" fillId="0" borderId="9" xfId="2" applyNumberFormat="1" applyFont="1" applyFill="1" applyBorder="1"/>
    <xf numFmtId="166" fontId="3" fillId="0" borderId="10" xfId="2" applyNumberFormat="1" applyFont="1" applyFill="1" applyBorder="1"/>
    <xf numFmtId="166" fontId="2" fillId="4" borderId="0" xfId="2" applyNumberFormat="1" applyFont="1" applyFill="1" applyBorder="1"/>
    <xf numFmtId="0" fontId="2" fillId="0" borderId="0" xfId="1" applyFont="1"/>
    <xf numFmtId="0" fontId="3" fillId="0" borderId="0" xfId="1" applyFont="1" applyAlignment="1">
      <alignment horizontal="left" indent="2"/>
    </xf>
    <xf numFmtId="166" fontId="3" fillId="0" borderId="11" xfId="2" applyNumberFormat="1" applyFont="1" applyFill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166" fontId="3" fillId="0" borderId="7" xfId="2" applyNumberFormat="1" applyFont="1" applyFill="1" applyBorder="1" applyAlignment="1">
      <alignment horizontal="center"/>
    </xf>
    <xf numFmtId="0" fontId="3" fillId="0" borderId="0" xfId="1" applyFont="1" applyAlignment="1">
      <alignment horizontal="left" vertical="center" wrapText="1" indent="2" shrinkToFit="1"/>
    </xf>
    <xf numFmtId="166" fontId="3" fillId="0" borderId="12" xfId="2" applyNumberFormat="1" applyFont="1" applyFill="1" applyBorder="1" applyAlignment="1">
      <alignment horizontal="center" vertical="center"/>
    </xf>
    <xf numFmtId="166" fontId="3" fillId="0" borderId="13" xfId="2" applyNumberFormat="1" applyFont="1" applyFill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8" xfId="2" applyNumberFormat="1" applyFont="1" applyFill="1" applyBorder="1" applyAlignment="1">
      <alignment horizontal="center" vertical="center"/>
    </xf>
    <xf numFmtId="166" fontId="3" fillId="0" borderId="9" xfId="2" applyNumberFormat="1" applyFont="1" applyFill="1" applyBorder="1" applyAlignment="1">
      <alignment horizontal="center" vertical="center"/>
    </xf>
    <xf numFmtId="166" fontId="3" fillId="0" borderId="10" xfId="2" applyNumberFormat="1" applyFont="1" applyFill="1" applyBorder="1" applyAlignment="1">
      <alignment horizontal="center" vertical="center"/>
    </xf>
    <xf numFmtId="166" fontId="2" fillId="0" borderId="0" xfId="2" applyNumberFormat="1" applyFont="1" applyFill="1" applyBorder="1" applyAlignment="1">
      <alignment horizontal="center" vertical="center"/>
    </xf>
    <xf numFmtId="166" fontId="3" fillId="5" borderId="6" xfId="2" applyNumberFormat="1" applyFont="1" applyFill="1" applyBorder="1"/>
    <xf numFmtId="166" fontId="3" fillId="5" borderId="7" xfId="2" applyNumberFormat="1" applyFont="1" applyFill="1" applyBorder="1"/>
    <xf numFmtId="166" fontId="3" fillId="5" borderId="16" xfId="2" applyNumberFormat="1" applyFont="1" applyFill="1" applyBorder="1"/>
    <xf numFmtId="166" fontId="3" fillId="5" borderId="17" xfId="2" applyNumberFormat="1" applyFont="1" applyFill="1" applyBorder="1"/>
    <xf numFmtId="166" fontId="3" fillId="0" borderId="12" xfId="2" applyNumberFormat="1" applyFont="1" applyFill="1" applyBorder="1"/>
    <xf numFmtId="166" fontId="3" fillId="0" borderId="13" xfId="2" applyNumberFormat="1" applyFont="1" applyFill="1" applyBorder="1"/>
    <xf numFmtId="166" fontId="3" fillId="5" borderId="13" xfId="2" applyNumberFormat="1" applyFont="1" applyFill="1" applyBorder="1"/>
    <xf numFmtId="166" fontId="3" fillId="5" borderId="14" xfId="2" applyNumberFormat="1" applyFont="1" applyFill="1" applyBorder="1"/>
    <xf numFmtId="166" fontId="3" fillId="5" borderId="12" xfId="2" applyNumberFormat="1" applyFont="1" applyFill="1" applyBorder="1"/>
    <xf numFmtId="166" fontId="3" fillId="0" borderId="14" xfId="2" applyNumberFormat="1" applyFont="1" applyFill="1" applyBorder="1"/>
    <xf numFmtId="166" fontId="3" fillId="5" borderId="8" xfId="2" applyNumberFormat="1" applyFont="1" applyFill="1" applyBorder="1"/>
    <xf numFmtId="166" fontId="3" fillId="5" borderId="9" xfId="2" applyNumberFormat="1" applyFont="1" applyFill="1" applyBorder="1"/>
    <xf numFmtId="166" fontId="3" fillId="0" borderId="18" xfId="2" applyNumberFormat="1" applyFont="1" applyBorder="1"/>
    <xf numFmtId="166" fontId="3" fillId="0" borderId="19" xfId="2" applyNumberFormat="1" applyFont="1" applyBorder="1"/>
    <xf numFmtId="166" fontId="3" fillId="0" borderId="20" xfId="2" applyNumberFormat="1" applyFont="1" applyBorder="1"/>
    <xf numFmtId="0" fontId="8" fillId="0" borderId="0" xfId="1" applyFont="1" applyAlignment="1">
      <alignment horizontal="left" vertical="center" wrapText="1"/>
    </xf>
    <xf numFmtId="166" fontId="8" fillId="6" borderId="19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166" fontId="3" fillId="0" borderId="0" xfId="2" applyNumberFormat="1" applyFont="1" applyBorder="1" applyAlignment="1">
      <alignment horizontal="center"/>
    </xf>
    <xf numFmtId="166" fontId="2" fillId="0" borderId="0" xfId="1" applyNumberFormat="1" applyFont="1"/>
    <xf numFmtId="166" fontId="3" fillId="0" borderId="15" xfId="2" applyNumberFormat="1" applyFont="1" applyFill="1" applyBorder="1" applyAlignment="1">
      <alignment horizontal="center"/>
    </xf>
    <xf numFmtId="9" fontId="3" fillId="0" borderId="8" xfId="3" applyFont="1" applyFill="1" applyBorder="1" applyAlignment="1">
      <alignment horizontal="center"/>
    </xf>
    <xf numFmtId="9" fontId="3" fillId="0" borderId="9" xfId="3" applyFont="1" applyFill="1" applyBorder="1" applyAlignment="1">
      <alignment horizontal="center"/>
    </xf>
    <xf numFmtId="9" fontId="3" fillId="0" borderId="10" xfId="3" applyFont="1" applyFill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left"/>
    </xf>
    <xf numFmtId="166" fontId="3" fillId="0" borderId="4" xfId="0" applyNumberFormat="1" applyFont="1" applyBorder="1" applyAlignment="1">
      <alignment horizontal="left" vertical="center" wrapText="1"/>
    </xf>
    <xf numFmtId="166" fontId="3" fillId="0" borderId="4" xfId="0" applyNumberFormat="1" applyFont="1" applyBorder="1"/>
    <xf numFmtId="166" fontId="3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6" fillId="0" borderId="0" xfId="0" applyFont="1"/>
    <xf numFmtId="0" fontId="3" fillId="0" borderId="2" xfId="0" applyFont="1" applyBorder="1"/>
    <xf numFmtId="166" fontId="3" fillId="3" borderId="6" xfId="2" applyNumberFormat="1" applyFont="1" applyFill="1" applyBorder="1"/>
    <xf numFmtId="166" fontId="3" fillId="3" borderId="7" xfId="2" applyNumberFormat="1" applyFont="1" applyFill="1" applyBorder="1"/>
    <xf numFmtId="9" fontId="3" fillId="3" borderId="9" xfId="3" applyFont="1" applyFill="1" applyBorder="1"/>
    <xf numFmtId="9" fontId="3" fillId="3" borderId="10" xfId="3" applyFont="1" applyFill="1" applyBorder="1"/>
    <xf numFmtId="166" fontId="9" fillId="7" borderId="0" xfId="2" applyNumberFormat="1" applyFont="1" applyFill="1" applyBorder="1"/>
    <xf numFmtId="166" fontId="9" fillId="0" borderId="0" xfId="2" applyNumberFormat="1" applyFont="1"/>
    <xf numFmtId="166" fontId="3" fillId="7" borderId="0" xfId="2" applyNumberFormat="1" applyFont="1" applyFill="1" applyBorder="1"/>
    <xf numFmtId="166" fontId="2" fillId="0" borderId="1" xfId="2" applyNumberFormat="1" applyFont="1" applyBorder="1"/>
    <xf numFmtId="166" fontId="9" fillId="0" borderId="0" xfId="2" applyNumberFormat="1" applyFont="1" applyBorder="1"/>
    <xf numFmtId="166" fontId="3" fillId="0" borderId="0" xfId="2" applyNumberFormat="1" applyFont="1" applyBorder="1"/>
    <xf numFmtId="0" fontId="3" fillId="0" borderId="0" xfId="0" applyFont="1" applyAlignment="1">
      <alignment horizontal="left" vertical="center"/>
    </xf>
    <xf numFmtId="166" fontId="2" fillId="0" borderId="0" xfId="2" applyNumberFormat="1" applyFont="1"/>
    <xf numFmtId="0" fontId="2" fillId="0" borderId="0" xfId="0" applyFont="1"/>
    <xf numFmtId="166" fontId="3" fillId="3" borderId="23" xfId="2" applyNumberFormat="1" applyFont="1" applyFill="1" applyBorder="1"/>
    <xf numFmtId="166" fontId="3" fillId="5" borderId="24" xfId="2" applyNumberFormat="1" applyFont="1" applyFill="1" applyBorder="1"/>
    <xf numFmtId="166" fontId="3" fillId="5" borderId="25" xfId="2" applyNumberFormat="1" applyFont="1" applyFill="1" applyBorder="1"/>
    <xf numFmtId="167" fontId="3" fillId="3" borderId="12" xfId="2" applyNumberFormat="1" applyFont="1" applyFill="1" applyBorder="1"/>
    <xf numFmtId="167" fontId="3" fillId="5" borderId="13" xfId="2" applyNumberFormat="1" applyFont="1" applyFill="1" applyBorder="1"/>
    <xf numFmtId="167" fontId="3" fillId="5" borderId="14" xfId="2" applyNumberFormat="1" applyFont="1" applyFill="1" applyBorder="1"/>
    <xf numFmtId="166" fontId="3" fillId="3" borderId="15" xfId="2" applyNumberFormat="1" applyFont="1" applyFill="1" applyBorder="1"/>
    <xf numFmtId="166" fontId="3" fillId="0" borderId="16" xfId="2" applyNumberFormat="1" applyFont="1" applyFill="1" applyBorder="1"/>
    <xf numFmtId="167" fontId="3" fillId="0" borderId="12" xfId="2" applyNumberFormat="1" applyFont="1" applyFill="1" applyBorder="1"/>
    <xf numFmtId="167" fontId="3" fillId="3" borderId="13" xfId="2" applyNumberFormat="1" applyFont="1" applyFill="1" applyBorder="1"/>
    <xf numFmtId="166" fontId="3" fillId="3" borderId="13" xfId="2" applyNumberFormat="1" applyFont="1" applyFill="1" applyBorder="1"/>
    <xf numFmtId="167" fontId="3" fillId="5" borderId="12" xfId="2" applyNumberFormat="1" applyFont="1" applyFill="1" applyBorder="1"/>
    <xf numFmtId="167" fontId="3" fillId="0" borderId="13" xfId="2" applyNumberFormat="1" applyFont="1" applyFill="1" applyBorder="1"/>
    <xf numFmtId="167" fontId="3" fillId="5" borderId="8" xfId="2" applyNumberFormat="1" applyFont="1" applyFill="1" applyBorder="1"/>
    <xf numFmtId="167" fontId="3" fillId="5" borderId="9" xfId="2" applyNumberFormat="1" applyFont="1" applyFill="1" applyBorder="1"/>
    <xf numFmtId="167" fontId="3" fillId="0" borderId="9" xfId="2" applyNumberFormat="1" applyFont="1" applyFill="1" applyBorder="1"/>
    <xf numFmtId="167" fontId="3" fillId="3" borderId="10" xfId="2" applyNumberFormat="1" applyFont="1" applyFill="1" applyBorder="1"/>
    <xf numFmtId="167" fontId="3" fillId="3" borderId="19" xfId="2" applyNumberFormat="1" applyFont="1" applyFill="1" applyBorder="1"/>
    <xf numFmtId="167" fontId="3" fillId="3" borderId="26" xfId="2" applyNumberFormat="1" applyFont="1" applyFill="1" applyBorder="1"/>
    <xf numFmtId="167" fontId="3" fillId="3" borderId="20" xfId="2" applyNumberFormat="1" applyFont="1" applyFill="1" applyBorder="1"/>
    <xf numFmtId="166" fontId="8" fillId="6" borderId="26" xfId="2" applyNumberFormat="1" applyFont="1" applyFill="1" applyBorder="1"/>
    <xf numFmtId="166" fontId="8" fillId="6" borderId="20" xfId="2" applyNumberFormat="1" applyFont="1" applyFill="1" applyBorder="1"/>
    <xf numFmtId="166" fontId="2" fillId="0" borderId="0" xfId="2" applyNumberFormat="1" applyFont="1" applyFill="1" applyAlignment="1">
      <alignment horizontal="right"/>
    </xf>
    <xf numFmtId="166" fontId="3" fillId="3" borderId="13" xfId="2" applyNumberFormat="1" applyFont="1" applyFill="1" applyBorder="1" applyAlignment="1"/>
    <xf numFmtId="166" fontId="3" fillId="3" borderId="14" xfId="2" applyNumberFormat="1" applyFont="1" applyFill="1" applyBorder="1" applyAlignment="1"/>
    <xf numFmtId="166" fontId="3" fillId="3" borderId="8" xfId="2" applyNumberFormat="1" applyFont="1" applyFill="1" applyBorder="1" applyAlignment="1"/>
    <xf numFmtId="166" fontId="3" fillId="3" borderId="9" xfId="2" applyNumberFormat="1" applyFont="1" applyFill="1" applyBorder="1" applyAlignment="1"/>
    <xf numFmtId="166" fontId="3" fillId="3" borderId="10" xfId="2" applyNumberFormat="1" applyFont="1" applyFill="1" applyBorder="1" applyAlignment="1"/>
    <xf numFmtId="0" fontId="0" fillId="0" borderId="2" xfId="0" applyBorder="1"/>
    <xf numFmtId="166" fontId="3" fillId="0" borderId="6" xfId="2" applyNumberFormat="1" applyFont="1" applyBorder="1"/>
    <xf numFmtId="166" fontId="3" fillId="0" borderId="21" xfId="2" applyNumberFormat="1" applyFont="1" applyBorder="1"/>
    <xf numFmtId="166" fontId="3" fillId="0" borderId="7" xfId="2" applyNumberFormat="1" applyFont="1" applyBorder="1"/>
    <xf numFmtId="166" fontId="3" fillId="0" borderId="22" xfId="2" applyNumberFormat="1" applyFont="1" applyBorder="1"/>
    <xf numFmtId="166" fontId="3" fillId="0" borderId="10" xfId="2" applyNumberFormat="1" applyFont="1" applyBorder="1"/>
    <xf numFmtId="166" fontId="2" fillId="0" borderId="0" xfId="0" applyNumberFormat="1" applyFont="1"/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6" fontId="3" fillId="8" borderId="6" xfId="0" applyNumberFormat="1" applyFont="1" applyFill="1" applyBorder="1" applyAlignment="1">
      <alignment horizontal="center" wrapText="1"/>
    </xf>
    <xf numFmtId="166" fontId="3" fillId="8" borderId="6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6" fontId="3" fillId="8" borderId="9" xfId="0" applyNumberFormat="1" applyFont="1" applyFill="1" applyBorder="1" applyAlignment="1">
      <alignment horizontal="center"/>
    </xf>
    <xf numFmtId="166" fontId="3" fillId="8" borderId="22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/>
    </xf>
    <xf numFmtId="166" fontId="15" fillId="0" borderId="0" xfId="0" applyNumberFormat="1" applyFont="1"/>
    <xf numFmtId="0" fontId="10" fillId="0" borderId="0" xfId="0" applyFont="1"/>
    <xf numFmtId="166" fontId="10" fillId="0" borderId="0" xfId="0" applyNumberFormat="1" applyFont="1"/>
    <xf numFmtId="0" fontId="15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6" fontId="11" fillId="0" borderId="11" xfId="2" applyNumberFormat="1" applyFont="1" applyBorder="1"/>
    <xf numFmtId="166" fontId="11" fillId="0" borderId="6" xfId="2" applyNumberFormat="1" applyFont="1" applyBorder="1"/>
    <xf numFmtId="166" fontId="11" fillId="0" borderId="7" xfId="2" applyNumberFormat="1" applyFont="1" applyBorder="1"/>
    <xf numFmtId="166" fontId="11" fillId="0" borderId="12" xfId="2" applyNumberFormat="1" applyFont="1" applyBorder="1"/>
    <xf numFmtId="166" fontId="11" fillId="0" borderId="13" xfId="2" applyNumberFormat="1" applyFont="1" applyBorder="1"/>
    <xf numFmtId="166" fontId="11" fillId="0" borderId="14" xfId="2" applyNumberFormat="1" applyFont="1" applyBorder="1"/>
    <xf numFmtId="166" fontId="11" fillId="0" borderId="8" xfId="2" applyNumberFormat="1" applyFont="1" applyBorder="1"/>
    <xf numFmtId="166" fontId="11" fillId="0" borderId="9" xfId="2" applyNumberFormat="1" applyFont="1" applyBorder="1"/>
    <xf numFmtId="166" fontId="11" fillId="0" borderId="10" xfId="2" applyNumberFormat="1" applyFont="1" applyBorder="1"/>
    <xf numFmtId="166" fontId="14" fillId="0" borderId="0" xfId="2" applyNumberFormat="1" applyFont="1"/>
    <xf numFmtId="0" fontId="11" fillId="0" borderId="27" xfId="5" applyFont="1" applyBorder="1"/>
    <xf numFmtId="166" fontId="11" fillId="0" borderId="11" xfId="2" applyNumberFormat="1" applyFont="1" applyFill="1" applyBorder="1"/>
    <xf numFmtId="166" fontId="11" fillId="0" borderId="6" xfId="2" applyNumberFormat="1" applyFont="1" applyFill="1" applyBorder="1"/>
    <xf numFmtId="166" fontId="11" fillId="0" borderId="7" xfId="2" applyNumberFormat="1" applyFont="1" applyFill="1" applyBorder="1"/>
    <xf numFmtId="166" fontId="11" fillId="0" borderId="0" xfId="2" applyNumberFormat="1" applyFont="1" applyFill="1" applyBorder="1"/>
    <xf numFmtId="0" fontId="11" fillId="0" borderId="27" xfId="0" applyFont="1" applyBorder="1"/>
    <xf numFmtId="0" fontId="11" fillId="0" borderId="28" xfId="0" applyFont="1" applyBorder="1"/>
    <xf numFmtId="164" fontId="3" fillId="3" borderId="13" xfId="3" applyNumberFormat="1" applyFont="1" applyFill="1" applyBorder="1"/>
    <xf numFmtId="164" fontId="3" fillId="3" borderId="14" xfId="3" applyNumberFormat="1" applyFont="1" applyFill="1" applyBorder="1"/>
    <xf numFmtId="166" fontId="2" fillId="0" borderId="0" xfId="2" applyNumberFormat="1" applyFont="1" applyBorder="1"/>
    <xf numFmtId="14" fontId="3" fillId="3" borderId="7" xfId="0" applyNumberFormat="1" applyFont="1" applyFill="1" applyBorder="1" applyAlignment="1">
      <alignment horizontal="center"/>
    </xf>
    <xf numFmtId="0" fontId="16" fillId="0" borderId="0" xfId="9"/>
    <xf numFmtId="0" fontId="17" fillId="0" borderId="0" xfId="9" applyFont="1"/>
    <xf numFmtId="0" fontId="18" fillId="0" borderId="0" xfId="9" applyFont="1"/>
    <xf numFmtId="0" fontId="19" fillId="0" borderId="0" xfId="9" applyFont="1"/>
    <xf numFmtId="168" fontId="3" fillId="0" borderId="29" xfId="10" applyFont="1" applyBorder="1" applyAlignment="1">
      <alignment vertical="center" wrapText="1"/>
    </xf>
    <xf numFmtId="168" fontId="3" fillId="0" borderId="29" xfId="10" applyFont="1" applyBorder="1" applyAlignment="1">
      <alignment horizontal="center" vertical="center" wrapText="1"/>
    </xf>
    <xf numFmtId="1" fontId="3" fillId="0" borderId="29" xfId="10" applyNumberFormat="1" applyFont="1" applyBorder="1" applyAlignment="1">
      <alignment horizontal="center" vertical="center" wrapText="1"/>
    </xf>
    <xf numFmtId="168" fontId="8" fillId="6" borderId="29" xfId="10" applyFont="1" applyFill="1" applyBorder="1" applyAlignment="1">
      <alignment horizontal="center" vertical="center" wrapText="1"/>
    </xf>
    <xf numFmtId="168" fontId="3" fillId="0" borderId="1" xfId="10" applyFont="1" applyBorder="1" applyAlignment="1">
      <alignment vertical="center" wrapText="1"/>
    </xf>
    <xf numFmtId="168" fontId="3" fillId="0" borderId="1" xfId="10" applyFont="1" applyBorder="1" applyAlignment="1">
      <alignment horizontal="center" vertical="center" wrapText="1"/>
    </xf>
    <xf numFmtId="1" fontId="3" fillId="0" borderId="1" xfId="10" applyNumberFormat="1" applyFont="1" applyBorder="1" applyAlignment="1">
      <alignment horizontal="center" vertical="center" wrapText="1"/>
    </xf>
    <xf numFmtId="0" fontId="5" fillId="0" borderId="0" xfId="9" applyFont="1"/>
    <xf numFmtId="0" fontId="3" fillId="0" borderId="0" xfId="9" applyFont="1"/>
    <xf numFmtId="0" fontId="17" fillId="0" borderId="0" xfId="9" applyFont="1" applyAlignment="1">
      <alignment horizontal="center"/>
    </xf>
    <xf numFmtId="168" fontId="8" fillId="0" borderId="3" xfId="10" applyFont="1" applyBorder="1" applyAlignment="1">
      <alignment vertical="center" wrapText="1"/>
    </xf>
    <xf numFmtId="168" fontId="8" fillId="0" borderId="4" xfId="10" applyFont="1" applyBorder="1" applyAlignment="1">
      <alignment vertical="center" wrapText="1"/>
    </xf>
    <xf numFmtId="168" fontId="8" fillId="0" borderId="5" xfId="10" applyFont="1" applyBorder="1" applyAlignment="1">
      <alignment vertical="center" wrapText="1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165" fontId="6" fillId="3" borderId="3" xfId="1" applyNumberFormat="1" applyFont="1" applyFill="1" applyBorder="1" applyAlignment="1">
      <alignment horizontal="center" vertical="center"/>
    </xf>
    <xf numFmtId="165" fontId="6" fillId="3" borderId="4" xfId="1" applyNumberFormat="1" applyFont="1" applyFill="1" applyBorder="1" applyAlignment="1">
      <alignment horizontal="center" vertical="center"/>
    </xf>
    <xf numFmtId="165" fontId="6" fillId="3" borderId="5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</cellXfs>
  <cellStyles count="11">
    <cellStyle name="Comma 2" xfId="2" xr:uid="{00000000-0005-0000-0000-000000000000}"/>
    <cellStyle name="Comma 2 2" xfId="6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  <cellStyle name="Normal 3 2" xfId="7" xr:uid="{00000000-0005-0000-0000-000006000000}"/>
    <cellStyle name="Normal 4" xfId="8" xr:uid="{00000000-0005-0000-0000-000007000000}"/>
    <cellStyle name="Normal 5" xfId="9" xr:uid="{00000000-0005-0000-0000-000008000000}"/>
    <cellStyle name="Normal_Inputs PSM 14-9_TEMPLATE" xfId="10" xr:uid="{00000000-0005-0000-0000-000009000000}"/>
    <cellStyle name="Percent 2" xfId="3" xr:uid="{00000000-0005-0000-0000-00000A000000}"/>
  </cellStyles>
  <dxfs count="3"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Generation"/>
      <sheetName val="Apprenticeship"/>
      <sheetName val="Eligible Generation"/>
      <sheetName val="Actual Retirements"/>
      <sheetName val="Applied to Next Year"/>
      <sheetName val="Applied to Prior Year"/>
      <sheetName val="Retirements"/>
      <sheetName val="Transfers out"/>
      <sheetName val="Sales"/>
      <sheetName val="Total MWh"/>
      <sheetName val="Load + Need"/>
      <sheetName val="Facility Info"/>
      <sheetName val="Inputs"/>
    </sheetNames>
    <sheetDataSet>
      <sheetData sheetId="0">
        <row r="2">
          <cell r="A2" t="str">
            <v>PSE ID</v>
          </cell>
          <cell r="B2" t="str">
            <v>WREGIS ID</v>
          </cell>
          <cell r="C2" t="str">
            <v>Facility Name</v>
          </cell>
          <cell r="D2" t="str">
            <v>%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  <cell r="S2" t="str">
            <v>INSERT LEFT</v>
          </cell>
        </row>
        <row r="3">
          <cell r="A3">
            <v>1</v>
          </cell>
          <cell r="B3" t="str">
            <v>W4865</v>
          </cell>
          <cell r="C3" t="str">
            <v>Baker River Project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A4">
            <v>2</v>
          </cell>
          <cell r="B4" t="str">
            <v>W14351</v>
          </cell>
          <cell r="C4" t="str">
            <v>Clearwater</v>
          </cell>
        </row>
        <row r="5">
          <cell r="A5">
            <v>3</v>
          </cell>
          <cell r="B5" t="str">
            <v>W13230</v>
          </cell>
          <cell r="C5" t="str">
            <v>Golden Hills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>
            <v>4</v>
          </cell>
          <cell r="B6" t="str">
            <v>W184</v>
          </cell>
          <cell r="C6" t="str">
            <v>Hopkins Ridge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>
            <v>5</v>
          </cell>
          <cell r="B7" t="str">
            <v>W1382</v>
          </cell>
          <cell r="C7" t="str">
            <v>Hopkins Ridge Phase II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>
            <v>6</v>
          </cell>
          <cell r="B8" t="str">
            <v>W237</v>
          </cell>
          <cell r="C8" t="str">
            <v>Klondike III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>
            <v>7</v>
          </cell>
          <cell r="B9" t="str">
            <v>W2669</v>
          </cell>
          <cell r="C9" t="str">
            <v>Lower Snake River - Dodge Junction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>
            <v>8</v>
          </cell>
          <cell r="B10" t="str">
            <v>W2670</v>
          </cell>
          <cell r="C10" t="str">
            <v>Lower Snake River - Phalen Gulch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>
            <v>9</v>
          </cell>
          <cell r="B11" t="str">
            <v>W1491</v>
          </cell>
          <cell r="C11" t="str">
            <v>Sierra Pacific Burlington - Sierra Pacific Burlington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>
            <v>10</v>
          </cell>
          <cell r="B12" t="str">
            <v>W4866</v>
          </cell>
          <cell r="C12" t="str">
            <v>Snoqualmie Falls Project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>
            <v>11</v>
          </cell>
          <cell r="B13" t="str">
            <v>W183</v>
          </cell>
          <cell r="C13" t="str">
            <v>Wild Horse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>
            <v>12</v>
          </cell>
          <cell r="B14" t="str">
            <v>W1364</v>
          </cell>
          <cell r="C14" t="str">
            <v>Wild Horse Phase II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>
            <v>13</v>
          </cell>
          <cell r="B15" t="str">
            <v>W1875</v>
          </cell>
          <cell r="C15" t="str">
            <v>Camp Reed Wind Park - Camp Reed Wind Park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14</v>
          </cell>
          <cell r="B16" t="str">
            <v>W774</v>
          </cell>
          <cell r="C16" t="str">
            <v>Condon Wind Power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15</v>
          </cell>
          <cell r="B17" t="str">
            <v>W833</v>
          </cell>
          <cell r="C17" t="str">
            <v>Condon Wind Power Phase II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16</v>
          </cell>
          <cell r="B18" t="str">
            <v>W2233</v>
          </cell>
          <cell r="C18" t="str">
            <v>Cosmo Specialty Fibers - Cos1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>
            <v>17</v>
          </cell>
          <cell r="B19" t="str">
            <v>W2242</v>
          </cell>
          <cell r="C19" t="str">
            <v>Cosmo Specialty Fibers Inc. - COS2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>
            <v>18</v>
          </cell>
          <cell r="B20" t="str">
            <v>W1862</v>
          </cell>
          <cell r="C20" t="str">
            <v>Golden Valley Wind Park - Golden Valley Wind Park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>
            <v>19</v>
          </cell>
          <cell r="B21" t="str">
            <v>W536</v>
          </cell>
          <cell r="C21" t="str">
            <v>Goodnoe Hills - Goodnoe Hills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>
            <v>20</v>
          </cell>
          <cell r="B22" t="str">
            <v>W1634</v>
          </cell>
          <cell r="C22" t="str">
            <v>Hidden Hollow Energy LLC - Hidden Hollow Energy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25987</v>
          </cell>
          <cell r="O22">
            <v>454</v>
          </cell>
          <cell r="P22">
            <v>0</v>
          </cell>
          <cell r="Q22">
            <v>0</v>
          </cell>
          <cell r="R22">
            <v>0</v>
          </cell>
        </row>
        <row r="23">
          <cell r="A23">
            <v>21</v>
          </cell>
          <cell r="B23" t="str">
            <v>W3260</v>
          </cell>
          <cell r="C23" t="str">
            <v>Horse Butte Wind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>
            <v>22</v>
          </cell>
          <cell r="B24" t="str">
            <v>W238</v>
          </cell>
          <cell r="C24" t="str">
            <v>Klondike 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>
            <v>23</v>
          </cell>
          <cell r="B25" t="str">
            <v>W237</v>
          </cell>
          <cell r="C25" t="str">
            <v>Klondike III - Klondike Wind Power III LLC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24</v>
          </cell>
          <cell r="B26" t="str">
            <v>W817</v>
          </cell>
          <cell r="C26" t="str">
            <v>Klondike IIIa - Klondike Wind Power IIIa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>
            <v>25</v>
          </cell>
          <cell r="B27" t="str">
            <v>W185</v>
          </cell>
          <cell r="C27" t="str">
            <v>Marengo - Marengo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26</v>
          </cell>
          <cell r="B28" t="str">
            <v>W3186</v>
          </cell>
          <cell r="C28" t="str">
            <v>Meadow Creek Wind Farm - Five Pine Project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27</v>
          </cell>
          <cell r="B29" t="str">
            <v>W3185</v>
          </cell>
          <cell r="C29" t="str">
            <v>Meadow Creek Wind Farm - North Point Wind Farm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>
            <v>28</v>
          </cell>
          <cell r="B30" t="str">
            <v>W2869</v>
          </cell>
          <cell r="C30" t="str">
            <v>Mountain Air Wind Projects - Mountain Air Wind Projects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29</v>
          </cell>
          <cell r="B31" t="str">
            <v>W697</v>
          </cell>
          <cell r="C31" t="str">
            <v>Nine Canyon Wind Project - Nine Canyon Phase 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>
            <v>30</v>
          </cell>
          <cell r="B32" t="str">
            <v>W697</v>
          </cell>
          <cell r="C32" t="str">
            <v>Nine Canyon Wind Project - Nine Canyon Phase 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31</v>
          </cell>
          <cell r="B33" t="str">
            <v>W684</v>
          </cell>
          <cell r="C33" t="str">
            <v>Nine Canyon Wind Project - Nine Canyon Wind Project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>
            <v>32</v>
          </cell>
          <cell r="B34" t="str">
            <v>W1882</v>
          </cell>
          <cell r="C34" t="str">
            <v>Oregon Trail Wind Park, LLC - Oregon Trail Wind Park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>
            <v>33</v>
          </cell>
          <cell r="B35" t="str">
            <v>W1844</v>
          </cell>
          <cell r="C35" t="str">
            <v>PaTu Wind Farm - PaTu Wind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34</v>
          </cell>
          <cell r="B36" t="str">
            <v>W928</v>
          </cell>
          <cell r="C36" t="str">
            <v>Rolling Hills - Rolling Hills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>
            <v>35</v>
          </cell>
          <cell r="B37" t="str">
            <v>W2616</v>
          </cell>
          <cell r="C37" t="str">
            <v>Roseburg LFG - Roseburg LFG Energy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36</v>
          </cell>
          <cell r="B38" t="str">
            <v>W1885</v>
          </cell>
          <cell r="C38" t="str">
            <v>Salmon Falls Wind Park, LLC - Salmon Falls Wind Park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37</v>
          </cell>
          <cell r="B39" t="str">
            <v>W2323</v>
          </cell>
          <cell r="C39" t="str">
            <v>Sawtooth Wind Project - Sawtooth Wind Project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38</v>
          </cell>
          <cell r="B40" t="str">
            <v>W2042</v>
          </cell>
          <cell r="C40" t="str">
            <v>Sierra Pacific Burlington - SPI Burlington Onsite Load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39</v>
          </cell>
          <cell r="B41" t="str">
            <v>W248</v>
          </cell>
          <cell r="C41" t="str">
            <v>Stateline (WA) - FPL Energy Vansycle LLC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40</v>
          </cell>
          <cell r="B42" t="str">
            <v>W813</v>
          </cell>
          <cell r="C42" t="str">
            <v>stimson lumber-plummer - stimson-plummer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41</v>
          </cell>
          <cell r="B43" t="str">
            <v>W3662</v>
          </cell>
          <cell r="C43" t="str">
            <v>Stoltze Cogeneration Plant - Stoltze CoGen1</v>
          </cell>
          <cell r="D43">
            <v>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15000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42</v>
          </cell>
          <cell r="B44" t="str">
            <v>W1881</v>
          </cell>
          <cell r="C44" t="str">
            <v>Thousand Springs Wind Park, LLC - Thousand Springs Wind Park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43</v>
          </cell>
          <cell r="B45" t="str">
            <v>W1749</v>
          </cell>
          <cell r="C45" t="str">
            <v>Top of the World - Top of the World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44</v>
          </cell>
          <cell r="B46" t="str">
            <v>W1883</v>
          </cell>
          <cell r="C46" t="str">
            <v>Tuana Gulch Wind Park, LLC - Tuana Gulch Wind Park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45</v>
          </cell>
          <cell r="B47" t="str">
            <v>W1503</v>
          </cell>
          <cell r="C47" t="str">
            <v>Tuana Springs Energy, LLC - Tuana Springs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46</v>
          </cell>
          <cell r="B48" t="str">
            <v>W360</v>
          </cell>
          <cell r="C48" t="str">
            <v>White Creek Wind 1 - White Creek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53">
          <cell r="A53">
            <v>1001</v>
          </cell>
          <cell r="B53" t="str">
            <v>W5070</v>
          </cell>
          <cell r="C53" t="str">
            <v>Grand View 2 West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1002</v>
          </cell>
          <cell r="B54" t="str">
            <v>W5069</v>
          </cell>
          <cell r="C54" t="str">
            <v>Grand View 5 East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1003</v>
          </cell>
          <cell r="B55" t="str">
            <v>W5076</v>
          </cell>
          <cell r="C55" t="str">
            <v>ID Solar 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1004</v>
          </cell>
          <cell r="B56" t="str">
            <v>W797</v>
          </cell>
          <cell r="C56" t="str">
            <v>Kettle Falls Woodwaste Plant - Kettle Falls 2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1005</v>
          </cell>
          <cell r="B57" t="str">
            <v>W130</v>
          </cell>
          <cell r="C57" t="str">
            <v>Kettle Falls Woodwaste Plant - Kettle Falls Woodwaste Plant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9">
          <cell r="C59" t="str">
            <v>INSERT ABOVE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40987</v>
          </cell>
          <cell r="O60">
            <v>454</v>
          </cell>
          <cell r="P60">
            <v>0</v>
          </cell>
          <cell r="Q60">
            <v>0</v>
          </cell>
          <cell r="R60">
            <v>0</v>
          </cell>
        </row>
      </sheetData>
      <sheetData sheetId="1">
        <row r="2">
          <cell r="A2" t="str">
            <v>PSE ID</v>
          </cell>
          <cell r="B2" t="str">
            <v>WREGIS ID</v>
          </cell>
          <cell r="C2" t="str">
            <v>Facility Name</v>
          </cell>
          <cell r="D2" t="str">
            <v>%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  <cell r="S2" t="str">
            <v>INSERT LEFT</v>
          </cell>
        </row>
        <row r="3">
          <cell r="A3">
            <v>1</v>
          </cell>
          <cell r="B3" t="str">
            <v>W4865</v>
          </cell>
          <cell r="C3" t="str">
            <v>Baker River Project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A4">
            <v>2</v>
          </cell>
          <cell r="B4" t="str">
            <v>W14351</v>
          </cell>
          <cell r="C4" t="str">
            <v>Clearwater</v>
          </cell>
        </row>
        <row r="5">
          <cell r="A5">
            <v>3</v>
          </cell>
          <cell r="B5" t="str">
            <v>W13230</v>
          </cell>
          <cell r="C5" t="str">
            <v>Golden Hills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>
            <v>4</v>
          </cell>
          <cell r="B6" t="str">
            <v>W184</v>
          </cell>
          <cell r="C6" t="str">
            <v>Hopkins Ridge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>
            <v>5</v>
          </cell>
          <cell r="B7" t="str">
            <v>W1382</v>
          </cell>
          <cell r="C7" t="str">
            <v>Hopkins Ridge Phase II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>
            <v>6</v>
          </cell>
          <cell r="B8" t="str">
            <v>W237</v>
          </cell>
          <cell r="C8" t="str">
            <v>Klondike III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>
            <v>7</v>
          </cell>
          <cell r="B9" t="str">
            <v>W2669</v>
          </cell>
          <cell r="C9" t="str">
            <v>Lower Snake River - Dodge Junction</v>
          </cell>
          <cell r="D9">
            <v>0.2</v>
          </cell>
          <cell r="E9">
            <v>0</v>
          </cell>
          <cell r="F9">
            <v>81365</v>
          </cell>
          <cell r="G9">
            <v>94176.200000000012</v>
          </cell>
          <cell r="H9">
            <v>100069.8</v>
          </cell>
          <cell r="I9">
            <v>84312</v>
          </cell>
          <cell r="J9">
            <v>100146.8</v>
          </cell>
          <cell r="K9">
            <v>82761.200000000012</v>
          </cell>
          <cell r="L9">
            <v>101648.6</v>
          </cell>
          <cell r="M9">
            <v>82419.600000000006</v>
          </cell>
          <cell r="N9">
            <v>112858.6</v>
          </cell>
          <cell r="O9">
            <v>108544.20000000001</v>
          </cell>
          <cell r="P9">
            <v>89296.400000000009</v>
          </cell>
          <cell r="Q9">
            <v>81331.200000000012</v>
          </cell>
          <cell r="R9">
            <v>96537</v>
          </cell>
        </row>
        <row r="10">
          <cell r="A10">
            <v>8</v>
          </cell>
          <cell r="B10" t="str">
            <v>W2670</v>
          </cell>
          <cell r="C10" t="str">
            <v>Lower Snake River - Phalen Gulch</v>
          </cell>
          <cell r="D10">
            <v>0.2</v>
          </cell>
          <cell r="E10">
            <v>0</v>
          </cell>
          <cell r="F10">
            <v>60750.400000000001</v>
          </cell>
          <cell r="G10">
            <v>69039.400000000009</v>
          </cell>
          <cell r="H10">
            <v>75864.600000000006</v>
          </cell>
          <cell r="I10">
            <v>62835</v>
          </cell>
          <cell r="J10">
            <v>73590.600000000006</v>
          </cell>
          <cell r="K10">
            <v>59853.200000000004</v>
          </cell>
          <cell r="L10">
            <v>74163.600000000006</v>
          </cell>
          <cell r="M10">
            <v>59735.8</v>
          </cell>
          <cell r="N10">
            <v>80868.200000000012</v>
          </cell>
          <cell r="O10">
            <v>79014</v>
          </cell>
          <cell r="P10">
            <v>64240.800000000003</v>
          </cell>
          <cell r="Q10">
            <v>60367</v>
          </cell>
          <cell r="R10">
            <v>70040.2</v>
          </cell>
        </row>
        <row r="11">
          <cell r="A11">
            <v>9</v>
          </cell>
          <cell r="B11" t="str">
            <v>W1491</v>
          </cell>
          <cell r="C11" t="str">
            <v>Sierra Pacific Burlington - Sierra Pacific Burlington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>
            <v>10</v>
          </cell>
          <cell r="B12" t="str">
            <v>W4866</v>
          </cell>
          <cell r="C12" t="str">
            <v>Snoqualmie Falls Project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>
            <v>11</v>
          </cell>
          <cell r="B13" t="str">
            <v>W183</v>
          </cell>
          <cell r="C13" t="str">
            <v>Wild Horse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>
            <v>12</v>
          </cell>
          <cell r="B14" t="str">
            <v>W1364</v>
          </cell>
          <cell r="C14" t="str">
            <v>Wild Horse Phase II</v>
          </cell>
          <cell r="D14">
            <v>0.2</v>
          </cell>
          <cell r="E14">
            <v>23662.800000000003</v>
          </cell>
          <cell r="F14">
            <v>21948.400000000001</v>
          </cell>
          <cell r="G14">
            <v>21351</v>
          </cell>
          <cell r="H14">
            <v>21036</v>
          </cell>
          <cell r="I14">
            <v>19738.600000000002</v>
          </cell>
          <cell r="J14">
            <v>21737.200000000001</v>
          </cell>
          <cell r="K14">
            <v>19873.600000000002</v>
          </cell>
          <cell r="L14">
            <v>20692.400000000001</v>
          </cell>
          <cell r="M14">
            <v>19871.800000000003</v>
          </cell>
          <cell r="N14">
            <v>24771.4</v>
          </cell>
          <cell r="O14">
            <v>23127</v>
          </cell>
          <cell r="P14">
            <v>18287.2</v>
          </cell>
          <cell r="Q14">
            <v>17054.600000000002</v>
          </cell>
          <cell r="R14">
            <v>15129</v>
          </cell>
        </row>
        <row r="15">
          <cell r="A15">
            <v>13</v>
          </cell>
          <cell r="B15" t="str">
            <v>W1875</v>
          </cell>
          <cell r="C15" t="str">
            <v>Camp Reed Wind Park - Camp Reed Wind Park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14</v>
          </cell>
          <cell r="B16" t="str">
            <v>W774</v>
          </cell>
          <cell r="C16" t="str">
            <v>Condon Wind Power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15</v>
          </cell>
          <cell r="B17" t="str">
            <v>W833</v>
          </cell>
          <cell r="C17" t="str">
            <v>Condon Wind Power Phase II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16</v>
          </cell>
          <cell r="B18" t="str">
            <v>W2233</v>
          </cell>
          <cell r="C18" t="str">
            <v>Cosmo Specialty Fibers - Cos1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>
            <v>17</v>
          </cell>
          <cell r="B19" t="str">
            <v>W2242</v>
          </cell>
          <cell r="C19" t="str">
            <v>Cosmo Specialty Fibers Inc. - COS2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>
            <v>18</v>
          </cell>
          <cell r="B20" t="str">
            <v>W1862</v>
          </cell>
          <cell r="C20" t="str">
            <v>Golden Valley Wind Park - Golden Valley Wind Park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>
            <v>19</v>
          </cell>
          <cell r="B21" t="str">
            <v>W536</v>
          </cell>
          <cell r="C21" t="str">
            <v>Goodnoe Hills - Goodnoe Hills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>
            <v>20</v>
          </cell>
          <cell r="B22" t="str">
            <v>W1634</v>
          </cell>
          <cell r="C22" t="str">
            <v>Hidden Hollow Energy LLC - Hidden Hollow Energy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>
            <v>21</v>
          </cell>
          <cell r="B23" t="str">
            <v>W3260</v>
          </cell>
          <cell r="C23" t="str">
            <v>Horse Butte Wind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>
            <v>22</v>
          </cell>
          <cell r="B24" t="str">
            <v>W238</v>
          </cell>
          <cell r="C24" t="str">
            <v>Klondike 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>
            <v>23</v>
          </cell>
          <cell r="B25" t="str">
            <v>W237</v>
          </cell>
          <cell r="C25" t="str">
            <v>Klondike III - Klondike Wind Power III LLC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24</v>
          </cell>
          <cell r="B26" t="str">
            <v>W817</v>
          </cell>
          <cell r="C26" t="str">
            <v>Klondike IIIa - Klondike Wind Power IIIa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>
            <v>25</v>
          </cell>
          <cell r="B27" t="str">
            <v>W185</v>
          </cell>
          <cell r="C27" t="str">
            <v>Marengo - Marengo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26</v>
          </cell>
          <cell r="B28" t="str">
            <v>W3186</v>
          </cell>
          <cell r="C28" t="str">
            <v>Meadow Creek Wind Farm - Five Pine Project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27</v>
          </cell>
          <cell r="B29" t="str">
            <v>W3185</v>
          </cell>
          <cell r="C29" t="str">
            <v>Meadow Creek Wind Farm - North Point Wind Farm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>
            <v>28</v>
          </cell>
          <cell r="B30" t="str">
            <v>W2869</v>
          </cell>
          <cell r="C30" t="str">
            <v>Mountain Air Wind Projects - Mountain Air Wind Projects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29</v>
          </cell>
          <cell r="B31" t="str">
            <v>W5616</v>
          </cell>
          <cell r="C31" t="str">
            <v>Mt Home Solar 1 LLC - Mt Home Solar 1 LLC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>
            <v>30</v>
          </cell>
          <cell r="B32" t="str">
            <v>W697</v>
          </cell>
          <cell r="C32" t="str">
            <v>Nine Canyon Wind Project - Nine Canyon Phase 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31</v>
          </cell>
          <cell r="B33" t="str">
            <v>W684</v>
          </cell>
          <cell r="C33" t="str">
            <v>Nine Canyon Wind Project - Nine Canyon Wind Project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>
            <v>32</v>
          </cell>
          <cell r="B34" t="str">
            <v>W1882</v>
          </cell>
          <cell r="C34" t="str">
            <v>Oregon Trail Wind Park, LLC - Oregon Trail Wind Park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>
            <v>33</v>
          </cell>
          <cell r="B35" t="str">
            <v>W1844</v>
          </cell>
          <cell r="C35" t="str">
            <v>PaTu Wind Farm - PaTu Wind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34</v>
          </cell>
          <cell r="B36" t="str">
            <v>W928</v>
          </cell>
          <cell r="C36" t="str">
            <v>Rolling Hills - Rolling Hills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>
            <v>35</v>
          </cell>
          <cell r="B37" t="str">
            <v>W2616</v>
          </cell>
          <cell r="C37" t="str">
            <v>Roseburg LFG - Roseburg LFG Energy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36</v>
          </cell>
          <cell r="B38" t="str">
            <v>W1885</v>
          </cell>
          <cell r="C38" t="str">
            <v>Salmon Falls Wind Park, LLC - Salmon Falls Wind Park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37</v>
          </cell>
          <cell r="B39" t="str">
            <v>W2323</v>
          </cell>
          <cell r="C39" t="str">
            <v>Sawtooth Wind Project - Sawtooth Wind Project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38</v>
          </cell>
          <cell r="B40" t="str">
            <v>W2042</v>
          </cell>
          <cell r="C40" t="str">
            <v>Sierra Pacific Burlington - SPI Burlington Onsite Load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39</v>
          </cell>
          <cell r="B41" t="str">
            <v>W248</v>
          </cell>
          <cell r="C41" t="str">
            <v>Stateline (WA) - FPL Energy Vansycle LLC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40</v>
          </cell>
          <cell r="B42" t="str">
            <v>W813</v>
          </cell>
          <cell r="C42" t="str">
            <v>stimson lumber-plummer - stimson-plummer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41</v>
          </cell>
          <cell r="B43" t="str">
            <v>W3662</v>
          </cell>
          <cell r="C43" t="str">
            <v>Stoltze Cogeneration Plant - Stoltze CoGen1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42</v>
          </cell>
          <cell r="B44" t="str">
            <v>W1881</v>
          </cell>
          <cell r="C44" t="str">
            <v>Thousand Springs Wind Park, LLC - Thousand Springs Wind Park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43</v>
          </cell>
          <cell r="B45" t="str">
            <v>W1749</v>
          </cell>
          <cell r="C45" t="str">
            <v>Top of the World - Top of the World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44</v>
          </cell>
          <cell r="B46" t="str">
            <v>W1883</v>
          </cell>
          <cell r="C46" t="str">
            <v>Tuana Gulch Wind Park, LLC - Tuana Gulch Wind Park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45</v>
          </cell>
          <cell r="B47" t="str">
            <v>W1503</v>
          </cell>
          <cell r="C47" t="str">
            <v>Tuana Springs Energy, LLC - Tuana Springs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46</v>
          </cell>
          <cell r="B48" t="str">
            <v>W360</v>
          </cell>
          <cell r="C48" t="str">
            <v>White Creek Wind 1 - White Creek</v>
          </cell>
        </row>
        <row r="53">
          <cell r="A53">
            <v>1001</v>
          </cell>
          <cell r="B53" t="str">
            <v>W5070</v>
          </cell>
          <cell r="C53" t="str">
            <v>Grand View 2 West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1002</v>
          </cell>
          <cell r="B54" t="str">
            <v>W5069</v>
          </cell>
          <cell r="C54" t="str">
            <v>Grand View 5 East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1003</v>
          </cell>
          <cell r="B55" t="str">
            <v>W5076</v>
          </cell>
          <cell r="C55" t="str">
            <v>ID Solar 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1004</v>
          </cell>
          <cell r="B56" t="str">
            <v>W797</v>
          </cell>
          <cell r="C56" t="str">
            <v>Kettle Falls Woodwaste Plant - Kettle Falls 2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1005</v>
          </cell>
          <cell r="B57" t="str">
            <v>W130</v>
          </cell>
          <cell r="C57" t="str">
            <v>Kettle Falls Woodwaste Plant - Kettle Falls Woodwaste Plant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9">
          <cell r="C59" t="str">
            <v>INSERT ABOVE</v>
          </cell>
        </row>
        <row r="60">
          <cell r="E60">
            <v>23662.800000000003</v>
          </cell>
          <cell r="F60">
            <v>164063.79999999999</v>
          </cell>
          <cell r="G60">
            <v>184566.60000000003</v>
          </cell>
          <cell r="H60">
            <v>196970.40000000002</v>
          </cell>
          <cell r="I60">
            <v>166885.6</v>
          </cell>
          <cell r="J60">
            <v>195474.60000000003</v>
          </cell>
          <cell r="K60">
            <v>162488.00000000003</v>
          </cell>
          <cell r="L60">
            <v>196504.6</v>
          </cell>
          <cell r="M60">
            <v>162027.20000000001</v>
          </cell>
          <cell r="N60">
            <v>218498.2</v>
          </cell>
          <cell r="O60">
            <v>210685.2</v>
          </cell>
          <cell r="P60">
            <v>171824.40000000002</v>
          </cell>
          <cell r="Q60">
            <v>158752.80000000002</v>
          </cell>
          <cell r="R60">
            <v>181706.2</v>
          </cell>
        </row>
      </sheetData>
      <sheetData sheetId="2">
        <row r="2">
          <cell r="A2" t="str">
            <v>PSE ID</v>
          </cell>
          <cell r="B2" t="str">
            <v>WREGIS ID</v>
          </cell>
          <cell r="C2" t="str">
            <v>Facility Name</v>
          </cell>
          <cell r="D2" t="str">
            <v>%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  <cell r="S2" t="str">
            <v>INSERT LEFT</v>
          </cell>
        </row>
        <row r="3">
          <cell r="A3">
            <v>1</v>
          </cell>
          <cell r="B3" t="str">
            <v>W4865</v>
          </cell>
          <cell r="C3" t="str">
            <v>Baker River Project</v>
          </cell>
          <cell r="D3">
            <v>0.28299999999999997</v>
          </cell>
          <cell r="E3">
            <v>0</v>
          </cell>
          <cell r="F3">
            <v>0</v>
          </cell>
          <cell r="G3">
            <v>0</v>
          </cell>
          <cell r="H3">
            <v>34378</v>
          </cell>
          <cell r="I3">
            <v>87336</v>
          </cell>
          <cell r="J3">
            <v>101549</v>
          </cell>
          <cell r="K3">
            <v>88579</v>
          </cell>
          <cell r="L3">
            <v>108971</v>
          </cell>
          <cell r="M3">
            <v>74606</v>
          </cell>
          <cell r="N3">
            <v>108503</v>
          </cell>
          <cell r="O3">
            <v>106440</v>
          </cell>
          <cell r="P3">
            <v>89806</v>
          </cell>
          <cell r="Q3">
            <v>74403</v>
          </cell>
          <cell r="R3">
            <v>101979</v>
          </cell>
        </row>
        <row r="4">
          <cell r="A4">
            <v>2</v>
          </cell>
          <cell r="B4" t="str">
            <v>W14351</v>
          </cell>
          <cell r="C4" t="str">
            <v>Clearwater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212195</v>
          </cell>
          <cell r="Q4">
            <v>1311916</v>
          </cell>
          <cell r="R4">
            <v>1359830</v>
          </cell>
        </row>
        <row r="5">
          <cell r="A5">
            <v>3</v>
          </cell>
          <cell r="B5" t="str">
            <v>W13230</v>
          </cell>
          <cell r="C5" t="str">
            <v>Golden Hills</v>
          </cell>
          <cell r="D5">
            <v>1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348218</v>
          </cell>
          <cell r="Q5">
            <v>597384</v>
          </cell>
          <cell r="R5">
            <v>643339</v>
          </cell>
        </row>
        <row r="6">
          <cell r="A6">
            <v>4</v>
          </cell>
          <cell r="B6" t="str">
            <v>W184</v>
          </cell>
          <cell r="C6" t="str">
            <v>Hopkins Ridge</v>
          </cell>
          <cell r="D6">
            <v>1</v>
          </cell>
          <cell r="E6">
            <v>414961</v>
          </cell>
          <cell r="F6">
            <v>412490</v>
          </cell>
          <cell r="G6">
            <v>389463</v>
          </cell>
          <cell r="H6">
            <v>423662</v>
          </cell>
          <cell r="I6">
            <v>348166</v>
          </cell>
          <cell r="J6">
            <v>398058</v>
          </cell>
          <cell r="K6">
            <v>329544</v>
          </cell>
          <cell r="L6">
            <v>392020</v>
          </cell>
          <cell r="M6">
            <v>324844</v>
          </cell>
          <cell r="N6">
            <v>456184</v>
          </cell>
          <cell r="O6">
            <v>399017</v>
          </cell>
          <cell r="P6">
            <v>334611</v>
          </cell>
          <cell r="Q6">
            <v>313622</v>
          </cell>
          <cell r="R6">
            <v>383773</v>
          </cell>
        </row>
        <row r="7">
          <cell r="A7">
            <v>5</v>
          </cell>
          <cell r="B7" t="str">
            <v>W1382</v>
          </cell>
          <cell r="C7" t="str">
            <v>Hopkins Ridge Phase II</v>
          </cell>
          <cell r="D7">
            <v>1</v>
          </cell>
          <cell r="E7">
            <v>18258</v>
          </cell>
          <cell r="F7">
            <v>18150</v>
          </cell>
          <cell r="G7">
            <v>17136</v>
          </cell>
          <cell r="H7">
            <v>18641</v>
          </cell>
          <cell r="I7">
            <v>16614</v>
          </cell>
          <cell r="J7">
            <v>19184</v>
          </cell>
          <cell r="K7">
            <v>15881</v>
          </cell>
          <cell r="L7">
            <v>18893</v>
          </cell>
          <cell r="M7">
            <v>15655</v>
          </cell>
          <cell r="N7">
            <v>21985</v>
          </cell>
          <cell r="O7">
            <v>19229</v>
          </cell>
          <cell r="P7">
            <v>16128</v>
          </cell>
          <cell r="Q7">
            <v>15115</v>
          </cell>
          <cell r="R7">
            <v>18495</v>
          </cell>
        </row>
        <row r="8">
          <cell r="A8">
            <v>6</v>
          </cell>
          <cell r="B8" t="str">
            <v>W237</v>
          </cell>
          <cell r="C8" t="str">
            <v>Klondike III</v>
          </cell>
          <cell r="D8">
            <v>1</v>
          </cell>
          <cell r="E8">
            <v>139365</v>
          </cell>
          <cell r="F8">
            <v>127913</v>
          </cell>
          <cell r="G8">
            <v>135860</v>
          </cell>
          <cell r="H8">
            <v>133571</v>
          </cell>
          <cell r="I8">
            <v>121605</v>
          </cell>
          <cell r="J8">
            <v>127238</v>
          </cell>
          <cell r="K8">
            <v>110618</v>
          </cell>
          <cell r="L8">
            <v>119438</v>
          </cell>
          <cell r="M8">
            <v>117651</v>
          </cell>
          <cell r="N8">
            <v>139693</v>
          </cell>
          <cell r="O8">
            <v>143350</v>
          </cell>
          <cell r="P8">
            <v>118073</v>
          </cell>
          <cell r="Q8">
            <v>113087</v>
          </cell>
          <cell r="R8">
            <v>128557</v>
          </cell>
        </row>
        <row r="9">
          <cell r="A9">
            <v>7</v>
          </cell>
          <cell r="B9" t="str">
            <v>W2669</v>
          </cell>
          <cell r="C9" t="str">
            <v>Lower Snake River - Dodge Junction</v>
          </cell>
          <cell r="D9">
            <v>1</v>
          </cell>
          <cell r="E9">
            <v>0</v>
          </cell>
          <cell r="F9">
            <v>406825</v>
          </cell>
          <cell r="G9">
            <v>470881</v>
          </cell>
          <cell r="H9">
            <v>500349</v>
          </cell>
          <cell r="I9">
            <v>421560</v>
          </cell>
          <cell r="J9">
            <v>500734</v>
          </cell>
          <cell r="K9">
            <v>413806</v>
          </cell>
          <cell r="L9">
            <v>508243</v>
          </cell>
          <cell r="M9">
            <v>412098</v>
          </cell>
          <cell r="N9">
            <v>564293</v>
          </cell>
          <cell r="O9">
            <v>542721</v>
          </cell>
          <cell r="P9">
            <v>446482</v>
          </cell>
          <cell r="Q9">
            <v>406656</v>
          </cell>
          <cell r="R9">
            <v>482685</v>
          </cell>
        </row>
        <row r="10">
          <cell r="A10">
            <v>8</v>
          </cell>
          <cell r="B10" t="str">
            <v>W2670</v>
          </cell>
          <cell r="C10" t="str">
            <v>Lower Snake River - Phalen Gulch</v>
          </cell>
          <cell r="D10">
            <v>1</v>
          </cell>
          <cell r="E10">
            <v>0</v>
          </cell>
          <cell r="F10">
            <v>303752</v>
          </cell>
          <cell r="G10">
            <v>345197</v>
          </cell>
          <cell r="H10">
            <v>379323</v>
          </cell>
          <cell r="I10">
            <v>314175</v>
          </cell>
          <cell r="J10">
            <v>367953</v>
          </cell>
          <cell r="K10">
            <v>299266</v>
          </cell>
          <cell r="L10">
            <v>370818</v>
          </cell>
          <cell r="M10">
            <v>298679</v>
          </cell>
          <cell r="N10">
            <v>404341</v>
          </cell>
          <cell r="O10">
            <v>395070</v>
          </cell>
          <cell r="P10">
            <v>321204</v>
          </cell>
          <cell r="Q10">
            <v>301835</v>
          </cell>
          <cell r="R10">
            <v>350201</v>
          </cell>
        </row>
        <row r="11">
          <cell r="A11">
            <v>9</v>
          </cell>
          <cell r="B11" t="str">
            <v>W1491</v>
          </cell>
          <cell r="C11" t="str">
            <v>Sierra Pacific Burlington - Sierra Pacific Burlington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125738</v>
          </cell>
          <cell r="P11">
            <v>82835</v>
          </cell>
          <cell r="Q11">
            <v>133411</v>
          </cell>
          <cell r="R11">
            <v>123178</v>
          </cell>
        </row>
        <row r="12">
          <cell r="A12">
            <v>10</v>
          </cell>
          <cell r="B12" t="str">
            <v>W4866</v>
          </cell>
          <cell r="C12" t="str">
            <v>Snoqualmie Falls Project</v>
          </cell>
          <cell r="D12">
            <v>8.5000000000000006E-2</v>
          </cell>
          <cell r="E12">
            <v>0</v>
          </cell>
          <cell r="F12">
            <v>0</v>
          </cell>
          <cell r="G12">
            <v>0</v>
          </cell>
          <cell r="H12">
            <v>14458</v>
          </cell>
          <cell r="I12">
            <v>10104</v>
          </cell>
          <cell r="J12">
            <v>17474</v>
          </cell>
          <cell r="K12">
            <v>16609</v>
          </cell>
          <cell r="L12">
            <v>16523</v>
          </cell>
          <cell r="M12">
            <v>15750</v>
          </cell>
          <cell r="N12">
            <v>19776</v>
          </cell>
          <cell r="O12">
            <v>17852</v>
          </cell>
          <cell r="P12">
            <v>14706</v>
          </cell>
          <cell r="Q12">
            <v>14134</v>
          </cell>
          <cell r="R12">
            <v>17178</v>
          </cell>
        </row>
        <row r="13">
          <cell r="A13">
            <v>11</v>
          </cell>
          <cell r="B13" t="str">
            <v>W183</v>
          </cell>
          <cell r="C13" t="str">
            <v>Wild Horse</v>
          </cell>
          <cell r="D13">
            <v>1</v>
          </cell>
          <cell r="E13">
            <v>614696</v>
          </cell>
          <cell r="F13">
            <v>570160</v>
          </cell>
          <cell r="G13">
            <v>554637</v>
          </cell>
          <cell r="H13">
            <v>546457</v>
          </cell>
          <cell r="I13">
            <v>512757</v>
          </cell>
          <cell r="J13">
            <v>564671</v>
          </cell>
          <cell r="K13">
            <v>516263</v>
          </cell>
          <cell r="L13">
            <v>537534</v>
          </cell>
          <cell r="M13">
            <v>516216</v>
          </cell>
          <cell r="N13">
            <v>643493</v>
          </cell>
          <cell r="O13">
            <v>600774</v>
          </cell>
          <cell r="P13">
            <v>475051</v>
          </cell>
          <cell r="Q13">
            <v>443030</v>
          </cell>
          <cell r="R13">
            <v>584603</v>
          </cell>
        </row>
        <row r="14">
          <cell r="A14">
            <v>12</v>
          </cell>
          <cell r="B14" t="str">
            <v>W1364</v>
          </cell>
          <cell r="C14" t="str">
            <v>Wild Horse Phase II</v>
          </cell>
          <cell r="D14">
            <v>1</v>
          </cell>
          <cell r="E14">
            <v>118314</v>
          </cell>
          <cell r="F14">
            <v>109742</v>
          </cell>
          <cell r="G14">
            <v>106755</v>
          </cell>
          <cell r="H14">
            <v>105180</v>
          </cell>
          <cell r="I14">
            <v>98693</v>
          </cell>
          <cell r="J14">
            <v>108686</v>
          </cell>
          <cell r="K14">
            <v>99368</v>
          </cell>
          <cell r="L14">
            <v>103462</v>
          </cell>
          <cell r="M14">
            <v>99359</v>
          </cell>
          <cell r="N14">
            <v>123857</v>
          </cell>
          <cell r="O14">
            <v>115635</v>
          </cell>
          <cell r="P14">
            <v>91436</v>
          </cell>
          <cell r="Q14">
            <v>85273</v>
          </cell>
          <cell r="R14">
            <v>75645</v>
          </cell>
        </row>
        <row r="15">
          <cell r="A15">
            <v>13</v>
          </cell>
          <cell r="B15" t="str">
            <v>W1875</v>
          </cell>
          <cell r="C15" t="str">
            <v>Camp Reed Wind Park - Camp Reed Wind Park</v>
          </cell>
          <cell r="D15">
            <v>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18037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14</v>
          </cell>
          <cell r="B16" t="str">
            <v>W774</v>
          </cell>
          <cell r="C16" t="str">
            <v>Condon Wind Power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1046</v>
          </cell>
          <cell r="L16">
            <v>0</v>
          </cell>
          <cell r="M16">
            <v>591</v>
          </cell>
          <cell r="N16">
            <v>472</v>
          </cell>
          <cell r="O16">
            <v>446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15</v>
          </cell>
          <cell r="B17" t="str">
            <v>W833</v>
          </cell>
          <cell r="C17" t="str">
            <v>Condon Wind Power Phase II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1069</v>
          </cell>
          <cell r="L17">
            <v>0</v>
          </cell>
          <cell r="M17">
            <v>604</v>
          </cell>
          <cell r="N17">
            <v>478</v>
          </cell>
          <cell r="O17">
            <v>451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16</v>
          </cell>
          <cell r="B18" t="str">
            <v>W2233</v>
          </cell>
          <cell r="C18" t="str">
            <v>Cosmo Specialty Fibers - Cos1</v>
          </cell>
          <cell r="D18">
            <v>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25871</v>
          </cell>
          <cell r="N18">
            <v>0</v>
          </cell>
          <cell r="O18">
            <v>0</v>
          </cell>
          <cell r="P18">
            <v>7028</v>
          </cell>
          <cell r="Q18">
            <v>0</v>
          </cell>
          <cell r="R18">
            <v>0</v>
          </cell>
        </row>
        <row r="19">
          <cell r="A19">
            <v>17</v>
          </cell>
          <cell r="B19" t="str">
            <v>W2242</v>
          </cell>
          <cell r="C19" t="str">
            <v>Cosmo Specialty Fibers Inc. - COS2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26987</v>
          </cell>
          <cell r="N19">
            <v>0</v>
          </cell>
          <cell r="O19">
            <v>0</v>
          </cell>
          <cell r="P19">
            <v>11572</v>
          </cell>
          <cell r="Q19">
            <v>0</v>
          </cell>
          <cell r="R19">
            <v>0</v>
          </cell>
        </row>
        <row r="20">
          <cell r="A20">
            <v>18</v>
          </cell>
          <cell r="B20" t="str">
            <v>W1862</v>
          </cell>
          <cell r="C20" t="str">
            <v>Golden Valley Wind Park - Golden Valley Wind Park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8707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>
            <v>19</v>
          </cell>
          <cell r="B21" t="str">
            <v>W536</v>
          </cell>
          <cell r="C21" t="str">
            <v>Goodnoe Hills - Goodnoe Hills</v>
          </cell>
          <cell r="D21">
            <v>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6000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>
            <v>20</v>
          </cell>
          <cell r="B22" t="str">
            <v>W1634</v>
          </cell>
          <cell r="C22" t="str">
            <v>Hidden Hollow Energy LLC - Hidden Hollow Energy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25987</v>
          </cell>
          <cell r="O22">
            <v>454</v>
          </cell>
          <cell r="P22">
            <v>0</v>
          </cell>
          <cell r="Q22">
            <v>0</v>
          </cell>
          <cell r="R22">
            <v>0</v>
          </cell>
        </row>
        <row r="23">
          <cell r="A23">
            <v>21</v>
          </cell>
          <cell r="B23" t="str">
            <v>W3260</v>
          </cell>
          <cell r="C23" t="str">
            <v>Horse Butte Wind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27</v>
          </cell>
          <cell r="L23">
            <v>0</v>
          </cell>
          <cell r="M23">
            <v>4794</v>
          </cell>
          <cell r="N23">
            <v>13340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>
            <v>22</v>
          </cell>
          <cell r="B24" t="str">
            <v>W238</v>
          </cell>
          <cell r="C24" t="str">
            <v>Klondike 1</v>
          </cell>
          <cell r="D24">
            <v>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968</v>
          </cell>
          <cell r="L24">
            <v>0</v>
          </cell>
          <cell r="M24">
            <v>755</v>
          </cell>
          <cell r="N24">
            <v>7364</v>
          </cell>
          <cell r="O24">
            <v>439</v>
          </cell>
          <cell r="P24">
            <v>0</v>
          </cell>
          <cell r="Q24">
            <v>0</v>
          </cell>
          <cell r="R24">
            <v>0</v>
          </cell>
        </row>
        <row r="25">
          <cell r="A25">
            <v>23</v>
          </cell>
          <cell r="B25" t="str">
            <v>W237</v>
          </cell>
          <cell r="C25" t="str">
            <v>Klondike III - Klondike Wind Power III LLC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19040</v>
          </cell>
          <cell r="N25">
            <v>6675</v>
          </cell>
          <cell r="O25">
            <v>1316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24</v>
          </cell>
          <cell r="B26" t="str">
            <v>W817</v>
          </cell>
          <cell r="C26" t="str">
            <v>Klondike IIIa - Klondike Wind Power IIIa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1852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>
            <v>25</v>
          </cell>
          <cell r="B27" t="str">
            <v>W185</v>
          </cell>
          <cell r="C27" t="str">
            <v>Marengo - Marengo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10937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26</v>
          </cell>
          <cell r="B28" t="str">
            <v>W3186</v>
          </cell>
          <cell r="C28" t="str">
            <v>Meadow Creek Wind Farm - Five Pine Project</v>
          </cell>
          <cell r="D28">
            <v>1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25276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27</v>
          </cell>
          <cell r="B29" t="str">
            <v>W3185</v>
          </cell>
          <cell r="C29" t="str">
            <v>Meadow Creek Wind Farm - North Point Wind Farm</v>
          </cell>
          <cell r="D29">
            <v>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49724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>
            <v>28</v>
          </cell>
          <cell r="B30" t="str">
            <v>W2869</v>
          </cell>
          <cell r="C30" t="str">
            <v>Mountain Air Wind Projects - Mountain Air Wind Projects</v>
          </cell>
          <cell r="D30">
            <v>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681</v>
          </cell>
          <cell r="N30">
            <v>25000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29</v>
          </cell>
          <cell r="B31" t="str">
            <v>W5616</v>
          </cell>
          <cell r="C31" t="str">
            <v>Mt Home Solar 1 LLC - Mt Home Solar 1 LLC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2608</v>
          </cell>
          <cell r="R31">
            <v>0</v>
          </cell>
        </row>
        <row r="32">
          <cell r="A32">
            <v>30</v>
          </cell>
          <cell r="B32" t="str">
            <v>W697</v>
          </cell>
          <cell r="C32" t="str">
            <v>Nine Canyon Wind Project - Nine Canyon Phase 3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4429</v>
          </cell>
          <cell r="N32">
            <v>19497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31</v>
          </cell>
          <cell r="B33" t="str">
            <v>W684</v>
          </cell>
          <cell r="C33" t="str">
            <v>Nine Canyon Wind Project - Nine Canyon Wind Project</v>
          </cell>
          <cell r="D33">
            <v>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4147</v>
          </cell>
          <cell r="N33">
            <v>80016</v>
          </cell>
          <cell r="O33">
            <v>10813</v>
          </cell>
          <cell r="P33">
            <v>0</v>
          </cell>
          <cell r="Q33">
            <v>0</v>
          </cell>
          <cell r="R33">
            <v>0</v>
          </cell>
        </row>
        <row r="34">
          <cell r="A34">
            <v>32</v>
          </cell>
          <cell r="B34" t="str">
            <v>W1882</v>
          </cell>
          <cell r="C34" t="str">
            <v>Oregon Trail Wind Park, LLC - Oregon Trail Wind Park</v>
          </cell>
          <cell r="D34">
            <v>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9879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>
            <v>33</v>
          </cell>
          <cell r="B35" t="str">
            <v>W1844</v>
          </cell>
          <cell r="C35" t="str">
            <v>PaTu Wind Farm - PaTu Wind</v>
          </cell>
          <cell r="D35">
            <v>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26276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34</v>
          </cell>
          <cell r="B36" t="str">
            <v>W928</v>
          </cell>
          <cell r="C36" t="str">
            <v>Rolling Hills - Rolling Hills</v>
          </cell>
          <cell r="D36">
            <v>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15000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>
            <v>35</v>
          </cell>
          <cell r="B37" t="str">
            <v>W2616</v>
          </cell>
          <cell r="C37" t="str">
            <v>Roseburg LFG - Roseburg LFG Energy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2361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36</v>
          </cell>
          <cell r="B38" t="str">
            <v>W1885</v>
          </cell>
          <cell r="C38" t="str">
            <v>Salmon Falls Wind Park, LLC - Salmon Falls Wind Park</v>
          </cell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17090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37</v>
          </cell>
          <cell r="B39" t="str">
            <v>W2323</v>
          </cell>
          <cell r="C39" t="str">
            <v>Sawtooth Wind Project - Sawtooth Wind Project</v>
          </cell>
          <cell r="D39">
            <v>1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54367</v>
          </cell>
          <cell r="N39">
            <v>3360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38</v>
          </cell>
          <cell r="B40" t="str">
            <v>W2042</v>
          </cell>
          <cell r="C40" t="str">
            <v>Sierra Pacific Burlington - SPI Burlington Onsite Load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8416</v>
          </cell>
          <cell r="R40">
            <v>0</v>
          </cell>
        </row>
        <row r="41">
          <cell r="A41">
            <v>39</v>
          </cell>
          <cell r="B41" t="str">
            <v>W248</v>
          </cell>
          <cell r="C41" t="str">
            <v>Stateline (WA) - FPL Energy Vansycle LLC</v>
          </cell>
          <cell r="D41">
            <v>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3890</v>
          </cell>
          <cell r="L41">
            <v>0</v>
          </cell>
          <cell r="M41">
            <v>2582</v>
          </cell>
          <cell r="N41">
            <v>14659</v>
          </cell>
          <cell r="O41">
            <v>1694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40</v>
          </cell>
          <cell r="B42" t="str">
            <v>W813</v>
          </cell>
          <cell r="C42" t="str">
            <v>stimson lumber-plummer - stimson-plummer</v>
          </cell>
          <cell r="D42">
            <v>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25723</v>
          </cell>
          <cell r="O42">
            <v>0</v>
          </cell>
          <cell r="P42">
            <v>0</v>
          </cell>
          <cell r="Q42">
            <v>7576</v>
          </cell>
          <cell r="R42">
            <v>0</v>
          </cell>
        </row>
        <row r="43">
          <cell r="A43">
            <v>41</v>
          </cell>
          <cell r="B43" t="str">
            <v>W3662</v>
          </cell>
          <cell r="C43" t="str">
            <v>Stoltze Cogeneration Plant - Stoltze CoGen1</v>
          </cell>
          <cell r="D43">
            <v>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15000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42</v>
          </cell>
          <cell r="B44" t="str">
            <v>W1881</v>
          </cell>
          <cell r="C44" t="str">
            <v>Thousand Springs Wind Park, LLC - Thousand Springs Wind Park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8681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43</v>
          </cell>
          <cell r="B45" t="str">
            <v>W1749</v>
          </cell>
          <cell r="C45" t="str">
            <v>Top of the World - Top of the World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21727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44</v>
          </cell>
          <cell r="B46" t="str">
            <v>W1883</v>
          </cell>
          <cell r="C46" t="str">
            <v>Tuana Gulch Wind Park, LLC - Tuana Gulch Wind Park</v>
          </cell>
          <cell r="D46">
            <v>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7912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45</v>
          </cell>
          <cell r="B47" t="str">
            <v>W1503</v>
          </cell>
          <cell r="C47" t="str">
            <v>Tuana Springs Energy, LLC - Tuana Springs</v>
          </cell>
          <cell r="D47">
            <v>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30105</v>
          </cell>
          <cell r="N47">
            <v>10000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46</v>
          </cell>
          <cell r="B48" t="str">
            <v>W360</v>
          </cell>
          <cell r="C48" t="str">
            <v>White Creek Wind 1 - White Creek</v>
          </cell>
          <cell r="D48">
            <v>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3077</v>
          </cell>
          <cell r="N48">
            <v>1047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53">
          <cell r="A53">
            <v>1001</v>
          </cell>
          <cell r="B53" t="str">
            <v>W5070</v>
          </cell>
          <cell r="C53" t="str">
            <v>Grand View 2 West</v>
          </cell>
          <cell r="D53">
            <v>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18511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1002</v>
          </cell>
          <cell r="B54" t="str">
            <v>W5069</v>
          </cell>
          <cell r="C54" t="str">
            <v>Grand View 5 East</v>
          </cell>
          <cell r="D54">
            <v>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6741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1003</v>
          </cell>
          <cell r="B55" t="str">
            <v>W5076</v>
          </cell>
          <cell r="C55" t="str">
            <v>ID Solar 1</v>
          </cell>
          <cell r="D55">
            <v>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12048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1004</v>
          </cell>
          <cell r="B56" t="str">
            <v>W797</v>
          </cell>
          <cell r="C56" t="str">
            <v>Kettle Falls Woodwaste Plant - Kettle Falls 2</v>
          </cell>
          <cell r="D56">
            <v>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1005</v>
          </cell>
          <cell r="B57" t="str">
            <v>W130</v>
          </cell>
          <cell r="C57" t="str">
            <v>Kettle Falls Woodwaste Plant - Kettle Falls Woodwaste Plant</v>
          </cell>
          <cell r="D57">
            <v>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9">
          <cell r="C59" t="str">
            <v>INSERT ABOVE</v>
          </cell>
        </row>
        <row r="60">
          <cell r="C60" t="str">
            <v>Eligible MWh Available for RCW 19.285 Compliance</v>
          </cell>
          <cell r="E60">
            <v>1305594</v>
          </cell>
          <cell r="F60">
            <v>1949032</v>
          </cell>
          <cell r="G60">
            <v>2019929</v>
          </cell>
          <cell r="H60">
            <v>2156019</v>
          </cell>
          <cell r="I60">
            <v>1931010</v>
          </cell>
          <cell r="J60">
            <v>2205547</v>
          </cell>
          <cell r="K60">
            <v>1934234</v>
          </cell>
          <cell r="L60">
            <v>2175902</v>
          </cell>
          <cell r="M60">
            <v>2265410</v>
          </cell>
          <cell r="N60">
            <v>2747680</v>
          </cell>
          <cell r="O60">
            <v>2481439</v>
          </cell>
          <cell r="P60">
            <v>2569345</v>
          </cell>
          <cell r="Q60">
            <v>3828466</v>
          </cell>
          <cell r="R60">
            <v>4269463</v>
          </cell>
        </row>
      </sheetData>
      <sheetData sheetId="3">
        <row r="2">
          <cell r="A2" t="str">
            <v>PSE ID</v>
          </cell>
          <cell r="B2" t="str">
            <v>WREGIS ID</v>
          </cell>
          <cell r="C2" t="str">
            <v>Facility Name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  <cell r="S2" t="str">
            <v>INSERT LEFT</v>
          </cell>
        </row>
        <row r="3">
          <cell r="A3">
            <v>1</v>
          </cell>
          <cell r="B3" t="str">
            <v>W4865</v>
          </cell>
          <cell r="C3" t="str">
            <v>Baker River Project</v>
          </cell>
          <cell r="J3">
            <v>70243</v>
          </cell>
          <cell r="K3">
            <v>88579</v>
          </cell>
          <cell r="L3">
            <v>108971</v>
          </cell>
          <cell r="M3">
            <v>74606</v>
          </cell>
          <cell r="N3">
            <v>108503</v>
          </cell>
          <cell r="O3">
            <v>106440</v>
          </cell>
        </row>
        <row r="4">
          <cell r="A4">
            <v>2</v>
          </cell>
          <cell r="B4" t="str">
            <v>W14351</v>
          </cell>
          <cell r="C4" t="str">
            <v>Clearwater</v>
          </cell>
        </row>
        <row r="5">
          <cell r="A5">
            <v>3</v>
          </cell>
          <cell r="B5" t="str">
            <v>W13230</v>
          </cell>
          <cell r="C5" t="str">
            <v>Golden Hills</v>
          </cell>
        </row>
        <row r="6">
          <cell r="A6">
            <v>4</v>
          </cell>
          <cell r="B6" t="str">
            <v>W184</v>
          </cell>
          <cell r="C6" t="str">
            <v>Hopkins Ridge</v>
          </cell>
          <cell r="F6">
            <v>4410</v>
          </cell>
          <cell r="G6">
            <v>238842</v>
          </cell>
          <cell r="J6">
            <v>238385</v>
          </cell>
          <cell r="K6">
            <v>207498</v>
          </cell>
          <cell r="L6">
            <v>237815</v>
          </cell>
          <cell r="M6">
            <v>215750</v>
          </cell>
          <cell r="N6">
            <v>756028</v>
          </cell>
          <cell r="O6">
            <v>399107</v>
          </cell>
        </row>
        <row r="7">
          <cell r="A7">
            <v>5</v>
          </cell>
          <cell r="B7" t="str">
            <v>W1382</v>
          </cell>
          <cell r="C7" t="str">
            <v>Hopkins Ridge Phase II</v>
          </cell>
          <cell r="G7">
            <v>10509</v>
          </cell>
          <cell r="J7">
            <v>14879</v>
          </cell>
          <cell r="K7">
            <v>10000</v>
          </cell>
          <cell r="L7">
            <v>15881</v>
          </cell>
          <cell r="M7">
            <v>8722</v>
          </cell>
          <cell r="N7">
            <v>37640</v>
          </cell>
          <cell r="O7">
            <v>12029</v>
          </cell>
        </row>
        <row r="8">
          <cell r="A8">
            <v>6</v>
          </cell>
          <cell r="B8" t="str">
            <v>W237</v>
          </cell>
          <cell r="C8" t="str">
            <v>Klondike III</v>
          </cell>
          <cell r="J8">
            <v>32714</v>
          </cell>
          <cell r="K8">
            <v>64389</v>
          </cell>
          <cell r="L8">
            <v>53421</v>
          </cell>
          <cell r="M8">
            <v>61829</v>
          </cell>
          <cell r="N8">
            <v>126680</v>
          </cell>
          <cell r="O8">
            <v>143350</v>
          </cell>
        </row>
        <row r="9">
          <cell r="A9">
            <v>7</v>
          </cell>
          <cell r="B9" t="str">
            <v>W2669</v>
          </cell>
          <cell r="C9" t="str">
            <v>Lower Snake River - Dodge Junction</v>
          </cell>
          <cell r="F9">
            <v>406825</v>
          </cell>
          <cell r="H9">
            <v>233879</v>
          </cell>
          <cell r="I9">
            <v>269945</v>
          </cell>
          <cell r="J9">
            <v>421560</v>
          </cell>
          <cell r="K9">
            <v>500734</v>
          </cell>
          <cell r="L9">
            <v>413806</v>
          </cell>
          <cell r="M9">
            <v>508243</v>
          </cell>
          <cell r="N9">
            <v>412098</v>
          </cell>
          <cell r="O9">
            <v>560293</v>
          </cell>
        </row>
        <row r="10">
          <cell r="A10">
            <v>8</v>
          </cell>
          <cell r="B10" t="str">
            <v>W2670</v>
          </cell>
          <cell r="C10" t="str">
            <v>Lower Snake River - Phalen Gulch</v>
          </cell>
          <cell r="F10">
            <v>115327</v>
          </cell>
          <cell r="G10">
            <v>188425</v>
          </cell>
          <cell r="H10">
            <v>200516</v>
          </cell>
          <cell r="I10">
            <v>171073</v>
          </cell>
          <cell r="J10">
            <v>301443</v>
          </cell>
          <cell r="K10">
            <v>367953</v>
          </cell>
          <cell r="L10">
            <v>299266</v>
          </cell>
          <cell r="M10">
            <v>370818</v>
          </cell>
          <cell r="N10">
            <v>298679</v>
          </cell>
          <cell r="O10">
            <v>404341</v>
          </cell>
        </row>
        <row r="11">
          <cell r="A11">
            <v>9</v>
          </cell>
          <cell r="B11" t="str">
            <v>W1491</v>
          </cell>
          <cell r="C11" t="str">
            <v>Sierra Pacific Burlington - Sierra Pacific Burlington</v>
          </cell>
          <cell r="O11">
            <v>125738</v>
          </cell>
        </row>
        <row r="12">
          <cell r="A12">
            <v>10</v>
          </cell>
          <cell r="B12" t="str">
            <v>W4866</v>
          </cell>
          <cell r="C12" t="str">
            <v>Snoqualmie Falls Project</v>
          </cell>
          <cell r="J12">
            <v>12342</v>
          </cell>
          <cell r="K12">
            <v>16609</v>
          </cell>
          <cell r="L12">
            <v>16523</v>
          </cell>
          <cell r="M12">
            <v>15750</v>
          </cell>
          <cell r="N12">
            <v>19776</v>
          </cell>
          <cell r="O12">
            <v>17852</v>
          </cell>
        </row>
        <row r="13">
          <cell r="A13">
            <v>11</v>
          </cell>
          <cell r="B13" t="str">
            <v>W183</v>
          </cell>
          <cell r="C13" t="str">
            <v>Wild Horse</v>
          </cell>
          <cell r="G13">
            <v>92779</v>
          </cell>
          <cell r="H13">
            <v>54242</v>
          </cell>
          <cell r="J13">
            <v>469503</v>
          </cell>
          <cell r="K13">
            <v>238895</v>
          </cell>
          <cell r="L13">
            <v>471878</v>
          </cell>
          <cell r="M13">
            <v>334325</v>
          </cell>
          <cell r="N13">
            <v>393886</v>
          </cell>
          <cell r="O13">
            <v>823665</v>
          </cell>
        </row>
        <row r="14">
          <cell r="A14">
            <v>12</v>
          </cell>
          <cell r="B14" t="str">
            <v>W1364</v>
          </cell>
          <cell r="C14" t="str">
            <v>Wild Horse Phase II</v>
          </cell>
          <cell r="G14">
            <v>55536</v>
          </cell>
          <cell r="J14">
            <v>88693</v>
          </cell>
          <cell r="K14">
            <v>108686</v>
          </cell>
          <cell r="L14">
            <v>99368</v>
          </cell>
          <cell r="M14">
            <v>103462</v>
          </cell>
          <cell r="N14">
            <v>99359</v>
          </cell>
          <cell r="O14">
            <v>225836</v>
          </cell>
        </row>
        <row r="15">
          <cell r="A15">
            <v>13</v>
          </cell>
          <cell r="B15" t="str">
            <v>W1875</v>
          </cell>
          <cell r="C15" t="str">
            <v>Camp Reed Wind Park - Camp Reed Wind Park</v>
          </cell>
          <cell r="M15">
            <v>602</v>
          </cell>
          <cell r="N15">
            <v>17435</v>
          </cell>
        </row>
        <row r="16">
          <cell r="A16">
            <v>14</v>
          </cell>
          <cell r="B16" t="str">
            <v>W774</v>
          </cell>
          <cell r="C16" t="str">
            <v>Condon Wind Power</v>
          </cell>
          <cell r="K16">
            <v>1046</v>
          </cell>
          <cell r="N16">
            <v>1063</v>
          </cell>
          <cell r="O16">
            <v>446</v>
          </cell>
        </row>
        <row r="17">
          <cell r="A17">
            <v>15</v>
          </cell>
          <cell r="B17" t="str">
            <v>W833</v>
          </cell>
          <cell r="C17" t="str">
            <v>Condon Wind Power Phase II</v>
          </cell>
          <cell r="K17">
            <v>1069</v>
          </cell>
          <cell r="N17">
            <v>1082</v>
          </cell>
          <cell r="O17">
            <v>451</v>
          </cell>
        </row>
        <row r="18">
          <cell r="A18">
            <v>16</v>
          </cell>
          <cell r="B18" t="str">
            <v>W2233</v>
          </cell>
          <cell r="C18" t="str">
            <v>Cosmo Specialty Fibers - Cos1</v>
          </cell>
          <cell r="N18">
            <v>25871</v>
          </cell>
        </row>
        <row r="19">
          <cell r="A19">
            <v>17</v>
          </cell>
          <cell r="B19" t="str">
            <v>W2242</v>
          </cell>
          <cell r="C19" t="str">
            <v>Cosmo Specialty Fibers Inc. - COS2</v>
          </cell>
          <cell r="N19">
            <v>26987</v>
          </cell>
        </row>
        <row r="20">
          <cell r="A20">
            <v>18</v>
          </cell>
          <cell r="B20" t="str">
            <v>W1862</v>
          </cell>
          <cell r="C20" t="str">
            <v>Golden Valley Wind Park - Golden Valley Wind Park</v>
          </cell>
          <cell r="N20">
            <v>8707</v>
          </cell>
        </row>
        <row r="21">
          <cell r="A21">
            <v>19</v>
          </cell>
          <cell r="B21" t="str">
            <v>W536</v>
          </cell>
          <cell r="C21" t="str">
            <v>Goodnoe Hills - Goodnoe Hills</v>
          </cell>
          <cell r="N21">
            <v>6000</v>
          </cell>
        </row>
        <row r="22">
          <cell r="A22">
            <v>20</v>
          </cell>
          <cell r="B22" t="str">
            <v>W1634</v>
          </cell>
          <cell r="C22" t="str">
            <v>Hidden Hollow Energy LLC - Hidden Hollow Energy</v>
          </cell>
          <cell r="N22">
            <v>25987</v>
          </cell>
          <cell r="O22">
            <v>454</v>
          </cell>
        </row>
        <row r="23">
          <cell r="A23">
            <v>21</v>
          </cell>
          <cell r="B23" t="str">
            <v>W3260</v>
          </cell>
          <cell r="C23" t="str">
            <v>Horse Butte Wind</v>
          </cell>
          <cell r="K23">
            <v>27</v>
          </cell>
          <cell r="N23">
            <v>18134</v>
          </cell>
        </row>
        <row r="24">
          <cell r="A24">
            <v>22</v>
          </cell>
          <cell r="B24" t="str">
            <v>W238</v>
          </cell>
          <cell r="C24" t="str">
            <v>Klondike 1</v>
          </cell>
          <cell r="K24">
            <v>968</v>
          </cell>
          <cell r="N24">
            <v>8119</v>
          </cell>
          <cell r="O24">
            <v>439</v>
          </cell>
        </row>
        <row r="25">
          <cell r="A25">
            <v>23</v>
          </cell>
          <cell r="B25" t="str">
            <v>W237</v>
          </cell>
          <cell r="C25" t="str">
            <v>Klondike III - Klondike Wind Power III LLC</v>
          </cell>
          <cell r="N25">
            <v>25715</v>
          </cell>
          <cell r="O25">
            <v>1316</v>
          </cell>
        </row>
        <row r="26">
          <cell r="A26">
            <v>24</v>
          </cell>
          <cell r="B26" t="str">
            <v>W817</v>
          </cell>
          <cell r="C26" t="str">
            <v>Klondike IIIa - Klondike Wind Power IIIa</v>
          </cell>
          <cell r="N26">
            <v>1852</v>
          </cell>
        </row>
        <row r="27">
          <cell r="A27">
            <v>25</v>
          </cell>
          <cell r="B27" t="str">
            <v>W185</v>
          </cell>
          <cell r="C27" t="str">
            <v>Marengo - Marengo</v>
          </cell>
          <cell r="N27">
            <v>10937</v>
          </cell>
        </row>
        <row r="28">
          <cell r="A28">
            <v>26</v>
          </cell>
          <cell r="B28" t="str">
            <v>W3186</v>
          </cell>
          <cell r="C28" t="str">
            <v>Meadow Creek Wind Farm - Five Pine Project</v>
          </cell>
          <cell r="N28">
            <v>25276</v>
          </cell>
        </row>
        <row r="29">
          <cell r="A29">
            <v>27</v>
          </cell>
          <cell r="B29" t="str">
            <v>W3185</v>
          </cell>
          <cell r="C29" t="str">
            <v>Meadow Creek Wind Farm - North Point Wind Farm</v>
          </cell>
          <cell r="N29">
            <v>49724</v>
          </cell>
        </row>
        <row r="30">
          <cell r="A30">
            <v>28</v>
          </cell>
          <cell r="B30" t="str">
            <v>W2869</v>
          </cell>
          <cell r="C30" t="str">
            <v>Mountain Air Wind Projects - Mountain Air Wind Projects</v>
          </cell>
          <cell r="N30">
            <v>25681</v>
          </cell>
        </row>
        <row r="31">
          <cell r="A31">
            <v>29</v>
          </cell>
          <cell r="B31" t="str">
            <v>W5616</v>
          </cell>
          <cell r="C31" t="str">
            <v>Mt Home Solar 1 LLC - Mt Home Solar 1 LLC</v>
          </cell>
        </row>
        <row r="32">
          <cell r="A32">
            <v>30</v>
          </cell>
          <cell r="B32" t="str">
            <v>W697</v>
          </cell>
          <cell r="C32" t="str">
            <v>Nine Canyon Wind Project - Nine Canyon Phase 3</v>
          </cell>
          <cell r="N32">
            <v>23926</v>
          </cell>
        </row>
        <row r="33">
          <cell r="A33">
            <v>31</v>
          </cell>
          <cell r="B33" t="str">
            <v>W684</v>
          </cell>
          <cell r="C33" t="str">
            <v>Nine Canyon Wind Project - Nine Canyon Wind Project</v>
          </cell>
          <cell r="N33">
            <v>87776</v>
          </cell>
          <cell r="O33">
            <v>7200</v>
          </cell>
        </row>
        <row r="34">
          <cell r="A34">
            <v>32</v>
          </cell>
          <cell r="B34" t="str">
            <v>W1882</v>
          </cell>
          <cell r="C34" t="str">
            <v>Oregon Trail Wind Park, LLC - Oregon Trail Wind Park</v>
          </cell>
          <cell r="N34">
            <v>9879</v>
          </cell>
        </row>
        <row r="35">
          <cell r="A35">
            <v>33</v>
          </cell>
          <cell r="B35" t="str">
            <v>W1844</v>
          </cell>
          <cell r="C35" t="str">
            <v>PaTu Wind Farm - PaTu Wind</v>
          </cell>
          <cell r="N35">
            <v>26276</v>
          </cell>
        </row>
        <row r="36">
          <cell r="A36">
            <v>34</v>
          </cell>
          <cell r="B36" t="str">
            <v>W928</v>
          </cell>
          <cell r="C36" t="str">
            <v>Rolling Hills - Rolling Hills</v>
          </cell>
          <cell r="N36">
            <v>15000</v>
          </cell>
        </row>
        <row r="37">
          <cell r="A37">
            <v>35</v>
          </cell>
          <cell r="B37" t="str">
            <v>W2616</v>
          </cell>
          <cell r="C37" t="str">
            <v>Roseburg LFG - Roseburg LFG Energy</v>
          </cell>
          <cell r="N37">
            <v>2361</v>
          </cell>
        </row>
        <row r="38">
          <cell r="A38">
            <v>36</v>
          </cell>
          <cell r="B38" t="str">
            <v>W1885</v>
          </cell>
          <cell r="C38" t="str">
            <v>Salmon Falls Wind Park, LLC - Salmon Falls Wind Park</v>
          </cell>
          <cell r="N38">
            <v>17090</v>
          </cell>
        </row>
        <row r="39">
          <cell r="A39">
            <v>37</v>
          </cell>
          <cell r="B39" t="str">
            <v>W2323</v>
          </cell>
          <cell r="C39" t="str">
            <v>Sawtooth Wind Project - Sawtooth Wind Project</v>
          </cell>
          <cell r="N39">
            <v>57727</v>
          </cell>
        </row>
        <row r="40">
          <cell r="A40">
            <v>38</v>
          </cell>
          <cell r="B40" t="str">
            <v>W2042</v>
          </cell>
          <cell r="C40" t="str">
            <v>Sierra Pacific Burlington - SPI Burlington Onsite Load</v>
          </cell>
        </row>
        <row r="41">
          <cell r="A41">
            <v>39</v>
          </cell>
          <cell r="B41" t="str">
            <v>W248</v>
          </cell>
          <cell r="C41" t="str">
            <v>Stateline (WA) - FPL Energy Vansycle LLC</v>
          </cell>
          <cell r="K41">
            <v>3890</v>
          </cell>
          <cell r="N41">
            <v>17241</v>
          </cell>
          <cell r="O41">
            <v>1694</v>
          </cell>
        </row>
        <row r="42">
          <cell r="A42">
            <v>40</v>
          </cell>
          <cell r="B42" t="str">
            <v>W813</v>
          </cell>
          <cell r="C42" t="str">
            <v>stimson lumber-plummer - stimson-plummer</v>
          </cell>
          <cell r="N42">
            <v>25723</v>
          </cell>
        </row>
        <row r="43">
          <cell r="A43">
            <v>41</v>
          </cell>
          <cell r="B43" t="str">
            <v>W3662</v>
          </cell>
          <cell r="C43" t="str">
            <v>Stoltze Cogeneration Plant - Stoltze CoGen1</v>
          </cell>
          <cell r="N43">
            <v>15000</v>
          </cell>
        </row>
        <row r="44">
          <cell r="A44">
            <v>42</v>
          </cell>
          <cell r="B44" t="str">
            <v>W1881</v>
          </cell>
          <cell r="C44" t="str">
            <v>Thousand Springs Wind Park, LLC - Thousand Springs Wind Park</v>
          </cell>
          <cell r="N44">
            <v>8681</v>
          </cell>
        </row>
        <row r="45">
          <cell r="A45">
            <v>43</v>
          </cell>
          <cell r="B45" t="str">
            <v>W1749</v>
          </cell>
          <cell r="C45" t="str">
            <v>Top of the World - Top of the World</v>
          </cell>
          <cell r="N45">
            <v>21727</v>
          </cell>
        </row>
        <row r="46">
          <cell r="A46">
            <v>44</v>
          </cell>
          <cell r="B46" t="str">
            <v>W1883</v>
          </cell>
          <cell r="C46" t="str">
            <v>Tuana Gulch Wind Park, LLC - Tuana Gulch Wind Park</v>
          </cell>
          <cell r="N46">
            <v>7912</v>
          </cell>
        </row>
        <row r="47">
          <cell r="A47">
            <v>45</v>
          </cell>
          <cell r="B47" t="str">
            <v>W1503</v>
          </cell>
          <cell r="C47" t="str">
            <v>Tuana Springs Energy, LLC - Tuana Springs</v>
          </cell>
          <cell r="N47">
            <v>40105</v>
          </cell>
        </row>
        <row r="48">
          <cell r="A48">
            <v>46</v>
          </cell>
          <cell r="B48" t="str">
            <v>W360</v>
          </cell>
          <cell r="C48" t="str">
            <v>White Creek Wind 1 - White Creek</v>
          </cell>
          <cell r="N48">
            <v>4124</v>
          </cell>
        </row>
        <row r="53">
          <cell r="A53">
            <v>1001</v>
          </cell>
          <cell r="B53" t="str">
            <v>W5070</v>
          </cell>
          <cell r="C53" t="str">
            <v>Grand View 2 West</v>
          </cell>
          <cell r="K53">
            <v>18511</v>
          </cell>
        </row>
        <row r="54">
          <cell r="A54">
            <v>1002</v>
          </cell>
          <cell r="B54" t="str">
            <v>W5069</v>
          </cell>
          <cell r="C54" t="str">
            <v>Grand View 5 East</v>
          </cell>
          <cell r="K54">
            <v>6741</v>
          </cell>
        </row>
        <row r="55">
          <cell r="A55">
            <v>1003</v>
          </cell>
          <cell r="B55" t="str">
            <v>W5076</v>
          </cell>
          <cell r="C55" t="str">
            <v>ID Solar 1</v>
          </cell>
          <cell r="K55">
            <v>12048</v>
          </cell>
        </row>
        <row r="56">
          <cell r="A56">
            <v>1004</v>
          </cell>
          <cell r="B56" t="str">
            <v>W797</v>
          </cell>
          <cell r="C56" t="str">
            <v>Kettle Falls Woodwaste Plant - Kettle Falls 2</v>
          </cell>
        </row>
        <row r="57">
          <cell r="A57">
            <v>1005</v>
          </cell>
          <cell r="B57" t="str">
            <v>W130</v>
          </cell>
          <cell r="C57" t="str">
            <v>Kettle Falls Woodwaste Plant - Kettle Falls Woodwaste Plant</v>
          </cell>
        </row>
        <row r="59">
          <cell r="C59" t="str">
            <v>INSERT ABOVE</v>
          </cell>
        </row>
        <row r="60">
          <cell r="E60">
            <v>0</v>
          </cell>
          <cell r="F60">
            <v>526562</v>
          </cell>
          <cell r="G60">
            <v>586091</v>
          </cell>
          <cell r="H60">
            <v>488637</v>
          </cell>
          <cell r="I60">
            <v>441018</v>
          </cell>
          <cell r="J60">
            <v>1649762</v>
          </cell>
          <cell r="K60">
            <v>1647643</v>
          </cell>
          <cell r="L60">
            <v>1716929</v>
          </cell>
          <cell r="M60">
            <v>1694107</v>
          </cell>
          <cell r="N60">
            <v>2911767</v>
          </cell>
          <cell r="O60">
            <v>2830651</v>
          </cell>
          <cell r="P60">
            <v>0</v>
          </cell>
          <cell r="Q60">
            <v>0</v>
          </cell>
          <cell r="R60">
            <v>0</v>
          </cell>
        </row>
      </sheetData>
      <sheetData sheetId="4">
        <row r="2">
          <cell r="A2" t="str">
            <v>PSE ID</v>
          </cell>
          <cell r="B2" t="str">
            <v>WREGIS ID</v>
          </cell>
          <cell r="C2" t="str">
            <v>Facility Name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  <cell r="S2" t="str">
            <v>INSERT LEFT</v>
          </cell>
        </row>
        <row r="3">
          <cell r="A3">
            <v>1</v>
          </cell>
          <cell r="B3" t="str">
            <v>W4865</v>
          </cell>
          <cell r="C3" t="str">
            <v>Baker River Project</v>
          </cell>
        </row>
        <row r="4">
          <cell r="A4">
            <v>2</v>
          </cell>
          <cell r="B4" t="str">
            <v>W14351</v>
          </cell>
          <cell r="C4" t="str">
            <v>Clearwater</v>
          </cell>
          <cell r="P4">
            <v>212195</v>
          </cell>
          <cell r="Q4">
            <v>1291253</v>
          </cell>
        </row>
        <row r="5">
          <cell r="A5">
            <v>3</v>
          </cell>
          <cell r="B5" t="str">
            <v>W13230</v>
          </cell>
          <cell r="C5" t="str">
            <v>Golden Hills</v>
          </cell>
        </row>
        <row r="6">
          <cell r="A6">
            <v>4</v>
          </cell>
          <cell r="B6" t="str">
            <v>W184</v>
          </cell>
          <cell r="C6" t="str">
            <v>Hopkins Ridge</v>
          </cell>
          <cell r="E6">
            <v>4410</v>
          </cell>
          <cell r="F6">
            <v>238842</v>
          </cell>
          <cell r="G6">
            <v>223346</v>
          </cell>
          <cell r="I6">
            <v>238385</v>
          </cell>
          <cell r="J6">
            <v>207498</v>
          </cell>
          <cell r="K6">
            <v>255144</v>
          </cell>
          <cell r="L6">
            <v>215750</v>
          </cell>
          <cell r="M6">
            <v>299844</v>
          </cell>
        </row>
        <row r="7">
          <cell r="A7">
            <v>5</v>
          </cell>
          <cell r="B7" t="str">
            <v>W1382</v>
          </cell>
          <cell r="C7" t="str">
            <v>Hopkins Ridge Phase II</v>
          </cell>
          <cell r="F7">
            <v>10509</v>
          </cell>
          <cell r="G7">
            <v>9827</v>
          </cell>
          <cell r="I7">
            <v>14879</v>
          </cell>
          <cell r="J7">
            <v>10000</v>
          </cell>
          <cell r="K7">
            <v>15881</v>
          </cell>
          <cell r="L7">
            <v>8722</v>
          </cell>
          <cell r="M7">
            <v>15655</v>
          </cell>
        </row>
        <row r="8">
          <cell r="A8">
            <v>6</v>
          </cell>
          <cell r="B8" t="str">
            <v>W237</v>
          </cell>
          <cell r="C8" t="str">
            <v>Klondike III</v>
          </cell>
          <cell r="G8">
            <v>67395</v>
          </cell>
          <cell r="I8">
            <v>60908</v>
          </cell>
          <cell r="J8">
            <v>64389</v>
          </cell>
          <cell r="K8">
            <v>53421</v>
          </cell>
          <cell r="L8">
            <v>61829</v>
          </cell>
          <cell r="M8">
            <v>30152</v>
          </cell>
          <cell r="P8">
            <v>74096</v>
          </cell>
          <cell r="Q8">
            <v>61644</v>
          </cell>
        </row>
        <row r="9">
          <cell r="A9">
            <v>7</v>
          </cell>
          <cell r="B9" t="str">
            <v>W2669</v>
          </cell>
          <cell r="C9" t="str">
            <v>Lower Snake River - Dodge Junction</v>
          </cell>
          <cell r="G9">
            <v>269130</v>
          </cell>
          <cell r="H9">
            <v>270101.66666666669</v>
          </cell>
          <cell r="I9">
            <v>421560</v>
          </cell>
          <cell r="J9">
            <v>500734</v>
          </cell>
          <cell r="K9">
            <v>413806</v>
          </cell>
          <cell r="L9">
            <v>508243</v>
          </cell>
          <cell r="M9">
            <v>412098</v>
          </cell>
          <cell r="N9">
            <v>560293</v>
          </cell>
          <cell r="O9">
            <v>527221</v>
          </cell>
        </row>
        <row r="10">
          <cell r="A10">
            <v>8</v>
          </cell>
          <cell r="B10" t="str">
            <v>W2670</v>
          </cell>
          <cell r="C10" t="str">
            <v>Lower Snake River - Phalen Gulch</v>
          </cell>
          <cell r="F10">
            <v>188425</v>
          </cell>
          <cell r="G10">
            <v>202986.66666666669</v>
          </cell>
          <cell r="H10">
            <v>209515</v>
          </cell>
          <cell r="I10">
            <v>301443</v>
          </cell>
          <cell r="J10">
            <v>367953</v>
          </cell>
          <cell r="K10">
            <v>299266</v>
          </cell>
          <cell r="L10">
            <v>370818</v>
          </cell>
          <cell r="M10">
            <v>298679</v>
          </cell>
          <cell r="N10">
            <v>404341</v>
          </cell>
          <cell r="O10">
            <v>395070</v>
          </cell>
        </row>
        <row r="11">
          <cell r="A11">
            <v>9</v>
          </cell>
          <cell r="B11" t="str">
            <v>W1491</v>
          </cell>
          <cell r="C11" t="str">
            <v>Sierra Pacific Burlington - Sierra Pacific Burlington</v>
          </cell>
        </row>
        <row r="12">
          <cell r="A12">
            <v>10</v>
          </cell>
          <cell r="B12" t="str">
            <v>W4866</v>
          </cell>
          <cell r="C12" t="str">
            <v>Snoqualmie Falls Project</v>
          </cell>
        </row>
        <row r="13">
          <cell r="A13">
            <v>11</v>
          </cell>
          <cell r="B13" t="str">
            <v>W183</v>
          </cell>
          <cell r="C13" t="str">
            <v>Wild Horse</v>
          </cell>
          <cell r="F13">
            <v>92779</v>
          </cell>
          <cell r="G13">
            <v>308445</v>
          </cell>
          <cell r="H13">
            <v>4527</v>
          </cell>
          <cell r="I13">
            <v>469503</v>
          </cell>
          <cell r="J13">
            <v>305994</v>
          </cell>
          <cell r="K13">
            <v>471878</v>
          </cell>
          <cell r="L13">
            <v>334325</v>
          </cell>
          <cell r="M13">
            <v>102487</v>
          </cell>
          <cell r="N13">
            <v>222891</v>
          </cell>
          <cell r="P13">
            <v>475051</v>
          </cell>
          <cell r="Q13">
            <v>142828</v>
          </cell>
        </row>
        <row r="14">
          <cell r="A14">
            <v>12</v>
          </cell>
          <cell r="B14" t="str">
            <v>W1364</v>
          </cell>
          <cell r="C14" t="str">
            <v>Wild Horse Phase II</v>
          </cell>
          <cell r="F14">
            <v>55536</v>
          </cell>
          <cell r="G14">
            <v>59369.166666666672</v>
          </cell>
          <cell r="H14">
            <v>6684.166666666667</v>
          </cell>
          <cell r="I14">
            <v>88693</v>
          </cell>
          <cell r="J14">
            <v>108686</v>
          </cell>
          <cell r="K14">
            <v>99368</v>
          </cell>
          <cell r="L14">
            <v>103462</v>
          </cell>
          <cell r="M14">
            <v>99359</v>
          </cell>
          <cell r="N14">
            <v>123857</v>
          </cell>
          <cell r="O14">
            <v>13655.833333333334</v>
          </cell>
        </row>
        <row r="15">
          <cell r="A15">
            <v>13</v>
          </cell>
          <cell r="B15" t="str">
            <v>W1875</v>
          </cell>
          <cell r="C15" t="str">
            <v>Camp Reed Wind Park - Camp Reed Wind Park</v>
          </cell>
          <cell r="M15">
            <v>17435</v>
          </cell>
        </row>
        <row r="16">
          <cell r="A16">
            <v>14</v>
          </cell>
          <cell r="B16" t="str">
            <v>W774</v>
          </cell>
          <cell r="C16" t="str">
            <v>Condon Wind Power</v>
          </cell>
          <cell r="M16">
            <v>591</v>
          </cell>
        </row>
        <row r="17">
          <cell r="A17">
            <v>15</v>
          </cell>
          <cell r="B17" t="str">
            <v>W833</v>
          </cell>
          <cell r="C17" t="str">
            <v>Condon Wind Power Phase II</v>
          </cell>
          <cell r="M17">
            <v>604</v>
          </cell>
        </row>
        <row r="18">
          <cell r="A18">
            <v>16</v>
          </cell>
          <cell r="B18" t="str">
            <v>W2233</v>
          </cell>
          <cell r="C18" t="str">
            <v>Cosmo Specialty Fibers - Cos1</v>
          </cell>
          <cell r="M18">
            <v>25871</v>
          </cell>
        </row>
        <row r="19">
          <cell r="A19">
            <v>17</v>
          </cell>
          <cell r="B19" t="str">
            <v>W2242</v>
          </cell>
          <cell r="C19" t="str">
            <v>Cosmo Specialty Fibers Inc. - COS2</v>
          </cell>
          <cell r="M19">
            <v>26987</v>
          </cell>
        </row>
        <row r="20">
          <cell r="A20">
            <v>18</v>
          </cell>
          <cell r="B20" t="str">
            <v>W1862</v>
          </cell>
          <cell r="C20" t="str">
            <v>Golden Valley Wind Park - Golden Valley Wind Park</v>
          </cell>
          <cell r="M20">
            <v>8707</v>
          </cell>
        </row>
        <row r="21">
          <cell r="A21">
            <v>19</v>
          </cell>
          <cell r="B21" t="str">
            <v>W536</v>
          </cell>
          <cell r="C21" t="str">
            <v>Goodnoe Hills - Goodnoe Hills</v>
          </cell>
        </row>
        <row r="22">
          <cell r="A22">
            <v>20</v>
          </cell>
          <cell r="B22" t="str">
            <v>W1634</v>
          </cell>
          <cell r="C22" t="str">
            <v>Hidden Hollow Energy LLC - Hidden Hollow Energy</v>
          </cell>
        </row>
        <row r="23">
          <cell r="A23">
            <v>21</v>
          </cell>
          <cell r="B23" t="str">
            <v>W3260</v>
          </cell>
          <cell r="C23" t="str">
            <v>Horse Butte Wind</v>
          </cell>
          <cell r="M23">
            <v>4794</v>
          </cell>
        </row>
        <row r="24">
          <cell r="A24">
            <v>22</v>
          </cell>
          <cell r="B24" t="str">
            <v>W238</v>
          </cell>
          <cell r="C24" t="str">
            <v>Klondike 1</v>
          </cell>
          <cell r="M24">
            <v>755</v>
          </cell>
        </row>
        <row r="25">
          <cell r="A25">
            <v>23</v>
          </cell>
          <cell r="B25" t="str">
            <v>W237</v>
          </cell>
          <cell r="C25" t="str">
            <v>Klondike III - Klondike Wind Power III LLC</v>
          </cell>
          <cell r="M25">
            <v>19040</v>
          </cell>
        </row>
        <row r="26">
          <cell r="A26">
            <v>24</v>
          </cell>
          <cell r="B26" t="str">
            <v>W817</v>
          </cell>
          <cell r="C26" t="str">
            <v>Klondike IIIa - Klondike Wind Power IIIa</v>
          </cell>
          <cell r="M26">
            <v>1852</v>
          </cell>
        </row>
        <row r="27">
          <cell r="A27">
            <v>25</v>
          </cell>
          <cell r="B27" t="str">
            <v>W185</v>
          </cell>
          <cell r="C27" t="str">
            <v>Marengo - Marengo</v>
          </cell>
        </row>
        <row r="28">
          <cell r="A28">
            <v>26</v>
          </cell>
          <cell r="B28" t="str">
            <v>W3186</v>
          </cell>
          <cell r="C28" t="str">
            <v>Meadow Creek Wind Farm - Five Pine Project</v>
          </cell>
          <cell r="M28">
            <v>25276</v>
          </cell>
        </row>
        <row r="29">
          <cell r="A29">
            <v>27</v>
          </cell>
          <cell r="B29" t="str">
            <v>W3185</v>
          </cell>
          <cell r="C29" t="str">
            <v>Meadow Creek Wind Farm - North Point Wind Farm</v>
          </cell>
          <cell r="M29">
            <v>49724</v>
          </cell>
        </row>
        <row r="30">
          <cell r="A30">
            <v>28</v>
          </cell>
          <cell r="B30" t="str">
            <v>W2869</v>
          </cell>
          <cell r="C30" t="str">
            <v>Mountain Air Wind Projects - Mountain Air Wind Projects</v>
          </cell>
          <cell r="M30">
            <v>681</v>
          </cell>
        </row>
        <row r="31">
          <cell r="A31">
            <v>29</v>
          </cell>
          <cell r="B31" t="str">
            <v>W5616</v>
          </cell>
          <cell r="C31" t="str">
            <v>Mt Home Solar 1 LLC - Mt Home Solar 1 LLC</v>
          </cell>
        </row>
        <row r="32">
          <cell r="A32">
            <v>30</v>
          </cell>
          <cell r="B32" t="str">
            <v>W697</v>
          </cell>
          <cell r="C32" t="str">
            <v>Nine Canyon Wind Project - Nine Canyon Phase 3</v>
          </cell>
          <cell r="M32">
            <v>4429</v>
          </cell>
        </row>
        <row r="33">
          <cell r="A33">
            <v>31</v>
          </cell>
          <cell r="B33" t="str">
            <v>W684</v>
          </cell>
          <cell r="C33" t="str">
            <v>Nine Canyon Wind Project - Nine Canyon Wind Project</v>
          </cell>
          <cell r="M33">
            <v>4147</v>
          </cell>
        </row>
        <row r="34">
          <cell r="A34">
            <v>32</v>
          </cell>
          <cell r="B34" t="str">
            <v>W1882</v>
          </cell>
          <cell r="C34" t="str">
            <v>Oregon Trail Wind Park, LLC - Oregon Trail Wind Park</v>
          </cell>
          <cell r="M34">
            <v>9879</v>
          </cell>
        </row>
        <row r="35">
          <cell r="A35">
            <v>33</v>
          </cell>
          <cell r="B35" t="str">
            <v>W1844</v>
          </cell>
          <cell r="C35" t="str">
            <v>PaTu Wind Farm - PaTu Wind</v>
          </cell>
          <cell r="M35">
            <v>26276</v>
          </cell>
        </row>
        <row r="36">
          <cell r="A36">
            <v>34</v>
          </cell>
          <cell r="B36" t="str">
            <v>W928</v>
          </cell>
          <cell r="C36" t="str">
            <v>Rolling Hills - Rolling Hills</v>
          </cell>
          <cell r="M36">
            <v>15000</v>
          </cell>
        </row>
        <row r="37">
          <cell r="A37">
            <v>35</v>
          </cell>
          <cell r="B37" t="str">
            <v>W2616</v>
          </cell>
          <cell r="C37" t="str">
            <v>Roseburg LFG - Roseburg LFG Energy</v>
          </cell>
          <cell r="M37">
            <v>2361</v>
          </cell>
        </row>
        <row r="38">
          <cell r="A38">
            <v>36</v>
          </cell>
          <cell r="B38" t="str">
            <v>W1885</v>
          </cell>
          <cell r="C38" t="str">
            <v>Salmon Falls Wind Park, LLC - Salmon Falls Wind Park</v>
          </cell>
          <cell r="M38">
            <v>17090</v>
          </cell>
        </row>
        <row r="39">
          <cell r="A39">
            <v>37</v>
          </cell>
          <cell r="B39" t="str">
            <v>W2323</v>
          </cell>
          <cell r="C39" t="str">
            <v>Sawtooth Wind Project - Sawtooth Wind Project</v>
          </cell>
          <cell r="M39">
            <v>54367</v>
          </cell>
        </row>
        <row r="40">
          <cell r="A40">
            <v>38</v>
          </cell>
          <cell r="B40" t="str">
            <v>W2042</v>
          </cell>
          <cell r="C40" t="str">
            <v>Sierra Pacific Burlington - SPI Burlington Onsite Load</v>
          </cell>
        </row>
        <row r="41">
          <cell r="A41">
            <v>39</v>
          </cell>
          <cell r="B41" t="str">
            <v>W248</v>
          </cell>
          <cell r="C41" t="str">
            <v>Stateline (WA) - FPL Energy Vansycle LLC</v>
          </cell>
          <cell r="M41">
            <v>2582</v>
          </cell>
        </row>
        <row r="42">
          <cell r="A42">
            <v>40</v>
          </cell>
          <cell r="B42" t="str">
            <v>W813</v>
          </cell>
          <cell r="C42" t="str">
            <v>stimson lumber-plummer - stimson-plummer</v>
          </cell>
        </row>
        <row r="43">
          <cell r="A43">
            <v>41</v>
          </cell>
          <cell r="B43" t="str">
            <v>W3662</v>
          </cell>
          <cell r="C43" t="str">
            <v>Stoltze Cogeneration Plant - Stoltze CoGen1</v>
          </cell>
        </row>
        <row r="44">
          <cell r="A44">
            <v>42</v>
          </cell>
          <cell r="B44" t="str">
            <v>W1881</v>
          </cell>
          <cell r="C44" t="str">
            <v>Thousand Springs Wind Park, LLC - Thousand Springs Wind Park</v>
          </cell>
          <cell r="M44">
            <v>8681</v>
          </cell>
        </row>
        <row r="45">
          <cell r="A45">
            <v>43</v>
          </cell>
          <cell r="B45" t="str">
            <v>W1749</v>
          </cell>
          <cell r="C45" t="str">
            <v>Top of the World - Top of the World</v>
          </cell>
          <cell r="M45">
            <v>21727</v>
          </cell>
        </row>
        <row r="46">
          <cell r="A46">
            <v>44</v>
          </cell>
          <cell r="B46" t="str">
            <v>W1883</v>
          </cell>
          <cell r="C46" t="str">
            <v>Tuana Gulch Wind Park, LLC - Tuana Gulch Wind Park</v>
          </cell>
          <cell r="M46">
            <v>7912</v>
          </cell>
        </row>
        <row r="47">
          <cell r="A47">
            <v>45</v>
          </cell>
          <cell r="B47" t="str">
            <v>W1503</v>
          </cell>
          <cell r="C47" t="str">
            <v>Tuana Springs Energy, LLC - Tuana Springs</v>
          </cell>
          <cell r="M47">
            <v>30105</v>
          </cell>
        </row>
        <row r="48">
          <cell r="A48">
            <v>46</v>
          </cell>
          <cell r="B48" t="str">
            <v>W360</v>
          </cell>
          <cell r="C48" t="str">
            <v>White Creek Wind 1 - White Creek</v>
          </cell>
          <cell r="M48">
            <v>3077</v>
          </cell>
        </row>
        <row r="53">
          <cell r="A53">
            <v>1001</v>
          </cell>
          <cell r="B53" t="str">
            <v>W5070</v>
          </cell>
          <cell r="C53" t="str">
            <v>Grand View 2 West</v>
          </cell>
        </row>
        <row r="54">
          <cell r="A54">
            <v>1002</v>
          </cell>
          <cell r="B54" t="str">
            <v>W5069</v>
          </cell>
          <cell r="C54" t="str">
            <v>Grand View 5 East</v>
          </cell>
        </row>
        <row r="55">
          <cell r="A55">
            <v>1003</v>
          </cell>
          <cell r="B55" t="str">
            <v>W5076</v>
          </cell>
          <cell r="C55" t="str">
            <v>ID Solar 1</v>
          </cell>
        </row>
        <row r="56">
          <cell r="A56">
            <v>1004</v>
          </cell>
          <cell r="B56" t="str">
            <v>W797</v>
          </cell>
          <cell r="C56" t="str">
            <v>Kettle Falls Woodwaste Plant - Kettle Falls 2</v>
          </cell>
        </row>
        <row r="57">
          <cell r="A57">
            <v>1005</v>
          </cell>
          <cell r="B57" t="str">
            <v>W130</v>
          </cell>
          <cell r="C57" t="str">
            <v>Kettle Falls Woodwaste Plant - Kettle Falls Woodwaste Plant</v>
          </cell>
        </row>
        <row r="59">
          <cell r="C59" t="str">
            <v>INSERT ABOVE</v>
          </cell>
        </row>
        <row r="60">
          <cell r="E60">
            <v>4410</v>
          </cell>
          <cell r="F60">
            <v>586091</v>
          </cell>
          <cell r="G60">
            <v>1140498.8333333335</v>
          </cell>
          <cell r="H60">
            <v>490827.83333333337</v>
          </cell>
          <cell r="I60">
            <v>1595371</v>
          </cell>
          <cell r="J60">
            <v>1565254</v>
          </cell>
          <cell r="K60">
            <v>1608764</v>
          </cell>
          <cell r="L60">
            <v>1603149</v>
          </cell>
          <cell r="M60">
            <v>1648224</v>
          </cell>
          <cell r="N60">
            <v>1311382</v>
          </cell>
          <cell r="O60">
            <v>935946.83333333337</v>
          </cell>
          <cell r="P60">
            <v>761342</v>
          </cell>
          <cell r="Q60">
            <v>1495725</v>
          </cell>
          <cell r="R60">
            <v>0</v>
          </cell>
        </row>
      </sheetData>
      <sheetData sheetId="5">
        <row r="2">
          <cell r="A2" t="str">
            <v>PSE ID</v>
          </cell>
          <cell r="B2" t="str">
            <v>WREGIS ID</v>
          </cell>
          <cell r="C2" t="str">
            <v>Facility Name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  <cell r="S2" t="str">
            <v>INSERT LEFT</v>
          </cell>
        </row>
        <row r="3">
          <cell r="A3">
            <v>1</v>
          </cell>
          <cell r="B3" t="str">
            <v>W4865</v>
          </cell>
          <cell r="C3" t="str">
            <v>Baker River Project</v>
          </cell>
        </row>
        <row r="4">
          <cell r="A4">
            <v>2</v>
          </cell>
          <cell r="B4" t="str">
            <v>W14351</v>
          </cell>
          <cell r="C4" t="str">
            <v>Clearwater</v>
          </cell>
        </row>
        <row r="5">
          <cell r="A5">
            <v>3</v>
          </cell>
          <cell r="B5" t="str">
            <v>W13230</v>
          </cell>
          <cell r="C5" t="str">
            <v>Golden Hills</v>
          </cell>
        </row>
        <row r="6">
          <cell r="A6">
            <v>4</v>
          </cell>
          <cell r="B6" t="str">
            <v>W184</v>
          </cell>
          <cell r="C6" t="str">
            <v>Hopkins Ridge</v>
          </cell>
        </row>
        <row r="7">
          <cell r="A7">
            <v>5</v>
          </cell>
          <cell r="B7" t="str">
            <v>W1382</v>
          </cell>
          <cell r="C7" t="str">
            <v>Hopkins Ridge Phase II</v>
          </cell>
        </row>
        <row r="8">
          <cell r="A8">
            <v>6</v>
          </cell>
          <cell r="B8" t="str">
            <v>W237</v>
          </cell>
          <cell r="C8" t="str">
            <v>Klondike III</v>
          </cell>
        </row>
        <row r="9">
          <cell r="A9">
            <v>7</v>
          </cell>
          <cell r="B9" t="str">
            <v>W2669</v>
          </cell>
          <cell r="C9" t="str">
            <v>Lower Snake River - Dodge Junction</v>
          </cell>
        </row>
        <row r="10">
          <cell r="A10">
            <v>8</v>
          </cell>
          <cell r="B10" t="str">
            <v>W2670</v>
          </cell>
          <cell r="C10" t="str">
            <v>Lower Snake River - Phalen Gulch</v>
          </cell>
        </row>
        <row r="11">
          <cell r="A11">
            <v>9</v>
          </cell>
          <cell r="B11" t="str">
            <v>W1491</v>
          </cell>
          <cell r="C11" t="str">
            <v>Sierra Pacific Burlington - Sierra Pacific Burlington</v>
          </cell>
        </row>
        <row r="12">
          <cell r="A12">
            <v>10</v>
          </cell>
          <cell r="B12" t="str">
            <v>W4866</v>
          </cell>
          <cell r="C12" t="str">
            <v>Snoqualmie Falls Project</v>
          </cell>
        </row>
        <row r="13">
          <cell r="A13">
            <v>11</v>
          </cell>
          <cell r="B13" t="str">
            <v>W183</v>
          </cell>
          <cell r="C13" t="str">
            <v>Wild Horse</v>
          </cell>
        </row>
        <row r="14">
          <cell r="A14">
            <v>12</v>
          </cell>
          <cell r="B14" t="str">
            <v>W1364</v>
          </cell>
          <cell r="C14" t="str">
            <v>Wild Horse Phase II</v>
          </cell>
        </row>
        <row r="15">
          <cell r="A15">
            <v>13</v>
          </cell>
          <cell r="B15" t="str">
            <v>W1875</v>
          </cell>
          <cell r="C15" t="str">
            <v>Camp Reed Wind Park - Camp Reed Wind Park</v>
          </cell>
        </row>
        <row r="16">
          <cell r="A16">
            <v>14</v>
          </cell>
          <cell r="B16" t="str">
            <v>W774</v>
          </cell>
          <cell r="C16" t="str">
            <v>Condon Wind Power</v>
          </cell>
        </row>
        <row r="17">
          <cell r="A17">
            <v>15</v>
          </cell>
          <cell r="B17" t="str">
            <v>W833</v>
          </cell>
          <cell r="C17" t="str">
            <v>Condon Wind Power Phase II</v>
          </cell>
        </row>
        <row r="18">
          <cell r="A18">
            <v>16</v>
          </cell>
          <cell r="B18" t="str">
            <v>W2233</v>
          </cell>
          <cell r="C18" t="str">
            <v>Cosmo Specialty Fibers - Cos1</v>
          </cell>
        </row>
        <row r="19">
          <cell r="A19">
            <v>17</v>
          </cell>
          <cell r="B19" t="str">
            <v>W2242</v>
          </cell>
          <cell r="C19" t="str">
            <v>Cosmo Specialty Fibers Inc. - COS2</v>
          </cell>
        </row>
        <row r="20">
          <cell r="A20">
            <v>18</v>
          </cell>
          <cell r="B20" t="str">
            <v>W1862</v>
          </cell>
          <cell r="C20" t="str">
            <v>Golden Valley Wind Park - Golden Valley Wind Park</v>
          </cell>
        </row>
        <row r="21">
          <cell r="A21">
            <v>19</v>
          </cell>
          <cell r="B21" t="str">
            <v>W536</v>
          </cell>
          <cell r="C21" t="str">
            <v>Goodnoe Hills - Goodnoe Hills</v>
          </cell>
        </row>
        <row r="22">
          <cell r="A22">
            <v>20</v>
          </cell>
          <cell r="B22" t="str">
            <v>W1634</v>
          </cell>
          <cell r="C22" t="str">
            <v>Hidden Hollow Energy LLC - Hidden Hollow Energy</v>
          </cell>
        </row>
        <row r="23">
          <cell r="A23">
            <v>21</v>
          </cell>
          <cell r="B23" t="str">
            <v>W3260</v>
          </cell>
          <cell r="C23" t="str">
            <v>Horse Butte Wind</v>
          </cell>
        </row>
        <row r="24">
          <cell r="A24">
            <v>22</v>
          </cell>
          <cell r="B24" t="str">
            <v>W238</v>
          </cell>
          <cell r="C24" t="str">
            <v>Klondike 1</v>
          </cell>
        </row>
        <row r="25">
          <cell r="A25">
            <v>23</v>
          </cell>
          <cell r="B25" t="str">
            <v>W237</v>
          </cell>
          <cell r="C25" t="str">
            <v>Klondike III - Klondike Wind Power III LLC</v>
          </cell>
        </row>
        <row r="26">
          <cell r="A26">
            <v>24</v>
          </cell>
          <cell r="B26" t="str">
            <v>W817</v>
          </cell>
          <cell r="C26" t="str">
            <v>Klondike IIIa - Klondike Wind Power IIIa</v>
          </cell>
        </row>
        <row r="27">
          <cell r="A27">
            <v>25</v>
          </cell>
          <cell r="B27" t="str">
            <v>W185</v>
          </cell>
          <cell r="C27" t="str">
            <v>Marengo - Marengo</v>
          </cell>
        </row>
        <row r="28">
          <cell r="A28">
            <v>26</v>
          </cell>
          <cell r="B28" t="str">
            <v>W3186</v>
          </cell>
          <cell r="C28" t="str">
            <v>Meadow Creek Wind Farm - Five Pine Project</v>
          </cell>
        </row>
        <row r="29">
          <cell r="A29">
            <v>27</v>
          </cell>
          <cell r="B29" t="str">
            <v>W3185</v>
          </cell>
          <cell r="C29" t="str">
            <v>Meadow Creek Wind Farm - North Point Wind Farm</v>
          </cell>
        </row>
        <row r="30">
          <cell r="A30">
            <v>28</v>
          </cell>
          <cell r="B30" t="str">
            <v>W2869</v>
          </cell>
          <cell r="C30" t="str">
            <v>Mountain Air Wind Projects - Mountain Air Wind Projects</v>
          </cell>
        </row>
        <row r="31">
          <cell r="A31">
            <v>29</v>
          </cell>
          <cell r="B31" t="str">
            <v>W5616</v>
          </cell>
          <cell r="C31" t="str">
            <v>Nine Canyon Wind Project - Nine Canyon Phase 3</v>
          </cell>
        </row>
        <row r="32">
          <cell r="A32">
            <v>30</v>
          </cell>
          <cell r="B32" t="str">
            <v>W697</v>
          </cell>
          <cell r="C32" t="str">
            <v>Nine Canyon Wind Project - Nine Canyon Phase 3</v>
          </cell>
        </row>
        <row r="33">
          <cell r="A33">
            <v>31</v>
          </cell>
          <cell r="B33" t="str">
            <v>W684</v>
          </cell>
          <cell r="C33" t="str">
            <v>Nine Canyon Wind Project - Nine Canyon Wind Project</v>
          </cell>
          <cell r="O33">
            <v>3613</v>
          </cell>
        </row>
        <row r="34">
          <cell r="A34">
            <v>32</v>
          </cell>
          <cell r="B34" t="str">
            <v>W1882</v>
          </cell>
          <cell r="C34" t="str">
            <v>Oregon Trail Wind Park, LLC - Oregon Trail Wind Park</v>
          </cell>
        </row>
        <row r="35">
          <cell r="A35">
            <v>33</v>
          </cell>
          <cell r="B35" t="str">
            <v>W1844</v>
          </cell>
          <cell r="C35" t="str">
            <v>PaTu Wind Farm - PaTu Wind</v>
          </cell>
        </row>
        <row r="36">
          <cell r="A36">
            <v>34</v>
          </cell>
          <cell r="B36" t="str">
            <v>W928</v>
          </cell>
          <cell r="C36" t="str">
            <v>Rolling Hills - Rolling Hills</v>
          </cell>
        </row>
        <row r="37">
          <cell r="A37">
            <v>35</v>
          </cell>
          <cell r="B37" t="str">
            <v>W2616</v>
          </cell>
          <cell r="C37" t="str">
            <v>Roseburg LFG - Roseburg LFG Energy</v>
          </cell>
        </row>
        <row r="38">
          <cell r="A38">
            <v>36</v>
          </cell>
          <cell r="B38" t="str">
            <v>W1885</v>
          </cell>
          <cell r="C38" t="str">
            <v>Salmon Falls Wind Park, LLC - Salmon Falls Wind Park</v>
          </cell>
        </row>
        <row r="39">
          <cell r="A39">
            <v>37</v>
          </cell>
          <cell r="B39" t="str">
            <v>W2323</v>
          </cell>
          <cell r="C39" t="str">
            <v>Sawtooth Wind Project - Sawtooth Wind Project</v>
          </cell>
        </row>
        <row r="40">
          <cell r="A40">
            <v>38</v>
          </cell>
          <cell r="B40" t="str">
            <v>W2042</v>
          </cell>
          <cell r="C40" t="str">
            <v>Sierra Pacific Burlington - SPI Burlington Onsite Load</v>
          </cell>
        </row>
        <row r="41">
          <cell r="A41">
            <v>39</v>
          </cell>
          <cell r="B41" t="str">
            <v>W248</v>
          </cell>
          <cell r="C41" t="str">
            <v>Stateline (WA) - FPL Energy Vansycle LLC</v>
          </cell>
        </row>
        <row r="42">
          <cell r="A42">
            <v>40</v>
          </cell>
          <cell r="B42" t="str">
            <v>W813</v>
          </cell>
          <cell r="C42" t="str">
            <v>stimson lumber-plummer - stimson-plummer</v>
          </cell>
        </row>
        <row r="43">
          <cell r="A43">
            <v>41</v>
          </cell>
          <cell r="B43" t="str">
            <v>W3662</v>
          </cell>
          <cell r="C43" t="str">
            <v>Stoltze Cogeneration Plant - Stoltze CoGen1</v>
          </cell>
        </row>
        <row r="44">
          <cell r="A44">
            <v>42</v>
          </cell>
          <cell r="B44" t="str">
            <v>W1881</v>
          </cell>
          <cell r="C44" t="str">
            <v>Thousand Springs Wind Park, LLC - Thousand Springs Wind Park</v>
          </cell>
        </row>
        <row r="45">
          <cell r="A45">
            <v>43</v>
          </cell>
          <cell r="B45" t="str">
            <v>W1749</v>
          </cell>
          <cell r="C45" t="str">
            <v>Top of the World - Top of the World</v>
          </cell>
        </row>
        <row r="46">
          <cell r="A46">
            <v>44</v>
          </cell>
          <cell r="B46" t="str">
            <v>W1883</v>
          </cell>
          <cell r="C46" t="str">
            <v>Tuana Gulch Wind Park, LLC - Tuana Gulch Wind Park</v>
          </cell>
        </row>
        <row r="47">
          <cell r="A47">
            <v>45</v>
          </cell>
          <cell r="B47" t="str">
            <v>W1503</v>
          </cell>
          <cell r="C47" t="str">
            <v>Tuana Springs Energy, LLC - Tuana Springs</v>
          </cell>
        </row>
        <row r="48">
          <cell r="A48">
            <v>46</v>
          </cell>
          <cell r="B48" t="str">
            <v>W360</v>
          </cell>
          <cell r="C48" t="str">
            <v>White Creek Wind 1 - White Creek</v>
          </cell>
        </row>
        <row r="53">
          <cell r="A53">
            <v>1001</v>
          </cell>
          <cell r="B53" t="str">
            <v>W5070</v>
          </cell>
          <cell r="C53" t="str">
            <v>Grand View 2 West</v>
          </cell>
        </row>
        <row r="54">
          <cell r="A54">
            <v>1002</v>
          </cell>
          <cell r="B54" t="str">
            <v>W5069</v>
          </cell>
          <cell r="C54" t="str">
            <v>Grand View 5 East</v>
          </cell>
        </row>
        <row r="55">
          <cell r="A55">
            <v>1003</v>
          </cell>
          <cell r="B55" t="str">
            <v>W5076</v>
          </cell>
          <cell r="C55" t="str">
            <v>ID Solar 1</v>
          </cell>
        </row>
        <row r="56">
          <cell r="A56">
            <v>1004</v>
          </cell>
          <cell r="B56" t="str">
            <v>W797</v>
          </cell>
          <cell r="C56" t="str">
            <v>Kettle Falls Woodwaste Plant - Kettle Falls 2</v>
          </cell>
        </row>
        <row r="57">
          <cell r="A57">
            <v>1005</v>
          </cell>
          <cell r="B57" t="str">
            <v>W130</v>
          </cell>
          <cell r="C57" t="str">
            <v>Kettle Falls Woodwaste Plant - Kettle Falls Woodwaste Plant</v>
          </cell>
        </row>
        <row r="59">
          <cell r="C59" t="str">
            <v>INSERT ABOVE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3613</v>
          </cell>
          <cell r="P60">
            <v>0</v>
          </cell>
          <cell r="Q60">
            <v>0</v>
          </cell>
          <cell r="R60">
            <v>0</v>
          </cell>
        </row>
      </sheetData>
      <sheetData sheetId="6" refreshError="1"/>
      <sheetData sheetId="7" refreshError="1"/>
      <sheetData sheetId="8">
        <row r="1">
          <cell r="C1" t="str">
            <v>Sales (including other dispositions)</v>
          </cell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  <cell r="K1">
            <v>2014</v>
          </cell>
          <cell r="L1">
            <v>2015</v>
          </cell>
          <cell r="M1">
            <v>2016</v>
          </cell>
          <cell r="N1">
            <v>2017</v>
          </cell>
          <cell r="O1">
            <v>2018</v>
          </cell>
          <cell r="P1">
            <v>2019</v>
          </cell>
          <cell r="Q1">
            <v>2020</v>
          </cell>
          <cell r="R1">
            <v>2021</v>
          </cell>
          <cell r="S1">
            <v>2022</v>
          </cell>
          <cell r="T1">
            <v>2023</v>
          </cell>
          <cell r="U1">
            <v>2024</v>
          </cell>
          <cell r="V1" t="str">
            <v>INSERT LEFT</v>
          </cell>
        </row>
        <row r="94">
          <cell r="C94" t="str">
            <v>Adjusted sales</v>
          </cell>
        </row>
        <row r="95">
          <cell r="B95" t="str">
            <v>W823</v>
          </cell>
          <cell r="C95" t="str">
            <v>Cassia Gulch Wind Park - Cassia Gulch Wind Park LLC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 t="str">
            <v>W14351</v>
          </cell>
          <cell r="C96" t="str">
            <v>Clearwater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20663</v>
          </cell>
          <cell r="U96">
            <v>0</v>
          </cell>
        </row>
        <row r="97">
          <cell r="B97" t="str">
            <v>W1862</v>
          </cell>
          <cell r="C97" t="str">
            <v>Golden Valley Wind Park - Golden Valley Wind Park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B98" t="str">
            <v>W4943</v>
          </cell>
          <cell r="C98" t="str">
            <v>Granite Mountain Solar West, LLC - Granite Mountain Solar West, LLC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15000</v>
          </cell>
          <cell r="S98">
            <v>0</v>
          </cell>
          <cell r="T98">
            <v>0</v>
          </cell>
          <cell r="U98">
            <v>0</v>
          </cell>
        </row>
        <row r="99">
          <cell r="B99" t="str">
            <v>W184</v>
          </cell>
          <cell r="C99" t="str">
            <v>Hopkins Ridge - Hopkins Ridge</v>
          </cell>
          <cell r="E99">
            <v>381418</v>
          </cell>
          <cell r="F99">
            <v>376303</v>
          </cell>
          <cell r="G99">
            <v>365202</v>
          </cell>
          <cell r="H99">
            <v>412556</v>
          </cell>
          <cell r="I99">
            <v>177324</v>
          </cell>
          <cell r="J99">
            <v>166117</v>
          </cell>
          <cell r="K99">
            <v>423662</v>
          </cell>
          <cell r="L99">
            <v>109781</v>
          </cell>
          <cell r="M99">
            <v>190560</v>
          </cell>
          <cell r="N99">
            <v>74400</v>
          </cell>
          <cell r="O99">
            <v>176270</v>
          </cell>
          <cell r="P99">
            <v>25000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B100" t="str">
            <v>W1382</v>
          </cell>
          <cell r="C100" t="str">
            <v>Hopkins Ridge - Hopkins Ridge Phase II</v>
          </cell>
          <cell r="E100">
            <v>0</v>
          </cell>
          <cell r="F100">
            <v>4915</v>
          </cell>
          <cell r="G100">
            <v>16069</v>
          </cell>
          <cell r="H100">
            <v>18258</v>
          </cell>
          <cell r="I100">
            <v>7641</v>
          </cell>
          <cell r="J100">
            <v>7309</v>
          </cell>
          <cell r="K100">
            <v>18641</v>
          </cell>
          <cell r="L100">
            <v>1735</v>
          </cell>
          <cell r="M100">
            <v>9184</v>
          </cell>
          <cell r="N100">
            <v>0</v>
          </cell>
          <cell r="O100">
            <v>10171</v>
          </cell>
          <cell r="P100">
            <v>0</v>
          </cell>
          <cell r="Q100">
            <v>0</v>
          </cell>
          <cell r="R100">
            <v>7200</v>
          </cell>
          <cell r="S100">
            <v>0</v>
          </cell>
          <cell r="T100">
            <v>0</v>
          </cell>
          <cell r="U100">
            <v>0</v>
          </cell>
        </row>
        <row r="101">
          <cell r="B101" t="str">
            <v>W237</v>
          </cell>
          <cell r="C101" t="str">
            <v>Klondike III - Klondike Wind Power III LLC</v>
          </cell>
          <cell r="E101">
            <v>98159</v>
          </cell>
          <cell r="F101">
            <v>132409</v>
          </cell>
          <cell r="G101">
            <v>123815</v>
          </cell>
          <cell r="H101">
            <v>139365</v>
          </cell>
          <cell r="I101">
            <v>127913</v>
          </cell>
          <cell r="J101">
            <v>68465</v>
          </cell>
          <cell r="K101">
            <v>133571</v>
          </cell>
          <cell r="L101">
            <v>60697</v>
          </cell>
          <cell r="M101">
            <v>62849</v>
          </cell>
          <cell r="N101">
            <v>57197</v>
          </cell>
          <cell r="O101">
            <v>57609</v>
          </cell>
          <cell r="P101">
            <v>87499</v>
          </cell>
          <cell r="Q101">
            <v>43165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 t="str">
            <v>W2669</v>
          </cell>
          <cell r="C102" t="str">
            <v>Lower Snake River - Dodge Junction - LSR-Dodge Junction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201751</v>
          </cell>
          <cell r="K102">
            <v>230247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4000</v>
          </cell>
          <cell r="R102">
            <v>15500</v>
          </cell>
          <cell r="S102">
            <v>15500</v>
          </cell>
          <cell r="T102">
            <v>15500</v>
          </cell>
          <cell r="U102">
            <v>0</v>
          </cell>
        </row>
        <row r="103">
          <cell r="B103" t="str">
            <v>W2670</v>
          </cell>
          <cell r="C103" t="str">
            <v>Lower Snake River - Phalen Gulch - LSR-Phalen Gulch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142210</v>
          </cell>
          <cell r="K103">
            <v>169808</v>
          </cell>
          <cell r="L103">
            <v>12732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B104" t="str">
            <v>W4866</v>
          </cell>
          <cell r="C104" t="str">
            <v>Snoqualmie Falls - Snoqualmie Falls Units 1-4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462</v>
          </cell>
          <cell r="U104">
            <v>0</v>
          </cell>
        </row>
        <row r="105">
          <cell r="B105" t="str">
            <v>W1099</v>
          </cell>
          <cell r="C105" t="str">
            <v>SO-ID-1 - SO-ID-1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 t="str">
            <v>W1100</v>
          </cell>
          <cell r="C106" t="str">
            <v>SO-OR-1 - SO-OR-1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 t="str">
            <v>W1103</v>
          </cell>
          <cell r="C107" t="str">
            <v>SO-OR-PGE-1 - SO-OR-PGE-1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 t="str">
            <v>W1104</v>
          </cell>
          <cell r="C108" t="str">
            <v>SO-OR-PGE-2 - SO-OR-PGE-2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B109" t="str">
            <v>W1101</v>
          </cell>
          <cell r="C109" t="str">
            <v>SO-OR-PP-1 - SO-OR-PP-1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B110" t="str">
            <v>W1105</v>
          </cell>
          <cell r="C110" t="str">
            <v>SO-WA-1 - SO-WA-1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B111" t="str">
            <v>W1106</v>
          </cell>
          <cell r="C111" t="str">
            <v>SO-WA-PSE-1 - SO-WA-PSE-1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B112" t="str">
            <v>W1107</v>
          </cell>
          <cell r="C112" t="str">
            <v>SO-WA-PSE-2 - SO-WA-PSE-2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B113" t="str">
            <v>W1065</v>
          </cell>
          <cell r="C113" t="str">
            <v>Sure Save Highland - Sure Save Highland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B114" t="str">
            <v>W183</v>
          </cell>
          <cell r="C114" t="str">
            <v>Wild Horse - Wild Horse</v>
          </cell>
          <cell r="E114">
            <v>648221</v>
          </cell>
          <cell r="F114">
            <v>531929</v>
          </cell>
          <cell r="G114">
            <v>512224</v>
          </cell>
          <cell r="H114">
            <v>617364</v>
          </cell>
          <cell r="I114">
            <v>389146</v>
          </cell>
          <cell r="J114">
            <v>246192</v>
          </cell>
          <cell r="K114">
            <v>541930</v>
          </cell>
          <cell r="L114">
            <v>43254</v>
          </cell>
          <cell r="M114">
            <v>258677</v>
          </cell>
          <cell r="N114">
            <v>44385</v>
          </cell>
          <cell r="O114">
            <v>203209</v>
          </cell>
          <cell r="P114">
            <v>413729</v>
          </cell>
          <cell r="Q114">
            <v>129203</v>
          </cell>
          <cell r="R114">
            <v>0</v>
          </cell>
          <cell r="S114">
            <v>0</v>
          </cell>
          <cell r="T114">
            <v>14359</v>
          </cell>
          <cell r="U114">
            <v>0</v>
          </cell>
        </row>
        <row r="115">
          <cell r="B115" t="str">
            <v>W1364</v>
          </cell>
          <cell r="C115" t="str">
            <v>Wild Horse - Wild Horse - Phase II</v>
          </cell>
          <cell r="E115">
            <v>0</v>
          </cell>
          <cell r="F115">
            <v>33345</v>
          </cell>
          <cell r="G115">
            <v>98591</v>
          </cell>
          <cell r="H115">
            <v>118314</v>
          </cell>
          <cell r="I115">
            <v>54206</v>
          </cell>
          <cell r="J115">
            <v>47386</v>
          </cell>
          <cell r="K115">
            <v>98496</v>
          </cell>
          <cell r="L115">
            <v>10000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8">
          <cell r="A118" t="str">
            <v>PSE ID</v>
          </cell>
          <cell r="B118" t="str">
            <v>WREGIS ID</v>
          </cell>
          <cell r="C118" t="str">
            <v>Facility Name</v>
          </cell>
          <cell r="D118" t="str">
            <v>Dup?</v>
          </cell>
          <cell r="E118">
            <v>2008</v>
          </cell>
          <cell r="F118">
            <v>2009</v>
          </cell>
          <cell r="G118">
            <v>2010</v>
          </cell>
          <cell r="H118">
            <v>2011</v>
          </cell>
          <cell r="I118">
            <v>2012</v>
          </cell>
          <cell r="J118">
            <v>2013</v>
          </cell>
          <cell r="K118">
            <v>2014</v>
          </cell>
          <cell r="L118">
            <v>2015</v>
          </cell>
          <cell r="M118">
            <v>2016</v>
          </cell>
          <cell r="N118">
            <v>2017</v>
          </cell>
          <cell r="O118">
            <v>2018</v>
          </cell>
          <cell r="P118">
            <v>2019</v>
          </cell>
          <cell r="Q118">
            <v>2020</v>
          </cell>
          <cell r="R118">
            <v>2021</v>
          </cell>
          <cell r="S118">
            <v>2022</v>
          </cell>
          <cell r="T118">
            <v>2023</v>
          </cell>
          <cell r="U118">
            <v>2024</v>
          </cell>
          <cell r="V118" t="str">
            <v>INSERT LEFT</v>
          </cell>
        </row>
        <row r="119">
          <cell r="A119">
            <v>1</v>
          </cell>
          <cell r="B119" t="str">
            <v>W4865</v>
          </cell>
          <cell r="C119" t="str">
            <v>Baker River Project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A120">
            <v>2</v>
          </cell>
          <cell r="B120" t="str">
            <v>W14351</v>
          </cell>
          <cell r="C120" t="str">
            <v>Clearwater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20663</v>
          </cell>
          <cell r="U120">
            <v>0</v>
          </cell>
        </row>
        <row r="121">
          <cell r="A121">
            <v>3</v>
          </cell>
          <cell r="B121" t="str">
            <v>W13230</v>
          </cell>
          <cell r="C121" t="str">
            <v>Golden Hills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A122">
            <v>4</v>
          </cell>
          <cell r="B122" t="str">
            <v>W184</v>
          </cell>
          <cell r="C122" t="str">
            <v>Hopkins Ridge</v>
          </cell>
          <cell r="D122">
            <v>0</v>
          </cell>
          <cell r="E122">
            <v>381418</v>
          </cell>
          <cell r="F122">
            <v>376303</v>
          </cell>
          <cell r="G122">
            <v>365202</v>
          </cell>
          <cell r="H122">
            <v>412556</v>
          </cell>
          <cell r="I122">
            <v>177324</v>
          </cell>
          <cell r="J122">
            <v>166117</v>
          </cell>
          <cell r="K122">
            <v>423662</v>
          </cell>
          <cell r="L122">
            <v>109781</v>
          </cell>
          <cell r="M122">
            <v>190560</v>
          </cell>
          <cell r="N122">
            <v>74400</v>
          </cell>
          <cell r="O122">
            <v>176270</v>
          </cell>
          <cell r="P122">
            <v>25000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A123">
            <v>5</v>
          </cell>
          <cell r="B123" t="str">
            <v>W1382</v>
          </cell>
          <cell r="C123" t="str">
            <v>Hopkins Ridge Phase II</v>
          </cell>
          <cell r="D123">
            <v>0</v>
          </cell>
          <cell r="E123">
            <v>0</v>
          </cell>
          <cell r="F123">
            <v>4915</v>
          </cell>
          <cell r="G123">
            <v>16069</v>
          </cell>
          <cell r="H123">
            <v>18258</v>
          </cell>
          <cell r="I123">
            <v>7641</v>
          </cell>
          <cell r="J123">
            <v>7309</v>
          </cell>
          <cell r="K123">
            <v>18641</v>
          </cell>
          <cell r="L123">
            <v>1735</v>
          </cell>
          <cell r="M123">
            <v>9184</v>
          </cell>
          <cell r="N123">
            <v>0</v>
          </cell>
          <cell r="O123">
            <v>10171</v>
          </cell>
          <cell r="P123">
            <v>0</v>
          </cell>
          <cell r="Q123">
            <v>0</v>
          </cell>
          <cell r="R123">
            <v>7200</v>
          </cell>
          <cell r="S123">
            <v>0</v>
          </cell>
          <cell r="T123">
            <v>0</v>
          </cell>
          <cell r="U123">
            <v>0</v>
          </cell>
        </row>
        <row r="124">
          <cell r="A124">
            <v>6</v>
          </cell>
          <cell r="B124" t="str">
            <v>W237</v>
          </cell>
          <cell r="C124" t="str">
            <v>Klondike III</v>
          </cell>
          <cell r="D124">
            <v>0</v>
          </cell>
          <cell r="E124">
            <v>98159</v>
          </cell>
          <cell r="F124">
            <v>132409</v>
          </cell>
          <cell r="G124">
            <v>123815</v>
          </cell>
          <cell r="H124">
            <v>139365</v>
          </cell>
          <cell r="I124">
            <v>127913</v>
          </cell>
          <cell r="J124">
            <v>68465</v>
          </cell>
          <cell r="K124">
            <v>133571</v>
          </cell>
          <cell r="L124">
            <v>60697</v>
          </cell>
          <cell r="M124">
            <v>62849</v>
          </cell>
          <cell r="N124">
            <v>57197</v>
          </cell>
          <cell r="O124">
            <v>57609</v>
          </cell>
          <cell r="P124">
            <v>87499</v>
          </cell>
          <cell r="Q124">
            <v>43165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>
            <v>7</v>
          </cell>
          <cell r="B125" t="str">
            <v>W2669</v>
          </cell>
          <cell r="C125" t="str">
            <v>Lower Snake River - Dodge Junction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201751</v>
          </cell>
          <cell r="K125">
            <v>230247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4000</v>
          </cell>
          <cell r="R125">
            <v>15500</v>
          </cell>
          <cell r="S125">
            <v>15500</v>
          </cell>
          <cell r="T125">
            <v>15500</v>
          </cell>
          <cell r="U125">
            <v>0</v>
          </cell>
        </row>
        <row r="126">
          <cell r="A126">
            <v>8</v>
          </cell>
          <cell r="B126" t="str">
            <v>W2670</v>
          </cell>
          <cell r="C126" t="str">
            <v>Lower Snake River - Phalen Gulch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142210</v>
          </cell>
          <cell r="K126">
            <v>169808</v>
          </cell>
          <cell r="L126">
            <v>12732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A127">
            <v>9</v>
          </cell>
          <cell r="B127" t="str">
            <v>W1491</v>
          </cell>
          <cell r="C127" t="str">
            <v>Sierra Pacific Burlington - Sierra Pacific Burlington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>
            <v>10</v>
          </cell>
          <cell r="B128" t="str">
            <v>W4866</v>
          </cell>
          <cell r="C128" t="str">
            <v>Snoqualmie Falls Project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462</v>
          </cell>
          <cell r="U128">
            <v>0</v>
          </cell>
        </row>
        <row r="129">
          <cell r="A129">
            <v>11</v>
          </cell>
          <cell r="B129" t="str">
            <v>W183</v>
          </cell>
          <cell r="C129" t="str">
            <v>Wild Horse</v>
          </cell>
          <cell r="D129">
            <v>0</v>
          </cell>
          <cell r="E129">
            <v>648221</v>
          </cell>
          <cell r="F129">
            <v>531929</v>
          </cell>
          <cell r="G129">
            <v>512224</v>
          </cell>
          <cell r="H129">
            <v>617364</v>
          </cell>
          <cell r="I129">
            <v>389146</v>
          </cell>
          <cell r="J129">
            <v>246192</v>
          </cell>
          <cell r="K129">
            <v>541930</v>
          </cell>
          <cell r="L129">
            <v>43254</v>
          </cell>
          <cell r="M129">
            <v>258677</v>
          </cell>
          <cell r="N129">
            <v>44385</v>
          </cell>
          <cell r="O129">
            <v>203209</v>
          </cell>
          <cell r="P129">
            <v>413729</v>
          </cell>
          <cell r="Q129">
            <v>129203</v>
          </cell>
          <cell r="R129">
            <v>0</v>
          </cell>
          <cell r="S129">
            <v>0</v>
          </cell>
          <cell r="T129">
            <v>14359</v>
          </cell>
          <cell r="U129">
            <v>0</v>
          </cell>
        </row>
        <row r="130">
          <cell r="A130">
            <v>12</v>
          </cell>
          <cell r="B130" t="str">
            <v>W1364</v>
          </cell>
          <cell r="C130" t="str">
            <v>Wild Horse Phase II</v>
          </cell>
          <cell r="D130">
            <v>0</v>
          </cell>
          <cell r="E130">
            <v>0</v>
          </cell>
          <cell r="F130">
            <v>33345</v>
          </cell>
          <cell r="G130">
            <v>98591</v>
          </cell>
          <cell r="H130">
            <v>118314</v>
          </cell>
          <cell r="I130">
            <v>54206</v>
          </cell>
          <cell r="J130">
            <v>47386</v>
          </cell>
          <cell r="K130">
            <v>98496</v>
          </cell>
          <cell r="L130">
            <v>10000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1">
          <cell r="A131">
            <v>13</v>
          </cell>
          <cell r="B131" t="str">
            <v>W1875</v>
          </cell>
          <cell r="C131" t="str">
            <v>Camp Reed Wind Park - Camp Reed Wind Park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>
            <v>14</v>
          </cell>
          <cell r="B132" t="str">
            <v>W774</v>
          </cell>
          <cell r="C132" t="str">
            <v>Condon Wind Power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>
            <v>15</v>
          </cell>
          <cell r="B133" t="str">
            <v>W833</v>
          </cell>
          <cell r="C133" t="str">
            <v>Condon Wind Power Phase II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A134">
            <v>16</v>
          </cell>
          <cell r="B134" t="str">
            <v>W2233</v>
          </cell>
          <cell r="C134" t="str">
            <v>Cosmo Specialty Fibers - Cos1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A135">
            <v>17</v>
          </cell>
          <cell r="B135" t="str">
            <v>W2242</v>
          </cell>
          <cell r="C135" t="str">
            <v>Cosmo Specialty Fibers Inc. - COS2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A136">
            <v>18</v>
          </cell>
          <cell r="B136" t="str">
            <v>W1862</v>
          </cell>
          <cell r="C136" t="str">
            <v>Golden Valley Wind Park - Golden Valley Wind Park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A137">
            <v>19</v>
          </cell>
          <cell r="B137" t="str">
            <v>W536</v>
          </cell>
          <cell r="C137" t="str">
            <v>Goodnoe Hills - Goodnoe Hills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>
            <v>20</v>
          </cell>
          <cell r="B138" t="str">
            <v>W1634</v>
          </cell>
          <cell r="C138" t="str">
            <v>Hidden Hollow Energy LLC - Hidden Hollow Energy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</row>
        <row r="139">
          <cell r="A139">
            <v>21</v>
          </cell>
          <cell r="B139" t="str">
            <v>W3260</v>
          </cell>
          <cell r="C139" t="str">
            <v>Horse Butte Wind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A140">
            <v>22</v>
          </cell>
          <cell r="B140" t="str">
            <v>W238</v>
          </cell>
          <cell r="C140" t="str">
            <v>Klondike 1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</row>
        <row r="141">
          <cell r="A141">
            <v>23</v>
          </cell>
          <cell r="B141" t="str">
            <v>W237</v>
          </cell>
          <cell r="C141" t="str">
            <v>Klondike III - Klondike Wind Power III LLC</v>
          </cell>
          <cell r="D141">
            <v>7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>
            <v>24</v>
          </cell>
          <cell r="B142" t="str">
            <v>W817</v>
          </cell>
          <cell r="C142" t="str">
            <v>Klondike IIIa - Klondike Wind Power IIIa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A143">
            <v>25</v>
          </cell>
          <cell r="B143" t="str">
            <v>W185</v>
          </cell>
          <cell r="C143" t="str">
            <v>Marengo - Marengo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A144">
            <v>26</v>
          </cell>
          <cell r="B144" t="str">
            <v>W3186</v>
          </cell>
          <cell r="C144" t="str">
            <v>Meadow Creek Wind Farm - Five Pine Project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A145">
            <v>27</v>
          </cell>
          <cell r="B145" t="str">
            <v>W3185</v>
          </cell>
          <cell r="C145" t="str">
            <v>Meadow Creek Wind Farm - North Point Wind Farm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A146">
            <v>28</v>
          </cell>
          <cell r="B146" t="str">
            <v>W2869</v>
          </cell>
          <cell r="C146" t="str">
            <v>Mountain Air Wind Projects - Mountain Air Wind Projects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A147">
            <v>29</v>
          </cell>
          <cell r="B147" t="str">
            <v>W5616</v>
          </cell>
          <cell r="C147" t="str">
            <v>Mt Home Solar 1 LLC - Mt Home Solar 1 LLC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48">
          <cell r="A148">
            <v>30</v>
          </cell>
          <cell r="B148" t="str">
            <v>W697</v>
          </cell>
          <cell r="C148" t="str">
            <v>Nine Canyon Wind Project - Nine Canyon Phase 3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</row>
        <row r="149">
          <cell r="A149">
            <v>31</v>
          </cell>
          <cell r="B149" t="str">
            <v>W684</v>
          </cell>
          <cell r="C149" t="str">
            <v>Nine Canyon Wind Project - Nine Canyon Wind Project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A150">
            <v>32</v>
          </cell>
          <cell r="B150" t="str">
            <v>W1882</v>
          </cell>
          <cell r="C150" t="str">
            <v>Oregon Trail Wind Park, LLC - Oregon Trail Wind Park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A151">
            <v>33</v>
          </cell>
          <cell r="B151" t="str">
            <v>W1844</v>
          </cell>
          <cell r="C151" t="str">
            <v>PaTu Wind Farm - PaTu Wind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A152">
            <v>34</v>
          </cell>
          <cell r="B152" t="str">
            <v>W928</v>
          </cell>
          <cell r="C152" t="str">
            <v>Rolling Hills - Rolling Hills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>
            <v>35</v>
          </cell>
          <cell r="B153" t="str">
            <v>W2616</v>
          </cell>
          <cell r="C153" t="str">
            <v>Roseburg LFG - Roseburg LFG Energy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A154">
            <v>36</v>
          </cell>
          <cell r="B154" t="str">
            <v>W1885</v>
          </cell>
          <cell r="C154" t="str">
            <v>Salmon Falls Wind Park, LLC - Salmon Falls Wind Park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A155">
            <v>37</v>
          </cell>
          <cell r="B155" t="str">
            <v>W2323</v>
          </cell>
          <cell r="C155" t="str">
            <v>Sawtooth Wind Project - Sawtooth Wind Project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A156">
            <v>38</v>
          </cell>
          <cell r="B156" t="str">
            <v>W2042</v>
          </cell>
          <cell r="C156" t="str">
            <v>Sierra Pacific Burlington - SPI Burlington Onsite Load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>
            <v>39</v>
          </cell>
          <cell r="B157" t="str">
            <v>W248</v>
          </cell>
          <cell r="C157" t="str">
            <v>Stateline (WA) - FPL Energy Vansycle LLC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A158">
            <v>40</v>
          </cell>
          <cell r="B158" t="str">
            <v>W813</v>
          </cell>
          <cell r="C158" t="str">
            <v>stimson lumber-plummer - stimson-plummer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A159">
            <v>41</v>
          </cell>
          <cell r="B159" t="str">
            <v>W3662</v>
          </cell>
          <cell r="C159" t="str">
            <v>Stoltze Cogeneration Plant - Stoltze CoGen1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>
            <v>42</v>
          </cell>
          <cell r="B160" t="str">
            <v>W1881</v>
          </cell>
          <cell r="C160" t="str">
            <v>Thousand Springs Wind Park, LLC - Thousand Springs Wind Park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A161">
            <v>43</v>
          </cell>
          <cell r="B161" t="str">
            <v>W1749</v>
          </cell>
          <cell r="C161" t="str">
            <v>Top of the World - Top of the World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A162">
            <v>44</v>
          </cell>
          <cell r="B162" t="str">
            <v>W1883</v>
          </cell>
          <cell r="C162" t="str">
            <v>Tuana Gulch Wind Park, LLC - Tuana Gulch Wind Park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A163">
            <v>45</v>
          </cell>
          <cell r="B163" t="str">
            <v>W1503</v>
          </cell>
          <cell r="C163" t="str">
            <v>Tuana Springs Energy, LLC - Tuana Springs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A164">
            <v>46</v>
          </cell>
          <cell r="B164" t="str">
            <v>W360</v>
          </cell>
          <cell r="C164" t="str">
            <v>White Creek Wind 1 - White Creek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  <row r="170">
          <cell r="A170">
            <v>1001</v>
          </cell>
          <cell r="B170" t="str">
            <v>W5070</v>
          </cell>
          <cell r="C170" t="str">
            <v>Grand View 2 West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>
            <v>1002</v>
          </cell>
          <cell r="B171" t="str">
            <v>W5069</v>
          </cell>
          <cell r="C171" t="str">
            <v>Grand View 5 East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</row>
        <row r="172">
          <cell r="A172">
            <v>1003</v>
          </cell>
          <cell r="B172" t="str">
            <v>W5076</v>
          </cell>
          <cell r="C172" t="str">
            <v>ID Solar 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>
            <v>1004</v>
          </cell>
          <cell r="B173" t="str">
            <v>W797</v>
          </cell>
          <cell r="C173" t="str">
            <v>Kettle Falls Woodwaste Plant - Kettle Falls 2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>
            <v>1005</v>
          </cell>
          <cell r="B174" t="str">
            <v>W130</v>
          </cell>
          <cell r="C174" t="str">
            <v>Kettle Falls Woodwaste Plant - Kettle Falls Woodwaste Plant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6">
          <cell r="C176" t="str">
            <v>INSERT ABOVE</v>
          </cell>
        </row>
        <row r="177">
          <cell r="E177">
            <v>1127798</v>
          </cell>
          <cell r="F177">
            <v>1078901</v>
          </cell>
          <cell r="G177">
            <v>1115901</v>
          </cell>
          <cell r="H177">
            <v>1305857</v>
          </cell>
          <cell r="I177">
            <v>756230</v>
          </cell>
          <cell r="J177">
            <v>879430</v>
          </cell>
          <cell r="K177">
            <v>1616355</v>
          </cell>
          <cell r="L177">
            <v>238199</v>
          </cell>
          <cell r="M177">
            <v>521270</v>
          </cell>
          <cell r="N177">
            <v>175982</v>
          </cell>
          <cell r="O177">
            <v>447259</v>
          </cell>
          <cell r="P177">
            <v>526228</v>
          </cell>
          <cell r="Q177">
            <v>176368</v>
          </cell>
          <cell r="R177">
            <v>22700</v>
          </cell>
          <cell r="S177">
            <v>15500</v>
          </cell>
          <cell r="T177">
            <v>50984</v>
          </cell>
          <cell r="U177">
            <v>0</v>
          </cell>
        </row>
      </sheetData>
      <sheetData sheetId="9">
        <row r="2">
          <cell r="A2" t="str">
            <v>PSE ID</v>
          </cell>
          <cell r="B2" t="str">
            <v>WREGIS ID</v>
          </cell>
          <cell r="C2" t="str">
            <v>Facility Name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  <cell r="S2" t="str">
            <v>INSERT LEFT</v>
          </cell>
        </row>
        <row r="3">
          <cell r="A3">
            <v>1</v>
          </cell>
          <cell r="B3" t="str">
            <v>W4865</v>
          </cell>
          <cell r="C3" t="str">
            <v>Baker River Project</v>
          </cell>
          <cell r="H3">
            <v>121480</v>
          </cell>
          <cell r="I3">
            <v>308611</v>
          </cell>
          <cell r="J3">
            <v>358833</v>
          </cell>
          <cell r="K3">
            <v>313000</v>
          </cell>
          <cell r="L3">
            <v>385059</v>
          </cell>
          <cell r="M3">
            <v>263625.44169611309</v>
          </cell>
          <cell r="N3">
            <v>383402.82685512368</v>
          </cell>
          <cell r="O3">
            <v>376113.07420494704</v>
          </cell>
          <cell r="P3">
            <v>317335.68904593633</v>
          </cell>
          <cell r="Q3">
            <v>262910</v>
          </cell>
          <cell r="R3">
            <v>360352</v>
          </cell>
        </row>
        <row r="4">
          <cell r="A4">
            <v>2</v>
          </cell>
          <cell r="B4" t="str">
            <v>W14351</v>
          </cell>
          <cell r="C4" t="str">
            <v>Clearwater</v>
          </cell>
          <cell r="P4">
            <v>212195</v>
          </cell>
          <cell r="Q4">
            <v>1311916</v>
          </cell>
          <cell r="R4">
            <v>1359830</v>
          </cell>
        </row>
        <row r="5">
          <cell r="A5">
            <v>3</v>
          </cell>
          <cell r="B5" t="str">
            <v>W13230</v>
          </cell>
          <cell r="C5" t="str">
            <v>Golden Hills</v>
          </cell>
          <cell r="P5">
            <v>348218</v>
          </cell>
          <cell r="Q5">
            <v>597384</v>
          </cell>
          <cell r="R5">
            <v>643339</v>
          </cell>
        </row>
        <row r="6">
          <cell r="A6">
            <v>4</v>
          </cell>
          <cell r="B6" t="str">
            <v>W184</v>
          </cell>
          <cell r="C6" t="str">
            <v>Hopkins Ridge</v>
          </cell>
          <cell r="E6">
            <v>414961</v>
          </cell>
          <cell r="F6">
            <v>412490</v>
          </cell>
          <cell r="G6">
            <v>389463</v>
          </cell>
          <cell r="H6">
            <v>423662</v>
          </cell>
          <cell r="I6">
            <v>348166</v>
          </cell>
          <cell r="J6">
            <v>398058</v>
          </cell>
          <cell r="K6">
            <v>329544</v>
          </cell>
          <cell r="L6">
            <v>392020</v>
          </cell>
          <cell r="M6">
            <v>324844</v>
          </cell>
          <cell r="N6">
            <v>456184</v>
          </cell>
          <cell r="O6">
            <v>399017</v>
          </cell>
          <cell r="P6">
            <v>334611</v>
          </cell>
          <cell r="Q6">
            <v>313622</v>
          </cell>
          <cell r="R6">
            <v>383773.87818699999</v>
          </cell>
        </row>
        <row r="7">
          <cell r="A7">
            <v>5</v>
          </cell>
          <cell r="B7" t="str">
            <v>W1382</v>
          </cell>
          <cell r="C7" t="str">
            <v>Hopkins Ridge Phase II</v>
          </cell>
          <cell r="E7">
            <v>18258</v>
          </cell>
          <cell r="F7">
            <v>18150</v>
          </cell>
          <cell r="G7">
            <v>17136</v>
          </cell>
          <cell r="H7">
            <v>18641</v>
          </cell>
          <cell r="I7">
            <v>16614</v>
          </cell>
          <cell r="J7">
            <v>19184</v>
          </cell>
          <cell r="K7">
            <v>15881</v>
          </cell>
          <cell r="L7">
            <v>18893</v>
          </cell>
          <cell r="M7">
            <v>15655</v>
          </cell>
          <cell r="N7">
            <v>21985</v>
          </cell>
          <cell r="O7">
            <v>19229</v>
          </cell>
          <cell r="P7">
            <v>16128</v>
          </cell>
          <cell r="Q7">
            <v>15115</v>
          </cell>
          <cell r="R7">
            <v>18495.121812999998</v>
          </cell>
        </row>
        <row r="8">
          <cell r="A8">
            <v>6</v>
          </cell>
          <cell r="B8" t="str">
            <v>W237</v>
          </cell>
          <cell r="C8" t="str">
            <v>Klondike III</v>
          </cell>
          <cell r="E8">
            <v>139365</v>
          </cell>
          <cell r="F8">
            <v>127913</v>
          </cell>
          <cell r="G8">
            <v>135860</v>
          </cell>
          <cell r="H8">
            <v>133571</v>
          </cell>
          <cell r="I8">
            <v>121605</v>
          </cell>
          <cell r="J8">
            <v>127238</v>
          </cell>
          <cell r="K8">
            <v>110618</v>
          </cell>
          <cell r="L8">
            <v>119438</v>
          </cell>
          <cell r="M8">
            <v>117651</v>
          </cell>
          <cell r="N8">
            <v>139693</v>
          </cell>
          <cell r="O8">
            <v>143350</v>
          </cell>
          <cell r="P8">
            <v>118073</v>
          </cell>
          <cell r="Q8">
            <v>113087</v>
          </cell>
          <cell r="R8">
            <v>128557</v>
          </cell>
        </row>
        <row r="9">
          <cell r="A9">
            <v>7</v>
          </cell>
          <cell r="B9" t="str">
            <v>W2669</v>
          </cell>
          <cell r="C9" t="str">
            <v>Lower Snake River - Dodge Junction</v>
          </cell>
          <cell r="F9">
            <v>406825</v>
          </cell>
          <cell r="G9">
            <v>470881</v>
          </cell>
          <cell r="H9">
            <v>500349</v>
          </cell>
          <cell r="I9">
            <v>421560</v>
          </cell>
          <cell r="J9">
            <v>500734</v>
          </cell>
          <cell r="K9">
            <v>413806</v>
          </cell>
          <cell r="L9">
            <v>508243</v>
          </cell>
          <cell r="M9">
            <v>412098</v>
          </cell>
          <cell r="N9">
            <v>564293</v>
          </cell>
          <cell r="O9">
            <v>542721</v>
          </cell>
          <cell r="P9">
            <v>446482</v>
          </cell>
          <cell r="Q9">
            <v>406656</v>
          </cell>
          <cell r="R9">
            <v>482685.86557706969</v>
          </cell>
        </row>
        <row r="10">
          <cell r="A10">
            <v>8</v>
          </cell>
          <cell r="B10" t="str">
            <v>W2670</v>
          </cell>
          <cell r="C10" t="str">
            <v>Lower Snake River - Phalen Gulch</v>
          </cell>
          <cell r="F10">
            <v>303752</v>
          </cell>
          <cell r="G10">
            <v>345197</v>
          </cell>
          <cell r="H10">
            <v>379323</v>
          </cell>
          <cell r="I10">
            <v>314175</v>
          </cell>
          <cell r="J10">
            <v>367953</v>
          </cell>
          <cell r="K10">
            <v>299266</v>
          </cell>
          <cell r="L10">
            <v>370818</v>
          </cell>
          <cell r="M10">
            <v>298679</v>
          </cell>
          <cell r="N10">
            <v>404341</v>
          </cell>
          <cell r="O10">
            <v>395070</v>
          </cell>
          <cell r="P10">
            <v>321204</v>
          </cell>
          <cell r="Q10">
            <v>301835</v>
          </cell>
          <cell r="R10">
            <v>350201.13442293031</v>
          </cell>
        </row>
        <row r="11">
          <cell r="A11">
            <v>9</v>
          </cell>
          <cell r="B11" t="str">
            <v>W1491</v>
          </cell>
          <cell r="C11" t="str">
            <v>Sierra Pacific Burlington - Sierra Pacific Burlington</v>
          </cell>
          <cell r="O11">
            <v>125738</v>
          </cell>
          <cell r="P11">
            <v>82835</v>
          </cell>
          <cell r="Q11">
            <v>133411</v>
          </cell>
          <cell r="R11">
            <v>123178</v>
          </cell>
        </row>
        <row r="12">
          <cell r="A12">
            <v>10</v>
          </cell>
          <cell r="B12" t="str">
            <v>W4866</v>
          </cell>
          <cell r="C12" t="str">
            <v>Snoqualmie Falls Project</v>
          </cell>
          <cell r="H12">
            <v>170104</v>
          </cell>
          <cell r="I12">
            <v>118871</v>
          </cell>
          <cell r="J12">
            <v>205584</v>
          </cell>
          <cell r="K12">
            <v>195400</v>
          </cell>
          <cell r="L12">
            <v>194398</v>
          </cell>
          <cell r="M12">
            <v>185294.1176470588</v>
          </cell>
          <cell r="N12">
            <v>232658.82352941175</v>
          </cell>
          <cell r="O12">
            <v>210032.5</v>
          </cell>
          <cell r="P12">
            <v>173012</v>
          </cell>
          <cell r="Q12">
            <v>166294</v>
          </cell>
          <cell r="R12">
            <v>202097</v>
          </cell>
        </row>
        <row r="13">
          <cell r="A13">
            <v>11</v>
          </cell>
          <cell r="B13" t="str">
            <v>W183</v>
          </cell>
          <cell r="C13" t="str">
            <v>Wild Horse</v>
          </cell>
          <cell r="E13">
            <v>614696</v>
          </cell>
          <cell r="F13">
            <v>570160</v>
          </cell>
          <cell r="G13">
            <v>554637</v>
          </cell>
          <cell r="H13">
            <v>546457</v>
          </cell>
          <cell r="I13">
            <v>512757</v>
          </cell>
          <cell r="J13">
            <v>564671</v>
          </cell>
          <cell r="K13">
            <v>516263</v>
          </cell>
          <cell r="L13">
            <v>537534</v>
          </cell>
          <cell r="M13">
            <v>516216</v>
          </cell>
          <cell r="N13">
            <v>643493</v>
          </cell>
          <cell r="O13">
            <v>600774</v>
          </cell>
          <cell r="P13">
            <v>475051</v>
          </cell>
          <cell r="Q13">
            <v>443030</v>
          </cell>
          <cell r="R13">
            <v>584603</v>
          </cell>
        </row>
        <row r="14">
          <cell r="A14">
            <v>12</v>
          </cell>
          <cell r="B14" t="str">
            <v>W1364</v>
          </cell>
          <cell r="C14" t="str">
            <v>Wild Horse Phase II</v>
          </cell>
          <cell r="E14">
            <v>118314</v>
          </cell>
          <cell r="F14">
            <v>109742</v>
          </cell>
          <cell r="G14">
            <v>106755</v>
          </cell>
          <cell r="H14">
            <v>105180</v>
          </cell>
          <cell r="I14">
            <v>98693</v>
          </cell>
          <cell r="J14">
            <v>108686</v>
          </cell>
          <cell r="K14">
            <v>99368</v>
          </cell>
          <cell r="L14">
            <v>103462</v>
          </cell>
          <cell r="M14">
            <v>99359</v>
          </cell>
          <cell r="N14">
            <v>123857</v>
          </cell>
          <cell r="O14">
            <v>115635</v>
          </cell>
          <cell r="P14">
            <v>91436</v>
          </cell>
          <cell r="Q14">
            <v>85273</v>
          </cell>
          <cell r="R14">
            <v>75645</v>
          </cell>
        </row>
        <row r="15">
          <cell r="A15">
            <v>13</v>
          </cell>
          <cell r="B15" t="str">
            <v>W1875</v>
          </cell>
          <cell r="C15" t="str">
            <v>Camp Reed Wind Park - Camp Reed Wind Park</v>
          </cell>
          <cell r="M15">
            <v>18037</v>
          </cell>
        </row>
        <row r="16">
          <cell r="A16">
            <v>14</v>
          </cell>
          <cell r="B16" t="str">
            <v>W774</v>
          </cell>
          <cell r="C16" t="str">
            <v>Condon Wind Power</v>
          </cell>
          <cell r="K16">
            <v>1046</v>
          </cell>
          <cell r="M16">
            <v>591</v>
          </cell>
          <cell r="N16">
            <v>472</v>
          </cell>
          <cell r="O16">
            <v>446</v>
          </cell>
        </row>
        <row r="17">
          <cell r="A17">
            <v>15</v>
          </cell>
          <cell r="B17" t="str">
            <v>W833</v>
          </cell>
          <cell r="C17" t="str">
            <v>Condon Wind Power Phase II</v>
          </cell>
          <cell r="K17">
            <v>1069</v>
          </cell>
          <cell r="M17">
            <v>604</v>
          </cell>
          <cell r="N17">
            <v>478</v>
          </cell>
          <cell r="O17">
            <v>451</v>
          </cell>
        </row>
        <row r="18">
          <cell r="A18">
            <v>16</v>
          </cell>
          <cell r="B18" t="str">
            <v>W2233</v>
          </cell>
          <cell r="C18" t="str">
            <v>Cosmo Specialty Fibers - Cos1</v>
          </cell>
          <cell r="M18">
            <v>25871</v>
          </cell>
          <cell r="P18">
            <v>7028</v>
          </cell>
        </row>
        <row r="19">
          <cell r="A19">
            <v>17</v>
          </cell>
          <cell r="B19" t="str">
            <v>W2242</v>
          </cell>
          <cell r="C19" t="str">
            <v>Cosmo Specialty Fibers Inc. - COS2</v>
          </cell>
          <cell r="M19">
            <v>26987</v>
          </cell>
          <cell r="P19">
            <v>11572</v>
          </cell>
        </row>
        <row r="20">
          <cell r="A20">
            <v>18</v>
          </cell>
          <cell r="B20" t="str">
            <v>W1862</v>
          </cell>
          <cell r="C20" t="str">
            <v>Golden Valley Wind Park - Golden Valley Wind Park</v>
          </cell>
          <cell r="M20">
            <v>8707</v>
          </cell>
        </row>
        <row r="21">
          <cell r="A21">
            <v>19</v>
          </cell>
          <cell r="B21" t="str">
            <v>W536</v>
          </cell>
          <cell r="C21" t="str">
            <v>Goodnoe Hills - Goodnoe Hills</v>
          </cell>
          <cell r="N21">
            <v>6000</v>
          </cell>
        </row>
        <row r="22">
          <cell r="A22">
            <v>20</v>
          </cell>
          <cell r="B22" t="str">
            <v>W1634</v>
          </cell>
          <cell r="C22" t="str">
            <v>Hidden Hollow Energy LLC - Hidden Hollow Energy</v>
          </cell>
          <cell r="N22">
            <v>25987</v>
          </cell>
          <cell r="O22">
            <v>454</v>
          </cell>
        </row>
        <row r="23">
          <cell r="A23">
            <v>21</v>
          </cell>
          <cell r="B23" t="str">
            <v>W3260</v>
          </cell>
          <cell r="C23" t="str">
            <v>Horse Butte Wind</v>
          </cell>
          <cell r="K23">
            <v>27</v>
          </cell>
          <cell r="M23">
            <v>4794</v>
          </cell>
          <cell r="N23">
            <v>13340</v>
          </cell>
        </row>
        <row r="24">
          <cell r="A24">
            <v>22</v>
          </cell>
          <cell r="B24" t="str">
            <v>W238</v>
          </cell>
          <cell r="C24" t="str">
            <v>Klondike 1</v>
          </cell>
          <cell r="K24">
            <v>968</v>
          </cell>
          <cell r="M24">
            <v>755</v>
          </cell>
          <cell r="N24">
            <v>7364</v>
          </cell>
          <cell r="O24">
            <v>439</v>
          </cell>
        </row>
        <row r="25">
          <cell r="A25">
            <v>23</v>
          </cell>
          <cell r="B25" t="str">
            <v>W237</v>
          </cell>
          <cell r="C25" t="str">
            <v>Klondike III - Klondike Wind Power III LLC</v>
          </cell>
          <cell r="M25">
            <v>19040</v>
          </cell>
          <cell r="N25">
            <v>6675</v>
          </cell>
          <cell r="O25">
            <v>1316</v>
          </cell>
        </row>
        <row r="26">
          <cell r="A26">
            <v>24</v>
          </cell>
          <cell r="B26" t="str">
            <v>W817</v>
          </cell>
          <cell r="C26" t="str">
            <v>Klondike IIIa - Klondike Wind Power IIIa</v>
          </cell>
          <cell r="M26">
            <v>1852</v>
          </cell>
        </row>
        <row r="27">
          <cell r="A27">
            <v>25</v>
          </cell>
          <cell r="B27" t="str">
            <v>W185</v>
          </cell>
          <cell r="C27" t="str">
            <v>Marengo - Marengo</v>
          </cell>
          <cell r="N27">
            <v>10937</v>
          </cell>
        </row>
        <row r="28">
          <cell r="A28">
            <v>26</v>
          </cell>
          <cell r="B28" t="str">
            <v>W3186</v>
          </cell>
          <cell r="C28" t="str">
            <v>Meadow Creek Wind Farm - Five Pine Project</v>
          </cell>
          <cell r="M28">
            <v>25276</v>
          </cell>
        </row>
        <row r="29">
          <cell r="A29">
            <v>27</v>
          </cell>
          <cell r="B29" t="str">
            <v>W3185</v>
          </cell>
          <cell r="C29" t="str">
            <v>Meadow Creek Wind Farm - North Point Wind Farm</v>
          </cell>
          <cell r="M29">
            <v>49724</v>
          </cell>
        </row>
        <row r="30">
          <cell r="A30">
            <v>28</v>
          </cell>
          <cell r="B30" t="str">
            <v>W2869</v>
          </cell>
          <cell r="C30" t="str">
            <v>Mountain Air Wind Projects - Mountain Air Wind Projects</v>
          </cell>
          <cell r="M30">
            <v>681</v>
          </cell>
          <cell r="N30">
            <v>25000</v>
          </cell>
        </row>
        <row r="31">
          <cell r="A31">
            <v>29</v>
          </cell>
          <cell r="B31" t="str">
            <v>W5616</v>
          </cell>
          <cell r="C31" t="str">
            <v>Mt Home Solar 1 LLC - Mt Home Solar 1 LLC</v>
          </cell>
          <cell r="Q31">
            <v>2608</v>
          </cell>
        </row>
        <row r="32">
          <cell r="A32">
            <v>30</v>
          </cell>
          <cell r="B32" t="str">
            <v>W697</v>
          </cell>
          <cell r="C32" t="str">
            <v>Nine Canyon Wind Project - Nine Canyon Phase 3</v>
          </cell>
          <cell r="M32">
            <v>4429</v>
          </cell>
          <cell r="N32">
            <v>19497</v>
          </cell>
        </row>
        <row r="33">
          <cell r="A33">
            <v>31</v>
          </cell>
          <cell r="B33" t="str">
            <v>W684</v>
          </cell>
          <cell r="C33" t="str">
            <v>Nine Canyon Wind Project - Nine Canyon Wind Project</v>
          </cell>
          <cell r="M33">
            <v>4147</v>
          </cell>
          <cell r="N33">
            <v>80016</v>
          </cell>
          <cell r="O33">
            <v>10813</v>
          </cell>
        </row>
        <row r="34">
          <cell r="A34">
            <v>32</v>
          </cell>
          <cell r="B34" t="str">
            <v>W1882</v>
          </cell>
          <cell r="C34" t="str">
            <v>Oregon Trail Wind Park, LLC - Oregon Trail Wind Park</v>
          </cell>
          <cell r="M34">
            <v>9879</v>
          </cell>
        </row>
        <row r="35">
          <cell r="A35">
            <v>33</v>
          </cell>
          <cell r="B35" t="str">
            <v>W1844</v>
          </cell>
          <cell r="C35" t="str">
            <v>PaTu Wind Farm - PaTu Wind</v>
          </cell>
          <cell r="M35">
            <v>26276</v>
          </cell>
        </row>
        <row r="36">
          <cell r="A36">
            <v>34</v>
          </cell>
          <cell r="B36" t="str">
            <v>W928</v>
          </cell>
          <cell r="C36" t="str">
            <v>Rolling Hills - Rolling Hills</v>
          </cell>
          <cell r="M36">
            <v>15000</v>
          </cell>
        </row>
        <row r="37">
          <cell r="A37">
            <v>35</v>
          </cell>
          <cell r="B37" t="str">
            <v>W2616</v>
          </cell>
          <cell r="C37" t="str">
            <v>Roseburg LFG - Roseburg LFG Energy</v>
          </cell>
          <cell r="M37">
            <v>2361</v>
          </cell>
        </row>
        <row r="38">
          <cell r="A38">
            <v>36</v>
          </cell>
          <cell r="B38" t="str">
            <v>W1885</v>
          </cell>
          <cell r="C38" t="str">
            <v>Salmon Falls Wind Park, LLC - Salmon Falls Wind Park</v>
          </cell>
          <cell r="M38">
            <v>17090</v>
          </cell>
        </row>
        <row r="39">
          <cell r="A39">
            <v>37</v>
          </cell>
          <cell r="B39" t="str">
            <v>W2323</v>
          </cell>
          <cell r="C39" t="str">
            <v>Sawtooth Wind Project - Sawtooth Wind Project</v>
          </cell>
          <cell r="M39">
            <v>54367</v>
          </cell>
          <cell r="N39">
            <v>3360</v>
          </cell>
        </row>
        <row r="40">
          <cell r="A40">
            <v>38</v>
          </cell>
          <cell r="B40" t="str">
            <v>W2042</v>
          </cell>
          <cell r="C40" t="str">
            <v>Sierra Pacific Burlington - SPI Burlington Onsite Load</v>
          </cell>
          <cell r="Q40">
            <v>8416</v>
          </cell>
        </row>
        <row r="41">
          <cell r="A41">
            <v>39</v>
          </cell>
          <cell r="B41" t="str">
            <v>W248</v>
          </cell>
          <cell r="C41" t="str">
            <v>Stateline (WA) - FPL Energy Vansycle LLC</v>
          </cell>
          <cell r="K41">
            <v>3890</v>
          </cell>
          <cell r="M41">
            <v>2582</v>
          </cell>
          <cell r="N41">
            <v>14659</v>
          </cell>
          <cell r="O41">
            <v>1694</v>
          </cell>
        </row>
        <row r="42">
          <cell r="A42">
            <v>40</v>
          </cell>
          <cell r="B42" t="str">
            <v>W813</v>
          </cell>
          <cell r="C42" t="str">
            <v>stimson lumber-plummer - stimson-plummer</v>
          </cell>
          <cell r="N42">
            <v>25723</v>
          </cell>
          <cell r="Q42">
            <v>7576</v>
          </cell>
        </row>
        <row r="43">
          <cell r="A43">
            <v>41</v>
          </cell>
          <cell r="B43" t="str">
            <v>W3662</v>
          </cell>
          <cell r="C43" t="str">
            <v>Stoltze Cogeneration Plant - Stoltze CoGen1</v>
          </cell>
          <cell r="N43">
            <v>15000</v>
          </cell>
        </row>
        <row r="44">
          <cell r="A44">
            <v>42</v>
          </cell>
          <cell r="B44" t="str">
            <v>W1881</v>
          </cell>
          <cell r="C44" t="str">
            <v>Thousand Springs Wind Park, LLC - Thousand Springs Wind Park</v>
          </cell>
          <cell r="M44">
            <v>8681</v>
          </cell>
        </row>
        <row r="45">
          <cell r="A45">
            <v>43</v>
          </cell>
          <cell r="B45" t="str">
            <v>W1749</v>
          </cell>
          <cell r="C45" t="str">
            <v>Top of the World - Top of the World</v>
          </cell>
          <cell r="M45">
            <v>21727</v>
          </cell>
        </row>
        <row r="46">
          <cell r="A46">
            <v>44</v>
          </cell>
          <cell r="B46" t="str">
            <v>W1883</v>
          </cell>
          <cell r="C46" t="str">
            <v>Tuana Gulch Wind Park, LLC - Tuana Gulch Wind Park</v>
          </cell>
          <cell r="M46">
            <v>7912</v>
          </cell>
        </row>
        <row r="47">
          <cell r="A47">
            <v>45</v>
          </cell>
          <cell r="B47" t="str">
            <v>W1503</v>
          </cell>
          <cell r="C47" t="str">
            <v>Tuana Springs Energy, LLC - Tuana Springs</v>
          </cell>
          <cell r="M47">
            <v>30105</v>
          </cell>
          <cell r="N47">
            <v>10000</v>
          </cell>
        </row>
        <row r="48">
          <cell r="A48">
            <v>46</v>
          </cell>
          <cell r="B48" t="str">
            <v>W360</v>
          </cell>
          <cell r="C48" t="str">
            <v>White Creek Wind 1 - White Creek</v>
          </cell>
          <cell r="M48">
            <v>3077</v>
          </cell>
          <cell r="N48">
            <v>1047</v>
          </cell>
        </row>
        <row r="53">
          <cell r="A53">
            <v>1001</v>
          </cell>
          <cell r="B53" t="str">
            <v>W5070</v>
          </cell>
          <cell r="C53" t="str">
            <v>Grand View 2 West</v>
          </cell>
          <cell r="K53">
            <v>18511</v>
          </cell>
        </row>
        <row r="54">
          <cell r="A54">
            <v>1002</v>
          </cell>
          <cell r="B54" t="str">
            <v>W5069</v>
          </cell>
          <cell r="C54" t="str">
            <v>Grand View 5 East</v>
          </cell>
          <cell r="K54">
            <v>6741</v>
          </cell>
        </row>
        <row r="55">
          <cell r="A55">
            <v>1003</v>
          </cell>
          <cell r="B55" t="str">
            <v>W5076</v>
          </cell>
          <cell r="C55" t="str">
            <v>ID Solar 1</v>
          </cell>
          <cell r="K55">
            <v>12048</v>
          </cell>
        </row>
        <row r="56">
          <cell r="A56">
            <v>1004</v>
          </cell>
          <cell r="B56" t="str">
            <v>W797</v>
          </cell>
          <cell r="C56" t="str">
            <v>Kettle Falls Woodwaste Plant - Kettle Falls 2</v>
          </cell>
        </row>
        <row r="57">
          <cell r="A57">
            <v>1005</v>
          </cell>
          <cell r="B57" t="str">
            <v>W130</v>
          </cell>
          <cell r="C57" t="str">
            <v>Kettle Falls Woodwaste Plant - Kettle Falls Woodwaste Plant</v>
          </cell>
        </row>
        <row r="59">
          <cell r="C59" t="str">
            <v>INSERT ABOVE</v>
          </cell>
        </row>
        <row r="60">
          <cell r="E60">
            <v>1305594</v>
          </cell>
          <cell r="F60">
            <v>1949032</v>
          </cell>
          <cell r="G60">
            <v>2019929</v>
          </cell>
          <cell r="H60">
            <v>2398767</v>
          </cell>
          <cell r="I60">
            <v>2261052</v>
          </cell>
          <cell r="J60">
            <v>2650941</v>
          </cell>
          <cell r="K60">
            <v>2337446</v>
          </cell>
          <cell r="L60">
            <v>2629865</v>
          </cell>
          <cell r="M60">
            <v>2623973.5593431718</v>
          </cell>
          <cell r="N60">
            <v>3235462.6503845355</v>
          </cell>
          <cell r="O60">
            <v>2943292.5742049469</v>
          </cell>
          <cell r="P60">
            <v>2955180.6890459363</v>
          </cell>
          <cell r="Q60">
            <v>4169133</v>
          </cell>
          <cell r="R60">
            <v>4712757</v>
          </cell>
        </row>
      </sheetData>
      <sheetData sheetId="10">
        <row r="2"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  <cell r="J2">
            <v>2017</v>
          </cell>
          <cell r="K2">
            <v>2018</v>
          </cell>
          <cell r="L2">
            <v>2019</v>
          </cell>
          <cell r="M2">
            <v>2020</v>
          </cell>
          <cell r="N2">
            <v>2021</v>
          </cell>
          <cell r="O2">
            <v>2022</v>
          </cell>
          <cell r="P2">
            <v>2023</v>
          </cell>
          <cell r="Q2">
            <v>2024</v>
          </cell>
          <cell r="R2">
            <v>2025</v>
          </cell>
          <cell r="S2" t="str">
            <v>INSERT LEFT</v>
          </cell>
        </row>
        <row r="3">
          <cell r="E3">
            <v>21138192</v>
          </cell>
          <cell r="F3">
            <v>21208608</v>
          </cell>
          <cell r="G3">
            <v>20568949</v>
          </cell>
          <cell r="H3">
            <v>20509764</v>
          </cell>
          <cell r="I3">
            <v>20448423</v>
          </cell>
          <cell r="J3">
            <v>21316397</v>
          </cell>
          <cell r="K3">
            <v>20697195</v>
          </cell>
          <cell r="L3">
            <v>20833230</v>
          </cell>
          <cell r="M3">
            <v>20088222</v>
          </cell>
          <cell r="N3">
            <v>21036614</v>
          </cell>
          <cell r="O3">
            <v>21613415</v>
          </cell>
          <cell r="P3">
            <v>21165762</v>
          </cell>
          <cell r="Q3">
            <v>21613415</v>
          </cell>
        </row>
        <row r="4">
          <cell r="E4">
            <v>0.03</v>
          </cell>
          <cell r="F4">
            <v>0.03</v>
          </cell>
          <cell r="G4">
            <v>0.03</v>
          </cell>
          <cell r="H4">
            <v>0.03</v>
          </cell>
          <cell r="I4">
            <v>0.09</v>
          </cell>
          <cell r="J4">
            <v>0.09</v>
          </cell>
          <cell r="K4">
            <v>0.09</v>
          </cell>
          <cell r="L4">
            <v>0.09</v>
          </cell>
          <cell r="M4">
            <v>0.15</v>
          </cell>
          <cell r="N4">
            <v>0.15</v>
          </cell>
          <cell r="O4">
            <v>0.15</v>
          </cell>
          <cell r="P4">
            <v>0.15</v>
          </cell>
          <cell r="Q4">
            <v>0.15</v>
          </cell>
          <cell r="R4">
            <v>0.15</v>
          </cell>
        </row>
        <row r="5">
          <cell r="E5">
            <v>635958</v>
          </cell>
          <cell r="F5">
            <v>639514</v>
          </cell>
          <cell r="G5">
            <v>635202</v>
          </cell>
          <cell r="H5">
            <v>626663</v>
          </cell>
          <cell r="I5">
            <v>1848542</v>
          </cell>
          <cell r="J5">
            <v>1843118</v>
          </cell>
          <cell r="K5">
            <v>1879417</v>
          </cell>
          <cell r="L5">
            <v>1890612</v>
          </cell>
          <cell r="M5">
            <v>3114782</v>
          </cell>
          <cell r="N5">
            <v>3069109</v>
          </cell>
          <cell r="O5">
            <v>3084363</v>
          </cell>
          <cell r="P5">
            <v>3198752</v>
          </cell>
          <cell r="Q5">
            <v>3208438</v>
          </cell>
          <cell r="R5">
            <v>3208438</v>
          </cell>
        </row>
      </sheetData>
      <sheetData sheetId="11">
        <row r="2">
          <cell r="A2" t="str">
            <v>PSE ID</v>
          </cell>
          <cell r="B2" t="str">
            <v>Facility WREGIS ID</v>
          </cell>
          <cell r="C2" t="str">
            <v>Facility Name</v>
          </cell>
          <cell r="D2" t="str">
            <v>Facility Status</v>
          </cell>
          <cell r="E2" t="str">
            <v>Facility Fuel Type</v>
          </cell>
          <cell r="F2" t="str">
            <v>Extra Apprenticeship Credit Eligibility</v>
          </cell>
          <cell r="G2" t="str">
            <v>Distributed Generation Bonus Eligibility</v>
          </cell>
          <cell r="H2" t="str">
            <v>Online Date</v>
          </cell>
          <cell r="I2" t="str">
            <v>% Qualifying under RCW 19.285</v>
          </cell>
          <cell r="J2" t="str">
            <v>% Qualifying Allocated to WA</v>
          </cell>
          <cell r="K2" t="str">
            <v>Notes</v>
          </cell>
          <cell r="L2" t="str">
            <v>INSERT COLUMNS TO LEFT</v>
          </cell>
        </row>
        <row r="3">
          <cell r="A3">
            <v>1</v>
          </cell>
          <cell r="B3" t="str">
            <v>W4865</v>
          </cell>
          <cell r="C3" t="str">
            <v>Baker River Project</v>
          </cell>
          <cell r="D3" t="str">
            <v>PSE owned</v>
          </cell>
          <cell r="E3" t="str">
            <v>Water (Incremental Hydro)</v>
          </cell>
          <cell r="H3">
            <v>23071</v>
          </cell>
          <cell r="I3">
            <v>0.28299999999999997</v>
          </cell>
          <cell r="J3">
            <v>1</v>
          </cell>
          <cell r="K3" t="str">
            <v>Baker estimated RPS Eligible generation based on Incremental Hydro Calculation Method 2.   Baker Project WREGIS Registration was completed June, 2016</v>
          </cell>
        </row>
        <row r="4">
          <cell r="A4">
            <v>2</v>
          </cell>
          <cell r="B4" t="str">
            <v>W14351</v>
          </cell>
          <cell r="C4" t="str">
            <v>Clearwater</v>
          </cell>
          <cell r="D4" t="str">
            <v>PPA</v>
          </cell>
          <cell r="E4" t="str">
            <v>Wind</v>
          </cell>
          <cell r="I4">
            <v>1</v>
          </cell>
          <cell r="J4">
            <v>1</v>
          </cell>
        </row>
        <row r="5">
          <cell r="A5">
            <v>3</v>
          </cell>
          <cell r="B5" t="str">
            <v>W13230</v>
          </cell>
          <cell r="C5" t="str">
            <v>Golden Hills Wind Farm LLC</v>
          </cell>
          <cell r="D5" t="str">
            <v>PPA</v>
          </cell>
          <cell r="E5" t="str">
            <v>Wind</v>
          </cell>
          <cell r="I5">
            <v>1</v>
          </cell>
          <cell r="J5">
            <v>1</v>
          </cell>
        </row>
        <row r="6">
          <cell r="A6">
            <v>4</v>
          </cell>
          <cell r="B6" t="str">
            <v>W184</v>
          </cell>
          <cell r="C6" t="str">
            <v>Hopkins Ridge</v>
          </cell>
          <cell r="D6" t="str">
            <v>PSE owned</v>
          </cell>
          <cell r="E6" t="str">
            <v>Wind</v>
          </cell>
          <cell r="H6">
            <v>38683</v>
          </cell>
          <cell r="I6">
            <v>1</v>
          </cell>
          <cell r="J6">
            <v>1</v>
          </cell>
        </row>
        <row r="7">
          <cell r="A7">
            <v>5</v>
          </cell>
          <cell r="B7" t="str">
            <v>W1382</v>
          </cell>
          <cell r="C7" t="str">
            <v>Hopkins Ridge Phase II</v>
          </cell>
          <cell r="D7" t="str">
            <v>PSE owned</v>
          </cell>
          <cell r="E7" t="str">
            <v>Wind</v>
          </cell>
          <cell r="H7">
            <v>38683</v>
          </cell>
          <cell r="I7">
            <v>1</v>
          </cell>
          <cell r="J7">
            <v>1</v>
          </cell>
        </row>
        <row r="8">
          <cell r="A8">
            <v>6</v>
          </cell>
          <cell r="B8" t="str">
            <v>W237</v>
          </cell>
          <cell r="C8" t="str">
            <v>Klondike III</v>
          </cell>
          <cell r="D8" t="str">
            <v>PPA</v>
          </cell>
          <cell r="E8" t="str">
            <v>Wind</v>
          </cell>
          <cell r="I8">
            <v>1</v>
          </cell>
          <cell r="J8">
            <v>1</v>
          </cell>
        </row>
        <row r="9">
          <cell r="A9">
            <v>7</v>
          </cell>
          <cell r="B9" t="str">
            <v>W2669</v>
          </cell>
          <cell r="C9" t="str">
            <v>Lower Snake River - Dodge Junction</v>
          </cell>
          <cell r="D9" t="str">
            <v>PSE owned</v>
          </cell>
          <cell r="E9" t="str">
            <v>Wind</v>
          </cell>
          <cell r="F9" t="str">
            <v>Y</v>
          </cell>
          <cell r="H9">
            <v>40968</v>
          </cell>
          <cell r="I9">
            <v>1</v>
          </cell>
          <cell r="J9">
            <v>1</v>
          </cell>
        </row>
        <row r="10">
          <cell r="A10">
            <v>8</v>
          </cell>
          <cell r="B10" t="str">
            <v>W2670</v>
          </cell>
          <cell r="C10" t="str">
            <v>Lower Snake River - Phalen Gulch</v>
          </cell>
          <cell r="D10" t="str">
            <v>PSE owned</v>
          </cell>
          <cell r="E10" t="str">
            <v>Wind</v>
          </cell>
          <cell r="F10" t="str">
            <v>Y</v>
          </cell>
          <cell r="H10">
            <v>40968</v>
          </cell>
          <cell r="I10">
            <v>1</v>
          </cell>
          <cell r="J10">
            <v>1</v>
          </cell>
        </row>
        <row r="11">
          <cell r="A11">
            <v>9</v>
          </cell>
          <cell r="B11" t="str">
            <v>W1491</v>
          </cell>
          <cell r="C11" t="str">
            <v>Sierra Pacific Burlington - Sierra Pacific Burlington</v>
          </cell>
          <cell r="D11" t="str">
            <v>PPA</v>
          </cell>
          <cell r="E11" t="str">
            <v>Biomass</v>
          </cell>
          <cell r="I11">
            <v>1</v>
          </cell>
          <cell r="J11">
            <v>1</v>
          </cell>
        </row>
        <row r="12">
          <cell r="A12">
            <v>10</v>
          </cell>
          <cell r="B12" t="str">
            <v>W4866</v>
          </cell>
          <cell r="C12" t="str">
            <v>Snoqualmie Falls Project</v>
          </cell>
          <cell r="D12" t="str">
            <v>PSE owned</v>
          </cell>
          <cell r="E12" t="str">
            <v>Water (Incremental Hydro)</v>
          </cell>
          <cell r="H12">
            <v>2162</v>
          </cell>
          <cell r="I12">
            <v>8.5000000000000006E-2</v>
          </cell>
          <cell r="J12">
            <v>1</v>
          </cell>
        </row>
        <row r="13">
          <cell r="A13">
            <v>11</v>
          </cell>
          <cell r="B13" t="str">
            <v>W183</v>
          </cell>
          <cell r="C13" t="str">
            <v>Wild Horse</v>
          </cell>
          <cell r="D13" t="str">
            <v>PSE owned</v>
          </cell>
          <cell r="E13" t="str">
            <v>Wind</v>
          </cell>
          <cell r="H13">
            <v>39804</v>
          </cell>
          <cell r="I13">
            <v>1</v>
          </cell>
          <cell r="J13">
            <v>1</v>
          </cell>
        </row>
        <row r="14">
          <cell r="A14">
            <v>12</v>
          </cell>
          <cell r="B14" t="str">
            <v>W1364</v>
          </cell>
          <cell r="C14" t="str">
            <v>Wild Horse Phase II</v>
          </cell>
          <cell r="D14" t="str">
            <v>PSE owned</v>
          </cell>
          <cell r="E14" t="str">
            <v>Wind</v>
          </cell>
          <cell r="F14" t="str">
            <v>Y</v>
          </cell>
          <cell r="H14">
            <v>39804</v>
          </cell>
          <cell r="I14">
            <v>1</v>
          </cell>
          <cell r="J14">
            <v>1</v>
          </cell>
        </row>
        <row r="15">
          <cell r="A15">
            <v>13</v>
          </cell>
          <cell r="B15" t="str">
            <v>W1875</v>
          </cell>
          <cell r="C15" t="str">
            <v>Camp Reed Wind Park - Camp Reed Wind Park</v>
          </cell>
          <cell r="D15" t="str">
            <v>REC only</v>
          </cell>
          <cell r="E15" t="str">
            <v>Wind</v>
          </cell>
          <cell r="I15">
            <v>1</v>
          </cell>
          <cell r="J15">
            <v>1</v>
          </cell>
        </row>
        <row r="16">
          <cell r="A16">
            <v>14</v>
          </cell>
          <cell r="B16" t="str">
            <v>W774</v>
          </cell>
          <cell r="C16" t="str">
            <v>Condon Wind Power</v>
          </cell>
          <cell r="D16" t="str">
            <v>REC only</v>
          </cell>
          <cell r="E16" t="str">
            <v>Wind</v>
          </cell>
          <cell r="I16">
            <v>1</v>
          </cell>
          <cell r="J16">
            <v>1</v>
          </cell>
        </row>
        <row r="17">
          <cell r="A17">
            <v>15</v>
          </cell>
          <cell r="B17" t="str">
            <v>W833</v>
          </cell>
          <cell r="C17" t="str">
            <v>Condon Wind Power Phase II</v>
          </cell>
          <cell r="D17" t="str">
            <v>REC only</v>
          </cell>
          <cell r="E17" t="str">
            <v>Wind</v>
          </cell>
          <cell r="I17">
            <v>1</v>
          </cell>
          <cell r="J17">
            <v>1</v>
          </cell>
        </row>
        <row r="18">
          <cell r="A18">
            <v>16</v>
          </cell>
          <cell r="B18" t="str">
            <v>W2233</v>
          </cell>
          <cell r="C18" t="str">
            <v>Cosmo Specialty Fibers - Cos1</v>
          </cell>
          <cell r="D18" t="str">
            <v>REC only</v>
          </cell>
          <cell r="E18" t="str">
            <v>Biomass</v>
          </cell>
          <cell r="I18">
            <v>1</v>
          </cell>
          <cell r="J18">
            <v>1</v>
          </cell>
        </row>
        <row r="19">
          <cell r="A19">
            <v>17</v>
          </cell>
          <cell r="B19" t="str">
            <v>W2242</v>
          </cell>
          <cell r="C19" t="str">
            <v>Cosmo Specialty Fibers Inc. - COS2</v>
          </cell>
          <cell r="D19" t="str">
            <v>REC only</v>
          </cell>
          <cell r="E19" t="str">
            <v>Biomass</v>
          </cell>
          <cell r="I19">
            <v>1</v>
          </cell>
          <cell r="J19">
            <v>1</v>
          </cell>
        </row>
        <row r="20">
          <cell r="A20">
            <v>18</v>
          </cell>
          <cell r="B20" t="str">
            <v>W1862</v>
          </cell>
          <cell r="C20" t="str">
            <v>Golden Valley Wind Park - Golden Valley Wind Park</v>
          </cell>
          <cell r="D20" t="str">
            <v>REC only</v>
          </cell>
          <cell r="E20" t="str">
            <v>Wind</v>
          </cell>
          <cell r="I20">
            <v>1</v>
          </cell>
          <cell r="J20">
            <v>1</v>
          </cell>
        </row>
        <row r="21">
          <cell r="A21">
            <v>19</v>
          </cell>
          <cell r="B21" t="str">
            <v>W536</v>
          </cell>
          <cell r="C21" t="str">
            <v>Goodnoe Hills - Goodnoe Hills</v>
          </cell>
          <cell r="D21" t="str">
            <v>REC only</v>
          </cell>
          <cell r="E21" t="str">
            <v>Wind</v>
          </cell>
          <cell r="I21">
            <v>1</v>
          </cell>
          <cell r="J21">
            <v>1</v>
          </cell>
        </row>
        <row r="22">
          <cell r="A22">
            <v>20</v>
          </cell>
          <cell r="B22" t="str">
            <v>W1634</v>
          </cell>
          <cell r="C22" t="str">
            <v>Hidden Hollow Energy LLC - Hidden Hollow Energy</v>
          </cell>
          <cell r="D22" t="str">
            <v>REC only</v>
          </cell>
          <cell r="E22" t="str">
            <v>Biogas</v>
          </cell>
          <cell r="G22" t="str">
            <v>Y</v>
          </cell>
          <cell r="I22">
            <v>1</v>
          </cell>
          <cell r="J22">
            <v>1</v>
          </cell>
        </row>
        <row r="23">
          <cell r="A23">
            <v>21</v>
          </cell>
          <cell r="B23" t="str">
            <v>W3260</v>
          </cell>
          <cell r="C23" t="str">
            <v>Horse Butte Wind</v>
          </cell>
          <cell r="D23" t="str">
            <v>REC only</v>
          </cell>
          <cell r="E23" t="str">
            <v>Wind</v>
          </cell>
          <cell r="I23">
            <v>1</v>
          </cell>
          <cell r="J23">
            <v>1</v>
          </cell>
        </row>
        <row r="24">
          <cell r="A24">
            <v>22</v>
          </cell>
          <cell r="B24" t="str">
            <v>W238</v>
          </cell>
          <cell r="C24" t="str">
            <v>Klondike 1</v>
          </cell>
          <cell r="D24" t="str">
            <v>REC only</v>
          </cell>
          <cell r="E24" t="str">
            <v>Wind</v>
          </cell>
          <cell r="I24">
            <v>1</v>
          </cell>
          <cell r="J24">
            <v>1</v>
          </cell>
        </row>
        <row r="25">
          <cell r="A25">
            <v>23</v>
          </cell>
          <cell r="B25" t="str">
            <v>W237</v>
          </cell>
          <cell r="C25" t="str">
            <v>Klondike III - Klondike Wind Power III LLC</v>
          </cell>
          <cell r="D25" t="str">
            <v>REC only</v>
          </cell>
          <cell r="E25" t="str">
            <v>Wind</v>
          </cell>
          <cell r="I25">
            <v>1</v>
          </cell>
          <cell r="J25">
            <v>1</v>
          </cell>
        </row>
        <row r="26">
          <cell r="A26">
            <v>24</v>
          </cell>
          <cell r="B26" t="str">
            <v>W817</v>
          </cell>
          <cell r="C26" t="str">
            <v>Klondike IIIa - Klondike Wind Power IIIa</v>
          </cell>
          <cell r="D26" t="str">
            <v>REC only</v>
          </cell>
          <cell r="E26" t="str">
            <v>Wind</v>
          </cell>
          <cell r="I26">
            <v>1</v>
          </cell>
          <cell r="J26">
            <v>1</v>
          </cell>
        </row>
        <row r="27">
          <cell r="A27">
            <v>25</v>
          </cell>
          <cell r="B27" t="str">
            <v>W185</v>
          </cell>
          <cell r="C27" t="str">
            <v>Marengo - Marengo</v>
          </cell>
          <cell r="D27" t="str">
            <v>REC only</v>
          </cell>
          <cell r="E27" t="str">
            <v>Wind</v>
          </cell>
          <cell r="I27">
            <v>1</v>
          </cell>
          <cell r="J27">
            <v>1</v>
          </cell>
        </row>
        <row r="28">
          <cell r="A28">
            <v>26</v>
          </cell>
          <cell r="B28" t="str">
            <v>W3186</v>
          </cell>
          <cell r="C28" t="str">
            <v>Meadow Creek Wind Farm - Five Pine Project</v>
          </cell>
          <cell r="D28" t="str">
            <v>REC only</v>
          </cell>
          <cell r="E28" t="str">
            <v>Wind</v>
          </cell>
          <cell r="I28">
            <v>1</v>
          </cell>
          <cell r="J28">
            <v>1</v>
          </cell>
        </row>
        <row r="29">
          <cell r="A29">
            <v>27</v>
          </cell>
          <cell r="B29" t="str">
            <v>W3185</v>
          </cell>
          <cell r="C29" t="str">
            <v>Meadow Creek Wind Farm - North Point Wind Farm</v>
          </cell>
          <cell r="D29" t="str">
            <v>REC only</v>
          </cell>
          <cell r="E29" t="str">
            <v>Wind</v>
          </cell>
          <cell r="I29">
            <v>1</v>
          </cell>
          <cell r="J29">
            <v>1</v>
          </cell>
        </row>
        <row r="30">
          <cell r="A30">
            <v>28</v>
          </cell>
          <cell r="B30" t="str">
            <v>W2869</v>
          </cell>
          <cell r="C30" t="str">
            <v>Mountain Air Wind Projects - Mountain Air Wind Projects</v>
          </cell>
          <cell r="D30" t="str">
            <v>REC only</v>
          </cell>
          <cell r="E30" t="str">
            <v>Wind</v>
          </cell>
          <cell r="I30">
            <v>1</v>
          </cell>
          <cell r="J30">
            <v>1</v>
          </cell>
        </row>
        <row r="31">
          <cell r="A31">
            <v>29</v>
          </cell>
          <cell r="B31" t="str">
            <v>W697</v>
          </cell>
          <cell r="C31" t="str">
            <v>Mt Home Solar 1 LLC - Mt Home Solar 1 LLC</v>
          </cell>
          <cell r="D31" t="str">
            <v>REC only</v>
          </cell>
          <cell r="E31" t="str">
            <v>Solar</v>
          </cell>
          <cell r="I31">
            <v>1</v>
          </cell>
          <cell r="J31">
            <v>1</v>
          </cell>
        </row>
        <row r="32">
          <cell r="A32">
            <v>30</v>
          </cell>
          <cell r="B32" t="str">
            <v>W697</v>
          </cell>
          <cell r="C32" t="str">
            <v>Nine Canyon Wind Project - Nine Canyon Phase 3</v>
          </cell>
          <cell r="D32" t="str">
            <v>REC only</v>
          </cell>
          <cell r="E32" t="str">
            <v>Wind</v>
          </cell>
          <cell r="I32">
            <v>1</v>
          </cell>
          <cell r="J32">
            <v>1</v>
          </cell>
        </row>
        <row r="33">
          <cell r="A33">
            <v>31</v>
          </cell>
          <cell r="B33" t="str">
            <v>W684</v>
          </cell>
          <cell r="C33" t="str">
            <v>Nine Canyon Wind Project - Nine Canyon Wind Project</v>
          </cell>
          <cell r="D33" t="str">
            <v>REC only</v>
          </cell>
          <cell r="E33" t="str">
            <v>Wind</v>
          </cell>
          <cell r="I33">
            <v>1</v>
          </cell>
          <cell r="J33">
            <v>1</v>
          </cell>
        </row>
        <row r="34">
          <cell r="A34">
            <v>32</v>
          </cell>
          <cell r="B34" t="str">
            <v>W1882</v>
          </cell>
          <cell r="C34" t="str">
            <v>Oregon Trail Wind Park, LLC - Oregon Trail Wind Park</v>
          </cell>
          <cell r="D34" t="str">
            <v>REC only</v>
          </cell>
          <cell r="E34" t="str">
            <v>Wind</v>
          </cell>
          <cell r="I34">
            <v>1</v>
          </cell>
          <cell r="J34">
            <v>1</v>
          </cell>
        </row>
        <row r="35">
          <cell r="A35">
            <v>33</v>
          </cell>
          <cell r="B35" t="str">
            <v>W1844</v>
          </cell>
          <cell r="C35" t="str">
            <v>PaTu Wind Farm - PaTu Wind</v>
          </cell>
          <cell r="D35" t="str">
            <v>REC only</v>
          </cell>
          <cell r="E35" t="str">
            <v>Wind</v>
          </cell>
          <cell r="I35">
            <v>1</v>
          </cell>
          <cell r="J35">
            <v>1</v>
          </cell>
        </row>
        <row r="36">
          <cell r="A36">
            <v>34</v>
          </cell>
          <cell r="B36" t="str">
            <v>W928</v>
          </cell>
          <cell r="C36" t="str">
            <v>Rolling Hills - Rolling Hills</v>
          </cell>
          <cell r="D36" t="str">
            <v>REC only</v>
          </cell>
          <cell r="E36" t="str">
            <v>Wind</v>
          </cell>
          <cell r="I36">
            <v>1</v>
          </cell>
          <cell r="J36">
            <v>1</v>
          </cell>
        </row>
        <row r="37">
          <cell r="A37">
            <v>35</v>
          </cell>
          <cell r="B37" t="str">
            <v>W2616</v>
          </cell>
          <cell r="C37" t="str">
            <v>Roseburg LFG - Roseburg LFG Energy</v>
          </cell>
          <cell r="D37" t="str">
            <v>REC only</v>
          </cell>
          <cell r="E37" t="str">
            <v>Landfill Gas</v>
          </cell>
          <cell r="I37">
            <v>1</v>
          </cell>
          <cell r="J37">
            <v>1</v>
          </cell>
        </row>
        <row r="38">
          <cell r="A38">
            <v>36</v>
          </cell>
          <cell r="B38" t="str">
            <v>W1885</v>
          </cell>
          <cell r="C38" t="str">
            <v>Salmon Falls Wind Park, LLC - Salmon Falls Wind Park</v>
          </cell>
          <cell r="D38" t="str">
            <v>REC only</v>
          </cell>
          <cell r="E38" t="str">
            <v>Wind</v>
          </cell>
          <cell r="I38">
            <v>1</v>
          </cell>
          <cell r="J38">
            <v>1</v>
          </cell>
        </row>
        <row r="39">
          <cell r="A39">
            <v>37</v>
          </cell>
          <cell r="B39" t="str">
            <v>W2323</v>
          </cell>
          <cell r="C39" t="str">
            <v>Sawtooth Wind Project - Sawtooth Wind Project</v>
          </cell>
          <cell r="D39" t="str">
            <v>REC only</v>
          </cell>
          <cell r="E39" t="str">
            <v>Wind</v>
          </cell>
          <cell r="I39">
            <v>1</v>
          </cell>
          <cell r="J39">
            <v>1</v>
          </cell>
        </row>
        <row r="40">
          <cell r="A40">
            <v>38</v>
          </cell>
          <cell r="B40" t="str">
            <v>W2042</v>
          </cell>
          <cell r="C40" t="str">
            <v>Sierra Pacific Burlington - SPI Burlington Onsite Load</v>
          </cell>
          <cell r="D40" t="str">
            <v>REC only</v>
          </cell>
          <cell r="E40" t="str">
            <v>Wind</v>
          </cell>
          <cell r="I40">
            <v>1</v>
          </cell>
          <cell r="J40">
            <v>1</v>
          </cell>
        </row>
        <row r="41">
          <cell r="A41">
            <v>39</v>
          </cell>
          <cell r="B41" t="str">
            <v>W248</v>
          </cell>
          <cell r="C41" t="str">
            <v>Stateline (WA) - FPL Energy Vansycle LLC</v>
          </cell>
          <cell r="D41" t="str">
            <v>REC only</v>
          </cell>
          <cell r="E41" t="str">
            <v>Wind</v>
          </cell>
          <cell r="I41">
            <v>1</v>
          </cell>
          <cell r="J41">
            <v>1</v>
          </cell>
        </row>
        <row r="42">
          <cell r="A42">
            <v>40</v>
          </cell>
          <cell r="B42" t="str">
            <v>W813</v>
          </cell>
          <cell r="C42" t="str">
            <v>stimson lumber-plummer - stimson-plummer</v>
          </cell>
          <cell r="D42" t="str">
            <v>REC only</v>
          </cell>
          <cell r="E42" t="str">
            <v>Biomass</v>
          </cell>
          <cell r="I42">
            <v>1</v>
          </cell>
          <cell r="J42">
            <v>1</v>
          </cell>
        </row>
        <row r="43">
          <cell r="A43">
            <v>41</v>
          </cell>
          <cell r="B43" t="str">
            <v>W3662</v>
          </cell>
          <cell r="C43" t="str">
            <v>Stoltze Cogeneration Plant - Stoltze CoGen1</v>
          </cell>
          <cell r="D43" t="str">
            <v>REC only</v>
          </cell>
          <cell r="E43" t="str">
            <v>Biomass</v>
          </cell>
          <cell r="G43" t="str">
            <v>Y</v>
          </cell>
          <cell r="I43">
            <v>1</v>
          </cell>
          <cell r="J43">
            <v>1</v>
          </cell>
        </row>
        <row r="44">
          <cell r="A44">
            <v>42</v>
          </cell>
          <cell r="B44" t="str">
            <v>W1881</v>
          </cell>
          <cell r="C44" t="str">
            <v>Thousand Springs Wind Park, LLC - Thousand Springs Wind Park</v>
          </cell>
          <cell r="D44" t="str">
            <v>REC only</v>
          </cell>
          <cell r="E44" t="str">
            <v>Wind</v>
          </cell>
          <cell r="I44">
            <v>1</v>
          </cell>
          <cell r="J44">
            <v>1</v>
          </cell>
        </row>
        <row r="45">
          <cell r="A45">
            <v>43</v>
          </cell>
          <cell r="B45" t="str">
            <v>W1749</v>
          </cell>
          <cell r="C45" t="str">
            <v>Top of the World - Top of the World</v>
          </cell>
          <cell r="D45" t="str">
            <v>REC only</v>
          </cell>
          <cell r="E45" t="str">
            <v>Wind</v>
          </cell>
          <cell r="I45">
            <v>1</v>
          </cell>
          <cell r="J45">
            <v>1</v>
          </cell>
        </row>
        <row r="46">
          <cell r="A46">
            <v>44</v>
          </cell>
          <cell r="B46" t="str">
            <v>W1883</v>
          </cell>
          <cell r="C46" t="str">
            <v>Tuana Gulch Wind Park, LLC - Tuana Gulch Wind Park</v>
          </cell>
          <cell r="D46" t="str">
            <v>REC only</v>
          </cell>
          <cell r="E46" t="str">
            <v>Wind</v>
          </cell>
          <cell r="I46">
            <v>1</v>
          </cell>
          <cell r="J46">
            <v>1</v>
          </cell>
        </row>
        <row r="47">
          <cell r="A47">
            <v>45</v>
          </cell>
          <cell r="B47" t="str">
            <v>W1503</v>
          </cell>
          <cell r="C47" t="str">
            <v>Tuana Springs Energy, LLC - Tuana Springs</v>
          </cell>
          <cell r="D47" t="str">
            <v>REC only</v>
          </cell>
          <cell r="E47" t="str">
            <v>Wind</v>
          </cell>
          <cell r="I47">
            <v>1</v>
          </cell>
          <cell r="J47">
            <v>1</v>
          </cell>
        </row>
        <row r="48">
          <cell r="A48">
            <v>46</v>
          </cell>
          <cell r="B48" t="str">
            <v>W360</v>
          </cell>
          <cell r="C48" t="str">
            <v>White Creek Wind 1 - White Creek</v>
          </cell>
          <cell r="D48" t="str">
            <v>REC only</v>
          </cell>
          <cell r="E48" t="str">
            <v>Wind</v>
          </cell>
          <cell r="I48">
            <v>1</v>
          </cell>
          <cell r="J48">
            <v>1</v>
          </cell>
        </row>
        <row r="53">
          <cell r="A53">
            <v>1001</v>
          </cell>
          <cell r="B53" t="str">
            <v>W5070</v>
          </cell>
          <cell r="C53" t="str">
            <v>Grand View 2 West</v>
          </cell>
          <cell r="D53" t="str">
            <v>REC only</v>
          </cell>
          <cell r="E53" t="str">
            <v>Solar</v>
          </cell>
          <cell r="I53">
            <v>1</v>
          </cell>
          <cell r="J53">
            <v>1</v>
          </cell>
        </row>
        <row r="54">
          <cell r="A54">
            <v>1002</v>
          </cell>
          <cell r="B54" t="str">
            <v>W5069</v>
          </cell>
          <cell r="C54" t="str">
            <v>Grand View 5 East</v>
          </cell>
          <cell r="D54" t="str">
            <v>REC only</v>
          </cell>
          <cell r="E54" t="str">
            <v>Solar</v>
          </cell>
          <cell r="I54">
            <v>1</v>
          </cell>
          <cell r="J54">
            <v>1</v>
          </cell>
        </row>
        <row r="55">
          <cell r="A55">
            <v>1003</v>
          </cell>
          <cell r="B55" t="str">
            <v>W5076</v>
          </cell>
          <cell r="C55" t="str">
            <v>ID Solar 1</v>
          </cell>
          <cell r="D55" t="str">
            <v>REC only</v>
          </cell>
          <cell r="E55" t="str">
            <v>Solar</v>
          </cell>
          <cell r="I55">
            <v>1</v>
          </cell>
          <cell r="J55">
            <v>1</v>
          </cell>
        </row>
        <row r="56">
          <cell r="A56">
            <v>1004</v>
          </cell>
          <cell r="B56" t="str">
            <v>W797</v>
          </cell>
          <cell r="C56" t="str">
            <v>Kettle Falls Woodwaste Plant - Kettle Falls 2</v>
          </cell>
          <cell r="D56" t="str">
            <v>REC only</v>
          </cell>
          <cell r="E56" t="str">
            <v>Biomass</v>
          </cell>
          <cell r="H56">
            <v>37377</v>
          </cell>
          <cell r="I56">
            <v>1</v>
          </cell>
          <cell r="J56">
            <v>1</v>
          </cell>
        </row>
        <row r="57">
          <cell r="A57">
            <v>1005</v>
          </cell>
          <cell r="B57" t="str">
            <v>W130</v>
          </cell>
          <cell r="C57" t="str">
            <v>Kettle Falls Woodwaste Plant - Kettle Falls Woodwaste Plant</v>
          </cell>
          <cell r="D57" t="str">
            <v>REC only</v>
          </cell>
          <cell r="E57" t="str">
            <v>Biomass</v>
          </cell>
          <cell r="H57">
            <v>30651</v>
          </cell>
          <cell r="I57">
            <v>1</v>
          </cell>
          <cell r="J57">
            <v>1</v>
          </cell>
        </row>
        <row r="59">
          <cell r="C59" t="str">
            <v>INSERT ABOVE</v>
          </cell>
        </row>
      </sheetData>
      <sheetData sheetId="12">
        <row r="6">
          <cell r="B6">
            <v>2024</v>
          </cell>
        </row>
        <row r="7">
          <cell r="B7">
            <v>0.2</v>
          </cell>
        </row>
        <row r="8">
          <cell r="B8">
            <v>1</v>
          </cell>
        </row>
        <row r="11">
          <cell r="B11">
            <v>33</v>
          </cell>
        </row>
        <row r="15">
          <cell r="A15" t="str">
            <v>Eligible</v>
          </cell>
        </row>
        <row r="16">
          <cell r="A16" t="str">
            <v>Not Eligible</v>
          </cell>
        </row>
        <row r="17">
          <cell r="A17" t="str">
            <v>---</v>
          </cell>
        </row>
        <row r="21">
          <cell r="A21" t="str">
            <v>Wind</v>
          </cell>
        </row>
        <row r="22">
          <cell r="A22" t="str">
            <v>Solar</v>
          </cell>
        </row>
        <row r="23">
          <cell r="A23" t="str">
            <v>Water (Incremental Hydro)</v>
          </cell>
        </row>
        <row r="24">
          <cell r="A24" t="str">
            <v>Biogas</v>
          </cell>
        </row>
        <row r="25">
          <cell r="A25" t="str">
            <v>Biomass</v>
          </cell>
        </row>
        <row r="26">
          <cell r="A26" t="str">
            <v>Geothermal</v>
          </cell>
        </row>
        <row r="27">
          <cell r="A27" t="str">
            <v>Landfill Gas</v>
          </cell>
        </row>
        <row r="28">
          <cell r="A28" t="str">
            <v>Sewage Treatment Gas</v>
          </cell>
        </row>
        <row r="29">
          <cell r="A29" t="str">
            <v>Wave, Ocean, Tidal</v>
          </cell>
        </row>
        <row r="30">
          <cell r="A30" t="str">
            <v>Biodiesel Fuel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"/>
  <sheetViews>
    <sheetView tabSelected="1" workbookViewId="0">
      <selection activeCell="H8" sqref="H8"/>
    </sheetView>
  </sheetViews>
  <sheetFormatPr defaultColWidth="8.7109375" defaultRowHeight="12.75" x14ac:dyDescent="0.2"/>
  <cols>
    <col min="1" max="16384" width="8.7109375" style="161"/>
  </cols>
  <sheetData>
    <row r="2" spans="1:12" ht="12" customHeight="1" x14ac:dyDescent="0.2">
      <c r="H2" s="162" t="s">
        <v>162</v>
      </c>
      <c r="I2" s="162"/>
      <c r="J2" s="162"/>
      <c r="K2" s="162"/>
      <c r="L2" s="162"/>
    </row>
    <row r="7" spans="1:12" x14ac:dyDescent="0.2">
      <c r="C7" s="174"/>
      <c r="D7" s="174"/>
      <c r="E7" s="174"/>
      <c r="F7" s="174"/>
      <c r="G7" s="174"/>
    </row>
    <row r="8" spans="1:12" ht="30.75" x14ac:dyDescent="0.45">
      <c r="A8" s="163"/>
      <c r="B8" s="163"/>
      <c r="C8" s="163"/>
      <c r="D8" s="163" t="s">
        <v>164</v>
      </c>
      <c r="E8" s="163"/>
      <c r="F8" s="163"/>
    </row>
  </sheetData>
  <mergeCells count="1">
    <mergeCell ref="C7:G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0"/>
  <sheetViews>
    <sheetView showGridLines="0" zoomScaleNormal="100" workbookViewId="0">
      <selection activeCell="E12" sqref="E12"/>
    </sheetView>
  </sheetViews>
  <sheetFormatPr defaultColWidth="9.140625" defaultRowHeight="12.75" x14ac:dyDescent="0.2"/>
  <cols>
    <col min="1" max="1" width="17.140625" style="164" customWidth="1"/>
    <col min="2" max="2" width="10.7109375" style="164" customWidth="1"/>
    <col min="3" max="3" width="25.140625" style="164" customWidth="1"/>
    <col min="4" max="4" width="13.42578125" style="164" customWidth="1"/>
    <col min="5" max="5" width="12.28515625" style="164" customWidth="1"/>
    <col min="6" max="6" width="40" style="164" customWidth="1"/>
    <col min="7" max="16384" width="9.140625" style="164"/>
  </cols>
  <sheetData>
    <row r="2" spans="1:6" ht="21" x14ac:dyDescent="0.35">
      <c r="A2" s="172" t="s">
        <v>235</v>
      </c>
    </row>
    <row r="3" spans="1:6" ht="15" x14ac:dyDescent="0.25">
      <c r="A3" s="173" t="s">
        <v>234</v>
      </c>
    </row>
    <row r="4" spans="1:6" ht="15" x14ac:dyDescent="0.25">
      <c r="A4" s="173" t="s">
        <v>233</v>
      </c>
    </row>
    <row r="5" spans="1:6" ht="15" x14ac:dyDescent="0.25">
      <c r="A5" s="173" t="s">
        <v>232</v>
      </c>
    </row>
    <row r="6" spans="1:6" ht="15" x14ac:dyDescent="0.25">
      <c r="A6" s="173" t="s">
        <v>231</v>
      </c>
    </row>
    <row r="7" spans="1:6" ht="15" x14ac:dyDescent="0.25">
      <c r="A7" s="173" t="s">
        <v>230</v>
      </c>
    </row>
    <row r="9" spans="1:6" ht="21" x14ac:dyDescent="0.35">
      <c r="A9" s="172" t="s">
        <v>229</v>
      </c>
    </row>
    <row r="11" spans="1:6" ht="30.75" customHeight="1" x14ac:dyDescent="0.2">
      <c r="A11" s="168" t="s">
        <v>202</v>
      </c>
      <c r="B11" s="168" t="s">
        <v>201</v>
      </c>
      <c r="C11" s="168" t="s">
        <v>200</v>
      </c>
      <c r="D11" s="168" t="s">
        <v>199</v>
      </c>
      <c r="E11" s="168" t="s">
        <v>198</v>
      </c>
      <c r="F11" s="168" t="s">
        <v>197</v>
      </c>
    </row>
    <row r="12" spans="1:6" ht="15" x14ac:dyDescent="0.2">
      <c r="A12" s="166"/>
      <c r="B12" s="167">
        <v>1</v>
      </c>
      <c r="C12" s="165" t="s">
        <v>228</v>
      </c>
      <c r="D12" s="166" t="s">
        <v>214</v>
      </c>
      <c r="E12" s="166" t="s">
        <v>227</v>
      </c>
      <c r="F12" s="165" t="s">
        <v>226</v>
      </c>
    </row>
    <row r="13" spans="1:6" ht="15" x14ac:dyDescent="0.2">
      <c r="A13" s="166"/>
      <c r="B13" s="167">
        <v>2</v>
      </c>
      <c r="C13" s="165" t="s">
        <v>225</v>
      </c>
      <c r="D13" s="166" t="s">
        <v>146</v>
      </c>
      <c r="E13" s="166" t="s">
        <v>224</v>
      </c>
      <c r="F13" s="165" t="s">
        <v>223</v>
      </c>
    </row>
    <row r="14" spans="1:6" ht="30" x14ac:dyDescent="0.2">
      <c r="A14" s="166"/>
      <c r="B14" s="167">
        <v>3</v>
      </c>
      <c r="C14" s="165" t="s">
        <v>222</v>
      </c>
      <c r="D14" s="166" t="s">
        <v>221</v>
      </c>
      <c r="E14" s="166" t="s">
        <v>220</v>
      </c>
      <c r="F14" s="165" t="s">
        <v>219</v>
      </c>
    </row>
    <row r="18" spans="1:6" ht="21" x14ac:dyDescent="0.35">
      <c r="A18" s="172" t="s">
        <v>218</v>
      </c>
    </row>
    <row r="20" spans="1:6" ht="31.5" x14ac:dyDescent="0.2">
      <c r="A20" s="168" t="s">
        <v>202</v>
      </c>
      <c r="B20" s="168" t="s">
        <v>201</v>
      </c>
      <c r="C20" s="168" t="s">
        <v>200</v>
      </c>
      <c r="D20" s="168" t="s">
        <v>199</v>
      </c>
      <c r="E20" s="168" t="s">
        <v>198</v>
      </c>
      <c r="F20" s="168" t="s">
        <v>197</v>
      </c>
    </row>
    <row r="21" spans="1:6" ht="27.2" customHeight="1" x14ac:dyDescent="0.2">
      <c r="A21" s="175" t="s">
        <v>217</v>
      </c>
      <c r="B21" s="176"/>
      <c r="C21" s="176"/>
      <c r="D21" s="176"/>
      <c r="E21" s="176"/>
      <c r="F21" s="177"/>
    </row>
    <row r="22" spans="1:6" ht="30" x14ac:dyDescent="0.2">
      <c r="A22" s="166"/>
      <c r="B22" s="167">
        <v>1</v>
      </c>
      <c r="C22" s="165" t="s">
        <v>104</v>
      </c>
      <c r="D22" s="166" t="s">
        <v>214</v>
      </c>
      <c r="E22" s="166" t="s">
        <v>216</v>
      </c>
      <c r="F22" s="165" t="s">
        <v>215</v>
      </c>
    </row>
    <row r="23" spans="1:6" ht="30" x14ac:dyDescent="0.2">
      <c r="A23" s="166"/>
      <c r="B23" s="167">
        <f>B22+1</f>
        <v>2</v>
      </c>
      <c r="C23" s="165" t="s">
        <v>103</v>
      </c>
      <c r="D23" s="166" t="s">
        <v>214</v>
      </c>
      <c r="E23" s="166" t="s">
        <v>213</v>
      </c>
      <c r="F23" s="165" t="s">
        <v>212</v>
      </c>
    </row>
    <row r="24" spans="1:6" ht="30" x14ac:dyDescent="0.2">
      <c r="A24" s="166"/>
      <c r="B24" s="167">
        <f>B23+1</f>
        <v>3</v>
      </c>
      <c r="C24" s="165" t="s">
        <v>211</v>
      </c>
      <c r="D24" s="166" t="s">
        <v>205</v>
      </c>
      <c r="E24" s="166" t="s">
        <v>210</v>
      </c>
      <c r="F24" s="165" t="s">
        <v>209</v>
      </c>
    </row>
    <row r="25" spans="1:6" ht="60" x14ac:dyDescent="0.2">
      <c r="A25" s="166"/>
      <c r="B25" s="167">
        <f>B24+1</f>
        <v>4</v>
      </c>
      <c r="C25" s="165" t="s">
        <v>107</v>
      </c>
      <c r="D25" s="166" t="s">
        <v>205</v>
      </c>
      <c r="E25" s="166" t="s">
        <v>208</v>
      </c>
      <c r="F25" s="165" t="s">
        <v>207</v>
      </c>
    </row>
    <row r="26" spans="1:6" ht="45" x14ac:dyDescent="0.2">
      <c r="A26" s="166"/>
      <c r="B26" s="167">
        <f>B25+1</f>
        <v>5</v>
      </c>
      <c r="C26" s="165" t="s">
        <v>206</v>
      </c>
      <c r="D26" s="166" t="s">
        <v>205</v>
      </c>
      <c r="E26" s="166" t="s">
        <v>204</v>
      </c>
      <c r="F26" s="165" t="s">
        <v>203</v>
      </c>
    </row>
    <row r="27" spans="1:6" ht="15" x14ac:dyDescent="0.2">
      <c r="A27" s="170"/>
      <c r="B27" s="171"/>
      <c r="C27" s="169"/>
      <c r="D27" s="170"/>
      <c r="E27" s="170"/>
      <c r="F27" s="169"/>
    </row>
    <row r="28" spans="1:6" ht="31.5" x14ac:dyDescent="0.2">
      <c r="A28" s="168" t="s">
        <v>202</v>
      </c>
      <c r="B28" s="168" t="s">
        <v>201</v>
      </c>
      <c r="C28" s="168" t="s">
        <v>200</v>
      </c>
      <c r="D28" s="168" t="s">
        <v>199</v>
      </c>
      <c r="E28" s="168" t="s">
        <v>198</v>
      </c>
      <c r="F28" s="168" t="s">
        <v>197</v>
      </c>
    </row>
    <row r="29" spans="1:6" ht="48.75" customHeight="1" x14ac:dyDescent="0.2">
      <c r="A29" s="175" t="s">
        <v>196</v>
      </c>
      <c r="B29" s="176"/>
      <c r="C29" s="176"/>
      <c r="D29" s="176"/>
      <c r="E29" s="176"/>
      <c r="F29" s="177"/>
    </row>
    <row r="30" spans="1:6" ht="30" x14ac:dyDescent="0.2">
      <c r="A30" s="166"/>
      <c r="B30" s="167">
        <f>B26+1</f>
        <v>6</v>
      </c>
      <c r="C30" s="165" t="s">
        <v>195</v>
      </c>
      <c r="D30" s="166" t="s">
        <v>167</v>
      </c>
      <c r="E30" s="166" t="s">
        <v>194</v>
      </c>
      <c r="F30" s="165" t="s">
        <v>193</v>
      </c>
    </row>
    <row r="31" spans="1:6" ht="30" x14ac:dyDescent="0.2">
      <c r="A31" s="166"/>
      <c r="B31" s="167">
        <f t="shared" ref="B31:B40" si="0">B30+1</f>
        <v>7</v>
      </c>
      <c r="C31" s="165" t="s">
        <v>192</v>
      </c>
      <c r="D31" s="166" t="s">
        <v>105</v>
      </c>
      <c r="E31" s="166" t="s">
        <v>191</v>
      </c>
      <c r="F31" s="165" t="s">
        <v>190</v>
      </c>
    </row>
    <row r="32" spans="1:6" ht="60" x14ac:dyDescent="0.2">
      <c r="A32" s="166"/>
      <c r="B32" s="167">
        <f t="shared" si="0"/>
        <v>8</v>
      </c>
      <c r="C32" s="165" t="s">
        <v>189</v>
      </c>
      <c r="D32" s="166" t="s">
        <v>105</v>
      </c>
      <c r="E32" s="166" t="s">
        <v>188</v>
      </c>
      <c r="F32" s="165" t="s">
        <v>187</v>
      </c>
    </row>
    <row r="33" spans="1:6" ht="45" x14ac:dyDescent="0.2">
      <c r="A33" s="166"/>
      <c r="B33" s="167">
        <f t="shared" si="0"/>
        <v>9</v>
      </c>
      <c r="C33" s="165" t="s">
        <v>186</v>
      </c>
      <c r="D33" s="166" t="s">
        <v>167</v>
      </c>
      <c r="E33" s="166" t="s">
        <v>185</v>
      </c>
      <c r="F33" s="165" t="s">
        <v>184</v>
      </c>
    </row>
    <row r="34" spans="1:6" ht="30" x14ac:dyDescent="0.2">
      <c r="A34" s="166"/>
      <c r="B34" s="167">
        <f t="shared" si="0"/>
        <v>10</v>
      </c>
      <c r="C34" s="165" t="s">
        <v>131</v>
      </c>
      <c r="D34" s="166" t="s">
        <v>167</v>
      </c>
      <c r="E34" s="166" t="s">
        <v>183</v>
      </c>
      <c r="F34" s="165" t="s">
        <v>182</v>
      </c>
    </row>
    <row r="35" spans="1:6" ht="30" x14ac:dyDescent="0.2">
      <c r="A35" s="166"/>
      <c r="B35" s="167">
        <f t="shared" si="0"/>
        <v>11</v>
      </c>
      <c r="C35" s="165" t="s">
        <v>132</v>
      </c>
      <c r="D35" s="166" t="s">
        <v>167</v>
      </c>
      <c r="E35" s="166" t="s">
        <v>181</v>
      </c>
      <c r="F35" s="165" t="s">
        <v>180</v>
      </c>
    </row>
    <row r="36" spans="1:6" ht="30" x14ac:dyDescent="0.2">
      <c r="A36" s="166"/>
      <c r="B36" s="167">
        <f t="shared" si="0"/>
        <v>12</v>
      </c>
      <c r="C36" s="165" t="s">
        <v>179</v>
      </c>
      <c r="D36" s="166" t="s">
        <v>167</v>
      </c>
      <c r="E36" s="166" t="s">
        <v>178</v>
      </c>
      <c r="F36" s="165" t="s">
        <v>177</v>
      </c>
    </row>
    <row r="37" spans="1:6" ht="30" x14ac:dyDescent="0.2">
      <c r="A37" s="166"/>
      <c r="B37" s="167">
        <f t="shared" si="0"/>
        <v>13</v>
      </c>
      <c r="C37" s="165" t="s">
        <v>176</v>
      </c>
      <c r="D37" s="166" t="s">
        <v>167</v>
      </c>
      <c r="E37" s="166" t="s">
        <v>175</v>
      </c>
      <c r="F37" s="165" t="s">
        <v>174</v>
      </c>
    </row>
    <row r="38" spans="1:6" ht="30" x14ac:dyDescent="0.2">
      <c r="A38" s="166"/>
      <c r="B38" s="167">
        <f t="shared" si="0"/>
        <v>14</v>
      </c>
      <c r="C38" s="165" t="s">
        <v>173</v>
      </c>
      <c r="D38" s="166" t="s">
        <v>167</v>
      </c>
      <c r="E38" s="166" t="s">
        <v>172</v>
      </c>
      <c r="F38" s="165" t="s">
        <v>171</v>
      </c>
    </row>
    <row r="39" spans="1:6" ht="30" x14ac:dyDescent="0.2">
      <c r="A39" s="166"/>
      <c r="B39" s="167">
        <f t="shared" si="0"/>
        <v>15</v>
      </c>
      <c r="C39" s="165" t="s">
        <v>170</v>
      </c>
      <c r="D39" s="166" t="s">
        <v>167</v>
      </c>
      <c r="E39" s="166" t="s">
        <v>169</v>
      </c>
      <c r="F39" s="165" t="s">
        <v>168</v>
      </c>
    </row>
    <row r="40" spans="1:6" ht="45" x14ac:dyDescent="0.2">
      <c r="A40" s="166"/>
      <c r="B40" s="167">
        <f t="shared" si="0"/>
        <v>16</v>
      </c>
      <c r="C40" s="165" t="s">
        <v>126</v>
      </c>
      <c r="D40" s="166" t="s">
        <v>167</v>
      </c>
      <c r="E40" s="166" t="s">
        <v>166</v>
      </c>
      <c r="F40" s="165" t="s">
        <v>165</v>
      </c>
    </row>
  </sheetData>
  <mergeCells count="2">
    <mergeCell ref="A29:F29"/>
    <mergeCell ref="A21:F21"/>
  </mergeCells>
  <conditionalFormatting sqref="A12:A14 A21:A27 A29:A40">
    <cfRule type="cellIs" dxfId="2" priority="1" stopIfTrue="1" operator="equal">
      <formula>"X"</formula>
    </cfRule>
    <cfRule type="cellIs" dxfId="1" priority="2" stopIfTrue="1" operator="equal">
      <formula>"x"</formula>
    </cfRule>
  </conditionalFormatting>
  <pageMargins left="0.75" right="0.75" top="1" bottom="1" header="0.5" footer="0.5"/>
  <pageSetup scale="72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2:G45"/>
  <sheetViews>
    <sheetView showGridLines="0" zoomScale="70" zoomScaleNormal="70" zoomScaleSheetLayoutView="115" workbookViewId="0">
      <selection activeCell="D9" sqref="D9"/>
    </sheetView>
  </sheetViews>
  <sheetFormatPr defaultColWidth="12.140625" defaultRowHeight="15" x14ac:dyDescent="0.25"/>
  <cols>
    <col min="1" max="1" width="64.140625" style="4" customWidth="1"/>
    <col min="2" max="6" width="18.42578125" style="4" customWidth="1"/>
    <col min="7" max="7" width="3.7109375" style="4" customWidth="1"/>
    <col min="8" max="16384" width="12.140625" style="4"/>
  </cols>
  <sheetData>
    <row r="2" spans="1:7" ht="21" x14ac:dyDescent="0.35">
      <c r="A2" s="3" t="s">
        <v>112</v>
      </c>
      <c r="C2" s="178" t="s">
        <v>113</v>
      </c>
      <c r="D2" s="179"/>
      <c r="E2" s="180"/>
    </row>
    <row r="4" spans="1:7" ht="18.75" x14ac:dyDescent="0.3">
      <c r="A4" s="5" t="s">
        <v>114</v>
      </c>
      <c r="C4" s="181">
        <v>45444</v>
      </c>
      <c r="D4" s="182"/>
      <c r="E4" s="183"/>
    </row>
    <row r="6" spans="1:7" ht="18.75" x14ac:dyDescent="0.3">
      <c r="A6" s="5" t="s">
        <v>115</v>
      </c>
      <c r="B6" s="6">
        <f>C6-1</f>
        <v>2020</v>
      </c>
      <c r="C6" s="6">
        <f>D6-1</f>
        <v>2021</v>
      </c>
      <c r="D6" s="6">
        <f>E6-1</f>
        <v>2022</v>
      </c>
      <c r="E6" s="6">
        <f>F6-1</f>
        <v>2023</v>
      </c>
      <c r="F6" s="6">
        <v>2024</v>
      </c>
    </row>
    <row r="7" spans="1:7" x14ac:dyDescent="0.25">
      <c r="A7" s="7" t="s">
        <v>116</v>
      </c>
      <c r="B7" s="23">
        <v>20088222</v>
      </c>
      <c r="C7" s="23">
        <v>21036614</v>
      </c>
      <c r="D7" s="23">
        <v>21613415</v>
      </c>
      <c r="E7" s="23">
        <v>21165762</v>
      </c>
      <c r="F7" s="24">
        <v>21613415</v>
      </c>
      <c r="G7" s="8"/>
    </row>
    <row r="8" spans="1:7" x14ac:dyDescent="0.25">
      <c r="A8" s="7" t="s">
        <v>117</v>
      </c>
      <c r="B8" s="55">
        <v>0.15</v>
      </c>
      <c r="C8" s="56">
        <v>0.15</v>
      </c>
      <c r="D8" s="56">
        <v>0.15</v>
      </c>
      <c r="E8" s="56">
        <v>0.15</v>
      </c>
      <c r="F8" s="57">
        <v>0.15</v>
      </c>
      <c r="G8" s="9"/>
    </row>
    <row r="9" spans="1:7" x14ac:dyDescent="0.25">
      <c r="A9" s="10" t="s">
        <v>118</v>
      </c>
      <c r="B9" s="19">
        <v>3114782</v>
      </c>
      <c r="C9" s="19">
        <v>3069109</v>
      </c>
      <c r="D9" s="19">
        <v>3084363</v>
      </c>
      <c r="E9" s="19">
        <v>3198752</v>
      </c>
      <c r="F9" s="19">
        <v>3208438</v>
      </c>
      <c r="G9" s="9"/>
    </row>
    <row r="11" spans="1:7" ht="18.75" x14ac:dyDescent="0.3">
      <c r="A11" s="5" t="s">
        <v>119</v>
      </c>
      <c r="B11" s="6">
        <f>C11-1</f>
        <v>2020</v>
      </c>
      <c r="C11" s="6">
        <f>D11-1</f>
        <v>2021</v>
      </c>
      <c r="D11" s="6">
        <f>E11-1</f>
        <v>2022</v>
      </c>
      <c r="E11" s="6">
        <f>F11-1</f>
        <v>2023</v>
      </c>
      <c r="F11" s="6">
        <v>2024</v>
      </c>
    </row>
    <row r="12" spans="1:7" x14ac:dyDescent="0.25">
      <c r="A12" s="7" t="s">
        <v>120</v>
      </c>
      <c r="B12" s="11">
        <f>SUMIFS('Facility Detail'!D:D,'Facility Detail'!$B:$B,"Eligible MWh Available for RCW 19.285 Compliance")</f>
        <v>2747680</v>
      </c>
      <c r="C12" s="12">
        <f>SUMIFS('Facility Detail'!E:E,'Facility Detail'!$B:$B,"Eligible MWh Available for RCW 19.285 Compliance")</f>
        <v>2481439</v>
      </c>
      <c r="D12" s="12">
        <f>SUMIFS('Facility Detail'!F:F,'Facility Detail'!$B:$B,"Eligible MWh Available for RCW 19.285 Compliance")</f>
        <v>2569345</v>
      </c>
      <c r="E12" s="12">
        <f>SUMIFS('Facility Detail'!G:G,'Facility Detail'!$B:$B,"Eligible MWh Available for RCW 19.285 Compliance")</f>
        <v>3828466</v>
      </c>
      <c r="F12" s="13">
        <f>SUMIFS('Facility Detail'!H:H,'Facility Detail'!$B:$B,"Eligible MWh Available for RCW 19.285 Compliance")</f>
        <v>4269463</v>
      </c>
      <c r="G12" s="14"/>
    </row>
    <row r="13" spans="1:7" x14ac:dyDescent="0.25">
      <c r="A13" s="7" t="s">
        <v>121</v>
      </c>
      <c r="B13" s="15">
        <f>SUMIFS('Facility Detail'!D:D,'Facility Detail'!$B:$B,"Total Quantity from Non REC Eligible Generation")</f>
        <v>259485</v>
      </c>
      <c r="C13" s="16">
        <f>SUMIFS('Facility Detail'!E:E,'Facility Detail'!$B:$B,"Total Quantity from Non REC Eligible Generation")</f>
        <v>211139</v>
      </c>
      <c r="D13" s="17">
        <f>SUMIFS('Facility Detail'!F:F,'Facility Detail'!$B:$B,"Total Quantity from Non REC Eligible Generation")</f>
        <v>171824</v>
      </c>
      <c r="E13" s="17">
        <f>SUMIFS('Facility Detail'!G:G,'Facility Detail'!$B:$B,"Total Quantity from Non REC Eligible Generation")</f>
        <v>158753</v>
      </c>
      <c r="F13" s="18">
        <f>SUMIFS('Facility Detail'!H:H,'Facility Detail'!$B:$B,"Total Quantity from Non REC Eligible Generation")</f>
        <v>181706</v>
      </c>
      <c r="G13" s="14"/>
    </row>
    <row r="14" spans="1:7" x14ac:dyDescent="0.25">
      <c r="A14" s="10" t="s">
        <v>122</v>
      </c>
      <c r="B14" s="19">
        <f>SUM(B12:B13)</f>
        <v>3007165</v>
      </c>
      <c r="C14" s="19">
        <f>SUM(C12:C13)</f>
        <v>2692578</v>
      </c>
      <c r="D14" s="19">
        <f>SUM(D12:D13)</f>
        <v>2741169</v>
      </c>
      <c r="E14" s="19">
        <f>SUM(E12:E13)</f>
        <v>3987219</v>
      </c>
      <c r="F14" s="19">
        <f>SUM(F12:F13)</f>
        <v>4451169</v>
      </c>
      <c r="G14" s="14"/>
    </row>
    <row r="15" spans="1:7" x14ac:dyDescent="0.25">
      <c r="A15" s="20"/>
      <c r="B15" s="19"/>
      <c r="C15" s="19"/>
      <c r="D15" s="19"/>
      <c r="E15" s="19"/>
      <c r="F15" s="19"/>
      <c r="G15" s="14"/>
    </row>
    <row r="16" spans="1:7" ht="18.75" x14ac:dyDescent="0.3">
      <c r="A16" s="5" t="s">
        <v>123</v>
      </c>
      <c r="B16" s="6">
        <f>C16-1</f>
        <v>2020</v>
      </c>
      <c r="C16" s="6">
        <f>D16-1</f>
        <v>2021</v>
      </c>
      <c r="D16" s="6">
        <f>E16-1</f>
        <v>2022</v>
      </c>
      <c r="E16" s="6">
        <f>F16-1</f>
        <v>2023</v>
      </c>
      <c r="F16" s="6">
        <v>2024</v>
      </c>
      <c r="G16" s="14"/>
    </row>
    <row r="17" spans="1:7" x14ac:dyDescent="0.25">
      <c r="A17" s="21" t="s">
        <v>130</v>
      </c>
      <c r="B17" s="22">
        <f>SUMIFS('Facility Detail'!D:D,'Facility Detail'!$B:$B,$A17)</f>
        <v>-176368</v>
      </c>
      <c r="C17" s="23">
        <f>SUMIFS('Facility Detail'!E:E,'Facility Detail'!$B:$B,$A17)</f>
        <v>-22700</v>
      </c>
      <c r="D17" s="23">
        <f>SUMIFS('Facility Detail'!F:F,'Facility Detail'!$B:$B,$A17)</f>
        <v>-15500</v>
      </c>
      <c r="E17" s="23">
        <f>SUMIFS('Facility Detail'!G:G,'Facility Detail'!$B:$B,$A17)</f>
        <v>-50984</v>
      </c>
      <c r="F17" s="24">
        <f>SUMIFS('Facility Detail'!H:H,'Facility Detail'!$B:$B,$A17)</f>
        <v>0</v>
      </c>
    </row>
    <row r="18" spans="1:7" x14ac:dyDescent="0.25">
      <c r="A18" s="25" t="s">
        <v>131</v>
      </c>
      <c r="B18" s="26">
        <f>SUMIFS('Facility Detail'!D:D,'Facility Detail'!$B:$B,$A18)</f>
        <v>0</v>
      </c>
      <c r="C18" s="27">
        <f>SUMIFS('Facility Detail'!E:E,'Facility Detail'!$B:$B,$A18)</f>
        <v>0</v>
      </c>
      <c r="D18" s="27">
        <f>SUMIFS('Facility Detail'!F:F,'Facility Detail'!$B:$B,$A18)</f>
        <v>0</v>
      </c>
      <c r="E18" s="27">
        <f>SUMIFS('Facility Detail'!G:G,'Facility Detail'!$B:$B,$A18)</f>
        <v>0</v>
      </c>
      <c r="F18" s="28">
        <f>SUMIFS('Facility Detail'!H:H,'Facility Detail'!$B:$B,$A18)</f>
        <v>0</v>
      </c>
      <c r="G18" s="8"/>
    </row>
    <row r="19" spans="1:7" x14ac:dyDescent="0.25">
      <c r="A19" s="25" t="s">
        <v>132</v>
      </c>
      <c r="B19" s="29">
        <f>SUMIFS('Facility Detail'!D:D,'Facility Detail'!$B:$B,$A19)</f>
        <v>-800</v>
      </c>
      <c r="C19" s="30">
        <f>SUMIFS('Facility Detail'!E:E,'Facility Detail'!$B:$B,$A19)</f>
        <v>-3100</v>
      </c>
      <c r="D19" s="30">
        <f>SUMIFS('Facility Detail'!F:F,'Facility Detail'!$B:$B,$A19)</f>
        <v>-3100</v>
      </c>
      <c r="E19" s="30">
        <f>SUMIFS('Facility Detail'!G:G,'Facility Detail'!$B:$B,$A19)</f>
        <v>-3100</v>
      </c>
      <c r="F19" s="31">
        <f>SUMIFS('Facility Detail'!H:H,'Facility Detail'!$B:$B,$A19)</f>
        <v>0</v>
      </c>
      <c r="G19" s="8"/>
    </row>
    <row r="20" spans="1:7" x14ac:dyDescent="0.25">
      <c r="A20" s="10" t="s">
        <v>133</v>
      </c>
      <c r="B20" s="32">
        <f>SUM(B17:B19)</f>
        <v>-177168</v>
      </c>
      <c r="C20" s="32">
        <f>SUM(C17:C19)</f>
        <v>-25800</v>
      </c>
      <c r="D20" s="32">
        <f>SUM(D17:D19)</f>
        <v>-18600</v>
      </c>
      <c r="E20" s="32">
        <f>SUM(E17:E19)</f>
        <v>-54084</v>
      </c>
      <c r="F20" s="32">
        <f>SUM(F17:F19)</f>
        <v>0</v>
      </c>
      <c r="G20" s="32"/>
    </row>
    <row r="21" spans="1:7" x14ac:dyDescent="0.25">
      <c r="B21" s="8"/>
      <c r="C21" s="8"/>
      <c r="D21" s="8"/>
      <c r="E21" s="8"/>
      <c r="F21" s="8"/>
      <c r="G21" s="8"/>
    </row>
    <row r="22" spans="1:7" ht="18.75" x14ac:dyDescent="0.3">
      <c r="A22" s="5" t="s">
        <v>124</v>
      </c>
      <c r="B22" s="6">
        <f>C22-1</f>
        <v>2020</v>
      </c>
      <c r="C22" s="6">
        <f>D22-1</f>
        <v>2021</v>
      </c>
      <c r="D22" s="6">
        <f>E22-1</f>
        <v>2022</v>
      </c>
      <c r="E22" s="6">
        <f>F22-1</f>
        <v>2023</v>
      </c>
      <c r="F22" s="6">
        <v>2024</v>
      </c>
      <c r="G22" s="8"/>
    </row>
    <row r="23" spans="1:7" x14ac:dyDescent="0.25">
      <c r="A23" s="21" t="str">
        <f>(B$22-1) &amp; " Surplus Applied to " &amp; B$22</f>
        <v>2019 Surplus Applied to 2020</v>
      </c>
      <c r="B23" s="22">
        <f>SUMIFS('Facility Detail'!D:D,'Facility Detail'!$B:$B,$A23)</f>
        <v>1810252</v>
      </c>
      <c r="C23" s="33"/>
      <c r="D23" s="33"/>
      <c r="E23" s="33"/>
      <c r="F23" s="34"/>
      <c r="G23" s="8"/>
    </row>
    <row r="24" spans="1:7" x14ac:dyDescent="0.25">
      <c r="A24" s="21" t="str">
        <f>B$22 &amp; " Surplus Applied to " &amp; (B$22-1)</f>
        <v>2020 Surplus Applied to 2019</v>
      </c>
      <c r="B24" s="54">
        <f>SUMIFS('Facility Detail'!D:D,'Facility Detail'!$B:$B,$A24)</f>
        <v>0</v>
      </c>
      <c r="C24" s="35"/>
      <c r="D24" s="35"/>
      <c r="E24" s="35"/>
      <c r="F24" s="36"/>
      <c r="G24" s="8"/>
    </row>
    <row r="25" spans="1:7" x14ac:dyDescent="0.25">
      <c r="A25" s="21" t="str">
        <f>(C$22-1) &amp; " Surplus Applied to " &amp; C$22</f>
        <v>2020 Surplus Applied to 2021</v>
      </c>
      <c r="B25" s="37">
        <f>-C25</f>
        <v>-1529080</v>
      </c>
      <c r="C25" s="38">
        <f>SUMIFS('Facility Detail'!E:E,'Facility Detail'!$B:$B,$A25)</f>
        <v>1529080</v>
      </c>
      <c r="D25" s="39"/>
      <c r="E25" s="39"/>
      <c r="F25" s="40"/>
      <c r="G25" s="8"/>
    </row>
    <row r="26" spans="1:7" x14ac:dyDescent="0.25">
      <c r="A26" s="21" t="str">
        <f>C$22 &amp; " Surplus Applied to " &amp; (C$22-1)</f>
        <v>2021 Surplus Applied to 2020</v>
      </c>
      <c r="B26" s="37">
        <f>-C26</f>
        <v>3613</v>
      </c>
      <c r="C26" s="38">
        <f>SUMIFS('Facility Detail'!E:E,'Facility Detail'!$B:$B,$A26)</f>
        <v>-3613</v>
      </c>
      <c r="D26" s="39"/>
      <c r="E26" s="39"/>
      <c r="F26" s="40"/>
      <c r="G26" s="8"/>
    </row>
    <row r="27" spans="1:7" x14ac:dyDescent="0.25">
      <c r="A27" s="21" t="str">
        <f>(D$22-1) &amp; " Surplus Applied to " &amp; D$22</f>
        <v>2021 Surplus Applied to 2022</v>
      </c>
      <c r="B27" s="41"/>
      <c r="C27" s="38">
        <f>-D27</f>
        <v>-1123136</v>
      </c>
      <c r="D27" s="38">
        <f>SUMIFS('Facility Detail'!F:F,'Facility Detail'!$B:$B,$A27)</f>
        <v>1123136</v>
      </c>
      <c r="E27" s="39"/>
      <c r="F27" s="40"/>
      <c r="G27" s="8"/>
    </row>
    <row r="28" spans="1:7" x14ac:dyDescent="0.25">
      <c r="A28" s="21" t="str">
        <f>D$22 &amp; " Surplus Applied to " &amp; (D$22-1)</f>
        <v>2022 Surplus Applied to 2021</v>
      </c>
      <c r="B28" s="41"/>
      <c r="C28" s="38">
        <f>-D28</f>
        <v>0</v>
      </c>
      <c r="D28" s="38">
        <f>SUMIFS('Facility Detail'!F:F,'Facility Detail'!$B:$B,$A28)</f>
        <v>0</v>
      </c>
      <c r="E28" s="39"/>
      <c r="F28" s="40"/>
      <c r="G28" s="8"/>
    </row>
    <row r="29" spans="1:7" x14ac:dyDescent="0.25">
      <c r="A29" s="21" t="str">
        <f>(E$22-1) &amp; " Surplus Applied to " &amp; E$22</f>
        <v>2022 Surplus Applied to 2023</v>
      </c>
      <c r="B29" s="41"/>
      <c r="C29" s="39"/>
      <c r="D29" s="38">
        <f>-E29</f>
        <v>-761342</v>
      </c>
      <c r="E29" s="38">
        <f>SUMIFS('Facility Detail'!G:G,'Facility Detail'!$B:$B,$A29)</f>
        <v>761342</v>
      </c>
      <c r="F29" s="40"/>
      <c r="G29" s="8"/>
    </row>
    <row r="30" spans="1:7" x14ac:dyDescent="0.25">
      <c r="A30" s="21" t="str">
        <f>E$22 &amp; " Surplus Applied to " &amp; (E$22-1)</f>
        <v>2023 Surplus Applied to 2022</v>
      </c>
      <c r="B30" s="41"/>
      <c r="C30" s="39"/>
      <c r="D30" s="38">
        <f>-E30</f>
        <v>0</v>
      </c>
      <c r="E30" s="38">
        <f>SUMIFS('Facility Detail'!G:G,'Facility Detail'!$B:$B,$A30)</f>
        <v>0</v>
      </c>
      <c r="F30" s="40"/>
      <c r="G30" s="8"/>
    </row>
    <row r="31" spans="1:7" x14ac:dyDescent="0.25">
      <c r="A31" s="21" t="str">
        <f>(F$22-1) &amp; " Surplus Applied to " &amp; F$22</f>
        <v>2023 Surplus Applied to 2024</v>
      </c>
      <c r="B31" s="41"/>
      <c r="C31" s="39"/>
      <c r="D31" s="39"/>
      <c r="E31" s="38">
        <f>-F31</f>
        <v>-1495725</v>
      </c>
      <c r="F31" s="42">
        <f>SUMIFS('Facility Detail'!H:H,'Facility Detail'!$B:$B,$A31)</f>
        <v>1495725</v>
      </c>
      <c r="G31" s="8"/>
    </row>
    <row r="32" spans="1:7" x14ac:dyDescent="0.25">
      <c r="A32" s="21" t="str">
        <f>F$22 &amp; " Surplus Applied to " &amp; (F$22-1)</f>
        <v>2024 Surplus Applied to 2023</v>
      </c>
      <c r="B32" s="43"/>
      <c r="C32" s="44"/>
      <c r="D32" s="44"/>
      <c r="E32" s="17">
        <f>-F32</f>
        <v>0</v>
      </c>
      <c r="F32" s="18">
        <f>SUMIFS('Facility Detail'!H:H,'Facility Detail'!$B:$B,$A32)</f>
        <v>0</v>
      </c>
      <c r="G32" s="8"/>
    </row>
    <row r="33" spans="1:7" x14ac:dyDescent="0.25">
      <c r="A33" s="10" t="s">
        <v>125</v>
      </c>
      <c r="B33" s="19">
        <f>SUM(B23:B32)</f>
        <v>284785</v>
      </c>
      <c r="C33" s="19">
        <f>SUM(C23:C32)</f>
        <v>402331</v>
      </c>
      <c r="D33" s="19">
        <f>SUM(D23:D32)</f>
        <v>361794</v>
      </c>
      <c r="E33" s="19">
        <f>SUM(E23:E32)</f>
        <v>-734383</v>
      </c>
      <c r="F33" s="19">
        <f>SUM(F23:F32)</f>
        <v>1495725</v>
      </c>
      <c r="G33" s="8"/>
    </row>
    <row r="34" spans="1:7" x14ac:dyDescent="0.25">
      <c r="B34" s="19"/>
      <c r="C34" s="19"/>
      <c r="D34" s="19"/>
      <c r="E34" s="19"/>
      <c r="F34" s="19"/>
      <c r="G34" s="8"/>
    </row>
    <row r="35" spans="1:7" x14ac:dyDescent="0.25">
      <c r="A35" s="10" t="s">
        <v>126</v>
      </c>
      <c r="B35" s="45">
        <f>SUMIFS('Facility Detail'!D:D,'Facility Detail'!$B:$B,$A35)</f>
        <v>0</v>
      </c>
      <c r="C35" s="46">
        <f>SUMIFS('Facility Detail'!E:E,'Facility Detail'!$B:$B,$A35)</f>
        <v>0</v>
      </c>
      <c r="D35" s="46">
        <f>SUMIFS('Facility Detail'!F:F,'Facility Detail'!$B:$B,$A35)</f>
        <v>0</v>
      </c>
      <c r="E35" s="46">
        <f>SUMIFS('Facility Detail'!G:G,'Facility Detail'!$B:$B,$A35)</f>
        <v>0</v>
      </c>
      <c r="F35" s="47">
        <f>SUMIFS('Facility Detail'!H:H,'Facility Detail'!$B:$B,$A35)</f>
        <v>0</v>
      </c>
      <c r="G35" s="8"/>
    </row>
    <row r="36" spans="1:7" x14ac:dyDescent="0.25">
      <c r="B36" s="19"/>
      <c r="C36" s="19"/>
      <c r="D36" s="19"/>
      <c r="E36" s="19"/>
      <c r="F36" s="19"/>
      <c r="G36" s="8"/>
    </row>
    <row r="37" spans="1:7" x14ac:dyDescent="0.25">
      <c r="B37" s="6">
        <f>C37-1</f>
        <v>2020</v>
      </c>
      <c r="C37" s="6">
        <f>D37-1</f>
        <v>2021</v>
      </c>
      <c r="D37" s="6">
        <f>E37-1</f>
        <v>2022</v>
      </c>
      <c r="E37" s="6">
        <f>F37-1</f>
        <v>2023</v>
      </c>
      <c r="F37" s="6">
        <v>2024</v>
      </c>
      <c r="G37" s="8"/>
    </row>
    <row r="38" spans="1:7" ht="32.25" customHeight="1" x14ac:dyDescent="0.25">
      <c r="A38" s="48" t="s">
        <v>127</v>
      </c>
      <c r="B38" s="49">
        <f>ROUNDDOWN(B14 + B20 + B33 + B35 - B9,0)</f>
        <v>0</v>
      </c>
      <c r="C38" s="49">
        <f>ROUNDDOWN(C14 + C20 + C33 + C35 - C9,0)</f>
        <v>0</v>
      </c>
      <c r="D38" s="49">
        <f>ROUNDDOWN(D14 + D20 + D33 + D35 - D9,0)</f>
        <v>0</v>
      </c>
      <c r="E38" s="49">
        <f>ROUNDDOWN(E14 + E20 + E33 + E35 - E9,0)</f>
        <v>0</v>
      </c>
      <c r="F38" s="49">
        <f>ROUNDDOWN(F14 + F20 + F33 + F35 - F9,0)</f>
        <v>2738456</v>
      </c>
      <c r="G38" s="50"/>
    </row>
    <row r="40" spans="1:7" x14ac:dyDescent="0.25">
      <c r="A40" s="51" t="s">
        <v>128</v>
      </c>
      <c r="B40" s="52">
        <v>2911767</v>
      </c>
      <c r="C40" s="52">
        <v>2830651</v>
      </c>
      <c r="D40" s="52">
        <v>0</v>
      </c>
      <c r="E40" s="52">
        <v>0</v>
      </c>
      <c r="F40" s="52">
        <v>0</v>
      </c>
    </row>
    <row r="43" spans="1:7" ht="30.75" customHeight="1" x14ac:dyDescent="0.25">
      <c r="A43" s="184" t="s">
        <v>129</v>
      </c>
      <c r="B43" s="184"/>
      <c r="C43" s="184"/>
      <c r="D43" s="184"/>
    </row>
    <row r="45" spans="1:7" x14ac:dyDescent="0.25">
      <c r="C45" s="53"/>
    </row>
  </sheetData>
  <mergeCells count="3">
    <mergeCell ref="C2:E2"/>
    <mergeCell ref="C4:E4"/>
    <mergeCell ref="A43:D43"/>
  </mergeCells>
  <conditionalFormatting sqref="B38:G38">
    <cfRule type="cellIs" dxfId="0" priority="1" stopIfTrue="1" operator="lessThan">
      <formula>0</formula>
    </cfRule>
  </conditionalFormatting>
  <pageMargins left="0.75" right="0.75" top="1" bottom="1" header="0.5" footer="0.5"/>
  <pageSetup scale="65" fitToWidth="0" orientation="landscape" r:id="rId1"/>
  <headerFooter alignWithMargins="0"/>
  <rowBreaks count="1" manualBreakCount="1">
    <brk id="47" max="16383" man="1"/>
  </rowBreaks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theme="4" tint="0.39997558519241921"/>
  </sheetPr>
  <dimension ref="A1:O1808"/>
  <sheetViews>
    <sheetView zoomScale="70" zoomScaleNormal="70" workbookViewId="0">
      <pane xSplit="1" ySplit="2" topLeftCell="B74" activePane="bottomRight" state="frozen"/>
      <selection pane="topRight" activeCell="B1" sqref="B1"/>
      <selection pane="bottomLeft" activeCell="A3" sqref="A3"/>
      <selection pane="bottomRight" activeCell="N1" sqref="I1:N1048576"/>
    </sheetView>
  </sheetViews>
  <sheetFormatPr defaultRowHeight="15" outlineLevelCol="1" x14ac:dyDescent="0.25"/>
  <cols>
    <col min="2" max="2" width="56.7109375" customWidth="1"/>
    <col min="3" max="3" width="17" customWidth="1"/>
    <col min="4" max="8" width="23.140625" customWidth="1"/>
    <col min="9" max="11" width="0" hidden="1" customWidth="1" outlineLevel="1"/>
    <col min="12" max="12" width="23.28515625" hidden="1" customWidth="1" outlineLevel="1"/>
    <col min="13" max="13" width="54.42578125" hidden="1" customWidth="1" outlineLevel="1"/>
    <col min="14" max="14" width="62.42578125" hidden="1" customWidth="1" outlineLevel="1"/>
    <col min="15" max="15" width="8.7109375" collapsed="1"/>
  </cols>
  <sheetData>
    <row r="1" spans="1:14" s="79" customFormat="1" ht="23.45" customHeight="1" x14ac:dyDescent="0.25">
      <c r="B1" s="79" t="s">
        <v>162</v>
      </c>
      <c r="D1" s="114"/>
      <c r="E1" s="114"/>
      <c r="F1" s="114"/>
      <c r="G1" s="114"/>
      <c r="H1" s="114" t="s">
        <v>140</v>
      </c>
      <c r="L1" s="79" t="s">
        <v>159</v>
      </c>
      <c r="M1" s="79" t="s">
        <v>160</v>
      </c>
      <c r="N1" s="79" t="s">
        <v>161</v>
      </c>
    </row>
    <row r="2" spans="1:14" s="79" customFormat="1" ht="23.45" customHeight="1" x14ac:dyDescent="0.25">
      <c r="D2" s="6">
        <f t="shared" ref="D2:F2" si="0">E2-1</f>
        <v>2020</v>
      </c>
      <c r="E2" s="6">
        <f t="shared" si="0"/>
        <v>2021</v>
      </c>
      <c r="F2" s="6">
        <f t="shared" si="0"/>
        <v>2022</v>
      </c>
      <c r="G2" s="6">
        <f>H2-1</f>
        <v>2023</v>
      </c>
      <c r="H2" s="6">
        <v>2024</v>
      </c>
    </row>
    <row r="3" spans="1:14" s="63" customFormat="1" ht="47.25" hidden="1" x14ac:dyDescent="0.25">
      <c r="A3" s="63" t="s">
        <v>158</v>
      </c>
      <c r="B3" s="115" t="s">
        <v>104</v>
      </c>
      <c r="C3" s="115" t="s">
        <v>144</v>
      </c>
      <c r="D3" s="116" t="s">
        <v>0</v>
      </c>
      <c r="E3" s="116" t="s">
        <v>1</v>
      </c>
      <c r="F3" s="116" t="s">
        <v>107</v>
      </c>
      <c r="G3" s="116" t="s">
        <v>108</v>
      </c>
      <c r="H3" s="116" t="s">
        <v>109</v>
      </c>
    </row>
    <row r="4" spans="1:14" s="63" customFormat="1" ht="30" hidden="1" x14ac:dyDescent="0.25">
      <c r="A4" s="63" t="s">
        <v>158</v>
      </c>
      <c r="B4" s="118" t="s">
        <v>2</v>
      </c>
      <c r="C4" s="117" t="s">
        <v>3</v>
      </c>
      <c r="D4" s="119" t="s">
        <v>4</v>
      </c>
      <c r="E4" s="120" t="s">
        <v>5</v>
      </c>
      <c r="F4" s="121" t="s">
        <v>6</v>
      </c>
      <c r="G4" s="121" t="s">
        <v>7</v>
      </c>
      <c r="H4" s="160">
        <v>23071</v>
      </c>
    </row>
    <row r="5" spans="1:14" s="63" customFormat="1" hidden="1" x14ac:dyDescent="0.25">
      <c r="A5" s="63" t="s">
        <v>158</v>
      </c>
      <c r="B5" s="118" t="s">
        <v>152</v>
      </c>
      <c r="C5" s="117" t="s">
        <v>155</v>
      </c>
      <c r="D5" s="119" t="s">
        <v>15</v>
      </c>
      <c r="E5" s="120" t="s">
        <v>10</v>
      </c>
      <c r="F5" s="121" t="s">
        <v>6</v>
      </c>
      <c r="G5" s="121" t="s">
        <v>7</v>
      </c>
      <c r="H5" s="160">
        <v>0</v>
      </c>
    </row>
    <row r="6" spans="1:14" s="63" customFormat="1" hidden="1" x14ac:dyDescent="0.25">
      <c r="A6" s="63" t="s">
        <v>158</v>
      </c>
      <c r="B6" s="118" t="s">
        <v>154</v>
      </c>
      <c r="C6" s="117" t="s">
        <v>153</v>
      </c>
      <c r="D6" s="119" t="s">
        <v>15</v>
      </c>
      <c r="E6" s="120" t="s">
        <v>10</v>
      </c>
      <c r="F6" s="121" t="s">
        <v>6</v>
      </c>
      <c r="G6" s="121" t="s">
        <v>7</v>
      </c>
      <c r="H6" s="160">
        <v>0</v>
      </c>
    </row>
    <row r="7" spans="1:14" s="63" customFormat="1" hidden="1" x14ac:dyDescent="0.25">
      <c r="A7" s="63" t="s">
        <v>158</v>
      </c>
      <c r="B7" s="118" t="s">
        <v>8</v>
      </c>
      <c r="C7" s="117" t="s">
        <v>9</v>
      </c>
      <c r="D7" s="119" t="s">
        <v>4</v>
      </c>
      <c r="E7" s="120" t="s">
        <v>10</v>
      </c>
      <c r="F7" s="121" t="s">
        <v>6</v>
      </c>
      <c r="G7" s="121" t="s">
        <v>7</v>
      </c>
      <c r="H7" s="160">
        <v>38683</v>
      </c>
    </row>
    <row r="8" spans="1:14" s="63" customFormat="1" hidden="1" x14ac:dyDescent="0.25">
      <c r="A8" s="63" t="s">
        <v>158</v>
      </c>
      <c r="B8" s="118" t="s">
        <v>11</v>
      </c>
      <c r="C8" s="117" t="s">
        <v>12</v>
      </c>
      <c r="D8" s="119" t="s">
        <v>4</v>
      </c>
      <c r="E8" s="120" t="s">
        <v>10</v>
      </c>
      <c r="F8" s="121" t="s">
        <v>6</v>
      </c>
      <c r="G8" s="121" t="s">
        <v>7</v>
      </c>
      <c r="H8" s="160">
        <v>38683</v>
      </c>
    </row>
    <row r="9" spans="1:14" s="63" customFormat="1" hidden="1" x14ac:dyDescent="0.25">
      <c r="A9" s="63" t="s">
        <v>158</v>
      </c>
      <c r="B9" s="118" t="s">
        <v>13</v>
      </c>
      <c r="C9" s="117" t="s">
        <v>14</v>
      </c>
      <c r="D9" s="119" t="s">
        <v>15</v>
      </c>
      <c r="E9" s="120" t="s">
        <v>10</v>
      </c>
      <c r="F9" s="121" t="s">
        <v>6</v>
      </c>
      <c r="G9" s="121" t="s">
        <v>7</v>
      </c>
      <c r="H9" s="160">
        <v>0</v>
      </c>
    </row>
    <row r="10" spans="1:14" s="63" customFormat="1" hidden="1" x14ac:dyDescent="0.25">
      <c r="A10" s="63" t="s">
        <v>158</v>
      </c>
      <c r="B10" s="118" t="s">
        <v>16</v>
      </c>
      <c r="C10" s="117" t="s">
        <v>17</v>
      </c>
      <c r="D10" s="119" t="s">
        <v>4</v>
      </c>
      <c r="E10" s="120" t="s">
        <v>10</v>
      </c>
      <c r="F10" s="121" t="s">
        <v>18</v>
      </c>
      <c r="G10" s="121" t="s">
        <v>7</v>
      </c>
      <c r="H10" s="160">
        <v>40968</v>
      </c>
    </row>
    <row r="11" spans="1:14" s="63" customFormat="1" hidden="1" x14ac:dyDescent="0.25">
      <c r="A11" s="63" t="s">
        <v>158</v>
      </c>
      <c r="B11" s="118" t="s">
        <v>19</v>
      </c>
      <c r="C11" s="117" t="s">
        <v>20</v>
      </c>
      <c r="D11" s="119" t="s">
        <v>4</v>
      </c>
      <c r="E11" s="120" t="s">
        <v>10</v>
      </c>
      <c r="F11" s="121" t="s">
        <v>18</v>
      </c>
      <c r="G11" s="121" t="s">
        <v>7</v>
      </c>
      <c r="H11" s="160">
        <v>40968</v>
      </c>
    </row>
    <row r="12" spans="1:14" s="63" customFormat="1" hidden="1" x14ac:dyDescent="0.25">
      <c r="A12" s="63" t="s">
        <v>158</v>
      </c>
      <c r="B12" s="118" t="s">
        <v>23</v>
      </c>
      <c r="C12" s="117" t="s">
        <v>24</v>
      </c>
      <c r="D12" s="119" t="s">
        <v>15</v>
      </c>
      <c r="E12" s="120" t="s">
        <v>25</v>
      </c>
      <c r="F12" s="121" t="s">
        <v>6</v>
      </c>
      <c r="G12" s="121" t="s">
        <v>7</v>
      </c>
      <c r="H12" s="160">
        <v>0</v>
      </c>
    </row>
    <row r="13" spans="1:14" s="63" customFormat="1" ht="30" hidden="1" x14ac:dyDescent="0.25">
      <c r="A13" s="63" t="s">
        <v>158</v>
      </c>
      <c r="B13" s="118" t="s">
        <v>21</v>
      </c>
      <c r="C13" s="117" t="s">
        <v>22</v>
      </c>
      <c r="D13" s="119" t="s">
        <v>4</v>
      </c>
      <c r="E13" s="120" t="s">
        <v>5</v>
      </c>
      <c r="F13" s="121" t="s">
        <v>6</v>
      </c>
      <c r="G13" s="121" t="s">
        <v>7</v>
      </c>
      <c r="H13" s="160">
        <v>2162</v>
      </c>
    </row>
    <row r="14" spans="1:14" s="63" customFormat="1" hidden="1" x14ac:dyDescent="0.25">
      <c r="A14" s="63" t="s">
        <v>158</v>
      </c>
      <c r="B14" s="118" t="s">
        <v>26</v>
      </c>
      <c r="C14" s="117" t="s">
        <v>27</v>
      </c>
      <c r="D14" s="119" t="s">
        <v>4</v>
      </c>
      <c r="E14" s="120" t="s">
        <v>10</v>
      </c>
      <c r="F14" s="121" t="s">
        <v>6</v>
      </c>
      <c r="G14" s="121" t="s">
        <v>7</v>
      </c>
      <c r="H14" s="160">
        <v>39804</v>
      </c>
    </row>
    <row r="15" spans="1:14" s="63" customFormat="1" hidden="1" x14ac:dyDescent="0.25">
      <c r="A15" s="63" t="s">
        <v>158</v>
      </c>
      <c r="B15" s="118" t="s">
        <v>28</v>
      </c>
      <c r="C15" s="117" t="s">
        <v>29</v>
      </c>
      <c r="D15" s="119" t="s">
        <v>4</v>
      </c>
      <c r="E15" s="120" t="s">
        <v>10</v>
      </c>
      <c r="F15" s="121" t="s">
        <v>18</v>
      </c>
      <c r="G15" s="121" t="s">
        <v>7</v>
      </c>
      <c r="H15" s="160">
        <v>39804</v>
      </c>
    </row>
    <row r="16" spans="1:14" s="63" customFormat="1" hidden="1" x14ac:dyDescent="0.25">
      <c r="A16" s="63" t="s">
        <v>158</v>
      </c>
      <c r="B16" s="118" t="s">
        <v>30</v>
      </c>
      <c r="C16" s="117" t="s">
        <v>31</v>
      </c>
      <c r="D16" s="119" t="s">
        <v>32</v>
      </c>
      <c r="E16" s="120" t="s">
        <v>10</v>
      </c>
      <c r="F16" s="121" t="s">
        <v>6</v>
      </c>
      <c r="G16" s="121" t="s">
        <v>7</v>
      </c>
      <c r="H16" s="160">
        <v>0</v>
      </c>
    </row>
    <row r="17" spans="1:8" s="63" customFormat="1" hidden="1" x14ac:dyDescent="0.25">
      <c r="A17" s="63" t="s">
        <v>158</v>
      </c>
      <c r="B17" s="118" t="s">
        <v>33</v>
      </c>
      <c r="C17" s="117" t="s">
        <v>34</v>
      </c>
      <c r="D17" s="119" t="s">
        <v>32</v>
      </c>
      <c r="E17" s="120" t="s">
        <v>10</v>
      </c>
      <c r="F17" s="121" t="s">
        <v>6</v>
      </c>
      <c r="G17" s="121" t="s">
        <v>7</v>
      </c>
      <c r="H17" s="160">
        <v>0</v>
      </c>
    </row>
    <row r="18" spans="1:8" s="63" customFormat="1" hidden="1" x14ac:dyDescent="0.25">
      <c r="A18" s="63" t="s">
        <v>158</v>
      </c>
      <c r="B18" s="118" t="s">
        <v>35</v>
      </c>
      <c r="C18" s="117" t="s">
        <v>36</v>
      </c>
      <c r="D18" s="119" t="s">
        <v>32</v>
      </c>
      <c r="E18" s="120" t="s">
        <v>10</v>
      </c>
      <c r="F18" s="121" t="s">
        <v>6</v>
      </c>
      <c r="G18" s="121" t="s">
        <v>7</v>
      </c>
      <c r="H18" s="160">
        <v>0</v>
      </c>
    </row>
    <row r="19" spans="1:8" s="63" customFormat="1" hidden="1" x14ac:dyDescent="0.25">
      <c r="A19" s="63" t="s">
        <v>158</v>
      </c>
      <c r="B19" s="118" t="s">
        <v>37</v>
      </c>
      <c r="C19" s="117" t="s">
        <v>38</v>
      </c>
      <c r="D19" s="119" t="s">
        <v>32</v>
      </c>
      <c r="E19" s="120" t="s">
        <v>25</v>
      </c>
      <c r="F19" s="121" t="s">
        <v>6</v>
      </c>
      <c r="G19" s="121" t="s">
        <v>7</v>
      </c>
      <c r="H19" s="160">
        <v>0</v>
      </c>
    </row>
    <row r="20" spans="1:8" s="63" customFormat="1" hidden="1" x14ac:dyDescent="0.25">
      <c r="A20" s="63" t="s">
        <v>158</v>
      </c>
      <c r="B20" s="118" t="s">
        <v>39</v>
      </c>
      <c r="C20" s="117" t="s">
        <v>40</v>
      </c>
      <c r="D20" s="119" t="s">
        <v>32</v>
      </c>
      <c r="E20" s="120" t="s">
        <v>25</v>
      </c>
      <c r="F20" s="121" t="s">
        <v>6</v>
      </c>
      <c r="G20" s="121" t="s">
        <v>7</v>
      </c>
      <c r="H20" s="160">
        <v>0</v>
      </c>
    </row>
    <row r="21" spans="1:8" s="63" customFormat="1" hidden="1" x14ac:dyDescent="0.25">
      <c r="A21" s="63" t="s">
        <v>158</v>
      </c>
      <c r="B21" s="118" t="s">
        <v>41</v>
      </c>
      <c r="C21" s="117" t="s">
        <v>42</v>
      </c>
      <c r="D21" s="119" t="s">
        <v>32</v>
      </c>
      <c r="E21" s="120" t="s">
        <v>10</v>
      </c>
      <c r="F21" s="121" t="s">
        <v>6</v>
      </c>
      <c r="G21" s="121" t="s">
        <v>7</v>
      </c>
      <c r="H21" s="160">
        <v>0</v>
      </c>
    </row>
    <row r="22" spans="1:8" s="63" customFormat="1" hidden="1" x14ac:dyDescent="0.25">
      <c r="A22" s="63" t="s">
        <v>158</v>
      </c>
      <c r="B22" s="118" t="s">
        <v>43</v>
      </c>
      <c r="C22" s="117" t="s">
        <v>44</v>
      </c>
      <c r="D22" s="119" t="s">
        <v>32</v>
      </c>
      <c r="E22" s="120" t="s">
        <v>10</v>
      </c>
      <c r="F22" s="121" t="s">
        <v>6</v>
      </c>
      <c r="G22" s="121" t="s">
        <v>7</v>
      </c>
      <c r="H22" s="160">
        <v>0</v>
      </c>
    </row>
    <row r="23" spans="1:8" s="63" customFormat="1" hidden="1" x14ac:dyDescent="0.25">
      <c r="A23" s="63" t="s">
        <v>158</v>
      </c>
      <c r="B23" s="118" t="s">
        <v>48</v>
      </c>
      <c r="C23" s="117" t="s">
        <v>49</v>
      </c>
      <c r="D23" s="119" t="s">
        <v>32</v>
      </c>
      <c r="E23" s="120" t="s">
        <v>50</v>
      </c>
      <c r="F23" s="121" t="s">
        <v>6</v>
      </c>
      <c r="G23" s="121" t="s">
        <v>18</v>
      </c>
      <c r="H23" s="160">
        <v>0</v>
      </c>
    </row>
    <row r="24" spans="1:8" s="63" customFormat="1" hidden="1" x14ac:dyDescent="0.25">
      <c r="A24" s="63" t="s">
        <v>158</v>
      </c>
      <c r="B24" s="118" t="s">
        <v>51</v>
      </c>
      <c r="C24" s="117" t="s">
        <v>52</v>
      </c>
      <c r="D24" s="119" t="s">
        <v>32</v>
      </c>
      <c r="E24" s="120" t="s">
        <v>10</v>
      </c>
      <c r="F24" s="121" t="s">
        <v>6</v>
      </c>
      <c r="G24" s="121" t="s">
        <v>7</v>
      </c>
      <c r="H24" s="160">
        <v>0</v>
      </c>
    </row>
    <row r="25" spans="1:8" s="63" customFormat="1" hidden="1" x14ac:dyDescent="0.25">
      <c r="A25" s="63" t="s">
        <v>158</v>
      </c>
      <c r="B25" s="118" t="s">
        <v>54</v>
      </c>
      <c r="C25" s="117" t="s">
        <v>55</v>
      </c>
      <c r="D25" s="119" t="s">
        <v>32</v>
      </c>
      <c r="E25" s="120" t="s">
        <v>10</v>
      </c>
      <c r="F25" s="121" t="s">
        <v>6</v>
      </c>
      <c r="G25" s="121" t="s">
        <v>7</v>
      </c>
      <c r="H25" s="160">
        <v>0</v>
      </c>
    </row>
    <row r="26" spans="1:8" s="63" customFormat="1" hidden="1" x14ac:dyDescent="0.25">
      <c r="A26" s="63" t="s">
        <v>158</v>
      </c>
      <c r="B26" s="118" t="s">
        <v>56</v>
      </c>
      <c r="C26" s="117" t="s">
        <v>14</v>
      </c>
      <c r="D26" s="119" t="s">
        <v>32</v>
      </c>
      <c r="E26" s="120" t="s">
        <v>10</v>
      </c>
      <c r="F26" s="121" t="s">
        <v>6</v>
      </c>
      <c r="G26" s="121" t="s">
        <v>7</v>
      </c>
      <c r="H26" s="160">
        <v>0</v>
      </c>
    </row>
    <row r="27" spans="1:8" s="63" customFormat="1" hidden="1" x14ac:dyDescent="0.25">
      <c r="A27" s="63" t="s">
        <v>158</v>
      </c>
      <c r="B27" s="118" t="s">
        <v>57</v>
      </c>
      <c r="C27" s="117" t="s">
        <v>58</v>
      </c>
      <c r="D27" s="119" t="s">
        <v>32</v>
      </c>
      <c r="E27" s="120" t="s">
        <v>10</v>
      </c>
      <c r="F27" s="121" t="s">
        <v>6</v>
      </c>
      <c r="G27" s="121" t="s">
        <v>7</v>
      </c>
      <c r="H27" s="160">
        <v>0</v>
      </c>
    </row>
    <row r="28" spans="1:8" s="63" customFormat="1" hidden="1" x14ac:dyDescent="0.25">
      <c r="A28" s="63" t="s">
        <v>158</v>
      </c>
      <c r="B28" s="118" t="s">
        <v>59</v>
      </c>
      <c r="C28" s="117" t="s">
        <v>60</v>
      </c>
      <c r="D28" s="119" t="s">
        <v>32</v>
      </c>
      <c r="E28" s="120" t="s">
        <v>10</v>
      </c>
      <c r="F28" s="121" t="s">
        <v>6</v>
      </c>
      <c r="G28" s="121" t="s">
        <v>7</v>
      </c>
      <c r="H28" s="160">
        <v>0</v>
      </c>
    </row>
    <row r="29" spans="1:8" s="63" customFormat="1" hidden="1" x14ac:dyDescent="0.25">
      <c r="A29" s="63" t="s">
        <v>158</v>
      </c>
      <c r="B29" s="118" t="s">
        <v>61</v>
      </c>
      <c r="C29" s="117" t="s">
        <v>62</v>
      </c>
      <c r="D29" s="119" t="s">
        <v>32</v>
      </c>
      <c r="E29" s="120" t="s">
        <v>10</v>
      </c>
      <c r="F29" s="121" t="s">
        <v>6</v>
      </c>
      <c r="G29" s="121" t="s">
        <v>7</v>
      </c>
      <c r="H29" s="160">
        <v>0</v>
      </c>
    </row>
    <row r="30" spans="1:8" s="63" customFormat="1" hidden="1" x14ac:dyDescent="0.25">
      <c r="A30" s="63" t="s">
        <v>158</v>
      </c>
      <c r="B30" s="118" t="s">
        <v>63</v>
      </c>
      <c r="C30" s="117" t="s">
        <v>64</v>
      </c>
      <c r="D30" s="119" t="s">
        <v>32</v>
      </c>
      <c r="E30" s="120" t="s">
        <v>10</v>
      </c>
      <c r="F30" s="121" t="s">
        <v>6</v>
      </c>
      <c r="G30" s="121" t="s">
        <v>7</v>
      </c>
      <c r="H30" s="160">
        <v>0</v>
      </c>
    </row>
    <row r="31" spans="1:8" s="63" customFormat="1" hidden="1" x14ac:dyDescent="0.25">
      <c r="A31" s="63" t="s">
        <v>158</v>
      </c>
      <c r="B31" s="118" t="s">
        <v>65</v>
      </c>
      <c r="C31" s="117" t="s">
        <v>66</v>
      </c>
      <c r="D31" s="119" t="s">
        <v>32</v>
      </c>
      <c r="E31" s="120" t="s">
        <v>10</v>
      </c>
      <c r="F31" s="121" t="s">
        <v>6</v>
      </c>
      <c r="G31" s="121" t="s">
        <v>7</v>
      </c>
      <c r="H31" s="160">
        <v>0</v>
      </c>
    </row>
    <row r="32" spans="1:8" s="63" customFormat="1" hidden="1" x14ac:dyDescent="0.25">
      <c r="A32" s="63" t="s">
        <v>158</v>
      </c>
      <c r="B32" s="118" t="s">
        <v>147</v>
      </c>
      <c r="C32" s="117" t="s">
        <v>68</v>
      </c>
      <c r="D32" s="119" t="s">
        <v>32</v>
      </c>
      <c r="E32" s="120" t="s">
        <v>46</v>
      </c>
      <c r="F32" s="121" t="s">
        <v>6</v>
      </c>
      <c r="G32" s="121" t="s">
        <v>7</v>
      </c>
      <c r="H32" s="160">
        <v>0</v>
      </c>
    </row>
    <row r="33" spans="1:8" s="63" customFormat="1" hidden="1" x14ac:dyDescent="0.25">
      <c r="A33" s="63" t="s">
        <v>158</v>
      </c>
      <c r="B33" s="118" t="s">
        <v>67</v>
      </c>
      <c r="C33" s="117" t="s">
        <v>68</v>
      </c>
      <c r="D33" s="119" t="s">
        <v>32</v>
      </c>
      <c r="E33" s="120" t="s">
        <v>10</v>
      </c>
      <c r="F33" s="121" t="s">
        <v>6</v>
      </c>
      <c r="G33" s="121" t="s">
        <v>7</v>
      </c>
      <c r="H33" s="160">
        <v>0</v>
      </c>
    </row>
    <row r="34" spans="1:8" s="63" customFormat="1" hidden="1" x14ac:dyDescent="0.25">
      <c r="A34" s="63" t="s">
        <v>158</v>
      </c>
      <c r="B34" s="118" t="s">
        <v>69</v>
      </c>
      <c r="C34" s="117" t="s">
        <v>70</v>
      </c>
      <c r="D34" s="119" t="s">
        <v>32</v>
      </c>
      <c r="E34" s="120" t="s">
        <v>10</v>
      </c>
      <c r="F34" s="121" t="s">
        <v>6</v>
      </c>
      <c r="G34" s="121" t="s">
        <v>7</v>
      </c>
      <c r="H34" s="160">
        <v>0</v>
      </c>
    </row>
    <row r="35" spans="1:8" s="63" customFormat="1" hidden="1" x14ac:dyDescent="0.25">
      <c r="A35" s="63" t="s">
        <v>158</v>
      </c>
      <c r="B35" s="118" t="s">
        <v>71</v>
      </c>
      <c r="C35" s="117" t="s">
        <v>72</v>
      </c>
      <c r="D35" s="119" t="s">
        <v>32</v>
      </c>
      <c r="E35" s="120" t="s">
        <v>10</v>
      </c>
      <c r="F35" s="121" t="s">
        <v>6</v>
      </c>
      <c r="G35" s="121" t="s">
        <v>7</v>
      </c>
      <c r="H35" s="160">
        <v>0</v>
      </c>
    </row>
    <row r="36" spans="1:8" s="63" customFormat="1" hidden="1" x14ac:dyDescent="0.25">
      <c r="A36" s="63" t="s">
        <v>158</v>
      </c>
      <c r="B36" s="118" t="s">
        <v>73</v>
      </c>
      <c r="C36" s="117" t="s">
        <v>74</v>
      </c>
      <c r="D36" s="119" t="s">
        <v>32</v>
      </c>
      <c r="E36" s="120" t="s">
        <v>10</v>
      </c>
      <c r="F36" s="121" t="s">
        <v>6</v>
      </c>
      <c r="G36" s="121" t="s">
        <v>7</v>
      </c>
      <c r="H36" s="160">
        <v>0</v>
      </c>
    </row>
    <row r="37" spans="1:8" s="63" customFormat="1" hidden="1" x14ac:dyDescent="0.25">
      <c r="A37" s="63" t="s">
        <v>158</v>
      </c>
      <c r="B37" s="118" t="s">
        <v>75</v>
      </c>
      <c r="C37" s="117" t="s">
        <v>76</v>
      </c>
      <c r="D37" s="119" t="s">
        <v>32</v>
      </c>
      <c r="E37" s="120" t="s">
        <v>10</v>
      </c>
      <c r="F37" s="121" t="s">
        <v>6</v>
      </c>
      <c r="G37" s="121" t="s">
        <v>7</v>
      </c>
      <c r="H37" s="160">
        <v>0</v>
      </c>
    </row>
    <row r="38" spans="1:8" s="63" customFormat="1" hidden="1" x14ac:dyDescent="0.25">
      <c r="A38" s="63" t="s">
        <v>158</v>
      </c>
      <c r="B38" s="118" t="s">
        <v>77</v>
      </c>
      <c r="C38" s="117" t="s">
        <v>78</v>
      </c>
      <c r="D38" s="119" t="s">
        <v>32</v>
      </c>
      <c r="E38" s="120" t="s">
        <v>79</v>
      </c>
      <c r="F38" s="121" t="s">
        <v>6</v>
      </c>
      <c r="G38" s="121" t="s">
        <v>7</v>
      </c>
      <c r="H38" s="160">
        <v>0</v>
      </c>
    </row>
    <row r="39" spans="1:8" s="63" customFormat="1" hidden="1" x14ac:dyDescent="0.25">
      <c r="A39" s="63" t="s">
        <v>158</v>
      </c>
      <c r="B39" s="118" t="s">
        <v>80</v>
      </c>
      <c r="C39" s="117" t="s">
        <v>81</v>
      </c>
      <c r="D39" s="119" t="s">
        <v>32</v>
      </c>
      <c r="E39" s="120" t="s">
        <v>10</v>
      </c>
      <c r="F39" s="121" t="s">
        <v>6</v>
      </c>
      <c r="G39" s="121" t="s">
        <v>7</v>
      </c>
      <c r="H39" s="160">
        <v>0</v>
      </c>
    </row>
    <row r="40" spans="1:8" s="63" customFormat="1" hidden="1" x14ac:dyDescent="0.25">
      <c r="A40" s="63" t="s">
        <v>158</v>
      </c>
      <c r="B40" s="118" t="s">
        <v>82</v>
      </c>
      <c r="C40" s="117" t="s">
        <v>83</v>
      </c>
      <c r="D40" s="119" t="s">
        <v>32</v>
      </c>
      <c r="E40" s="120" t="s">
        <v>10</v>
      </c>
      <c r="F40" s="121" t="s">
        <v>6</v>
      </c>
      <c r="G40" s="121" t="s">
        <v>7</v>
      </c>
      <c r="H40" s="160">
        <v>0</v>
      </c>
    </row>
    <row r="41" spans="1:8" s="63" customFormat="1" hidden="1" x14ac:dyDescent="0.25">
      <c r="A41" s="63" t="s">
        <v>158</v>
      </c>
      <c r="B41" s="118" t="s">
        <v>156</v>
      </c>
      <c r="C41" s="117" t="s">
        <v>157</v>
      </c>
      <c r="D41" s="119" t="s">
        <v>32</v>
      </c>
      <c r="E41" s="120" t="s">
        <v>10</v>
      </c>
      <c r="F41" s="121" t="s">
        <v>6</v>
      </c>
      <c r="G41" s="121" t="s">
        <v>7</v>
      </c>
      <c r="H41" s="160">
        <v>0</v>
      </c>
    </row>
    <row r="42" spans="1:8" s="63" customFormat="1" hidden="1" x14ac:dyDescent="0.25">
      <c r="A42" s="63" t="s">
        <v>158</v>
      </c>
      <c r="B42" s="118" t="s">
        <v>84</v>
      </c>
      <c r="C42" s="117" t="s">
        <v>85</v>
      </c>
      <c r="D42" s="119" t="s">
        <v>32</v>
      </c>
      <c r="E42" s="120" t="s">
        <v>10</v>
      </c>
      <c r="F42" s="121" t="s">
        <v>6</v>
      </c>
      <c r="G42" s="121" t="s">
        <v>7</v>
      </c>
      <c r="H42" s="160">
        <v>0</v>
      </c>
    </row>
    <row r="43" spans="1:8" s="63" customFormat="1" hidden="1" x14ac:dyDescent="0.25">
      <c r="A43" s="63" t="s">
        <v>158</v>
      </c>
      <c r="B43" s="118" t="s">
        <v>86</v>
      </c>
      <c r="C43" s="117" t="s">
        <v>87</v>
      </c>
      <c r="D43" s="119" t="s">
        <v>32</v>
      </c>
      <c r="E43" s="120" t="s">
        <v>25</v>
      </c>
      <c r="F43" s="121" t="s">
        <v>6</v>
      </c>
      <c r="G43" s="121" t="s">
        <v>7</v>
      </c>
      <c r="H43" s="160">
        <v>0</v>
      </c>
    </row>
    <row r="44" spans="1:8" s="63" customFormat="1" ht="15" hidden="1" customHeight="1" x14ac:dyDescent="0.25">
      <c r="A44" s="63" t="s">
        <v>158</v>
      </c>
      <c r="B44" s="118" t="s">
        <v>88</v>
      </c>
      <c r="C44" s="117" t="s">
        <v>89</v>
      </c>
      <c r="D44" s="119" t="s">
        <v>32</v>
      </c>
      <c r="E44" s="120" t="s">
        <v>25</v>
      </c>
      <c r="F44" s="121" t="s">
        <v>6</v>
      </c>
      <c r="G44" s="121" t="s">
        <v>18</v>
      </c>
      <c r="H44" s="160">
        <v>0</v>
      </c>
    </row>
    <row r="45" spans="1:8" s="63" customFormat="1" hidden="1" x14ac:dyDescent="0.25">
      <c r="A45" s="63" t="s">
        <v>158</v>
      </c>
      <c r="B45" s="118" t="s">
        <v>90</v>
      </c>
      <c r="C45" s="117" t="s">
        <v>91</v>
      </c>
      <c r="D45" s="119" t="s">
        <v>32</v>
      </c>
      <c r="E45" s="120" t="s">
        <v>10</v>
      </c>
      <c r="F45" s="121" t="s">
        <v>6</v>
      </c>
      <c r="G45" s="121" t="s">
        <v>7</v>
      </c>
      <c r="H45" s="160">
        <v>0</v>
      </c>
    </row>
    <row r="46" spans="1:8" s="63" customFormat="1" hidden="1" x14ac:dyDescent="0.25">
      <c r="A46" s="63" t="s">
        <v>158</v>
      </c>
      <c r="B46" s="118" t="s">
        <v>92</v>
      </c>
      <c r="C46" s="117" t="s">
        <v>93</v>
      </c>
      <c r="D46" s="119" t="s">
        <v>32</v>
      </c>
      <c r="E46" s="120" t="s">
        <v>10</v>
      </c>
      <c r="F46" s="121" t="s">
        <v>6</v>
      </c>
      <c r="G46" s="121" t="s">
        <v>7</v>
      </c>
      <c r="H46" s="160">
        <v>0</v>
      </c>
    </row>
    <row r="47" spans="1:8" s="63" customFormat="1" hidden="1" x14ac:dyDescent="0.25">
      <c r="A47" s="63" t="s">
        <v>158</v>
      </c>
      <c r="B47" s="118" t="s">
        <v>94</v>
      </c>
      <c r="C47" s="117" t="s">
        <v>95</v>
      </c>
      <c r="D47" s="119" t="s">
        <v>32</v>
      </c>
      <c r="E47" s="120" t="s">
        <v>10</v>
      </c>
      <c r="F47" s="121" t="s">
        <v>6</v>
      </c>
      <c r="G47" s="121" t="s">
        <v>7</v>
      </c>
      <c r="H47" s="160">
        <v>0</v>
      </c>
    </row>
    <row r="48" spans="1:8" s="63" customFormat="1" hidden="1" x14ac:dyDescent="0.25">
      <c r="A48" s="63" t="s">
        <v>158</v>
      </c>
      <c r="B48" s="118" t="s">
        <v>96</v>
      </c>
      <c r="C48" s="117" t="s">
        <v>97</v>
      </c>
      <c r="D48" s="119" t="s">
        <v>32</v>
      </c>
      <c r="E48" s="120" t="s">
        <v>10</v>
      </c>
      <c r="F48" s="121" t="s">
        <v>6</v>
      </c>
      <c r="G48" s="121" t="s">
        <v>7</v>
      </c>
      <c r="H48" s="160">
        <v>0</v>
      </c>
    </row>
    <row r="49" spans="1:13" s="63" customFormat="1" hidden="1" x14ac:dyDescent="0.25">
      <c r="A49" s="63" t="s">
        <v>158</v>
      </c>
      <c r="B49" s="118" t="s">
        <v>98</v>
      </c>
      <c r="C49" s="117" t="s">
        <v>99</v>
      </c>
      <c r="D49" s="119" t="s">
        <v>32</v>
      </c>
      <c r="E49" s="120" t="s">
        <v>10</v>
      </c>
      <c r="F49" s="121" t="s">
        <v>6</v>
      </c>
      <c r="G49" s="121" t="s">
        <v>7</v>
      </c>
      <c r="H49" s="160">
        <v>0</v>
      </c>
    </row>
    <row r="50" spans="1:13" s="63" customFormat="1" hidden="1" x14ac:dyDescent="0.25">
      <c r="A50" s="63" t="s">
        <v>158</v>
      </c>
      <c r="B50" s="118" t="e">
        <v>#N/A</v>
      </c>
      <c r="C50" s="117" t="e">
        <v>#N/A</v>
      </c>
      <c r="D50" s="119" t="e">
        <v>#N/A</v>
      </c>
      <c r="E50" s="120" t="e">
        <v>#N/A</v>
      </c>
      <c r="F50" s="121" t="e">
        <v>#N/A</v>
      </c>
      <c r="G50" s="121" t="e">
        <v>#N/A</v>
      </c>
      <c r="H50" s="160" t="e">
        <v>#N/A</v>
      </c>
    </row>
    <row r="51" spans="1:13" s="63" customFormat="1" hidden="1" x14ac:dyDescent="0.25">
      <c r="A51" s="63" t="s">
        <v>158</v>
      </c>
      <c r="B51" s="118" t="e">
        <v>#N/A</v>
      </c>
      <c r="C51" s="117" t="e">
        <v>#N/A</v>
      </c>
      <c r="D51" s="119" t="e">
        <v>#N/A</v>
      </c>
      <c r="E51" s="120" t="e">
        <v>#N/A</v>
      </c>
      <c r="F51" s="121" t="e">
        <v>#N/A</v>
      </c>
      <c r="G51" s="121" t="e">
        <v>#N/A</v>
      </c>
      <c r="H51" s="160" t="e">
        <v>#N/A</v>
      </c>
    </row>
    <row r="52" spans="1:13" s="63" customFormat="1" hidden="1" x14ac:dyDescent="0.25">
      <c r="A52" s="63" t="s">
        <v>158</v>
      </c>
      <c r="B52" s="118" t="e">
        <v>#N/A</v>
      </c>
      <c r="C52" s="117" t="e">
        <v>#N/A</v>
      </c>
      <c r="D52" s="119" t="e">
        <v>#N/A</v>
      </c>
      <c r="E52" s="120" t="e">
        <v>#N/A</v>
      </c>
      <c r="F52" s="121" t="e">
        <v>#N/A</v>
      </c>
      <c r="G52" s="121" t="e">
        <v>#N/A</v>
      </c>
      <c r="H52" s="160" t="e">
        <v>#N/A</v>
      </c>
    </row>
    <row r="53" spans="1:13" s="63" customFormat="1" hidden="1" x14ac:dyDescent="0.25">
      <c r="A53" s="63" t="s">
        <v>158</v>
      </c>
      <c r="B53" s="118"/>
      <c r="C53" s="117"/>
      <c r="D53" s="119"/>
      <c r="E53" s="120"/>
      <c r="F53" s="121"/>
      <c r="G53" s="121"/>
      <c r="H53" s="160"/>
    </row>
    <row r="54" spans="1:13" s="63" customFormat="1" hidden="1" x14ac:dyDescent="0.25">
      <c r="A54" s="63" t="s">
        <v>158</v>
      </c>
      <c r="B54" s="118"/>
      <c r="C54" s="117"/>
      <c r="D54" s="119"/>
      <c r="E54" s="120"/>
      <c r="F54" s="121"/>
      <c r="G54" s="121"/>
      <c r="H54" s="122"/>
    </row>
    <row r="55" spans="1:13" s="63" customFormat="1" hidden="1" x14ac:dyDescent="0.25">
      <c r="A55" s="63" t="s">
        <v>158</v>
      </c>
      <c r="B55" s="123" t="s">
        <v>100</v>
      </c>
      <c r="C55" s="124"/>
      <c r="D55" s="125"/>
      <c r="E55" s="126"/>
      <c r="F55" s="126"/>
      <c r="G55" s="127"/>
      <c r="H55" s="128"/>
    </row>
    <row r="56" spans="1:13" s="63" customFormat="1" hidden="1" x14ac:dyDescent="0.25">
      <c r="A56" s="63" t="s">
        <v>158</v>
      </c>
      <c r="B56" s="129"/>
      <c r="D56" s="64"/>
      <c r="E56" s="64"/>
      <c r="F56" s="64"/>
      <c r="G56" s="64"/>
      <c r="H56" s="64"/>
    </row>
    <row r="57" spans="1:13" s="63" customFormat="1" ht="31.5" hidden="1" customHeight="1" x14ac:dyDescent="0.25">
      <c r="A57" s="63" t="s">
        <v>158</v>
      </c>
      <c r="B57" s="185" t="s">
        <v>129</v>
      </c>
      <c r="C57" s="185"/>
      <c r="D57" s="186"/>
      <c r="E57" s="186"/>
      <c r="F57" s="186"/>
      <c r="G57" s="64"/>
      <c r="H57" s="64"/>
    </row>
    <row r="58" spans="1:13" hidden="1" x14ac:dyDescent="0.25">
      <c r="A58" s="63" t="s">
        <v>158</v>
      </c>
    </row>
    <row r="59" spans="1:13" hidden="1" x14ac:dyDescent="0.25">
      <c r="A59" s="63" t="s">
        <v>158</v>
      </c>
    </row>
    <row r="60" spans="1:13" hidden="1" x14ac:dyDescent="0.25">
      <c r="A60" s="63" t="s">
        <v>158</v>
      </c>
    </row>
    <row r="61" spans="1:13" hidden="1" x14ac:dyDescent="0.25">
      <c r="A61" s="63" t="s">
        <v>158</v>
      </c>
    </row>
    <row r="62" spans="1:13" ht="21" x14ac:dyDescent="0.35">
      <c r="A62" s="58">
        <v>1</v>
      </c>
      <c r="B62" s="58"/>
      <c r="C62" s="59" t="s">
        <v>2</v>
      </c>
      <c r="D62" s="60"/>
      <c r="E62" s="61"/>
      <c r="F62" s="61"/>
      <c r="G62" s="61"/>
      <c r="H62" s="62"/>
      <c r="L62" t="str">
        <f>VLOOKUP(M62,$B$4:$D$47,3)</f>
        <v>PSE owned</v>
      </c>
      <c r="M62" t="str">
        <f>C62</f>
        <v>Baker River Project</v>
      </c>
    </row>
    <row r="63" spans="1:13" x14ac:dyDescent="0.25">
      <c r="A63" s="63"/>
      <c r="B63" s="63"/>
      <c r="C63" s="63" t="s">
        <v>4</v>
      </c>
      <c r="D63" s="64"/>
      <c r="E63" s="64"/>
      <c r="F63" s="64"/>
      <c r="G63" s="64"/>
      <c r="H63" s="64"/>
      <c r="L63" t="str">
        <f t="shared" ref="L63:L100" si="1">VLOOKUP(M63,$B$4:$D$47,3)</f>
        <v>PSE owned</v>
      </c>
      <c r="M63" t="str">
        <f>M62</f>
        <v>Baker River Project</v>
      </c>
    </row>
    <row r="64" spans="1:13" ht="18.75" x14ac:dyDescent="0.3">
      <c r="A64" s="65" t="s">
        <v>134</v>
      </c>
      <c r="B64" s="65"/>
      <c r="C64" s="63"/>
      <c r="D64" s="6">
        <f>E64-1</f>
        <v>2020</v>
      </c>
      <c r="E64" s="6">
        <f>F64-1</f>
        <v>2021</v>
      </c>
      <c r="F64" s="6">
        <f>G64-1</f>
        <v>2022</v>
      </c>
      <c r="G64" s="6">
        <f>H64-1</f>
        <v>2023</v>
      </c>
      <c r="H64" s="6">
        <v>2024</v>
      </c>
      <c r="L64" t="str">
        <f t="shared" si="1"/>
        <v>PSE owned</v>
      </c>
      <c r="M64" t="str">
        <f t="shared" ref="M64:M99" si="2">M63</f>
        <v>Baker River Project</v>
      </c>
    </row>
    <row r="65" spans="1:14" x14ac:dyDescent="0.25">
      <c r="A65" s="63"/>
      <c r="B65" s="2" t="str">
        <f>"Total MWh Produced from " &amp;C62</f>
        <v>Total MWh Produced from Baker River Project</v>
      </c>
      <c r="C65" s="66"/>
      <c r="D65" s="67">
        <v>383402.82685512368</v>
      </c>
      <c r="E65" s="67">
        <v>376113.07420494704</v>
      </c>
      <c r="F65" s="67">
        <v>317335.68904593633</v>
      </c>
      <c r="G65" s="67">
        <v>262910</v>
      </c>
      <c r="H65" s="68">
        <v>360352</v>
      </c>
      <c r="L65" t="str">
        <f t="shared" si="1"/>
        <v>PSE owned</v>
      </c>
      <c r="M65" t="str">
        <f t="shared" si="2"/>
        <v>Baker River Project</v>
      </c>
      <c r="N65" t="str">
        <f>B65</f>
        <v>Total MWh Produced from Baker River Project</v>
      </c>
    </row>
    <row r="66" spans="1:14" x14ac:dyDescent="0.25">
      <c r="A66" s="63"/>
      <c r="B66" s="2" t="s">
        <v>102</v>
      </c>
      <c r="C66" s="66"/>
      <c r="D66" s="157">
        <v>0.28299999999999997</v>
      </c>
      <c r="E66" s="157">
        <v>0.28299999999999997</v>
      </c>
      <c r="F66" s="157">
        <v>0.28299999999999997</v>
      </c>
      <c r="G66" s="157">
        <v>0.28299999999999997</v>
      </c>
      <c r="H66" s="158">
        <v>0.28299999999999997</v>
      </c>
      <c r="L66" t="str">
        <f t="shared" si="1"/>
        <v>PSE owned</v>
      </c>
      <c r="M66" t="str">
        <f t="shared" si="2"/>
        <v>Baker River Project</v>
      </c>
      <c r="N66" t="str">
        <f t="shared" ref="N66:N94" si="3">B66</f>
        <v>Percent of MWh Qualifying Under RCW 19.285</v>
      </c>
    </row>
    <row r="67" spans="1:14" x14ac:dyDescent="0.25">
      <c r="A67" s="63"/>
      <c r="B67" s="2" t="s">
        <v>135</v>
      </c>
      <c r="C67" s="66"/>
      <c r="D67" s="69">
        <v>1</v>
      </c>
      <c r="E67" s="69">
        <v>1</v>
      </c>
      <c r="F67" s="69">
        <v>1</v>
      </c>
      <c r="G67" s="69">
        <v>1</v>
      </c>
      <c r="H67" s="70">
        <v>1</v>
      </c>
      <c r="L67" t="str">
        <f t="shared" si="1"/>
        <v>PSE owned</v>
      </c>
      <c r="M67" t="str">
        <f t="shared" si="2"/>
        <v>Baker River Project</v>
      </c>
      <c r="N67" t="str">
        <f t="shared" si="3"/>
        <v>Percent of Qualifying MWh Allocated to WA</v>
      </c>
    </row>
    <row r="68" spans="1:14" x14ac:dyDescent="0.25">
      <c r="A68" s="63"/>
      <c r="B68" s="1" t="s">
        <v>101</v>
      </c>
      <c r="C68" s="79"/>
      <c r="D68" s="159">
        <f>ROUNDDOWN(D65*D66*D67,0)</f>
        <v>108503</v>
      </c>
      <c r="E68" s="159">
        <f>ROUNDDOWN(E65*E66*E67,0)</f>
        <v>106440</v>
      </c>
      <c r="F68" s="159">
        <f>ROUNDDOWN(F65*F66*F67,0)</f>
        <v>89806</v>
      </c>
      <c r="G68" s="159">
        <f>ROUNDDOWN(G65*G66*G67,0)</f>
        <v>74403</v>
      </c>
      <c r="H68" s="159">
        <f>ROUNDDOWN(H65*H66*H67,0)</f>
        <v>101979</v>
      </c>
      <c r="L68" t="str">
        <f t="shared" si="1"/>
        <v>PSE owned</v>
      </c>
      <c r="M68" t="str">
        <f t="shared" si="2"/>
        <v>Baker River Project</v>
      </c>
      <c r="N68" t="str">
        <f t="shared" si="3"/>
        <v>Eligible MWh Available for RCW 19.285 Compliance</v>
      </c>
    </row>
    <row r="69" spans="1:14" x14ac:dyDescent="0.25">
      <c r="A69" s="63"/>
      <c r="B69" s="63"/>
      <c r="C69" s="63"/>
      <c r="D69" s="75"/>
      <c r="E69" s="75"/>
      <c r="F69" s="75"/>
      <c r="G69" s="75"/>
      <c r="H69" s="76"/>
      <c r="L69" t="str">
        <f t="shared" si="1"/>
        <v>PSE owned</v>
      </c>
      <c r="M69" t="str">
        <f t="shared" si="2"/>
        <v>Baker River Project</v>
      </c>
    </row>
    <row r="70" spans="1:14" ht="18.75" x14ac:dyDescent="0.3">
      <c r="A70" s="65" t="s">
        <v>136</v>
      </c>
      <c r="B70" s="63"/>
      <c r="C70" s="63"/>
      <c r="D70" s="6">
        <f>E70-1</f>
        <v>2020</v>
      </c>
      <c r="E70" s="6">
        <f>F70-1</f>
        <v>2021</v>
      </c>
      <c r="F70" s="6">
        <f>G70-1</f>
        <v>2022</v>
      </c>
      <c r="G70" s="6">
        <f>H70-1</f>
        <v>2023</v>
      </c>
      <c r="H70" s="6">
        <v>2024</v>
      </c>
      <c r="L70" t="str">
        <f t="shared" si="1"/>
        <v>PSE owned</v>
      </c>
      <c r="M70" t="str">
        <f t="shared" si="2"/>
        <v>Baker River Project</v>
      </c>
    </row>
    <row r="71" spans="1:14" x14ac:dyDescent="0.25">
      <c r="A71" s="63"/>
      <c r="B71" s="2" t="s">
        <v>106</v>
      </c>
      <c r="C71" s="66"/>
      <c r="D71" s="109">
        <v>0</v>
      </c>
      <c r="E71" s="110">
        <v>0</v>
      </c>
      <c r="F71" s="110">
        <v>0</v>
      </c>
      <c r="G71" s="110">
        <v>0</v>
      </c>
      <c r="H71" s="111">
        <v>0</v>
      </c>
      <c r="L71" t="str">
        <f t="shared" si="1"/>
        <v>PSE owned</v>
      </c>
      <c r="M71" t="str">
        <f t="shared" si="2"/>
        <v>Baker River Project</v>
      </c>
      <c r="N71" t="str">
        <f t="shared" si="3"/>
        <v>Extra Apprenticeship Credit</v>
      </c>
    </row>
    <row r="72" spans="1:14" x14ac:dyDescent="0.25">
      <c r="A72" s="63"/>
      <c r="B72" s="2" t="s">
        <v>110</v>
      </c>
      <c r="C72" s="66"/>
      <c r="D72" s="16">
        <v>0</v>
      </c>
      <c r="E72" s="112">
        <v>0</v>
      </c>
      <c r="F72" s="112">
        <v>0</v>
      </c>
      <c r="G72" s="112">
        <v>0</v>
      </c>
      <c r="H72" s="113">
        <v>0</v>
      </c>
      <c r="L72" t="str">
        <f t="shared" si="1"/>
        <v>PSE owned</v>
      </c>
      <c r="M72" t="str">
        <f t="shared" si="2"/>
        <v>Baker River Project</v>
      </c>
      <c r="N72" t="str">
        <f t="shared" si="3"/>
        <v>Distributed Generation Bonus</v>
      </c>
    </row>
    <row r="73" spans="1:14" x14ac:dyDescent="0.25">
      <c r="A73" s="63"/>
      <c r="B73" s="1" t="s">
        <v>111</v>
      </c>
      <c r="C73" s="79"/>
      <c r="D73" s="74">
        <f>ROUND(D71+D72,0)</f>
        <v>0</v>
      </c>
      <c r="E73" s="74">
        <f>ROUND(E71+E72,0)</f>
        <v>0</v>
      </c>
      <c r="F73" s="74">
        <f>ROUND(F71+F72,0)</f>
        <v>0</v>
      </c>
      <c r="G73" s="74">
        <f>ROUND(G71+G72,0)</f>
        <v>0</v>
      </c>
      <c r="H73" s="74">
        <f>ROUND(H71+H72,0)</f>
        <v>0</v>
      </c>
      <c r="L73" t="str">
        <f t="shared" si="1"/>
        <v>PSE owned</v>
      </c>
      <c r="M73" t="str">
        <f t="shared" si="2"/>
        <v>Baker River Project</v>
      </c>
      <c r="N73" t="str">
        <f t="shared" si="3"/>
        <v>Total Quantity from Non REC Eligible Generation</v>
      </c>
    </row>
    <row r="74" spans="1:14" x14ac:dyDescent="0.25">
      <c r="A74" s="63"/>
      <c r="B74" s="63"/>
      <c r="C74" s="63"/>
      <c r="D74" s="75"/>
      <c r="E74" s="75"/>
      <c r="F74" s="75"/>
      <c r="G74" s="75"/>
      <c r="H74" s="76"/>
      <c r="L74" t="str">
        <f t="shared" si="1"/>
        <v>PSE owned</v>
      </c>
      <c r="M74" t="str">
        <f t="shared" si="2"/>
        <v>Baker River Project</v>
      </c>
    </row>
    <row r="75" spans="1:14" ht="18.75" x14ac:dyDescent="0.3">
      <c r="A75" s="65" t="s">
        <v>137</v>
      </c>
      <c r="B75" s="63"/>
      <c r="C75" s="63"/>
      <c r="D75" s="6">
        <f>E75-1</f>
        <v>2020</v>
      </c>
      <c r="E75" s="6">
        <f>F75-1</f>
        <v>2021</v>
      </c>
      <c r="F75" s="6">
        <f>G75-1</f>
        <v>2022</v>
      </c>
      <c r="G75" s="6">
        <f>H75-1</f>
        <v>2023</v>
      </c>
      <c r="H75" s="6">
        <v>2024</v>
      </c>
      <c r="L75" t="str">
        <f t="shared" si="1"/>
        <v>PSE owned</v>
      </c>
      <c r="M75" t="str">
        <f t="shared" si="2"/>
        <v>Baker River Project</v>
      </c>
    </row>
    <row r="76" spans="1:14" x14ac:dyDescent="0.25">
      <c r="A76" s="63"/>
      <c r="B76" s="2" t="s">
        <v>130</v>
      </c>
      <c r="C76" s="66"/>
      <c r="D76" s="67">
        <v>0</v>
      </c>
      <c r="E76" s="67">
        <v>0</v>
      </c>
      <c r="F76" s="67">
        <v>0</v>
      </c>
      <c r="G76" s="67">
        <v>0</v>
      </c>
      <c r="H76" s="68">
        <v>0</v>
      </c>
      <c r="L76" t="str">
        <f t="shared" si="1"/>
        <v>PSE owned</v>
      </c>
      <c r="M76" t="str">
        <f t="shared" si="2"/>
        <v>Baker River Project</v>
      </c>
      <c r="N76" t="str">
        <f t="shared" si="3"/>
        <v>Quantity of RECs Sold</v>
      </c>
    </row>
    <row r="77" spans="1:14" x14ac:dyDescent="0.25">
      <c r="A77" s="63"/>
      <c r="B77" s="77" t="s">
        <v>131</v>
      </c>
      <c r="C77" s="108"/>
      <c r="D77" s="103">
        <v>0</v>
      </c>
      <c r="E77" s="103">
        <v>0</v>
      </c>
      <c r="F77" s="103">
        <v>0</v>
      </c>
      <c r="G77" s="103">
        <v>0</v>
      </c>
      <c r="H77" s="104">
        <v>0</v>
      </c>
      <c r="L77" t="str">
        <f t="shared" si="1"/>
        <v>PSE owned</v>
      </c>
      <c r="M77" t="str">
        <f t="shared" si="2"/>
        <v>Baker River Project</v>
      </c>
      <c r="N77" t="str">
        <f t="shared" si="3"/>
        <v>Bonus Incentives Transferred</v>
      </c>
    </row>
    <row r="78" spans="1:14" x14ac:dyDescent="0.25">
      <c r="A78" s="63"/>
      <c r="B78" s="77" t="s">
        <v>132</v>
      </c>
      <c r="D78" s="105">
        <v>0</v>
      </c>
      <c r="E78" s="106">
        <v>0</v>
      </c>
      <c r="F78" s="106">
        <v>0</v>
      </c>
      <c r="G78" s="106">
        <v>0</v>
      </c>
      <c r="H78" s="107">
        <v>0</v>
      </c>
      <c r="L78" t="str">
        <f t="shared" si="1"/>
        <v>PSE owned</v>
      </c>
      <c r="M78" t="str">
        <f t="shared" si="2"/>
        <v>Baker River Project</v>
      </c>
      <c r="N78" t="str">
        <f t="shared" si="3"/>
        <v>Bonus Incentives Not Realized</v>
      </c>
    </row>
    <row r="79" spans="1:14" x14ac:dyDescent="0.25">
      <c r="A79" s="63"/>
      <c r="B79" s="1" t="s">
        <v>133</v>
      </c>
      <c r="C79" s="63"/>
      <c r="D79" s="78">
        <f>SUM(D76:D78)</f>
        <v>0</v>
      </c>
      <c r="E79" s="78">
        <f>SUM(E76:E78)</f>
        <v>0</v>
      </c>
      <c r="F79" s="78">
        <f>SUM(F76:F78)</f>
        <v>0</v>
      </c>
      <c r="G79" s="78">
        <f>SUM(G76:G78)</f>
        <v>0</v>
      </c>
      <c r="H79" s="78">
        <f>SUM(H76:H78)</f>
        <v>0</v>
      </c>
      <c r="L79" t="str">
        <f t="shared" si="1"/>
        <v>PSE owned</v>
      </c>
      <c r="M79" t="str">
        <f t="shared" si="2"/>
        <v>Baker River Project</v>
      </c>
      <c r="N79" t="str">
        <f t="shared" si="3"/>
        <v>Total Sold / Transferred / Unrealized</v>
      </c>
    </row>
    <row r="80" spans="1:14" x14ac:dyDescent="0.25">
      <c r="A80" s="63"/>
      <c r="B80" s="79"/>
      <c r="C80" s="63"/>
      <c r="D80" s="72"/>
      <c r="E80" s="72"/>
      <c r="F80" s="72"/>
      <c r="G80" s="72"/>
      <c r="H80" s="78"/>
      <c r="L80" t="str">
        <f t="shared" si="1"/>
        <v>PSE owned</v>
      </c>
      <c r="M80" t="str">
        <f t="shared" si="2"/>
        <v>Baker River Project</v>
      </c>
    </row>
    <row r="81" spans="1:14" ht="18.75" x14ac:dyDescent="0.3">
      <c r="A81" s="65" t="s">
        <v>124</v>
      </c>
      <c r="B81" s="63"/>
      <c r="C81" s="63"/>
      <c r="D81" s="6">
        <f>E81-1</f>
        <v>2020</v>
      </c>
      <c r="E81" s="6">
        <f>F81-1</f>
        <v>2021</v>
      </c>
      <c r="F81" s="6">
        <f>G81-1</f>
        <v>2022</v>
      </c>
      <c r="G81" s="6">
        <f>H81-1</f>
        <v>2023</v>
      </c>
      <c r="H81" s="6">
        <v>2024</v>
      </c>
      <c r="L81" t="str">
        <f t="shared" si="1"/>
        <v>PSE owned</v>
      </c>
      <c r="M81" t="str">
        <f t="shared" si="2"/>
        <v>Baker River Project</v>
      </c>
    </row>
    <row r="82" spans="1:14" x14ac:dyDescent="0.25">
      <c r="A82" s="63"/>
      <c r="B82" s="2" t="str">
        <f>(D81-1) &amp; " Surplus Applied to " &amp; D81</f>
        <v>2019 Surplus Applied to 2020</v>
      </c>
      <c r="C82" s="63"/>
      <c r="D82" s="80">
        <v>0</v>
      </c>
      <c r="E82" s="81"/>
      <c r="F82" s="81"/>
      <c r="G82" s="81"/>
      <c r="H82" s="82"/>
      <c r="L82" t="str">
        <f t="shared" si="1"/>
        <v>PSE owned</v>
      </c>
      <c r="M82" t="str">
        <f t="shared" si="2"/>
        <v>Baker River Project</v>
      </c>
      <c r="N82" t="str">
        <f t="shared" si="3"/>
        <v>2019 Surplus Applied to 2020</v>
      </c>
    </row>
    <row r="83" spans="1:14" x14ac:dyDescent="0.25">
      <c r="A83" s="63"/>
      <c r="B83" s="2" t="str">
        <f>D81 &amp; " Surplus Applied to " &amp; (D81-1)</f>
        <v>2020 Surplus Applied to 2019</v>
      </c>
      <c r="C83" s="63"/>
      <c r="D83" s="83">
        <v>0</v>
      </c>
      <c r="E83" s="84"/>
      <c r="F83" s="84"/>
      <c r="G83" s="84"/>
      <c r="H83" s="85"/>
      <c r="L83" t="str">
        <f t="shared" si="1"/>
        <v>PSE owned</v>
      </c>
      <c r="M83" t="str">
        <f t="shared" si="2"/>
        <v>Baker River Project</v>
      </c>
      <c r="N83" t="str">
        <f t="shared" si="3"/>
        <v>2020 Surplus Applied to 2019</v>
      </c>
    </row>
    <row r="84" spans="1:14" x14ac:dyDescent="0.25">
      <c r="A84" s="63"/>
      <c r="B84" s="2" t="str">
        <f>(E81-1) &amp; " Surplus Applied to " &amp; E81</f>
        <v>2020 Surplus Applied to 2021</v>
      </c>
      <c r="C84" s="63"/>
      <c r="D84" s="86">
        <f>-E84</f>
        <v>0</v>
      </c>
      <c r="E84" s="87">
        <v>0</v>
      </c>
      <c r="F84" s="35"/>
      <c r="G84" s="35"/>
      <c r="H84" s="36"/>
      <c r="L84" t="str">
        <f t="shared" si="1"/>
        <v>PSE owned</v>
      </c>
      <c r="M84" t="str">
        <f t="shared" si="2"/>
        <v>Baker River Project</v>
      </c>
      <c r="N84" t="str">
        <f t="shared" si="3"/>
        <v>2020 Surplus Applied to 2021</v>
      </c>
    </row>
    <row r="85" spans="1:14" x14ac:dyDescent="0.25">
      <c r="A85" s="63"/>
      <c r="B85" s="2" t="str">
        <f>E81 &amp; " Surplus Applied to " &amp; (E81-1)</f>
        <v>2021 Surplus Applied to 2020</v>
      </c>
      <c r="C85" s="63"/>
      <c r="D85" s="88">
        <f>-E85</f>
        <v>0</v>
      </c>
      <c r="E85" s="89">
        <v>0</v>
      </c>
      <c r="F85" s="84"/>
      <c r="G85" s="84"/>
      <c r="H85" s="85"/>
      <c r="L85" t="str">
        <f t="shared" si="1"/>
        <v>PSE owned</v>
      </c>
      <c r="M85" t="str">
        <f t="shared" si="2"/>
        <v>Baker River Project</v>
      </c>
      <c r="N85" t="str">
        <f t="shared" si="3"/>
        <v>2021 Surplus Applied to 2020</v>
      </c>
    </row>
    <row r="86" spans="1:14" x14ac:dyDescent="0.25">
      <c r="A86" s="63"/>
      <c r="B86" s="2" t="str">
        <f>(F81-1) &amp; " Surplus Applied to " &amp; F81</f>
        <v>2021 Surplus Applied to 2022</v>
      </c>
      <c r="C86" s="63"/>
      <c r="D86" s="41"/>
      <c r="E86" s="90">
        <f>-F86</f>
        <v>0</v>
      </c>
      <c r="F86" s="38">
        <v>0</v>
      </c>
      <c r="G86" s="39"/>
      <c r="H86" s="40"/>
      <c r="L86" t="str">
        <f t="shared" si="1"/>
        <v>PSE owned</v>
      </c>
      <c r="M86" t="str">
        <f t="shared" si="2"/>
        <v>Baker River Project</v>
      </c>
      <c r="N86" t="str">
        <f t="shared" si="3"/>
        <v>2021 Surplus Applied to 2022</v>
      </c>
    </row>
    <row r="87" spans="1:14" x14ac:dyDescent="0.25">
      <c r="A87" s="63"/>
      <c r="B87" s="2" t="str">
        <f>F81 &amp; " Surplus Applied to " &amp; (F81-1)</f>
        <v>2022 Surplus Applied to 2021</v>
      </c>
      <c r="C87" s="63"/>
      <c r="D87" s="91"/>
      <c r="E87" s="92">
        <f>-F87</f>
        <v>0</v>
      </c>
      <c r="F87" s="89">
        <v>0</v>
      </c>
      <c r="G87" s="84"/>
      <c r="H87" s="85"/>
      <c r="L87" t="str">
        <f t="shared" si="1"/>
        <v>PSE owned</v>
      </c>
      <c r="M87" t="str">
        <f t="shared" si="2"/>
        <v>Baker River Project</v>
      </c>
      <c r="N87" t="str">
        <f t="shared" si="3"/>
        <v>2022 Surplus Applied to 2021</v>
      </c>
    </row>
    <row r="88" spans="1:14" x14ac:dyDescent="0.25">
      <c r="A88" s="63"/>
      <c r="B88" s="2" t="str">
        <f>(G81-1) &amp; " Surplus Applied to " &amp; G81</f>
        <v>2022 Surplus Applied to 2023</v>
      </c>
      <c r="C88" s="63"/>
      <c r="D88" s="41"/>
      <c r="E88" s="39"/>
      <c r="F88" s="90">
        <f>-G88</f>
        <v>0</v>
      </c>
      <c r="G88" s="38">
        <v>0</v>
      </c>
      <c r="H88" s="40"/>
      <c r="L88" t="str">
        <f t="shared" si="1"/>
        <v>PSE owned</v>
      </c>
      <c r="M88" t="str">
        <f t="shared" si="2"/>
        <v>Baker River Project</v>
      </c>
      <c r="N88" t="str">
        <f t="shared" si="3"/>
        <v>2022 Surplus Applied to 2023</v>
      </c>
    </row>
    <row r="89" spans="1:14" x14ac:dyDescent="0.25">
      <c r="A89" s="63"/>
      <c r="B89" s="2" t="str">
        <f>G81 &amp; " Surplus Applied to " &amp; (G81-1)</f>
        <v>2023 Surplus Applied to 2022</v>
      </c>
      <c r="C89" s="63"/>
      <c r="D89" s="91"/>
      <c r="E89" s="84"/>
      <c r="F89" s="92">
        <f>-G89</f>
        <v>0</v>
      </c>
      <c r="G89" s="89">
        <v>0</v>
      </c>
      <c r="H89" s="85"/>
      <c r="L89" t="str">
        <f t="shared" si="1"/>
        <v>PSE owned</v>
      </c>
      <c r="M89" t="str">
        <f t="shared" si="2"/>
        <v>Baker River Project</v>
      </c>
      <c r="N89" t="str">
        <f t="shared" si="3"/>
        <v>2023 Surplus Applied to 2022</v>
      </c>
    </row>
    <row r="90" spans="1:14" x14ac:dyDescent="0.25">
      <c r="A90" s="63"/>
      <c r="B90" s="2" t="str">
        <f>(H81-1) &amp; " Surplus Applied to " &amp; H81</f>
        <v>2023 Surplus Applied to 2024</v>
      </c>
      <c r="C90" s="63"/>
      <c r="D90" s="41"/>
      <c r="E90" s="39"/>
      <c r="F90" s="39"/>
      <c r="G90" s="90">
        <f>-H90</f>
        <v>0</v>
      </c>
      <c r="H90" s="42">
        <v>0</v>
      </c>
      <c r="L90" t="str">
        <f t="shared" si="1"/>
        <v>PSE owned</v>
      </c>
      <c r="M90" t="str">
        <f t="shared" si="2"/>
        <v>Baker River Project</v>
      </c>
      <c r="N90" t="str">
        <f t="shared" si="3"/>
        <v>2023 Surplus Applied to 2024</v>
      </c>
    </row>
    <row r="91" spans="1:14" x14ac:dyDescent="0.25">
      <c r="A91" s="63"/>
      <c r="B91" s="2" t="str">
        <f>H81 &amp; " Surplus Applied to " &amp; (H81-1)</f>
        <v>2024 Surplus Applied to 2023</v>
      </c>
      <c r="C91" s="63"/>
      <c r="D91" s="93"/>
      <c r="E91" s="94"/>
      <c r="F91" s="94"/>
      <c r="G91" s="95">
        <f>-H91</f>
        <v>0</v>
      </c>
      <c r="H91" s="96">
        <v>0</v>
      </c>
      <c r="L91" t="str">
        <f t="shared" si="1"/>
        <v>PSE owned</v>
      </c>
      <c r="M91" t="str">
        <f t="shared" si="2"/>
        <v>Baker River Project</v>
      </c>
      <c r="N91" t="str">
        <f t="shared" si="3"/>
        <v>2024 Surplus Applied to 2023</v>
      </c>
    </row>
    <row r="92" spans="1:14" x14ac:dyDescent="0.25">
      <c r="A92" s="63"/>
      <c r="B92" s="1" t="s">
        <v>125</v>
      </c>
      <c r="C92" s="63"/>
      <c r="D92" s="78">
        <f>SUM(D82:D91)</f>
        <v>0</v>
      </c>
      <c r="E92" s="78">
        <f>SUM(E82:E91)</f>
        <v>0</v>
      </c>
      <c r="F92" s="78">
        <f>SUM(F82:F91)</f>
        <v>0</v>
      </c>
      <c r="G92" s="78">
        <f>SUM(G82:G91)</f>
        <v>0</v>
      </c>
      <c r="H92" s="78">
        <f>SUM(H82:H91)</f>
        <v>0</v>
      </c>
      <c r="L92" t="str">
        <f t="shared" si="1"/>
        <v>PSE owned</v>
      </c>
      <c r="M92" t="str">
        <f t="shared" si="2"/>
        <v>Baker River Project</v>
      </c>
      <c r="N92" t="str">
        <f t="shared" si="3"/>
        <v>Net Surplus Adjustments</v>
      </c>
    </row>
    <row r="93" spans="1:14" x14ac:dyDescent="0.25">
      <c r="A93" s="63"/>
      <c r="B93" s="79"/>
      <c r="C93" s="63"/>
      <c r="D93" s="78"/>
      <c r="E93" s="78"/>
      <c r="F93" s="78"/>
      <c r="G93" s="78"/>
      <c r="H93" s="78"/>
      <c r="L93" t="str">
        <f t="shared" si="1"/>
        <v>PSE owned</v>
      </c>
      <c r="M93" t="str">
        <f t="shared" si="2"/>
        <v>Baker River Project</v>
      </c>
    </row>
    <row r="94" spans="1:14" x14ac:dyDescent="0.25">
      <c r="A94" s="63"/>
      <c r="B94" s="1" t="s">
        <v>126</v>
      </c>
      <c r="C94" s="66"/>
      <c r="D94" s="97">
        <v>0</v>
      </c>
      <c r="E94" s="98">
        <v>0</v>
      </c>
      <c r="F94" s="98">
        <v>0</v>
      </c>
      <c r="G94" s="98">
        <v>0</v>
      </c>
      <c r="H94" s="99">
        <v>0</v>
      </c>
      <c r="L94" t="str">
        <f t="shared" si="1"/>
        <v>PSE owned</v>
      </c>
      <c r="M94" t="str">
        <f t="shared" si="2"/>
        <v>Baker River Project</v>
      </c>
      <c r="N94" t="str">
        <f t="shared" si="3"/>
        <v>Adjustment for Events Beyond Control</v>
      </c>
    </row>
    <row r="95" spans="1:14" x14ac:dyDescent="0.25">
      <c r="A95" s="63"/>
      <c r="B95" s="79"/>
      <c r="C95" s="63"/>
      <c r="D95" s="78"/>
      <c r="E95" s="78"/>
      <c r="F95" s="78"/>
      <c r="G95" s="78"/>
      <c r="H95" s="78"/>
      <c r="L95" t="str">
        <f t="shared" si="1"/>
        <v>PSE owned</v>
      </c>
      <c r="M95" t="str">
        <f t="shared" si="2"/>
        <v>Baker River Project</v>
      </c>
    </row>
    <row r="96" spans="1:14" ht="18.75" x14ac:dyDescent="0.3">
      <c r="A96" s="65" t="s">
        <v>138</v>
      </c>
      <c r="B96" s="63"/>
      <c r="C96" s="66"/>
      <c r="D96" s="100">
        <f>SUM(D68,D73,D79,D92,D94)</f>
        <v>108503</v>
      </c>
      <c r="E96" s="100">
        <f>SUM(E68,E73,E79,E92,E94)</f>
        <v>106440</v>
      </c>
      <c r="F96" s="100">
        <f>SUM(F68,F73,F79,F92,F94)</f>
        <v>89806</v>
      </c>
      <c r="G96" s="100">
        <f>SUM(G68,G73,G79,G92,G94)</f>
        <v>74403</v>
      </c>
      <c r="H96" s="101">
        <f>SUM(H68,H73,H79,H92,H94)</f>
        <v>101979</v>
      </c>
      <c r="L96" t="str">
        <f t="shared" si="1"/>
        <v>PSE owned</v>
      </c>
      <c r="M96" t="str">
        <f t="shared" si="2"/>
        <v>Baker River Project</v>
      </c>
    </row>
    <row r="97" spans="1:14" x14ac:dyDescent="0.25">
      <c r="A97" s="63"/>
      <c r="B97" s="79"/>
      <c r="C97" s="102" t="s">
        <v>128</v>
      </c>
      <c r="D97" s="78">
        <v>108503</v>
      </c>
      <c r="E97" s="78">
        <v>106440</v>
      </c>
      <c r="F97" s="78">
        <v>0</v>
      </c>
      <c r="G97" s="78">
        <v>0</v>
      </c>
      <c r="H97" s="78">
        <v>0</v>
      </c>
      <c r="L97" t="str">
        <f t="shared" si="1"/>
        <v>PSE owned</v>
      </c>
      <c r="M97" t="str">
        <f t="shared" si="2"/>
        <v>Baker River Project</v>
      </c>
    </row>
    <row r="98" spans="1:14" x14ac:dyDescent="0.25">
      <c r="A98" s="63" t="s">
        <v>139</v>
      </c>
      <c r="B98" s="63"/>
      <c r="C98" s="63"/>
      <c r="D98" s="64"/>
      <c r="E98" s="64"/>
      <c r="F98" s="64"/>
      <c r="G98" s="64"/>
      <c r="H98" s="64"/>
      <c r="L98" t="str">
        <f t="shared" si="1"/>
        <v>PSE owned</v>
      </c>
      <c r="M98" t="str">
        <f t="shared" si="2"/>
        <v>Baker River Project</v>
      </c>
    </row>
    <row r="99" spans="1:14" x14ac:dyDescent="0.25">
      <c r="A99" s="63"/>
      <c r="B99" s="63"/>
      <c r="C99" s="63"/>
      <c r="D99" s="64"/>
      <c r="E99" s="64"/>
      <c r="F99" s="64"/>
      <c r="G99" s="64"/>
      <c r="H99" s="64"/>
      <c r="L99" t="str">
        <f t="shared" si="1"/>
        <v>PSE owned</v>
      </c>
      <c r="M99" t="str">
        <f t="shared" si="2"/>
        <v>Baker River Project</v>
      </c>
    </row>
    <row r="100" spans="1:14" ht="21" x14ac:dyDescent="0.35">
      <c r="A100" s="58">
        <f>A62+1</f>
        <v>2</v>
      </c>
      <c r="B100" s="58"/>
      <c r="C100" s="59" t="s">
        <v>152</v>
      </c>
      <c r="D100" s="60"/>
      <c r="E100" s="61"/>
      <c r="F100" s="61"/>
      <c r="G100" s="61"/>
      <c r="H100" s="62"/>
      <c r="L100" t="str">
        <f t="shared" si="1"/>
        <v>PPA</v>
      </c>
      <c r="M100" t="str">
        <f t="shared" ref="M100" si="4">C100</f>
        <v>Clearwater</v>
      </c>
    </row>
    <row r="101" spans="1:14" x14ac:dyDescent="0.25">
      <c r="A101" s="63"/>
      <c r="B101" s="63"/>
      <c r="C101" s="63" t="s">
        <v>15</v>
      </c>
      <c r="D101" s="64"/>
      <c r="E101" s="64"/>
      <c r="F101" s="64"/>
      <c r="G101" s="64"/>
      <c r="H101" s="64"/>
      <c r="L101" t="str">
        <f t="shared" ref="L101:L164" si="5">VLOOKUP(M101,$B$4:$D$47,3)</f>
        <v>PPA</v>
      </c>
      <c r="M101" t="str">
        <f t="shared" ref="M101:M164" si="6">M100</f>
        <v>Clearwater</v>
      </c>
    </row>
    <row r="102" spans="1:14" ht="18.75" x14ac:dyDescent="0.3">
      <c r="A102" s="65" t="s">
        <v>134</v>
      </c>
      <c r="B102" s="65"/>
      <c r="C102" s="63"/>
      <c r="D102" s="6">
        <f>E102-1</f>
        <v>2020</v>
      </c>
      <c r="E102" s="6">
        <f>F102-1</f>
        <v>2021</v>
      </c>
      <c r="F102" s="6">
        <f>G102-1</f>
        <v>2022</v>
      </c>
      <c r="G102" s="6">
        <f>H102-1</f>
        <v>2023</v>
      </c>
      <c r="H102" s="6">
        <v>2024</v>
      </c>
      <c r="L102" t="str">
        <f t="shared" si="5"/>
        <v>PPA</v>
      </c>
      <c r="M102" t="str">
        <f t="shared" si="6"/>
        <v>Clearwater</v>
      </c>
    </row>
    <row r="103" spans="1:14" x14ac:dyDescent="0.25">
      <c r="A103" s="63"/>
      <c r="B103" s="2" t="str">
        <f>"Total MWh Produced from " &amp;C100</f>
        <v>Total MWh Produced from Clearwater</v>
      </c>
      <c r="C103" s="66"/>
      <c r="D103" s="67">
        <v>0</v>
      </c>
      <c r="E103" s="67">
        <v>0</v>
      </c>
      <c r="F103" s="67">
        <v>212195</v>
      </c>
      <c r="G103" s="67">
        <v>1311916</v>
      </c>
      <c r="H103" s="68">
        <v>1359830</v>
      </c>
      <c r="L103" t="str">
        <f t="shared" si="5"/>
        <v>PPA</v>
      </c>
      <c r="M103" t="str">
        <f t="shared" si="6"/>
        <v>Clearwater</v>
      </c>
      <c r="N103" t="str">
        <f t="shared" ref="N103:N106" si="7">B103</f>
        <v>Total MWh Produced from Clearwater</v>
      </c>
    </row>
    <row r="104" spans="1:14" x14ac:dyDescent="0.25">
      <c r="A104" s="63"/>
      <c r="B104" s="2" t="s">
        <v>102</v>
      </c>
      <c r="C104" s="66"/>
      <c r="D104" s="157">
        <v>1</v>
      </c>
      <c r="E104" s="157">
        <v>1</v>
      </c>
      <c r="F104" s="157">
        <v>1</v>
      </c>
      <c r="G104" s="157">
        <v>1</v>
      </c>
      <c r="H104" s="158">
        <v>1</v>
      </c>
      <c r="L104" t="str">
        <f t="shared" si="5"/>
        <v>PPA</v>
      </c>
      <c r="M104" t="str">
        <f t="shared" si="6"/>
        <v>Clearwater</v>
      </c>
      <c r="N104" t="str">
        <f t="shared" si="7"/>
        <v>Percent of MWh Qualifying Under RCW 19.285</v>
      </c>
    </row>
    <row r="105" spans="1:14" x14ac:dyDescent="0.25">
      <c r="A105" s="63"/>
      <c r="B105" s="2" t="s">
        <v>135</v>
      </c>
      <c r="C105" s="66"/>
      <c r="D105" s="69">
        <v>1</v>
      </c>
      <c r="E105" s="69">
        <v>1</v>
      </c>
      <c r="F105" s="69">
        <v>1</v>
      </c>
      <c r="G105" s="69">
        <v>1</v>
      </c>
      <c r="H105" s="70">
        <v>1</v>
      </c>
      <c r="L105" t="str">
        <f t="shared" si="5"/>
        <v>PPA</v>
      </c>
      <c r="M105" t="str">
        <f t="shared" si="6"/>
        <v>Clearwater</v>
      </c>
      <c r="N105" t="str">
        <f t="shared" si="7"/>
        <v>Percent of Qualifying MWh Allocated to WA</v>
      </c>
    </row>
    <row r="106" spans="1:14" x14ac:dyDescent="0.25">
      <c r="A106" s="63"/>
      <c r="B106" s="1" t="s">
        <v>101</v>
      </c>
      <c r="C106" s="79"/>
      <c r="D106" s="159">
        <f>ROUNDDOWN(D103*D104*D105,0)</f>
        <v>0</v>
      </c>
      <c r="E106" s="159">
        <f>ROUNDDOWN(E103*E104*E105,0)</f>
        <v>0</v>
      </c>
      <c r="F106" s="159">
        <f>ROUNDDOWN(F103*F104*F105,0)</f>
        <v>212195</v>
      </c>
      <c r="G106" s="159">
        <f>ROUNDDOWN(G103*G104*G105,0)</f>
        <v>1311916</v>
      </c>
      <c r="H106" s="159">
        <f>ROUNDDOWN(H103*H104*H105,0)</f>
        <v>1359830</v>
      </c>
      <c r="L106" t="str">
        <f t="shared" si="5"/>
        <v>PPA</v>
      </c>
      <c r="M106" t="str">
        <f t="shared" si="6"/>
        <v>Clearwater</v>
      </c>
      <c r="N106" t="str">
        <f t="shared" si="7"/>
        <v>Eligible MWh Available for RCW 19.285 Compliance</v>
      </c>
    </row>
    <row r="107" spans="1:14" x14ac:dyDescent="0.25">
      <c r="A107" s="63"/>
      <c r="B107" s="63"/>
      <c r="C107" s="63"/>
      <c r="D107" s="71"/>
      <c r="E107" s="71"/>
      <c r="F107" s="71"/>
      <c r="G107" s="72"/>
      <c r="H107" s="73"/>
      <c r="L107" t="str">
        <f t="shared" si="5"/>
        <v>PPA</v>
      </c>
      <c r="M107" t="str">
        <f t="shared" si="6"/>
        <v>Clearwater</v>
      </c>
    </row>
    <row r="108" spans="1:14" ht="18.75" x14ac:dyDescent="0.3">
      <c r="A108" s="65" t="s">
        <v>136</v>
      </c>
      <c r="B108" s="63"/>
      <c r="C108" s="63"/>
      <c r="D108" s="6">
        <f>E108-1</f>
        <v>2020</v>
      </c>
      <c r="E108" s="6">
        <f>F108-1</f>
        <v>2021</v>
      </c>
      <c r="F108" s="6">
        <f>G108-1</f>
        <v>2022</v>
      </c>
      <c r="G108" s="6">
        <f>H108-1</f>
        <v>2023</v>
      </c>
      <c r="H108" s="6">
        <v>2024</v>
      </c>
      <c r="L108" t="str">
        <f t="shared" si="5"/>
        <v>PPA</v>
      </c>
      <c r="M108" t="str">
        <f t="shared" si="6"/>
        <v>Clearwater</v>
      </c>
    </row>
    <row r="109" spans="1:14" x14ac:dyDescent="0.25">
      <c r="A109" s="63"/>
      <c r="B109" s="2" t="s">
        <v>106</v>
      </c>
      <c r="C109" s="66"/>
      <c r="D109" s="109">
        <v>0</v>
      </c>
      <c r="E109" s="110">
        <v>0</v>
      </c>
      <c r="F109" s="110">
        <v>0</v>
      </c>
      <c r="G109" s="110">
        <v>0</v>
      </c>
      <c r="H109" s="111">
        <v>0</v>
      </c>
      <c r="L109" t="str">
        <f t="shared" si="5"/>
        <v>PPA</v>
      </c>
      <c r="M109" t="str">
        <f t="shared" si="6"/>
        <v>Clearwater</v>
      </c>
      <c r="N109" t="str">
        <f t="shared" ref="N109:N111" si="8">B109</f>
        <v>Extra Apprenticeship Credit</v>
      </c>
    </row>
    <row r="110" spans="1:14" x14ac:dyDescent="0.25">
      <c r="A110" s="63"/>
      <c r="B110" s="2" t="s">
        <v>110</v>
      </c>
      <c r="C110" s="66"/>
      <c r="D110" s="16">
        <v>0</v>
      </c>
      <c r="E110" s="112">
        <v>0</v>
      </c>
      <c r="F110" s="112">
        <v>0</v>
      </c>
      <c r="G110" s="112">
        <v>0</v>
      </c>
      <c r="H110" s="113">
        <v>0</v>
      </c>
      <c r="L110" t="str">
        <f t="shared" si="5"/>
        <v>PPA</v>
      </c>
      <c r="M110" t="str">
        <f t="shared" si="6"/>
        <v>Clearwater</v>
      </c>
      <c r="N110" t="str">
        <f t="shared" si="8"/>
        <v>Distributed Generation Bonus</v>
      </c>
    </row>
    <row r="111" spans="1:14" x14ac:dyDescent="0.25">
      <c r="A111" s="63"/>
      <c r="B111" s="1" t="s">
        <v>111</v>
      </c>
      <c r="C111" s="79"/>
      <c r="D111" s="74">
        <f>ROUND(D109+D110,0)</f>
        <v>0</v>
      </c>
      <c r="E111" s="74">
        <f>ROUND(E109+E110,0)</f>
        <v>0</v>
      </c>
      <c r="F111" s="74">
        <f>ROUND(F109+F110,0)</f>
        <v>0</v>
      </c>
      <c r="G111" s="74">
        <f>ROUND(G109+G110,0)</f>
        <v>0</v>
      </c>
      <c r="H111" s="74">
        <f>ROUND(H109+H110,0)</f>
        <v>0</v>
      </c>
      <c r="L111" t="str">
        <f t="shared" si="5"/>
        <v>PPA</v>
      </c>
      <c r="M111" t="str">
        <f t="shared" si="6"/>
        <v>Clearwater</v>
      </c>
      <c r="N111" t="str">
        <f t="shared" si="8"/>
        <v>Total Quantity from Non REC Eligible Generation</v>
      </c>
    </row>
    <row r="112" spans="1:14" x14ac:dyDescent="0.25">
      <c r="A112" s="63"/>
      <c r="B112" s="63"/>
      <c r="C112" s="63"/>
      <c r="D112" s="75"/>
      <c r="E112" s="75"/>
      <c r="F112" s="75"/>
      <c r="G112" s="75"/>
      <c r="H112" s="76"/>
      <c r="L112" t="str">
        <f t="shared" si="5"/>
        <v>PPA</v>
      </c>
      <c r="M112" t="str">
        <f t="shared" si="6"/>
        <v>Clearwater</v>
      </c>
    </row>
    <row r="113" spans="1:14" ht="18.75" x14ac:dyDescent="0.3">
      <c r="A113" s="65" t="s">
        <v>137</v>
      </c>
      <c r="B113" s="63"/>
      <c r="C113" s="63"/>
      <c r="D113" s="6">
        <f>E113-1</f>
        <v>2020</v>
      </c>
      <c r="E113" s="6">
        <f>F113-1</f>
        <v>2021</v>
      </c>
      <c r="F113" s="6">
        <f>G113-1</f>
        <v>2022</v>
      </c>
      <c r="G113" s="6">
        <f>H113-1</f>
        <v>2023</v>
      </c>
      <c r="H113" s="6">
        <v>2024</v>
      </c>
      <c r="L113" t="str">
        <f t="shared" si="5"/>
        <v>PPA</v>
      </c>
      <c r="M113" t="str">
        <f t="shared" si="6"/>
        <v>Clearwater</v>
      </c>
    </row>
    <row r="114" spans="1:14" x14ac:dyDescent="0.25">
      <c r="A114" s="63"/>
      <c r="B114" s="2" t="s">
        <v>130</v>
      </c>
      <c r="C114" s="66"/>
      <c r="D114" s="67">
        <v>0</v>
      </c>
      <c r="E114" s="67">
        <v>0</v>
      </c>
      <c r="F114" s="67">
        <v>0</v>
      </c>
      <c r="G114" s="67">
        <v>-20663</v>
      </c>
      <c r="H114" s="68">
        <v>0</v>
      </c>
      <c r="L114" t="str">
        <f t="shared" si="5"/>
        <v>PPA</v>
      </c>
      <c r="M114" t="str">
        <f t="shared" si="6"/>
        <v>Clearwater</v>
      </c>
      <c r="N114" t="str">
        <f t="shared" ref="N114:N117" si="9">B114</f>
        <v>Quantity of RECs Sold</v>
      </c>
    </row>
    <row r="115" spans="1:14" x14ac:dyDescent="0.25">
      <c r="A115" s="63"/>
      <c r="B115" s="77" t="s">
        <v>131</v>
      </c>
      <c r="C115" s="108"/>
      <c r="D115" s="103">
        <v>0</v>
      </c>
      <c r="E115" s="103">
        <v>0</v>
      </c>
      <c r="F115" s="103">
        <v>0</v>
      </c>
      <c r="G115" s="103">
        <v>0</v>
      </c>
      <c r="H115" s="104">
        <v>0</v>
      </c>
      <c r="L115" t="str">
        <f t="shared" si="5"/>
        <v>PPA</v>
      </c>
      <c r="M115" t="str">
        <f t="shared" si="6"/>
        <v>Clearwater</v>
      </c>
      <c r="N115" t="str">
        <f t="shared" si="9"/>
        <v>Bonus Incentives Transferred</v>
      </c>
    </row>
    <row r="116" spans="1:14" x14ac:dyDescent="0.25">
      <c r="A116" s="63"/>
      <c r="B116" s="77" t="s">
        <v>132</v>
      </c>
      <c r="D116" s="105">
        <v>0</v>
      </c>
      <c r="E116" s="106">
        <v>0</v>
      </c>
      <c r="F116" s="106">
        <v>0</v>
      </c>
      <c r="G116" s="106">
        <v>0</v>
      </c>
      <c r="H116" s="107">
        <v>0</v>
      </c>
      <c r="L116" t="str">
        <f t="shared" si="5"/>
        <v>PPA</v>
      </c>
      <c r="M116" t="str">
        <f t="shared" si="6"/>
        <v>Clearwater</v>
      </c>
      <c r="N116" t="str">
        <f t="shared" si="9"/>
        <v>Bonus Incentives Not Realized</v>
      </c>
    </row>
    <row r="117" spans="1:14" x14ac:dyDescent="0.25">
      <c r="A117" s="63"/>
      <c r="B117" s="1" t="s">
        <v>133</v>
      </c>
      <c r="C117" s="63"/>
      <c r="D117" s="78">
        <f>SUM(D114:D116)</f>
        <v>0</v>
      </c>
      <c r="E117" s="78">
        <f>SUM(E114:E116)</f>
        <v>0</v>
      </c>
      <c r="F117" s="78">
        <f>SUM(F114:F116)</f>
        <v>0</v>
      </c>
      <c r="G117" s="78">
        <f>SUM(G114:G116)</f>
        <v>-20663</v>
      </c>
      <c r="H117" s="78">
        <f>SUM(H114:H116)</f>
        <v>0</v>
      </c>
      <c r="L117" t="str">
        <f t="shared" si="5"/>
        <v>PPA</v>
      </c>
      <c r="M117" t="str">
        <f t="shared" si="6"/>
        <v>Clearwater</v>
      </c>
      <c r="N117" t="str">
        <f t="shared" si="9"/>
        <v>Total Sold / Transferred / Unrealized</v>
      </c>
    </row>
    <row r="118" spans="1:14" x14ac:dyDescent="0.25">
      <c r="A118" s="63"/>
      <c r="B118" s="79"/>
      <c r="C118" s="63"/>
      <c r="D118" s="72"/>
      <c r="E118" s="72"/>
      <c r="F118" s="72"/>
      <c r="G118" s="72"/>
      <c r="H118" s="78"/>
      <c r="L118" t="str">
        <f t="shared" si="5"/>
        <v>PPA</v>
      </c>
      <c r="M118" t="str">
        <f t="shared" si="6"/>
        <v>Clearwater</v>
      </c>
    </row>
    <row r="119" spans="1:14" ht="18.75" x14ac:dyDescent="0.3">
      <c r="A119" s="65" t="s">
        <v>124</v>
      </c>
      <c r="B119" s="63"/>
      <c r="C119" s="63"/>
      <c r="D119" s="6">
        <f>E119-1</f>
        <v>2020</v>
      </c>
      <c r="E119" s="6">
        <f>F119-1</f>
        <v>2021</v>
      </c>
      <c r="F119" s="6">
        <f>G119-1</f>
        <v>2022</v>
      </c>
      <c r="G119" s="6">
        <f>H119-1</f>
        <v>2023</v>
      </c>
      <c r="H119" s="6">
        <v>2024</v>
      </c>
      <c r="L119" t="str">
        <f t="shared" si="5"/>
        <v>PPA</v>
      </c>
      <c r="M119" t="str">
        <f t="shared" si="6"/>
        <v>Clearwater</v>
      </c>
    </row>
    <row r="120" spans="1:14" x14ac:dyDescent="0.25">
      <c r="A120" s="63"/>
      <c r="B120" s="2" t="str">
        <f>(D119-1) &amp; " Surplus Applied to " &amp; D119</f>
        <v>2019 Surplus Applied to 2020</v>
      </c>
      <c r="C120" s="63"/>
      <c r="D120" s="80">
        <v>0</v>
      </c>
      <c r="E120" s="81"/>
      <c r="F120" s="81"/>
      <c r="G120" s="81"/>
      <c r="H120" s="82"/>
      <c r="L120" t="str">
        <f t="shared" si="5"/>
        <v>PPA</v>
      </c>
      <c r="M120" t="str">
        <f t="shared" si="6"/>
        <v>Clearwater</v>
      </c>
      <c r="N120" t="str">
        <f t="shared" ref="N120:N130" si="10">B120</f>
        <v>2019 Surplus Applied to 2020</v>
      </c>
    </row>
    <row r="121" spans="1:14" x14ac:dyDescent="0.25">
      <c r="A121" s="63"/>
      <c r="B121" s="2" t="str">
        <f>D119 &amp; " Surplus Applied to " &amp; (D119-1)</f>
        <v>2020 Surplus Applied to 2019</v>
      </c>
      <c r="C121" s="63"/>
      <c r="D121" s="83">
        <v>0</v>
      </c>
      <c r="E121" s="84"/>
      <c r="F121" s="84"/>
      <c r="G121" s="84"/>
      <c r="H121" s="85"/>
      <c r="L121" t="str">
        <f t="shared" si="5"/>
        <v>PPA</v>
      </c>
      <c r="M121" t="str">
        <f t="shared" si="6"/>
        <v>Clearwater</v>
      </c>
      <c r="N121" t="str">
        <f t="shared" si="10"/>
        <v>2020 Surplus Applied to 2019</v>
      </c>
    </row>
    <row r="122" spans="1:14" x14ac:dyDescent="0.25">
      <c r="A122" s="63"/>
      <c r="B122" s="2" t="str">
        <f>(E119-1) &amp; " Surplus Applied to " &amp; E119</f>
        <v>2020 Surplus Applied to 2021</v>
      </c>
      <c r="C122" s="63"/>
      <c r="D122" s="86">
        <f>-E122</f>
        <v>0</v>
      </c>
      <c r="E122" s="87">
        <v>0</v>
      </c>
      <c r="F122" s="35"/>
      <c r="G122" s="35"/>
      <c r="H122" s="36"/>
      <c r="L122" t="str">
        <f t="shared" si="5"/>
        <v>PPA</v>
      </c>
      <c r="M122" t="str">
        <f t="shared" si="6"/>
        <v>Clearwater</v>
      </c>
      <c r="N122" t="str">
        <f t="shared" si="10"/>
        <v>2020 Surplus Applied to 2021</v>
      </c>
    </row>
    <row r="123" spans="1:14" x14ac:dyDescent="0.25">
      <c r="A123" s="63"/>
      <c r="B123" s="2" t="str">
        <f>E119 &amp; " Surplus Applied to " &amp; (E119-1)</f>
        <v>2021 Surplus Applied to 2020</v>
      </c>
      <c r="C123" s="63"/>
      <c r="D123" s="88">
        <f>-E123</f>
        <v>0</v>
      </c>
      <c r="E123" s="89">
        <v>0</v>
      </c>
      <c r="F123" s="84"/>
      <c r="G123" s="84"/>
      <c r="H123" s="85"/>
      <c r="L123" t="str">
        <f t="shared" si="5"/>
        <v>PPA</v>
      </c>
      <c r="M123" t="str">
        <f t="shared" si="6"/>
        <v>Clearwater</v>
      </c>
      <c r="N123" t="str">
        <f t="shared" si="10"/>
        <v>2021 Surplus Applied to 2020</v>
      </c>
    </row>
    <row r="124" spans="1:14" x14ac:dyDescent="0.25">
      <c r="A124" s="63"/>
      <c r="B124" s="2" t="str">
        <f>(F119-1) &amp; " Surplus Applied to " &amp; F119</f>
        <v>2021 Surplus Applied to 2022</v>
      </c>
      <c r="C124" s="63"/>
      <c r="D124" s="41"/>
      <c r="E124" s="90">
        <f>-F124</f>
        <v>0</v>
      </c>
      <c r="F124" s="38">
        <v>0</v>
      </c>
      <c r="G124" s="39"/>
      <c r="H124" s="40"/>
      <c r="L124" t="str">
        <f t="shared" si="5"/>
        <v>PPA</v>
      </c>
      <c r="M124" t="str">
        <f t="shared" si="6"/>
        <v>Clearwater</v>
      </c>
      <c r="N124" t="str">
        <f t="shared" si="10"/>
        <v>2021 Surplus Applied to 2022</v>
      </c>
    </row>
    <row r="125" spans="1:14" x14ac:dyDescent="0.25">
      <c r="A125" s="63"/>
      <c r="B125" s="2" t="str">
        <f>F119 &amp; " Surplus Applied to " &amp; (F119-1)</f>
        <v>2022 Surplus Applied to 2021</v>
      </c>
      <c r="C125" s="63"/>
      <c r="D125" s="91"/>
      <c r="E125" s="92">
        <f>-F125</f>
        <v>0</v>
      </c>
      <c r="F125" s="89">
        <v>0</v>
      </c>
      <c r="G125" s="84"/>
      <c r="H125" s="85"/>
      <c r="L125" t="str">
        <f t="shared" si="5"/>
        <v>PPA</v>
      </c>
      <c r="M125" t="str">
        <f t="shared" si="6"/>
        <v>Clearwater</v>
      </c>
      <c r="N125" t="str">
        <f t="shared" si="10"/>
        <v>2022 Surplus Applied to 2021</v>
      </c>
    </row>
    <row r="126" spans="1:14" x14ac:dyDescent="0.25">
      <c r="A126" s="63"/>
      <c r="B126" s="2" t="str">
        <f>(G119-1) &amp; " Surplus Applied to " &amp; G119</f>
        <v>2022 Surplus Applied to 2023</v>
      </c>
      <c r="C126" s="63"/>
      <c r="D126" s="41"/>
      <c r="E126" s="39"/>
      <c r="F126" s="90">
        <f>-G126</f>
        <v>-212195</v>
      </c>
      <c r="G126" s="38">
        <v>212195</v>
      </c>
      <c r="H126" s="40"/>
      <c r="L126" t="str">
        <f t="shared" si="5"/>
        <v>PPA</v>
      </c>
      <c r="M126" t="str">
        <f t="shared" si="6"/>
        <v>Clearwater</v>
      </c>
      <c r="N126" t="str">
        <f t="shared" si="10"/>
        <v>2022 Surplus Applied to 2023</v>
      </c>
    </row>
    <row r="127" spans="1:14" x14ac:dyDescent="0.25">
      <c r="A127" s="63"/>
      <c r="B127" s="2" t="str">
        <f>G119 &amp; " Surplus Applied to " &amp; (G119-1)</f>
        <v>2023 Surplus Applied to 2022</v>
      </c>
      <c r="C127" s="63"/>
      <c r="D127" s="91"/>
      <c r="E127" s="84"/>
      <c r="F127" s="92">
        <f>-G127</f>
        <v>0</v>
      </c>
      <c r="G127" s="89">
        <v>0</v>
      </c>
      <c r="H127" s="85"/>
      <c r="L127" t="str">
        <f t="shared" si="5"/>
        <v>PPA</v>
      </c>
      <c r="M127" t="str">
        <f t="shared" si="6"/>
        <v>Clearwater</v>
      </c>
      <c r="N127" t="str">
        <f t="shared" si="10"/>
        <v>2023 Surplus Applied to 2022</v>
      </c>
    </row>
    <row r="128" spans="1:14" x14ac:dyDescent="0.25">
      <c r="A128" s="63"/>
      <c r="B128" s="2" t="str">
        <f>(H119-1) &amp; " Surplus Applied to " &amp; H119</f>
        <v>2023 Surplus Applied to 2024</v>
      </c>
      <c r="C128" s="63"/>
      <c r="D128" s="41"/>
      <c r="E128" s="39"/>
      <c r="F128" s="39"/>
      <c r="G128" s="90">
        <f>-H128</f>
        <v>-1291253</v>
      </c>
      <c r="H128" s="42">
        <v>1291253</v>
      </c>
      <c r="L128" t="str">
        <f t="shared" si="5"/>
        <v>PPA</v>
      </c>
      <c r="M128" t="str">
        <f t="shared" si="6"/>
        <v>Clearwater</v>
      </c>
      <c r="N128" t="str">
        <f t="shared" si="10"/>
        <v>2023 Surplus Applied to 2024</v>
      </c>
    </row>
    <row r="129" spans="1:14" x14ac:dyDescent="0.25">
      <c r="A129" s="63"/>
      <c r="B129" s="2" t="str">
        <f>H119 &amp; " Surplus Applied to " &amp; (H119-1)</f>
        <v>2024 Surplus Applied to 2023</v>
      </c>
      <c r="C129" s="63"/>
      <c r="D129" s="93"/>
      <c r="E129" s="94"/>
      <c r="F129" s="94"/>
      <c r="G129" s="95">
        <f>-H129</f>
        <v>0</v>
      </c>
      <c r="H129" s="96">
        <v>0</v>
      </c>
      <c r="L129" t="str">
        <f t="shared" si="5"/>
        <v>PPA</v>
      </c>
      <c r="M129" t="str">
        <f t="shared" si="6"/>
        <v>Clearwater</v>
      </c>
      <c r="N129" t="str">
        <f t="shared" si="10"/>
        <v>2024 Surplus Applied to 2023</v>
      </c>
    </row>
    <row r="130" spans="1:14" x14ac:dyDescent="0.25">
      <c r="A130" s="63"/>
      <c r="B130" s="1" t="s">
        <v>125</v>
      </c>
      <c r="C130" s="63"/>
      <c r="D130" s="78">
        <f>SUM(D120:D129)</f>
        <v>0</v>
      </c>
      <c r="E130" s="78">
        <f>SUM(E120:E129)</f>
        <v>0</v>
      </c>
      <c r="F130" s="78">
        <f>SUM(F120:F129)</f>
        <v>-212195</v>
      </c>
      <c r="G130" s="78">
        <f>SUM(G120:G129)</f>
        <v>-1079058</v>
      </c>
      <c r="H130" s="78">
        <f>SUM(H120:H129)</f>
        <v>1291253</v>
      </c>
      <c r="L130" t="str">
        <f t="shared" si="5"/>
        <v>PPA</v>
      </c>
      <c r="M130" t="str">
        <f t="shared" si="6"/>
        <v>Clearwater</v>
      </c>
      <c r="N130" t="str">
        <f t="shared" si="10"/>
        <v>Net Surplus Adjustments</v>
      </c>
    </row>
    <row r="131" spans="1:14" x14ac:dyDescent="0.25">
      <c r="A131" s="63"/>
      <c r="B131" s="79"/>
      <c r="C131" s="63"/>
      <c r="D131" s="78"/>
      <c r="E131" s="78"/>
      <c r="F131" s="78"/>
      <c r="G131" s="78"/>
      <c r="H131" s="78"/>
      <c r="L131" t="str">
        <f t="shared" si="5"/>
        <v>PPA</v>
      </c>
      <c r="M131" t="str">
        <f t="shared" si="6"/>
        <v>Clearwater</v>
      </c>
    </row>
    <row r="132" spans="1:14" x14ac:dyDescent="0.25">
      <c r="A132" s="63"/>
      <c r="B132" s="1" t="s">
        <v>126</v>
      </c>
      <c r="C132" s="66"/>
      <c r="D132" s="97">
        <v>0</v>
      </c>
      <c r="E132" s="98">
        <v>0</v>
      </c>
      <c r="F132" s="98">
        <v>0</v>
      </c>
      <c r="G132" s="98">
        <v>0</v>
      </c>
      <c r="H132" s="99">
        <v>0</v>
      </c>
      <c r="L132" t="str">
        <f t="shared" si="5"/>
        <v>PPA</v>
      </c>
      <c r="M132" t="str">
        <f t="shared" si="6"/>
        <v>Clearwater</v>
      </c>
      <c r="N132" t="str">
        <f t="shared" ref="N132" si="11">B132</f>
        <v>Adjustment for Events Beyond Control</v>
      </c>
    </row>
    <row r="133" spans="1:14" x14ac:dyDescent="0.25">
      <c r="A133" s="63"/>
      <c r="B133" s="79"/>
      <c r="C133" s="63"/>
      <c r="D133" s="78"/>
      <c r="E133" s="78"/>
      <c r="F133" s="78"/>
      <c r="G133" s="78"/>
      <c r="H133" s="78"/>
      <c r="L133" t="str">
        <f t="shared" si="5"/>
        <v>PPA</v>
      </c>
      <c r="M133" t="str">
        <f t="shared" si="6"/>
        <v>Clearwater</v>
      </c>
    </row>
    <row r="134" spans="1:14" ht="18.75" x14ac:dyDescent="0.3">
      <c r="A134" s="65" t="s">
        <v>138</v>
      </c>
      <c r="B134" s="63"/>
      <c r="C134" s="66"/>
      <c r="D134" s="100">
        <f>SUM(D106,D111,D117,D130,D132)</f>
        <v>0</v>
      </c>
      <c r="E134" s="100">
        <f>SUM(E106,E111,E117,E130,E132)</f>
        <v>0</v>
      </c>
      <c r="F134" s="100">
        <f>SUM(F106,F111,F117,F130,F132)</f>
        <v>0</v>
      </c>
      <c r="G134" s="100">
        <f>SUM(G106,G111,G117,G130,G132)</f>
        <v>212195</v>
      </c>
      <c r="H134" s="101">
        <f>SUM(H106,H111,H117,H130,H132)</f>
        <v>2651083</v>
      </c>
      <c r="L134" t="str">
        <f t="shared" si="5"/>
        <v>PPA</v>
      </c>
      <c r="M134" t="str">
        <f t="shared" si="6"/>
        <v>Clearwater</v>
      </c>
    </row>
    <row r="135" spans="1:14" x14ac:dyDescent="0.25">
      <c r="A135" s="63"/>
      <c r="B135" s="79"/>
      <c r="C135" s="102" t="s">
        <v>128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L135" t="str">
        <f t="shared" si="5"/>
        <v>PPA</v>
      </c>
      <c r="M135" t="str">
        <f t="shared" si="6"/>
        <v>Clearwater</v>
      </c>
    </row>
    <row r="136" spans="1:14" x14ac:dyDescent="0.25">
      <c r="A136" s="63" t="s">
        <v>145</v>
      </c>
      <c r="B136" s="63"/>
      <c r="C136" s="63"/>
      <c r="D136" s="64"/>
      <c r="E136" s="64"/>
      <c r="F136" s="64"/>
      <c r="G136" s="64"/>
      <c r="H136" s="64"/>
      <c r="L136" t="str">
        <f t="shared" si="5"/>
        <v>PPA</v>
      </c>
      <c r="M136" t="str">
        <f t="shared" si="6"/>
        <v>Clearwater</v>
      </c>
    </row>
    <row r="137" spans="1:14" x14ac:dyDescent="0.25">
      <c r="L137" t="str">
        <f t="shared" si="5"/>
        <v>PPA</v>
      </c>
      <c r="M137" t="str">
        <f t="shared" si="6"/>
        <v>Clearwater</v>
      </c>
    </row>
    <row r="138" spans="1:14" ht="21" x14ac:dyDescent="0.35">
      <c r="A138" s="58">
        <f>A100+1</f>
        <v>3</v>
      </c>
      <c r="B138" s="58"/>
      <c r="C138" s="59" t="s">
        <v>154</v>
      </c>
      <c r="D138" s="60"/>
      <c r="E138" s="61"/>
      <c r="F138" s="61"/>
      <c r="G138" s="61"/>
      <c r="H138" s="62"/>
      <c r="L138" t="str">
        <f t="shared" si="5"/>
        <v>PPA</v>
      </c>
      <c r="M138" t="str">
        <f t="shared" ref="M138" si="12">C138</f>
        <v>Golden Hills Wind Farm LLC</v>
      </c>
    </row>
    <row r="139" spans="1:14" x14ac:dyDescent="0.25">
      <c r="A139" s="63"/>
      <c r="B139" s="63"/>
      <c r="C139" s="63" t="s">
        <v>15</v>
      </c>
      <c r="D139" s="64"/>
      <c r="E139" s="64"/>
      <c r="F139" s="64"/>
      <c r="G139" s="64"/>
      <c r="H139" s="64"/>
      <c r="L139" t="str">
        <f t="shared" si="5"/>
        <v>PPA</v>
      </c>
      <c r="M139" t="str">
        <f t="shared" ref="M139" si="13">M138</f>
        <v>Golden Hills Wind Farm LLC</v>
      </c>
    </row>
    <row r="140" spans="1:14" ht="18.75" x14ac:dyDescent="0.3">
      <c r="A140" s="65" t="s">
        <v>134</v>
      </c>
      <c r="B140" s="65"/>
      <c r="C140" s="63"/>
      <c r="D140" s="6">
        <f>E140-1</f>
        <v>2020</v>
      </c>
      <c r="E140" s="6">
        <f>F140-1</f>
        <v>2021</v>
      </c>
      <c r="F140" s="6">
        <f>G140-1</f>
        <v>2022</v>
      </c>
      <c r="G140" s="6">
        <f>H140-1</f>
        <v>2023</v>
      </c>
      <c r="H140" s="6">
        <v>2024</v>
      </c>
      <c r="L140" t="str">
        <f t="shared" si="5"/>
        <v>PPA</v>
      </c>
      <c r="M140" t="str">
        <f t="shared" si="6"/>
        <v>Golden Hills Wind Farm LLC</v>
      </c>
    </row>
    <row r="141" spans="1:14" x14ac:dyDescent="0.25">
      <c r="A141" s="63"/>
      <c r="B141" s="2" t="str">
        <f>"Total MWh Produced from " &amp;C138</f>
        <v>Total MWh Produced from Golden Hills Wind Farm LLC</v>
      </c>
      <c r="C141" s="66"/>
      <c r="D141" s="67">
        <v>0</v>
      </c>
      <c r="E141" s="67">
        <v>0</v>
      </c>
      <c r="F141" s="67">
        <v>348218</v>
      </c>
      <c r="G141" s="67">
        <v>597384</v>
      </c>
      <c r="H141" s="68">
        <v>643339</v>
      </c>
      <c r="L141" t="str">
        <f t="shared" si="5"/>
        <v>PPA</v>
      </c>
      <c r="M141" t="str">
        <f t="shared" si="6"/>
        <v>Golden Hills Wind Farm LLC</v>
      </c>
      <c r="N141" t="str">
        <f t="shared" ref="N141:N144" si="14">B141</f>
        <v>Total MWh Produced from Golden Hills Wind Farm LLC</v>
      </c>
    </row>
    <row r="142" spans="1:14" x14ac:dyDescent="0.25">
      <c r="A142" s="63"/>
      <c r="B142" s="2" t="s">
        <v>102</v>
      </c>
      <c r="C142" s="66"/>
      <c r="D142" s="157">
        <v>1</v>
      </c>
      <c r="E142" s="157">
        <v>1</v>
      </c>
      <c r="F142" s="157">
        <v>1</v>
      </c>
      <c r="G142" s="157">
        <v>1</v>
      </c>
      <c r="H142" s="158">
        <v>1</v>
      </c>
      <c r="L142" t="str">
        <f t="shared" si="5"/>
        <v>PPA</v>
      </c>
      <c r="M142" t="str">
        <f t="shared" si="6"/>
        <v>Golden Hills Wind Farm LLC</v>
      </c>
      <c r="N142" t="str">
        <f t="shared" si="14"/>
        <v>Percent of MWh Qualifying Under RCW 19.285</v>
      </c>
    </row>
    <row r="143" spans="1:14" x14ac:dyDescent="0.25">
      <c r="A143" s="63"/>
      <c r="B143" s="2" t="s">
        <v>135</v>
      </c>
      <c r="C143" s="66"/>
      <c r="D143" s="69">
        <v>1</v>
      </c>
      <c r="E143" s="69">
        <v>1</v>
      </c>
      <c r="F143" s="69">
        <v>1</v>
      </c>
      <c r="G143" s="69">
        <v>1</v>
      </c>
      <c r="H143" s="70">
        <v>1</v>
      </c>
      <c r="L143" t="str">
        <f t="shared" si="5"/>
        <v>PPA</v>
      </c>
      <c r="M143" t="str">
        <f t="shared" si="6"/>
        <v>Golden Hills Wind Farm LLC</v>
      </c>
      <c r="N143" t="str">
        <f t="shared" si="14"/>
        <v>Percent of Qualifying MWh Allocated to WA</v>
      </c>
    </row>
    <row r="144" spans="1:14" x14ac:dyDescent="0.25">
      <c r="A144" s="63"/>
      <c r="B144" s="1" t="s">
        <v>101</v>
      </c>
      <c r="C144" s="79"/>
      <c r="D144" s="159">
        <f>ROUNDDOWN(D141*D142*D143,0)</f>
        <v>0</v>
      </c>
      <c r="E144" s="159">
        <f>ROUNDDOWN(E141*E142*E143,0)</f>
        <v>0</v>
      </c>
      <c r="F144" s="159">
        <f>ROUNDDOWN(F141*F142*F143,0)</f>
        <v>348218</v>
      </c>
      <c r="G144" s="159">
        <f>ROUNDDOWN(G141*G142*G143,0)</f>
        <v>597384</v>
      </c>
      <c r="H144" s="159">
        <f>ROUNDDOWN(H141*H142*H143,0)</f>
        <v>643339</v>
      </c>
      <c r="L144" t="str">
        <f t="shared" si="5"/>
        <v>PPA</v>
      </c>
      <c r="M144" t="str">
        <f t="shared" si="6"/>
        <v>Golden Hills Wind Farm LLC</v>
      </c>
      <c r="N144" t="str">
        <f t="shared" si="14"/>
        <v>Eligible MWh Available for RCW 19.285 Compliance</v>
      </c>
    </row>
    <row r="145" spans="1:14" x14ac:dyDescent="0.25">
      <c r="A145" s="63"/>
      <c r="B145" s="63"/>
      <c r="C145" s="63"/>
      <c r="D145" s="71"/>
      <c r="E145" s="71"/>
      <c r="F145" s="71"/>
      <c r="G145" s="72"/>
      <c r="H145" s="73"/>
      <c r="L145" t="str">
        <f t="shared" si="5"/>
        <v>PPA</v>
      </c>
      <c r="M145" t="str">
        <f t="shared" si="6"/>
        <v>Golden Hills Wind Farm LLC</v>
      </c>
    </row>
    <row r="146" spans="1:14" ht="18.75" x14ac:dyDescent="0.3">
      <c r="A146" s="65" t="s">
        <v>136</v>
      </c>
      <c r="B146" s="63"/>
      <c r="C146" s="63"/>
      <c r="D146" s="6">
        <f>E146-1</f>
        <v>2020</v>
      </c>
      <c r="E146" s="6">
        <f>F146-1</f>
        <v>2021</v>
      </c>
      <c r="F146" s="6">
        <f>G146-1</f>
        <v>2022</v>
      </c>
      <c r="G146" s="6">
        <f>H146-1</f>
        <v>2023</v>
      </c>
      <c r="H146" s="6">
        <v>2024</v>
      </c>
      <c r="L146" t="str">
        <f t="shared" si="5"/>
        <v>PPA</v>
      </c>
      <c r="M146" t="str">
        <f t="shared" si="6"/>
        <v>Golden Hills Wind Farm LLC</v>
      </c>
    </row>
    <row r="147" spans="1:14" x14ac:dyDescent="0.25">
      <c r="A147" s="63"/>
      <c r="B147" s="2" t="s">
        <v>106</v>
      </c>
      <c r="C147" s="66"/>
      <c r="D147" s="109">
        <v>0</v>
      </c>
      <c r="E147" s="110">
        <v>0</v>
      </c>
      <c r="F147" s="110">
        <v>0</v>
      </c>
      <c r="G147" s="110">
        <v>0</v>
      </c>
      <c r="H147" s="111">
        <v>0</v>
      </c>
      <c r="L147" t="str">
        <f t="shared" si="5"/>
        <v>PPA</v>
      </c>
      <c r="M147" t="str">
        <f t="shared" si="6"/>
        <v>Golden Hills Wind Farm LLC</v>
      </c>
      <c r="N147" t="str">
        <f t="shared" ref="N147:N149" si="15">B147</f>
        <v>Extra Apprenticeship Credit</v>
      </c>
    </row>
    <row r="148" spans="1:14" x14ac:dyDescent="0.25">
      <c r="A148" s="63"/>
      <c r="B148" s="2" t="s">
        <v>110</v>
      </c>
      <c r="C148" s="66"/>
      <c r="D148" s="16">
        <v>0</v>
      </c>
      <c r="E148" s="112">
        <v>0</v>
      </c>
      <c r="F148" s="112">
        <v>0</v>
      </c>
      <c r="G148" s="112">
        <v>0</v>
      </c>
      <c r="H148" s="113">
        <v>0</v>
      </c>
      <c r="L148" t="str">
        <f t="shared" si="5"/>
        <v>PPA</v>
      </c>
      <c r="M148" t="str">
        <f t="shared" si="6"/>
        <v>Golden Hills Wind Farm LLC</v>
      </c>
      <c r="N148" t="str">
        <f t="shared" si="15"/>
        <v>Distributed Generation Bonus</v>
      </c>
    </row>
    <row r="149" spans="1:14" x14ac:dyDescent="0.25">
      <c r="A149" s="63"/>
      <c r="B149" s="1" t="s">
        <v>111</v>
      </c>
      <c r="C149" s="79"/>
      <c r="D149" s="74">
        <f>ROUND(D147+D148,0)</f>
        <v>0</v>
      </c>
      <c r="E149" s="74">
        <f>ROUND(E147+E148,0)</f>
        <v>0</v>
      </c>
      <c r="F149" s="74">
        <f>ROUND(F147+F148,0)</f>
        <v>0</v>
      </c>
      <c r="G149" s="74">
        <f>ROUND(G147+G148,0)</f>
        <v>0</v>
      </c>
      <c r="H149" s="74">
        <f>ROUND(H147+H148,0)</f>
        <v>0</v>
      </c>
      <c r="L149" t="str">
        <f t="shared" si="5"/>
        <v>PPA</v>
      </c>
      <c r="M149" t="str">
        <f t="shared" si="6"/>
        <v>Golden Hills Wind Farm LLC</v>
      </c>
      <c r="N149" t="str">
        <f t="shared" si="15"/>
        <v>Total Quantity from Non REC Eligible Generation</v>
      </c>
    </row>
    <row r="150" spans="1:14" x14ac:dyDescent="0.25">
      <c r="A150" s="63"/>
      <c r="B150" s="63"/>
      <c r="C150" s="63"/>
      <c r="D150" s="75"/>
      <c r="E150" s="75"/>
      <c r="F150" s="75"/>
      <c r="G150" s="75"/>
      <c r="H150" s="76"/>
      <c r="L150" t="str">
        <f t="shared" si="5"/>
        <v>PPA</v>
      </c>
      <c r="M150" t="str">
        <f t="shared" si="6"/>
        <v>Golden Hills Wind Farm LLC</v>
      </c>
    </row>
    <row r="151" spans="1:14" ht="18.75" x14ac:dyDescent="0.3">
      <c r="A151" s="65" t="s">
        <v>137</v>
      </c>
      <c r="B151" s="63"/>
      <c r="C151" s="63"/>
      <c r="D151" s="6">
        <f>E151-1</f>
        <v>2020</v>
      </c>
      <c r="E151" s="6">
        <f>F151-1</f>
        <v>2021</v>
      </c>
      <c r="F151" s="6">
        <f>G151-1</f>
        <v>2022</v>
      </c>
      <c r="G151" s="6">
        <f>H151-1</f>
        <v>2023</v>
      </c>
      <c r="H151" s="6">
        <v>2024</v>
      </c>
      <c r="L151" t="str">
        <f t="shared" si="5"/>
        <v>PPA</v>
      </c>
      <c r="M151" t="str">
        <f t="shared" si="6"/>
        <v>Golden Hills Wind Farm LLC</v>
      </c>
    </row>
    <row r="152" spans="1:14" x14ac:dyDescent="0.25">
      <c r="A152" s="63"/>
      <c r="B152" s="2" t="s">
        <v>130</v>
      </c>
      <c r="C152" s="66"/>
      <c r="D152" s="67">
        <v>0</v>
      </c>
      <c r="E152" s="67">
        <v>0</v>
      </c>
      <c r="F152" s="67">
        <v>0</v>
      </c>
      <c r="G152" s="67">
        <v>0</v>
      </c>
      <c r="H152" s="68">
        <v>0</v>
      </c>
      <c r="L152" t="str">
        <f t="shared" si="5"/>
        <v>PPA</v>
      </c>
      <c r="M152" t="str">
        <f t="shared" si="6"/>
        <v>Golden Hills Wind Farm LLC</v>
      </c>
      <c r="N152" t="str">
        <f t="shared" ref="N152:N155" si="16">B152</f>
        <v>Quantity of RECs Sold</v>
      </c>
    </row>
    <row r="153" spans="1:14" x14ac:dyDescent="0.25">
      <c r="A153" s="63"/>
      <c r="B153" s="77" t="s">
        <v>131</v>
      </c>
      <c r="C153" s="108"/>
      <c r="D153" s="103">
        <v>0</v>
      </c>
      <c r="E153" s="103">
        <v>0</v>
      </c>
      <c r="F153" s="103">
        <v>0</v>
      </c>
      <c r="G153" s="103">
        <v>0</v>
      </c>
      <c r="H153" s="104">
        <v>0</v>
      </c>
      <c r="L153" t="str">
        <f t="shared" si="5"/>
        <v>PPA</v>
      </c>
      <c r="M153" t="str">
        <f t="shared" si="6"/>
        <v>Golden Hills Wind Farm LLC</v>
      </c>
      <c r="N153" t="str">
        <f t="shared" si="16"/>
        <v>Bonus Incentives Transferred</v>
      </c>
    </row>
    <row r="154" spans="1:14" x14ac:dyDescent="0.25">
      <c r="A154" s="63"/>
      <c r="B154" s="77" t="s">
        <v>132</v>
      </c>
      <c r="D154" s="105">
        <v>0</v>
      </c>
      <c r="E154" s="106">
        <v>0</v>
      </c>
      <c r="F154" s="106">
        <v>0</v>
      </c>
      <c r="G154" s="106">
        <v>0</v>
      </c>
      <c r="H154" s="107">
        <v>0</v>
      </c>
      <c r="L154" t="str">
        <f t="shared" si="5"/>
        <v>PPA</v>
      </c>
      <c r="M154" t="str">
        <f t="shared" si="6"/>
        <v>Golden Hills Wind Farm LLC</v>
      </c>
      <c r="N154" t="str">
        <f t="shared" si="16"/>
        <v>Bonus Incentives Not Realized</v>
      </c>
    </row>
    <row r="155" spans="1:14" x14ac:dyDescent="0.25">
      <c r="A155" s="63"/>
      <c r="B155" s="1" t="s">
        <v>133</v>
      </c>
      <c r="C155" s="63"/>
      <c r="D155" s="78">
        <f>SUM(D152:D154)</f>
        <v>0</v>
      </c>
      <c r="E155" s="78">
        <f>SUM(E152:E154)</f>
        <v>0</v>
      </c>
      <c r="F155" s="78">
        <f>SUM(F152:F154)</f>
        <v>0</v>
      </c>
      <c r="G155" s="78">
        <f>SUM(G152:G154)</f>
        <v>0</v>
      </c>
      <c r="H155" s="78">
        <f>SUM(H152:H154)</f>
        <v>0</v>
      </c>
      <c r="L155" t="str">
        <f t="shared" si="5"/>
        <v>PPA</v>
      </c>
      <c r="M155" t="str">
        <f t="shared" si="6"/>
        <v>Golden Hills Wind Farm LLC</v>
      </c>
      <c r="N155" t="str">
        <f t="shared" si="16"/>
        <v>Total Sold / Transferred / Unrealized</v>
      </c>
    </row>
    <row r="156" spans="1:14" x14ac:dyDescent="0.25">
      <c r="A156" s="63"/>
      <c r="B156" s="79"/>
      <c r="C156" s="63"/>
      <c r="D156" s="72"/>
      <c r="E156" s="72"/>
      <c r="F156" s="72"/>
      <c r="G156" s="72"/>
      <c r="H156" s="78"/>
      <c r="L156" t="str">
        <f t="shared" si="5"/>
        <v>PPA</v>
      </c>
      <c r="M156" t="str">
        <f t="shared" si="6"/>
        <v>Golden Hills Wind Farm LLC</v>
      </c>
    </row>
    <row r="157" spans="1:14" ht="18.75" x14ac:dyDescent="0.3">
      <c r="A157" s="65" t="s">
        <v>124</v>
      </c>
      <c r="B157" s="63"/>
      <c r="C157" s="63"/>
      <c r="D157" s="6">
        <f>E157-1</f>
        <v>2020</v>
      </c>
      <c r="E157" s="6">
        <f>F157-1</f>
        <v>2021</v>
      </c>
      <c r="F157" s="6">
        <f>G157-1</f>
        <v>2022</v>
      </c>
      <c r="G157" s="6">
        <f>H157-1</f>
        <v>2023</v>
      </c>
      <c r="H157" s="6">
        <v>2024</v>
      </c>
      <c r="L157" t="str">
        <f t="shared" si="5"/>
        <v>PPA</v>
      </c>
      <c r="M157" t="str">
        <f t="shared" si="6"/>
        <v>Golden Hills Wind Farm LLC</v>
      </c>
    </row>
    <row r="158" spans="1:14" x14ac:dyDescent="0.25">
      <c r="A158" s="63"/>
      <c r="B158" s="2" t="str">
        <f>(D157-1) &amp; " Surplus Applied to " &amp; D157</f>
        <v>2019 Surplus Applied to 2020</v>
      </c>
      <c r="C158" s="63"/>
      <c r="D158" s="80">
        <v>0</v>
      </c>
      <c r="E158" s="81"/>
      <c r="F158" s="81"/>
      <c r="G158" s="81"/>
      <c r="H158" s="82"/>
      <c r="L158" t="str">
        <f t="shared" si="5"/>
        <v>PPA</v>
      </c>
      <c r="M158" t="str">
        <f t="shared" si="6"/>
        <v>Golden Hills Wind Farm LLC</v>
      </c>
      <c r="N158" t="str">
        <f t="shared" ref="N158:N168" si="17">B158</f>
        <v>2019 Surplus Applied to 2020</v>
      </c>
    </row>
    <row r="159" spans="1:14" x14ac:dyDescent="0.25">
      <c r="A159" s="63"/>
      <c r="B159" s="2" t="str">
        <f>D157 &amp; " Surplus Applied to " &amp; (D157-1)</f>
        <v>2020 Surplus Applied to 2019</v>
      </c>
      <c r="C159" s="63"/>
      <c r="D159" s="83">
        <v>0</v>
      </c>
      <c r="E159" s="84"/>
      <c r="F159" s="84"/>
      <c r="G159" s="84"/>
      <c r="H159" s="85"/>
      <c r="L159" t="str">
        <f t="shared" si="5"/>
        <v>PPA</v>
      </c>
      <c r="M159" t="str">
        <f t="shared" si="6"/>
        <v>Golden Hills Wind Farm LLC</v>
      </c>
      <c r="N159" t="str">
        <f t="shared" si="17"/>
        <v>2020 Surplus Applied to 2019</v>
      </c>
    </row>
    <row r="160" spans="1:14" x14ac:dyDescent="0.25">
      <c r="A160" s="63"/>
      <c r="B160" s="2" t="str">
        <f>(E157-1) &amp; " Surplus Applied to " &amp; E157</f>
        <v>2020 Surplus Applied to 2021</v>
      </c>
      <c r="C160" s="63"/>
      <c r="D160" s="86">
        <f>-E160</f>
        <v>0</v>
      </c>
      <c r="E160" s="87">
        <v>0</v>
      </c>
      <c r="F160" s="35"/>
      <c r="G160" s="35"/>
      <c r="H160" s="36"/>
      <c r="L160" t="str">
        <f t="shared" si="5"/>
        <v>PPA</v>
      </c>
      <c r="M160" t="str">
        <f t="shared" si="6"/>
        <v>Golden Hills Wind Farm LLC</v>
      </c>
      <c r="N160" t="str">
        <f t="shared" si="17"/>
        <v>2020 Surplus Applied to 2021</v>
      </c>
    </row>
    <row r="161" spans="1:14" x14ac:dyDescent="0.25">
      <c r="A161" s="63"/>
      <c r="B161" s="2" t="str">
        <f>E157 &amp; " Surplus Applied to " &amp; (E157-1)</f>
        <v>2021 Surplus Applied to 2020</v>
      </c>
      <c r="C161" s="63"/>
      <c r="D161" s="88">
        <f>-E161</f>
        <v>0</v>
      </c>
      <c r="E161" s="89">
        <v>0</v>
      </c>
      <c r="F161" s="84"/>
      <c r="G161" s="84"/>
      <c r="H161" s="85"/>
      <c r="L161" t="str">
        <f t="shared" si="5"/>
        <v>PPA</v>
      </c>
      <c r="M161" t="str">
        <f t="shared" si="6"/>
        <v>Golden Hills Wind Farm LLC</v>
      </c>
      <c r="N161" t="str">
        <f t="shared" si="17"/>
        <v>2021 Surplus Applied to 2020</v>
      </c>
    </row>
    <row r="162" spans="1:14" x14ac:dyDescent="0.25">
      <c r="A162" s="63"/>
      <c r="B162" s="2" t="str">
        <f>(F157-1) &amp; " Surplus Applied to " &amp; F157</f>
        <v>2021 Surplus Applied to 2022</v>
      </c>
      <c r="C162" s="63"/>
      <c r="D162" s="41"/>
      <c r="E162" s="90">
        <f>-F162</f>
        <v>0</v>
      </c>
      <c r="F162" s="38">
        <v>0</v>
      </c>
      <c r="G162" s="39"/>
      <c r="H162" s="40"/>
      <c r="L162" t="str">
        <f t="shared" si="5"/>
        <v>PPA</v>
      </c>
      <c r="M162" t="str">
        <f t="shared" si="6"/>
        <v>Golden Hills Wind Farm LLC</v>
      </c>
      <c r="N162" t="str">
        <f t="shared" si="17"/>
        <v>2021 Surplus Applied to 2022</v>
      </c>
    </row>
    <row r="163" spans="1:14" x14ac:dyDescent="0.25">
      <c r="A163" s="63"/>
      <c r="B163" s="2" t="str">
        <f>F157 &amp; " Surplus Applied to " &amp; (F157-1)</f>
        <v>2022 Surplus Applied to 2021</v>
      </c>
      <c r="C163" s="63"/>
      <c r="D163" s="91"/>
      <c r="E163" s="92">
        <f>-F163</f>
        <v>0</v>
      </c>
      <c r="F163" s="89">
        <v>0</v>
      </c>
      <c r="G163" s="84"/>
      <c r="H163" s="85"/>
      <c r="L163" t="str">
        <f t="shared" si="5"/>
        <v>PPA</v>
      </c>
      <c r="M163" t="str">
        <f t="shared" si="6"/>
        <v>Golden Hills Wind Farm LLC</v>
      </c>
      <c r="N163" t="str">
        <f t="shared" si="17"/>
        <v>2022 Surplus Applied to 2021</v>
      </c>
    </row>
    <row r="164" spans="1:14" x14ac:dyDescent="0.25">
      <c r="A164" s="63"/>
      <c r="B164" s="2" t="str">
        <f>(G157-1) &amp; " Surplus Applied to " &amp; G157</f>
        <v>2022 Surplus Applied to 2023</v>
      </c>
      <c r="C164" s="63"/>
      <c r="D164" s="41"/>
      <c r="E164" s="39"/>
      <c r="F164" s="90">
        <f>-G164</f>
        <v>0</v>
      </c>
      <c r="G164" s="38">
        <v>0</v>
      </c>
      <c r="H164" s="40"/>
      <c r="L164" t="str">
        <f t="shared" si="5"/>
        <v>PPA</v>
      </c>
      <c r="M164" t="str">
        <f t="shared" si="6"/>
        <v>Golden Hills Wind Farm LLC</v>
      </c>
      <c r="N164" t="str">
        <f t="shared" si="17"/>
        <v>2022 Surplus Applied to 2023</v>
      </c>
    </row>
    <row r="165" spans="1:14" x14ac:dyDescent="0.25">
      <c r="A165" s="63"/>
      <c r="B165" s="2" t="str">
        <f>G157 &amp; " Surplus Applied to " &amp; (G157-1)</f>
        <v>2023 Surplus Applied to 2022</v>
      </c>
      <c r="C165" s="63"/>
      <c r="D165" s="91"/>
      <c r="E165" s="84"/>
      <c r="F165" s="92">
        <f>-G165</f>
        <v>0</v>
      </c>
      <c r="G165" s="89">
        <v>0</v>
      </c>
      <c r="H165" s="85"/>
      <c r="L165" t="str">
        <f t="shared" ref="L165:L228" si="18">VLOOKUP(M165,$B$4:$D$47,3)</f>
        <v>PPA</v>
      </c>
      <c r="M165" t="str">
        <f t="shared" ref="M165:M228" si="19">M164</f>
        <v>Golden Hills Wind Farm LLC</v>
      </c>
      <c r="N165" t="str">
        <f t="shared" si="17"/>
        <v>2023 Surplus Applied to 2022</v>
      </c>
    </row>
    <row r="166" spans="1:14" x14ac:dyDescent="0.25">
      <c r="A166" s="63"/>
      <c r="B166" s="2" t="str">
        <f>(H157-1) &amp; " Surplus Applied to " &amp; H157</f>
        <v>2023 Surplus Applied to 2024</v>
      </c>
      <c r="C166" s="63"/>
      <c r="D166" s="41"/>
      <c r="E166" s="39"/>
      <c r="F166" s="39"/>
      <c r="G166" s="90">
        <f>-H166</f>
        <v>0</v>
      </c>
      <c r="H166" s="42">
        <v>0</v>
      </c>
      <c r="L166" t="str">
        <f t="shared" si="18"/>
        <v>PPA</v>
      </c>
      <c r="M166" t="str">
        <f t="shared" si="19"/>
        <v>Golden Hills Wind Farm LLC</v>
      </c>
      <c r="N166" t="str">
        <f t="shared" si="17"/>
        <v>2023 Surplus Applied to 2024</v>
      </c>
    </row>
    <row r="167" spans="1:14" x14ac:dyDescent="0.25">
      <c r="A167" s="63"/>
      <c r="B167" s="2" t="str">
        <f>H157 &amp; " Surplus Applied to " &amp; (H157-1)</f>
        <v>2024 Surplus Applied to 2023</v>
      </c>
      <c r="C167" s="63"/>
      <c r="D167" s="93"/>
      <c r="E167" s="94"/>
      <c r="F167" s="94"/>
      <c r="G167" s="95">
        <f>-H167</f>
        <v>0</v>
      </c>
      <c r="H167" s="96">
        <v>0</v>
      </c>
      <c r="L167" t="str">
        <f t="shared" si="18"/>
        <v>PPA</v>
      </c>
      <c r="M167" t="str">
        <f t="shared" si="19"/>
        <v>Golden Hills Wind Farm LLC</v>
      </c>
      <c r="N167" t="str">
        <f t="shared" si="17"/>
        <v>2024 Surplus Applied to 2023</v>
      </c>
    </row>
    <row r="168" spans="1:14" x14ac:dyDescent="0.25">
      <c r="A168" s="63"/>
      <c r="B168" s="1" t="s">
        <v>125</v>
      </c>
      <c r="C168" s="63"/>
      <c r="D168" s="78">
        <f>SUM(D158:D167)</f>
        <v>0</v>
      </c>
      <c r="E168" s="78">
        <f>SUM(E158:E167)</f>
        <v>0</v>
      </c>
      <c r="F168" s="78">
        <f>SUM(F158:F167)</f>
        <v>0</v>
      </c>
      <c r="G168" s="78">
        <f>SUM(G158:G167)</f>
        <v>0</v>
      </c>
      <c r="H168" s="78">
        <f>SUM(H158:H167)</f>
        <v>0</v>
      </c>
      <c r="L168" t="str">
        <f t="shared" si="18"/>
        <v>PPA</v>
      </c>
      <c r="M168" t="str">
        <f t="shared" si="19"/>
        <v>Golden Hills Wind Farm LLC</v>
      </c>
      <c r="N168" t="str">
        <f t="shared" si="17"/>
        <v>Net Surplus Adjustments</v>
      </c>
    </row>
    <row r="169" spans="1:14" x14ac:dyDescent="0.25">
      <c r="A169" s="63"/>
      <c r="B169" s="79"/>
      <c r="C169" s="63"/>
      <c r="D169" s="78"/>
      <c r="E169" s="78"/>
      <c r="F169" s="78"/>
      <c r="G169" s="78"/>
      <c r="H169" s="78"/>
      <c r="L169" t="str">
        <f t="shared" si="18"/>
        <v>PPA</v>
      </c>
      <c r="M169" t="str">
        <f t="shared" si="19"/>
        <v>Golden Hills Wind Farm LLC</v>
      </c>
    </row>
    <row r="170" spans="1:14" x14ac:dyDescent="0.25">
      <c r="A170" s="63"/>
      <c r="B170" s="1" t="s">
        <v>126</v>
      </c>
      <c r="C170" s="66"/>
      <c r="D170" s="97">
        <v>0</v>
      </c>
      <c r="E170" s="98">
        <v>0</v>
      </c>
      <c r="F170" s="98">
        <v>0</v>
      </c>
      <c r="G170" s="98">
        <v>0</v>
      </c>
      <c r="H170" s="99">
        <v>0</v>
      </c>
      <c r="L170" t="str">
        <f t="shared" si="18"/>
        <v>PPA</v>
      </c>
      <c r="M170" t="str">
        <f t="shared" si="19"/>
        <v>Golden Hills Wind Farm LLC</v>
      </c>
      <c r="N170" t="str">
        <f t="shared" ref="N170" si="20">B170</f>
        <v>Adjustment for Events Beyond Control</v>
      </c>
    </row>
    <row r="171" spans="1:14" x14ac:dyDescent="0.25">
      <c r="A171" s="63"/>
      <c r="B171" s="79"/>
      <c r="C171" s="63"/>
      <c r="D171" s="78"/>
      <c r="E171" s="78"/>
      <c r="F171" s="78"/>
      <c r="G171" s="78"/>
      <c r="H171" s="78"/>
      <c r="L171" t="str">
        <f t="shared" si="18"/>
        <v>PPA</v>
      </c>
      <c r="M171" t="str">
        <f t="shared" si="19"/>
        <v>Golden Hills Wind Farm LLC</v>
      </c>
    </row>
    <row r="172" spans="1:14" ht="18.75" x14ac:dyDescent="0.3">
      <c r="A172" s="65" t="s">
        <v>138</v>
      </c>
      <c r="B172" s="63"/>
      <c r="C172" s="66"/>
      <c r="D172" s="100">
        <f>SUM(D144,D149,D155,D168,D170)</f>
        <v>0</v>
      </c>
      <c r="E172" s="100">
        <f>SUM(E144,E149,E155,E168,E170)</f>
        <v>0</v>
      </c>
      <c r="F172" s="100">
        <f>SUM(F144,F149,F155,F168,F170)</f>
        <v>348218</v>
      </c>
      <c r="G172" s="100">
        <f>SUM(G144,G149,G155,G168,G170)</f>
        <v>597384</v>
      </c>
      <c r="H172" s="101">
        <f>SUM(H144,H149,H155,H168,H170)</f>
        <v>643339</v>
      </c>
      <c r="L172" t="str">
        <f t="shared" si="18"/>
        <v>PPA</v>
      </c>
      <c r="M172" t="str">
        <f t="shared" si="19"/>
        <v>Golden Hills Wind Farm LLC</v>
      </c>
    </row>
    <row r="173" spans="1:14" x14ac:dyDescent="0.25">
      <c r="A173" s="63"/>
      <c r="B173" s="79"/>
      <c r="C173" s="102" t="s">
        <v>128</v>
      </c>
      <c r="D173" s="78">
        <v>0</v>
      </c>
      <c r="E173" s="78">
        <v>0</v>
      </c>
      <c r="F173" s="78">
        <v>0</v>
      </c>
      <c r="G173" s="78">
        <v>0</v>
      </c>
      <c r="H173" s="78">
        <v>0</v>
      </c>
      <c r="L173" t="str">
        <f t="shared" si="18"/>
        <v>PPA</v>
      </c>
      <c r="M173" t="str">
        <f t="shared" si="19"/>
        <v>Golden Hills Wind Farm LLC</v>
      </c>
    </row>
    <row r="174" spans="1:14" x14ac:dyDescent="0.25">
      <c r="A174" s="63" t="s">
        <v>145</v>
      </c>
      <c r="B174" s="63"/>
      <c r="C174" s="63"/>
      <c r="D174" s="64"/>
      <c r="E174" s="64"/>
      <c r="F174" s="64"/>
      <c r="G174" s="64"/>
      <c r="H174" s="64"/>
      <c r="L174" t="str">
        <f t="shared" si="18"/>
        <v>PPA</v>
      </c>
      <c r="M174" t="str">
        <f t="shared" si="19"/>
        <v>Golden Hills Wind Farm LLC</v>
      </c>
    </row>
    <row r="175" spans="1:14" x14ac:dyDescent="0.25">
      <c r="L175" t="str">
        <f t="shared" si="18"/>
        <v>PPA</v>
      </c>
      <c r="M175" t="str">
        <f t="shared" si="19"/>
        <v>Golden Hills Wind Farm LLC</v>
      </c>
    </row>
    <row r="176" spans="1:14" ht="21" x14ac:dyDescent="0.35">
      <c r="A176" s="58">
        <f>A138+1</f>
        <v>4</v>
      </c>
      <c r="B176" s="58"/>
      <c r="C176" s="59" t="s">
        <v>8</v>
      </c>
      <c r="D176" s="60"/>
      <c r="E176" s="61"/>
      <c r="F176" s="61"/>
      <c r="G176" s="61"/>
      <c r="H176" s="62"/>
      <c r="L176" t="str">
        <f t="shared" si="18"/>
        <v>PSE owned</v>
      </c>
      <c r="M176" t="str">
        <f t="shared" ref="M176" si="21">C176</f>
        <v>Hopkins Ridge</v>
      </c>
    </row>
    <row r="177" spans="1:14" x14ac:dyDescent="0.25">
      <c r="A177" s="63"/>
      <c r="B177" s="63"/>
      <c r="C177" s="63" t="s">
        <v>4</v>
      </c>
      <c r="D177" s="64"/>
      <c r="E177" s="64"/>
      <c r="F177" s="64"/>
      <c r="G177" s="64"/>
      <c r="H177" s="64"/>
      <c r="L177" t="str">
        <f t="shared" si="18"/>
        <v>PSE owned</v>
      </c>
      <c r="M177" t="str">
        <f t="shared" ref="M177" si="22">M176</f>
        <v>Hopkins Ridge</v>
      </c>
    </row>
    <row r="178" spans="1:14" ht="18.75" x14ac:dyDescent="0.3">
      <c r="A178" s="65" t="s">
        <v>134</v>
      </c>
      <c r="B178" s="65"/>
      <c r="C178" s="63"/>
      <c r="D178" s="6">
        <f>E178-1</f>
        <v>2020</v>
      </c>
      <c r="E178" s="6">
        <f>F178-1</f>
        <v>2021</v>
      </c>
      <c r="F178" s="6">
        <f>G178-1</f>
        <v>2022</v>
      </c>
      <c r="G178" s="6">
        <f>H178-1</f>
        <v>2023</v>
      </c>
      <c r="H178" s="6">
        <v>2024</v>
      </c>
      <c r="L178" t="str">
        <f t="shared" si="18"/>
        <v>PSE owned</v>
      </c>
      <c r="M178" t="str">
        <f t="shared" si="19"/>
        <v>Hopkins Ridge</v>
      </c>
    </row>
    <row r="179" spans="1:14" x14ac:dyDescent="0.25">
      <c r="A179" s="63"/>
      <c r="B179" s="2" t="str">
        <f>"Total MWh Produced from " &amp;C176</f>
        <v>Total MWh Produced from Hopkins Ridge</v>
      </c>
      <c r="C179" s="66"/>
      <c r="D179" s="67">
        <v>456184</v>
      </c>
      <c r="E179" s="67">
        <v>399017</v>
      </c>
      <c r="F179" s="67">
        <v>334611</v>
      </c>
      <c r="G179" s="67">
        <v>313622</v>
      </c>
      <c r="H179" s="68">
        <v>383773.87818699999</v>
      </c>
      <c r="L179" t="str">
        <f t="shared" si="18"/>
        <v>PSE owned</v>
      </c>
      <c r="M179" t="str">
        <f t="shared" si="19"/>
        <v>Hopkins Ridge</v>
      </c>
      <c r="N179" t="str">
        <f t="shared" ref="N179:N182" si="23">B179</f>
        <v>Total MWh Produced from Hopkins Ridge</v>
      </c>
    </row>
    <row r="180" spans="1:14" x14ac:dyDescent="0.25">
      <c r="A180" s="63"/>
      <c r="B180" s="2" t="s">
        <v>102</v>
      </c>
      <c r="C180" s="66"/>
      <c r="D180" s="157">
        <v>1</v>
      </c>
      <c r="E180" s="157">
        <v>1</v>
      </c>
      <c r="F180" s="157">
        <v>1</v>
      </c>
      <c r="G180" s="157">
        <v>1</v>
      </c>
      <c r="H180" s="158">
        <v>1</v>
      </c>
      <c r="L180" t="str">
        <f t="shared" si="18"/>
        <v>PSE owned</v>
      </c>
      <c r="M180" t="str">
        <f t="shared" si="19"/>
        <v>Hopkins Ridge</v>
      </c>
      <c r="N180" t="str">
        <f t="shared" si="23"/>
        <v>Percent of MWh Qualifying Under RCW 19.285</v>
      </c>
    </row>
    <row r="181" spans="1:14" x14ac:dyDescent="0.25">
      <c r="A181" s="63"/>
      <c r="B181" s="2" t="s">
        <v>135</v>
      </c>
      <c r="C181" s="66"/>
      <c r="D181" s="69">
        <v>1</v>
      </c>
      <c r="E181" s="69">
        <v>1</v>
      </c>
      <c r="F181" s="69">
        <v>1</v>
      </c>
      <c r="G181" s="69">
        <v>1</v>
      </c>
      <c r="H181" s="70">
        <v>1</v>
      </c>
      <c r="L181" t="str">
        <f t="shared" si="18"/>
        <v>PSE owned</v>
      </c>
      <c r="M181" t="str">
        <f t="shared" si="19"/>
        <v>Hopkins Ridge</v>
      </c>
      <c r="N181" t="str">
        <f t="shared" si="23"/>
        <v>Percent of Qualifying MWh Allocated to WA</v>
      </c>
    </row>
    <row r="182" spans="1:14" x14ac:dyDescent="0.25">
      <c r="A182" s="63"/>
      <c r="B182" s="1" t="s">
        <v>101</v>
      </c>
      <c r="C182" s="79"/>
      <c r="D182" s="159">
        <f>ROUNDDOWN(D179*D180*D181,0)</f>
        <v>456184</v>
      </c>
      <c r="E182" s="159">
        <f>ROUNDDOWN(E179*E180*E181,0)</f>
        <v>399017</v>
      </c>
      <c r="F182" s="159">
        <f>ROUNDDOWN(F179*F180*F181,0)</f>
        <v>334611</v>
      </c>
      <c r="G182" s="159">
        <f>ROUNDDOWN(G179*G180*G181,0)</f>
        <v>313622</v>
      </c>
      <c r="H182" s="159">
        <f>ROUNDDOWN(H179*H180*H181,0)</f>
        <v>383773</v>
      </c>
      <c r="L182" t="str">
        <f t="shared" si="18"/>
        <v>PSE owned</v>
      </c>
      <c r="M182" t="str">
        <f t="shared" si="19"/>
        <v>Hopkins Ridge</v>
      </c>
      <c r="N182" t="str">
        <f t="shared" si="23"/>
        <v>Eligible MWh Available for RCW 19.285 Compliance</v>
      </c>
    </row>
    <row r="183" spans="1:14" x14ac:dyDescent="0.25">
      <c r="A183" s="63"/>
      <c r="B183" s="63"/>
      <c r="C183" s="63"/>
      <c r="D183" s="71"/>
      <c r="E183" s="71"/>
      <c r="F183" s="71"/>
      <c r="G183" s="72"/>
      <c r="H183" s="73"/>
      <c r="L183" t="str">
        <f t="shared" si="18"/>
        <v>PSE owned</v>
      </c>
      <c r="M183" t="str">
        <f t="shared" si="19"/>
        <v>Hopkins Ridge</v>
      </c>
    </row>
    <row r="184" spans="1:14" ht="18.75" x14ac:dyDescent="0.3">
      <c r="A184" s="65" t="s">
        <v>136</v>
      </c>
      <c r="B184" s="63"/>
      <c r="C184" s="63"/>
      <c r="D184" s="6">
        <f>E184-1</f>
        <v>2020</v>
      </c>
      <c r="E184" s="6">
        <f>F184-1</f>
        <v>2021</v>
      </c>
      <c r="F184" s="6">
        <f>G184-1</f>
        <v>2022</v>
      </c>
      <c r="G184" s="6">
        <f>H184-1</f>
        <v>2023</v>
      </c>
      <c r="H184" s="6">
        <v>2024</v>
      </c>
      <c r="L184" t="str">
        <f t="shared" si="18"/>
        <v>PSE owned</v>
      </c>
      <c r="M184" t="str">
        <f t="shared" si="19"/>
        <v>Hopkins Ridge</v>
      </c>
    </row>
    <row r="185" spans="1:14" x14ac:dyDescent="0.25">
      <c r="A185" s="63"/>
      <c r="B185" s="2" t="s">
        <v>106</v>
      </c>
      <c r="C185" s="66"/>
      <c r="D185" s="109">
        <v>0</v>
      </c>
      <c r="E185" s="110">
        <v>0</v>
      </c>
      <c r="F185" s="110">
        <v>0</v>
      </c>
      <c r="G185" s="110">
        <v>0</v>
      </c>
      <c r="H185" s="111">
        <v>0</v>
      </c>
      <c r="L185" t="str">
        <f t="shared" si="18"/>
        <v>PSE owned</v>
      </c>
      <c r="M185" t="str">
        <f t="shared" si="19"/>
        <v>Hopkins Ridge</v>
      </c>
      <c r="N185" t="str">
        <f t="shared" ref="N185:N187" si="24">B185</f>
        <v>Extra Apprenticeship Credit</v>
      </c>
    </row>
    <row r="186" spans="1:14" x14ac:dyDescent="0.25">
      <c r="A186" s="63"/>
      <c r="B186" s="2" t="s">
        <v>110</v>
      </c>
      <c r="C186" s="66"/>
      <c r="D186" s="16">
        <v>0</v>
      </c>
      <c r="E186" s="112">
        <v>0</v>
      </c>
      <c r="F186" s="112">
        <v>0</v>
      </c>
      <c r="G186" s="112">
        <v>0</v>
      </c>
      <c r="H186" s="113">
        <v>0</v>
      </c>
      <c r="L186" t="str">
        <f t="shared" si="18"/>
        <v>PSE owned</v>
      </c>
      <c r="M186" t="str">
        <f t="shared" si="19"/>
        <v>Hopkins Ridge</v>
      </c>
      <c r="N186" t="str">
        <f t="shared" si="24"/>
        <v>Distributed Generation Bonus</v>
      </c>
    </row>
    <row r="187" spans="1:14" x14ac:dyDescent="0.25">
      <c r="A187" s="63"/>
      <c r="B187" s="1" t="s">
        <v>111</v>
      </c>
      <c r="C187" s="79"/>
      <c r="D187" s="74">
        <f>ROUND(D185+D186,0)</f>
        <v>0</v>
      </c>
      <c r="E187" s="74">
        <f>ROUND(E185+E186,0)</f>
        <v>0</v>
      </c>
      <c r="F187" s="74">
        <f>ROUND(F185+F186,0)</f>
        <v>0</v>
      </c>
      <c r="G187" s="74">
        <f>ROUND(G185+G186,0)</f>
        <v>0</v>
      </c>
      <c r="H187" s="74">
        <f>ROUND(H185+H186,0)</f>
        <v>0</v>
      </c>
      <c r="L187" t="str">
        <f t="shared" si="18"/>
        <v>PSE owned</v>
      </c>
      <c r="M187" t="str">
        <f t="shared" si="19"/>
        <v>Hopkins Ridge</v>
      </c>
      <c r="N187" t="str">
        <f t="shared" si="24"/>
        <v>Total Quantity from Non REC Eligible Generation</v>
      </c>
    </row>
    <row r="188" spans="1:14" x14ac:dyDescent="0.25">
      <c r="A188" s="63"/>
      <c r="B188" s="63"/>
      <c r="C188" s="63"/>
      <c r="D188" s="75"/>
      <c r="E188" s="75"/>
      <c r="F188" s="75"/>
      <c r="G188" s="75"/>
      <c r="H188" s="76"/>
      <c r="L188" t="str">
        <f t="shared" si="18"/>
        <v>PSE owned</v>
      </c>
      <c r="M188" t="str">
        <f t="shared" si="19"/>
        <v>Hopkins Ridge</v>
      </c>
    </row>
    <row r="189" spans="1:14" ht="18.75" x14ac:dyDescent="0.3">
      <c r="A189" s="65" t="s">
        <v>137</v>
      </c>
      <c r="B189" s="63"/>
      <c r="C189" s="63"/>
      <c r="D189" s="6">
        <f>E189-1</f>
        <v>2020</v>
      </c>
      <c r="E189" s="6">
        <f>F189-1</f>
        <v>2021</v>
      </c>
      <c r="F189" s="6">
        <f>G189-1</f>
        <v>2022</v>
      </c>
      <c r="G189" s="6">
        <f>H189-1</f>
        <v>2023</v>
      </c>
      <c r="H189" s="6">
        <v>2024</v>
      </c>
      <c r="L189" t="str">
        <f t="shared" si="18"/>
        <v>PSE owned</v>
      </c>
      <c r="M189" t="str">
        <f t="shared" si="19"/>
        <v>Hopkins Ridge</v>
      </c>
    </row>
    <row r="190" spans="1:14" x14ac:dyDescent="0.25">
      <c r="A190" s="63"/>
      <c r="B190" s="2" t="s">
        <v>130</v>
      </c>
      <c r="C190" s="66"/>
      <c r="D190" s="67">
        <v>0</v>
      </c>
      <c r="E190" s="67">
        <v>0</v>
      </c>
      <c r="F190" s="67">
        <v>0</v>
      </c>
      <c r="G190" s="67">
        <v>0</v>
      </c>
      <c r="H190" s="68">
        <v>0</v>
      </c>
      <c r="L190" t="str">
        <f t="shared" si="18"/>
        <v>PSE owned</v>
      </c>
      <c r="M190" t="str">
        <f t="shared" si="19"/>
        <v>Hopkins Ridge</v>
      </c>
      <c r="N190" t="str">
        <f t="shared" ref="N190:N193" si="25">B190</f>
        <v>Quantity of RECs Sold</v>
      </c>
    </row>
    <row r="191" spans="1:14" x14ac:dyDescent="0.25">
      <c r="A191" s="63"/>
      <c r="B191" s="77" t="s">
        <v>131</v>
      </c>
      <c r="C191" s="108"/>
      <c r="D191" s="103">
        <v>0</v>
      </c>
      <c r="E191" s="103">
        <v>0</v>
      </c>
      <c r="F191" s="103">
        <v>0</v>
      </c>
      <c r="G191" s="103">
        <v>0</v>
      </c>
      <c r="H191" s="104">
        <v>0</v>
      </c>
      <c r="L191" t="str">
        <f t="shared" si="18"/>
        <v>PSE owned</v>
      </c>
      <c r="M191" t="str">
        <f t="shared" si="19"/>
        <v>Hopkins Ridge</v>
      </c>
      <c r="N191" t="str">
        <f t="shared" si="25"/>
        <v>Bonus Incentives Transferred</v>
      </c>
    </row>
    <row r="192" spans="1:14" x14ac:dyDescent="0.25">
      <c r="A192" s="63"/>
      <c r="B192" s="77" t="s">
        <v>132</v>
      </c>
      <c r="D192" s="105">
        <v>0</v>
      </c>
      <c r="E192" s="106">
        <v>0</v>
      </c>
      <c r="F192" s="106">
        <v>0</v>
      </c>
      <c r="G192" s="106">
        <v>0</v>
      </c>
      <c r="H192" s="107">
        <v>0</v>
      </c>
      <c r="L192" t="str">
        <f t="shared" si="18"/>
        <v>PSE owned</v>
      </c>
      <c r="M192" t="str">
        <f t="shared" si="19"/>
        <v>Hopkins Ridge</v>
      </c>
      <c r="N192" t="str">
        <f t="shared" si="25"/>
        <v>Bonus Incentives Not Realized</v>
      </c>
    </row>
    <row r="193" spans="1:14" x14ac:dyDescent="0.25">
      <c r="A193" s="63"/>
      <c r="B193" s="1" t="s">
        <v>133</v>
      </c>
      <c r="C193" s="63"/>
      <c r="D193" s="78">
        <f>SUM(D190:D192)</f>
        <v>0</v>
      </c>
      <c r="E193" s="78">
        <f>SUM(E190:E192)</f>
        <v>0</v>
      </c>
      <c r="F193" s="78">
        <f>SUM(F190:F192)</f>
        <v>0</v>
      </c>
      <c r="G193" s="78">
        <f>SUM(G190:G192)</f>
        <v>0</v>
      </c>
      <c r="H193" s="78">
        <f>SUM(H190:H192)</f>
        <v>0</v>
      </c>
      <c r="L193" t="str">
        <f t="shared" si="18"/>
        <v>PSE owned</v>
      </c>
      <c r="M193" t="str">
        <f t="shared" si="19"/>
        <v>Hopkins Ridge</v>
      </c>
      <c r="N193" t="str">
        <f t="shared" si="25"/>
        <v>Total Sold / Transferred / Unrealized</v>
      </c>
    </row>
    <row r="194" spans="1:14" x14ac:dyDescent="0.25">
      <c r="A194" s="63"/>
      <c r="B194" s="79"/>
      <c r="C194" s="63"/>
      <c r="D194" s="72"/>
      <c r="E194" s="72"/>
      <c r="F194" s="72"/>
      <c r="G194" s="72"/>
      <c r="H194" s="78"/>
      <c r="L194" t="str">
        <f t="shared" si="18"/>
        <v>PSE owned</v>
      </c>
      <c r="M194" t="str">
        <f t="shared" si="19"/>
        <v>Hopkins Ridge</v>
      </c>
    </row>
    <row r="195" spans="1:14" ht="18.75" x14ac:dyDescent="0.3">
      <c r="A195" s="65" t="s">
        <v>124</v>
      </c>
      <c r="B195" s="63"/>
      <c r="C195" s="63"/>
      <c r="D195" s="6">
        <f>E195-1</f>
        <v>2020</v>
      </c>
      <c r="E195" s="6">
        <f>F195-1</f>
        <v>2021</v>
      </c>
      <c r="F195" s="6">
        <f>G195-1</f>
        <v>2022</v>
      </c>
      <c r="G195" s="6">
        <f>H195-1</f>
        <v>2023</v>
      </c>
      <c r="H195" s="6">
        <v>2024</v>
      </c>
      <c r="L195" t="str">
        <f t="shared" si="18"/>
        <v>PSE owned</v>
      </c>
      <c r="M195" t="str">
        <f t="shared" si="19"/>
        <v>Hopkins Ridge</v>
      </c>
    </row>
    <row r="196" spans="1:14" x14ac:dyDescent="0.25">
      <c r="A196" s="63"/>
      <c r="B196" s="2" t="str">
        <f>(D195-1) &amp; " Surplus Applied to " &amp; D195</f>
        <v>2019 Surplus Applied to 2020</v>
      </c>
      <c r="C196" s="63"/>
      <c r="D196" s="80">
        <v>299844</v>
      </c>
      <c r="E196" s="81"/>
      <c r="F196" s="81"/>
      <c r="G196" s="81"/>
      <c r="H196" s="82"/>
      <c r="L196" t="str">
        <f t="shared" si="18"/>
        <v>PSE owned</v>
      </c>
      <c r="M196" t="str">
        <f t="shared" si="19"/>
        <v>Hopkins Ridge</v>
      </c>
      <c r="N196" t="str">
        <f t="shared" ref="N196:N206" si="26">B196</f>
        <v>2019 Surplus Applied to 2020</v>
      </c>
    </row>
    <row r="197" spans="1:14" x14ac:dyDescent="0.25">
      <c r="A197" s="63"/>
      <c r="B197" s="2" t="str">
        <f>D195 &amp; " Surplus Applied to " &amp; (D195-1)</f>
        <v>2020 Surplus Applied to 2019</v>
      </c>
      <c r="C197" s="63"/>
      <c r="D197" s="83">
        <v>0</v>
      </c>
      <c r="E197" s="84"/>
      <c r="F197" s="84"/>
      <c r="G197" s="84"/>
      <c r="H197" s="85"/>
      <c r="L197" t="str">
        <f t="shared" si="18"/>
        <v>PSE owned</v>
      </c>
      <c r="M197" t="str">
        <f t="shared" si="19"/>
        <v>Hopkins Ridge</v>
      </c>
      <c r="N197" t="str">
        <f t="shared" si="26"/>
        <v>2020 Surplus Applied to 2019</v>
      </c>
    </row>
    <row r="198" spans="1:14" x14ac:dyDescent="0.25">
      <c r="A198" s="63"/>
      <c r="B198" s="2" t="str">
        <f>(E195-1) &amp; " Surplus Applied to " &amp; E195</f>
        <v>2020 Surplus Applied to 2021</v>
      </c>
      <c r="C198" s="63"/>
      <c r="D198" s="86">
        <f>-E198</f>
        <v>0</v>
      </c>
      <c r="E198" s="87">
        <v>0</v>
      </c>
      <c r="F198" s="35"/>
      <c r="G198" s="35"/>
      <c r="H198" s="36"/>
      <c r="L198" t="str">
        <f t="shared" si="18"/>
        <v>PSE owned</v>
      </c>
      <c r="M198" t="str">
        <f t="shared" si="19"/>
        <v>Hopkins Ridge</v>
      </c>
      <c r="N198" t="str">
        <f t="shared" si="26"/>
        <v>2020 Surplus Applied to 2021</v>
      </c>
    </row>
    <row r="199" spans="1:14" x14ac:dyDescent="0.25">
      <c r="A199" s="63"/>
      <c r="B199" s="2" t="str">
        <f>E195 &amp; " Surplus Applied to " &amp; (E195-1)</f>
        <v>2021 Surplus Applied to 2020</v>
      </c>
      <c r="C199" s="63"/>
      <c r="D199" s="88">
        <f>-E199</f>
        <v>0</v>
      </c>
      <c r="E199" s="89">
        <v>0</v>
      </c>
      <c r="F199" s="84"/>
      <c r="G199" s="84"/>
      <c r="H199" s="85"/>
      <c r="L199" t="str">
        <f t="shared" si="18"/>
        <v>PSE owned</v>
      </c>
      <c r="M199" t="str">
        <f t="shared" si="19"/>
        <v>Hopkins Ridge</v>
      </c>
      <c r="N199" t="str">
        <f t="shared" si="26"/>
        <v>2021 Surplus Applied to 2020</v>
      </c>
    </row>
    <row r="200" spans="1:14" x14ac:dyDescent="0.25">
      <c r="A200" s="63"/>
      <c r="B200" s="2" t="str">
        <f>(F195-1) &amp; " Surplus Applied to " &amp; F195</f>
        <v>2021 Surplus Applied to 2022</v>
      </c>
      <c r="C200" s="63"/>
      <c r="D200" s="41"/>
      <c r="E200" s="90">
        <f>-F200</f>
        <v>0</v>
      </c>
      <c r="F200" s="38">
        <v>0</v>
      </c>
      <c r="G200" s="39"/>
      <c r="H200" s="40"/>
      <c r="L200" t="str">
        <f t="shared" si="18"/>
        <v>PSE owned</v>
      </c>
      <c r="M200" t="str">
        <f t="shared" si="19"/>
        <v>Hopkins Ridge</v>
      </c>
      <c r="N200" t="str">
        <f t="shared" si="26"/>
        <v>2021 Surplus Applied to 2022</v>
      </c>
    </row>
    <row r="201" spans="1:14" x14ac:dyDescent="0.25">
      <c r="A201" s="63"/>
      <c r="B201" s="2" t="str">
        <f>F195 &amp; " Surplus Applied to " &amp; (F195-1)</f>
        <v>2022 Surplus Applied to 2021</v>
      </c>
      <c r="C201" s="63"/>
      <c r="D201" s="91"/>
      <c r="E201" s="92">
        <f>-F201</f>
        <v>0</v>
      </c>
      <c r="F201" s="89">
        <v>0</v>
      </c>
      <c r="G201" s="84"/>
      <c r="H201" s="85"/>
      <c r="L201" t="str">
        <f t="shared" si="18"/>
        <v>PSE owned</v>
      </c>
      <c r="M201" t="str">
        <f t="shared" si="19"/>
        <v>Hopkins Ridge</v>
      </c>
      <c r="N201" t="str">
        <f t="shared" si="26"/>
        <v>2022 Surplus Applied to 2021</v>
      </c>
    </row>
    <row r="202" spans="1:14" x14ac:dyDescent="0.25">
      <c r="A202" s="63"/>
      <c r="B202" s="2" t="str">
        <f>(G195-1) &amp; " Surplus Applied to " &amp; G195</f>
        <v>2022 Surplus Applied to 2023</v>
      </c>
      <c r="C202" s="63"/>
      <c r="D202" s="41"/>
      <c r="E202" s="39"/>
      <c r="F202" s="90">
        <f>-G202</f>
        <v>0</v>
      </c>
      <c r="G202" s="38">
        <v>0</v>
      </c>
      <c r="H202" s="40"/>
      <c r="L202" t="str">
        <f t="shared" si="18"/>
        <v>PSE owned</v>
      </c>
      <c r="M202" t="str">
        <f t="shared" si="19"/>
        <v>Hopkins Ridge</v>
      </c>
      <c r="N202" t="str">
        <f t="shared" si="26"/>
        <v>2022 Surplus Applied to 2023</v>
      </c>
    </row>
    <row r="203" spans="1:14" x14ac:dyDescent="0.25">
      <c r="A203" s="63"/>
      <c r="B203" s="2" t="str">
        <f>G195 &amp; " Surplus Applied to " &amp; (G195-1)</f>
        <v>2023 Surplus Applied to 2022</v>
      </c>
      <c r="C203" s="63"/>
      <c r="D203" s="91"/>
      <c r="E203" s="84"/>
      <c r="F203" s="92">
        <f>-G203</f>
        <v>0</v>
      </c>
      <c r="G203" s="89">
        <v>0</v>
      </c>
      <c r="H203" s="85"/>
      <c r="L203" t="str">
        <f t="shared" si="18"/>
        <v>PSE owned</v>
      </c>
      <c r="M203" t="str">
        <f t="shared" si="19"/>
        <v>Hopkins Ridge</v>
      </c>
      <c r="N203" t="str">
        <f t="shared" si="26"/>
        <v>2023 Surplus Applied to 2022</v>
      </c>
    </row>
    <row r="204" spans="1:14" x14ac:dyDescent="0.25">
      <c r="A204" s="63"/>
      <c r="B204" s="2" t="str">
        <f>(H195-1) &amp; " Surplus Applied to " &amp; H195</f>
        <v>2023 Surplus Applied to 2024</v>
      </c>
      <c r="C204" s="63"/>
      <c r="D204" s="41"/>
      <c r="E204" s="39"/>
      <c r="F204" s="39"/>
      <c r="G204" s="90">
        <f>-H204</f>
        <v>0</v>
      </c>
      <c r="H204" s="42">
        <v>0</v>
      </c>
      <c r="L204" t="str">
        <f t="shared" si="18"/>
        <v>PSE owned</v>
      </c>
      <c r="M204" t="str">
        <f t="shared" si="19"/>
        <v>Hopkins Ridge</v>
      </c>
      <c r="N204" t="str">
        <f t="shared" si="26"/>
        <v>2023 Surplus Applied to 2024</v>
      </c>
    </row>
    <row r="205" spans="1:14" x14ac:dyDescent="0.25">
      <c r="A205" s="63"/>
      <c r="B205" s="2" t="str">
        <f>H195 &amp; " Surplus Applied to " &amp; (H195-1)</f>
        <v>2024 Surplus Applied to 2023</v>
      </c>
      <c r="C205" s="63"/>
      <c r="D205" s="93"/>
      <c r="E205" s="94"/>
      <c r="F205" s="94"/>
      <c r="G205" s="95">
        <f>-H205</f>
        <v>0</v>
      </c>
      <c r="H205" s="96">
        <v>0</v>
      </c>
      <c r="L205" t="str">
        <f t="shared" si="18"/>
        <v>PSE owned</v>
      </c>
      <c r="M205" t="str">
        <f t="shared" si="19"/>
        <v>Hopkins Ridge</v>
      </c>
      <c r="N205" t="str">
        <f t="shared" si="26"/>
        <v>2024 Surplus Applied to 2023</v>
      </c>
    </row>
    <row r="206" spans="1:14" x14ac:dyDescent="0.25">
      <c r="A206" s="63"/>
      <c r="B206" s="1" t="s">
        <v>125</v>
      </c>
      <c r="C206" s="63"/>
      <c r="D206" s="78">
        <f>SUM(D196:D205)</f>
        <v>299844</v>
      </c>
      <c r="E206" s="78">
        <f>SUM(E196:E205)</f>
        <v>0</v>
      </c>
      <c r="F206" s="78">
        <f>SUM(F196:F205)</f>
        <v>0</v>
      </c>
      <c r="G206" s="78">
        <f>SUM(G196:G205)</f>
        <v>0</v>
      </c>
      <c r="H206" s="78">
        <f>SUM(H196:H205)</f>
        <v>0</v>
      </c>
      <c r="L206" t="str">
        <f t="shared" si="18"/>
        <v>PSE owned</v>
      </c>
      <c r="M206" t="str">
        <f t="shared" si="19"/>
        <v>Hopkins Ridge</v>
      </c>
      <c r="N206" t="str">
        <f t="shared" si="26"/>
        <v>Net Surplus Adjustments</v>
      </c>
    </row>
    <row r="207" spans="1:14" x14ac:dyDescent="0.25">
      <c r="A207" s="63"/>
      <c r="B207" s="79"/>
      <c r="C207" s="63"/>
      <c r="D207" s="78"/>
      <c r="E207" s="78"/>
      <c r="F207" s="78"/>
      <c r="G207" s="78"/>
      <c r="H207" s="78"/>
      <c r="L207" t="str">
        <f t="shared" si="18"/>
        <v>PSE owned</v>
      </c>
      <c r="M207" t="str">
        <f t="shared" si="19"/>
        <v>Hopkins Ridge</v>
      </c>
    </row>
    <row r="208" spans="1:14" x14ac:dyDescent="0.25">
      <c r="A208" s="63"/>
      <c r="B208" s="1" t="s">
        <v>126</v>
      </c>
      <c r="C208" s="66"/>
      <c r="D208" s="97">
        <v>0</v>
      </c>
      <c r="E208" s="98">
        <v>0</v>
      </c>
      <c r="F208" s="98">
        <v>0</v>
      </c>
      <c r="G208" s="98">
        <v>0</v>
      </c>
      <c r="H208" s="99">
        <v>0</v>
      </c>
      <c r="L208" t="str">
        <f t="shared" si="18"/>
        <v>PSE owned</v>
      </c>
      <c r="M208" t="str">
        <f t="shared" si="19"/>
        <v>Hopkins Ridge</v>
      </c>
      <c r="N208" t="str">
        <f t="shared" ref="N208" si="27">B208</f>
        <v>Adjustment for Events Beyond Control</v>
      </c>
    </row>
    <row r="209" spans="1:14" x14ac:dyDescent="0.25">
      <c r="A209" s="63"/>
      <c r="B209" s="79"/>
      <c r="C209" s="63"/>
      <c r="D209" s="78"/>
      <c r="E209" s="78"/>
      <c r="F209" s="78"/>
      <c r="G209" s="78"/>
      <c r="H209" s="78"/>
      <c r="L209" t="str">
        <f t="shared" si="18"/>
        <v>PSE owned</v>
      </c>
      <c r="M209" t="str">
        <f t="shared" si="19"/>
        <v>Hopkins Ridge</v>
      </c>
    </row>
    <row r="210" spans="1:14" ht="18.75" x14ac:dyDescent="0.3">
      <c r="A210" s="65" t="s">
        <v>138</v>
      </c>
      <c r="B210" s="63"/>
      <c r="C210" s="66"/>
      <c r="D210" s="100">
        <f>SUM(D182,D187,D193,D206,D208)</f>
        <v>756028</v>
      </c>
      <c r="E210" s="100">
        <f>SUM(E182,E187,E193,E206,E208)</f>
        <v>399017</v>
      </c>
      <c r="F210" s="100">
        <f>SUM(F182,F187,F193,F206,F208)</f>
        <v>334611</v>
      </c>
      <c r="G210" s="100">
        <f>SUM(G182,G187,G193,G206,G208)</f>
        <v>313622</v>
      </c>
      <c r="H210" s="101">
        <f>SUM(H182,H187,H193,H206,H208)</f>
        <v>383773</v>
      </c>
      <c r="L210" t="str">
        <f t="shared" si="18"/>
        <v>PSE owned</v>
      </c>
      <c r="M210" t="str">
        <f t="shared" si="19"/>
        <v>Hopkins Ridge</v>
      </c>
    </row>
    <row r="211" spans="1:14" x14ac:dyDescent="0.25">
      <c r="A211" s="63"/>
      <c r="B211" s="79"/>
      <c r="C211" s="102" t="s">
        <v>128</v>
      </c>
      <c r="D211" s="78">
        <v>756028</v>
      </c>
      <c r="E211" s="78">
        <v>399107</v>
      </c>
      <c r="F211" s="78">
        <v>0</v>
      </c>
      <c r="G211" s="78">
        <v>0</v>
      </c>
      <c r="H211" s="78">
        <v>0</v>
      </c>
      <c r="L211" t="str">
        <f t="shared" si="18"/>
        <v>PSE owned</v>
      </c>
      <c r="M211" t="str">
        <f t="shared" si="19"/>
        <v>Hopkins Ridge</v>
      </c>
    </row>
    <row r="212" spans="1:14" x14ac:dyDescent="0.25">
      <c r="A212" s="63" t="s">
        <v>145</v>
      </c>
      <c r="B212" s="63"/>
      <c r="C212" s="63"/>
      <c r="D212" s="64"/>
      <c r="E212" s="64"/>
      <c r="F212" s="64"/>
      <c r="G212" s="64"/>
      <c r="H212" s="64"/>
      <c r="L212" t="str">
        <f t="shared" si="18"/>
        <v>PSE owned</v>
      </c>
      <c r="M212" t="str">
        <f t="shared" si="19"/>
        <v>Hopkins Ridge</v>
      </c>
    </row>
    <row r="213" spans="1:14" x14ac:dyDescent="0.25">
      <c r="L213" t="str">
        <f t="shared" si="18"/>
        <v>PSE owned</v>
      </c>
      <c r="M213" t="str">
        <f t="shared" si="19"/>
        <v>Hopkins Ridge</v>
      </c>
    </row>
    <row r="214" spans="1:14" ht="21" x14ac:dyDescent="0.35">
      <c r="A214" s="58">
        <f>A176+1</f>
        <v>5</v>
      </c>
      <c r="B214" s="58"/>
      <c r="C214" s="59" t="s">
        <v>11</v>
      </c>
      <c r="D214" s="60"/>
      <c r="E214" s="61"/>
      <c r="F214" s="61"/>
      <c r="G214" s="61"/>
      <c r="H214" s="62"/>
      <c r="L214" t="str">
        <f t="shared" si="18"/>
        <v>PSE owned</v>
      </c>
      <c r="M214" t="str">
        <f t="shared" ref="M214" si="28">C214</f>
        <v>Hopkins Ridge Phase II</v>
      </c>
    </row>
    <row r="215" spans="1:14" x14ac:dyDescent="0.25">
      <c r="A215" s="63"/>
      <c r="B215" s="63"/>
      <c r="C215" s="63" t="s">
        <v>4</v>
      </c>
      <c r="D215" s="64"/>
      <c r="E215" s="64"/>
      <c r="F215" s="64"/>
      <c r="G215" s="64"/>
      <c r="H215" s="64"/>
      <c r="L215" t="str">
        <f t="shared" si="18"/>
        <v>PSE owned</v>
      </c>
      <c r="M215" t="str">
        <f t="shared" ref="M215" si="29">M214</f>
        <v>Hopkins Ridge Phase II</v>
      </c>
    </row>
    <row r="216" spans="1:14" ht="18.75" x14ac:dyDescent="0.3">
      <c r="A216" s="65" t="s">
        <v>134</v>
      </c>
      <c r="B216" s="65"/>
      <c r="C216" s="63"/>
      <c r="D216" s="6">
        <f>E216-1</f>
        <v>2020</v>
      </c>
      <c r="E216" s="6">
        <f>F216-1</f>
        <v>2021</v>
      </c>
      <c r="F216" s="6">
        <f>G216-1</f>
        <v>2022</v>
      </c>
      <c r="G216" s="6">
        <f>H216-1</f>
        <v>2023</v>
      </c>
      <c r="H216" s="6">
        <v>2024</v>
      </c>
      <c r="L216" t="str">
        <f t="shared" si="18"/>
        <v>PSE owned</v>
      </c>
      <c r="M216" t="str">
        <f t="shared" si="19"/>
        <v>Hopkins Ridge Phase II</v>
      </c>
    </row>
    <row r="217" spans="1:14" x14ac:dyDescent="0.25">
      <c r="A217" s="63"/>
      <c r="B217" s="2" t="str">
        <f>"Total MWh Produced from " &amp;C214</f>
        <v>Total MWh Produced from Hopkins Ridge Phase II</v>
      </c>
      <c r="C217" s="66"/>
      <c r="D217" s="67">
        <v>21985</v>
      </c>
      <c r="E217" s="67">
        <v>19229</v>
      </c>
      <c r="F217" s="67">
        <v>16128</v>
      </c>
      <c r="G217" s="67">
        <v>15115</v>
      </c>
      <c r="H217" s="68">
        <v>18495.121812999998</v>
      </c>
      <c r="L217" t="str">
        <f t="shared" si="18"/>
        <v>PSE owned</v>
      </c>
      <c r="M217" t="str">
        <f t="shared" si="19"/>
        <v>Hopkins Ridge Phase II</v>
      </c>
      <c r="N217" t="str">
        <f t="shared" ref="N217:N220" si="30">B217</f>
        <v>Total MWh Produced from Hopkins Ridge Phase II</v>
      </c>
    </row>
    <row r="218" spans="1:14" x14ac:dyDescent="0.25">
      <c r="A218" s="63"/>
      <c r="B218" s="2" t="s">
        <v>102</v>
      </c>
      <c r="C218" s="66"/>
      <c r="D218" s="157">
        <v>1</v>
      </c>
      <c r="E218" s="157">
        <v>1</v>
      </c>
      <c r="F218" s="157">
        <v>1</v>
      </c>
      <c r="G218" s="157">
        <v>1</v>
      </c>
      <c r="H218" s="158">
        <v>1</v>
      </c>
      <c r="L218" t="str">
        <f t="shared" si="18"/>
        <v>PSE owned</v>
      </c>
      <c r="M218" t="str">
        <f t="shared" si="19"/>
        <v>Hopkins Ridge Phase II</v>
      </c>
      <c r="N218" t="str">
        <f t="shared" si="30"/>
        <v>Percent of MWh Qualifying Under RCW 19.285</v>
      </c>
    </row>
    <row r="219" spans="1:14" x14ac:dyDescent="0.25">
      <c r="A219" s="63"/>
      <c r="B219" s="2" t="s">
        <v>135</v>
      </c>
      <c r="C219" s="66"/>
      <c r="D219" s="69">
        <v>1</v>
      </c>
      <c r="E219" s="69">
        <v>1</v>
      </c>
      <c r="F219" s="69">
        <v>1</v>
      </c>
      <c r="G219" s="69">
        <v>1</v>
      </c>
      <c r="H219" s="70">
        <v>1</v>
      </c>
      <c r="L219" t="str">
        <f t="shared" si="18"/>
        <v>PSE owned</v>
      </c>
      <c r="M219" t="str">
        <f t="shared" si="19"/>
        <v>Hopkins Ridge Phase II</v>
      </c>
      <c r="N219" t="str">
        <f t="shared" si="30"/>
        <v>Percent of Qualifying MWh Allocated to WA</v>
      </c>
    </row>
    <row r="220" spans="1:14" x14ac:dyDescent="0.25">
      <c r="A220" s="63"/>
      <c r="B220" s="1" t="s">
        <v>101</v>
      </c>
      <c r="C220" s="79"/>
      <c r="D220" s="159">
        <f>ROUNDDOWN(D217*D218*D219,0)</f>
        <v>21985</v>
      </c>
      <c r="E220" s="159">
        <f>ROUNDDOWN(E217*E218*E219,0)</f>
        <v>19229</v>
      </c>
      <c r="F220" s="159">
        <f>ROUNDDOWN(F217*F218*F219,0)</f>
        <v>16128</v>
      </c>
      <c r="G220" s="159">
        <f>ROUNDDOWN(G217*G218*G219,0)</f>
        <v>15115</v>
      </c>
      <c r="H220" s="159">
        <f>ROUNDDOWN(H217*H218*H219,0)</f>
        <v>18495</v>
      </c>
      <c r="L220" t="str">
        <f t="shared" si="18"/>
        <v>PSE owned</v>
      </c>
      <c r="M220" t="str">
        <f t="shared" si="19"/>
        <v>Hopkins Ridge Phase II</v>
      </c>
      <c r="N220" t="str">
        <f t="shared" si="30"/>
        <v>Eligible MWh Available for RCW 19.285 Compliance</v>
      </c>
    </row>
    <row r="221" spans="1:14" x14ac:dyDescent="0.25">
      <c r="A221" s="63"/>
      <c r="B221" s="63"/>
      <c r="C221" s="63"/>
      <c r="D221" s="71"/>
      <c r="E221" s="71"/>
      <c r="F221" s="71"/>
      <c r="G221" s="72"/>
      <c r="H221" s="73"/>
      <c r="L221" t="str">
        <f t="shared" si="18"/>
        <v>PSE owned</v>
      </c>
      <c r="M221" t="str">
        <f t="shared" si="19"/>
        <v>Hopkins Ridge Phase II</v>
      </c>
    </row>
    <row r="222" spans="1:14" ht="18.75" x14ac:dyDescent="0.3">
      <c r="A222" s="65" t="s">
        <v>136</v>
      </c>
      <c r="B222" s="63"/>
      <c r="C222" s="63"/>
      <c r="D222" s="6">
        <f>E222-1</f>
        <v>2020</v>
      </c>
      <c r="E222" s="6">
        <f>F222-1</f>
        <v>2021</v>
      </c>
      <c r="F222" s="6">
        <f>G222-1</f>
        <v>2022</v>
      </c>
      <c r="G222" s="6">
        <f>H222-1</f>
        <v>2023</v>
      </c>
      <c r="H222" s="6">
        <v>2024</v>
      </c>
      <c r="L222" t="str">
        <f t="shared" si="18"/>
        <v>PSE owned</v>
      </c>
      <c r="M222" t="str">
        <f t="shared" si="19"/>
        <v>Hopkins Ridge Phase II</v>
      </c>
    </row>
    <row r="223" spans="1:14" x14ac:dyDescent="0.25">
      <c r="A223" s="63"/>
      <c r="B223" s="2" t="s">
        <v>106</v>
      </c>
      <c r="C223" s="66"/>
      <c r="D223" s="109">
        <v>0</v>
      </c>
      <c r="E223" s="110">
        <v>0</v>
      </c>
      <c r="F223" s="110">
        <v>0</v>
      </c>
      <c r="G223" s="110">
        <v>0</v>
      </c>
      <c r="H223" s="111">
        <v>0</v>
      </c>
      <c r="L223" t="str">
        <f t="shared" si="18"/>
        <v>PSE owned</v>
      </c>
      <c r="M223" t="str">
        <f t="shared" si="19"/>
        <v>Hopkins Ridge Phase II</v>
      </c>
      <c r="N223" t="str">
        <f t="shared" ref="N223:N225" si="31">B223</f>
        <v>Extra Apprenticeship Credit</v>
      </c>
    </row>
    <row r="224" spans="1:14" x14ac:dyDescent="0.25">
      <c r="A224" s="63"/>
      <c r="B224" s="2" t="s">
        <v>110</v>
      </c>
      <c r="C224" s="66"/>
      <c r="D224" s="16">
        <v>0</v>
      </c>
      <c r="E224" s="112">
        <v>0</v>
      </c>
      <c r="F224" s="112">
        <v>0</v>
      </c>
      <c r="G224" s="112">
        <v>0</v>
      </c>
      <c r="H224" s="113">
        <v>0</v>
      </c>
      <c r="L224" t="str">
        <f t="shared" si="18"/>
        <v>PSE owned</v>
      </c>
      <c r="M224" t="str">
        <f t="shared" si="19"/>
        <v>Hopkins Ridge Phase II</v>
      </c>
      <c r="N224" t="str">
        <f t="shared" si="31"/>
        <v>Distributed Generation Bonus</v>
      </c>
    </row>
    <row r="225" spans="1:14" x14ac:dyDescent="0.25">
      <c r="A225" s="63"/>
      <c r="B225" s="1" t="s">
        <v>111</v>
      </c>
      <c r="C225" s="79"/>
      <c r="D225" s="74">
        <f>ROUND(D223+D224,0)</f>
        <v>0</v>
      </c>
      <c r="E225" s="74">
        <f>ROUND(E223+E224,0)</f>
        <v>0</v>
      </c>
      <c r="F225" s="74">
        <f>ROUND(F223+F224,0)</f>
        <v>0</v>
      </c>
      <c r="G225" s="74">
        <f>ROUND(G223+G224,0)</f>
        <v>0</v>
      </c>
      <c r="H225" s="74">
        <f>ROUND(H223+H224,0)</f>
        <v>0</v>
      </c>
      <c r="L225" t="str">
        <f t="shared" si="18"/>
        <v>PSE owned</v>
      </c>
      <c r="M225" t="str">
        <f t="shared" si="19"/>
        <v>Hopkins Ridge Phase II</v>
      </c>
      <c r="N225" t="str">
        <f t="shared" si="31"/>
        <v>Total Quantity from Non REC Eligible Generation</v>
      </c>
    </row>
    <row r="226" spans="1:14" x14ac:dyDescent="0.25">
      <c r="A226" s="63"/>
      <c r="B226" s="63"/>
      <c r="C226" s="63"/>
      <c r="D226" s="75"/>
      <c r="E226" s="75"/>
      <c r="F226" s="75"/>
      <c r="G226" s="75"/>
      <c r="H226" s="76"/>
      <c r="L226" t="str">
        <f t="shared" si="18"/>
        <v>PSE owned</v>
      </c>
      <c r="M226" t="str">
        <f t="shared" si="19"/>
        <v>Hopkins Ridge Phase II</v>
      </c>
    </row>
    <row r="227" spans="1:14" ht="18.75" x14ac:dyDescent="0.3">
      <c r="A227" s="65" t="s">
        <v>137</v>
      </c>
      <c r="B227" s="63"/>
      <c r="C227" s="63"/>
      <c r="D227" s="6">
        <f>E227-1</f>
        <v>2020</v>
      </c>
      <c r="E227" s="6">
        <f>F227-1</f>
        <v>2021</v>
      </c>
      <c r="F227" s="6">
        <f>G227-1</f>
        <v>2022</v>
      </c>
      <c r="G227" s="6">
        <f>H227-1</f>
        <v>2023</v>
      </c>
      <c r="H227" s="6">
        <v>2024</v>
      </c>
      <c r="L227" t="str">
        <f t="shared" si="18"/>
        <v>PSE owned</v>
      </c>
      <c r="M227" t="str">
        <f t="shared" si="19"/>
        <v>Hopkins Ridge Phase II</v>
      </c>
    </row>
    <row r="228" spans="1:14" x14ac:dyDescent="0.25">
      <c r="A228" s="63"/>
      <c r="B228" s="2" t="s">
        <v>130</v>
      </c>
      <c r="C228" s="66"/>
      <c r="D228" s="67">
        <v>0</v>
      </c>
      <c r="E228" s="67">
        <v>-7200</v>
      </c>
      <c r="F228" s="67">
        <v>0</v>
      </c>
      <c r="G228" s="67">
        <v>0</v>
      </c>
      <c r="H228" s="68">
        <v>0</v>
      </c>
      <c r="L228" t="str">
        <f t="shared" si="18"/>
        <v>PSE owned</v>
      </c>
      <c r="M228" t="str">
        <f t="shared" si="19"/>
        <v>Hopkins Ridge Phase II</v>
      </c>
      <c r="N228" t="str">
        <f t="shared" ref="N228:N231" si="32">B228</f>
        <v>Quantity of RECs Sold</v>
      </c>
    </row>
    <row r="229" spans="1:14" x14ac:dyDescent="0.25">
      <c r="A229" s="63"/>
      <c r="B229" s="77" t="s">
        <v>131</v>
      </c>
      <c r="C229" s="108"/>
      <c r="D229" s="103">
        <v>0</v>
      </c>
      <c r="E229" s="103">
        <v>0</v>
      </c>
      <c r="F229" s="103">
        <v>0</v>
      </c>
      <c r="G229" s="103">
        <v>0</v>
      </c>
      <c r="H229" s="104">
        <v>0</v>
      </c>
      <c r="L229" t="str">
        <f t="shared" ref="L229:L292" si="33">VLOOKUP(M229,$B$4:$D$47,3)</f>
        <v>PSE owned</v>
      </c>
      <c r="M229" t="str">
        <f t="shared" ref="M229:M292" si="34">M228</f>
        <v>Hopkins Ridge Phase II</v>
      </c>
      <c r="N229" t="str">
        <f t="shared" si="32"/>
        <v>Bonus Incentives Transferred</v>
      </c>
    </row>
    <row r="230" spans="1:14" x14ac:dyDescent="0.25">
      <c r="A230" s="63"/>
      <c r="B230" s="77" t="s">
        <v>132</v>
      </c>
      <c r="D230" s="105">
        <v>0</v>
      </c>
      <c r="E230" s="106">
        <v>0</v>
      </c>
      <c r="F230" s="106">
        <v>0</v>
      </c>
      <c r="G230" s="106">
        <v>0</v>
      </c>
      <c r="H230" s="107">
        <v>0</v>
      </c>
      <c r="L230" t="str">
        <f t="shared" si="33"/>
        <v>PSE owned</v>
      </c>
      <c r="M230" t="str">
        <f t="shared" si="34"/>
        <v>Hopkins Ridge Phase II</v>
      </c>
      <c r="N230" t="str">
        <f t="shared" si="32"/>
        <v>Bonus Incentives Not Realized</v>
      </c>
    </row>
    <row r="231" spans="1:14" x14ac:dyDescent="0.25">
      <c r="A231" s="63"/>
      <c r="B231" s="1" t="s">
        <v>133</v>
      </c>
      <c r="C231" s="63"/>
      <c r="D231" s="78">
        <f>SUM(D228:D230)</f>
        <v>0</v>
      </c>
      <c r="E231" s="78">
        <f>SUM(E228:E230)</f>
        <v>-7200</v>
      </c>
      <c r="F231" s="78">
        <f>SUM(F228:F230)</f>
        <v>0</v>
      </c>
      <c r="G231" s="78">
        <f>SUM(G228:G230)</f>
        <v>0</v>
      </c>
      <c r="H231" s="78">
        <f>SUM(H228:H230)</f>
        <v>0</v>
      </c>
      <c r="L231" t="str">
        <f t="shared" si="33"/>
        <v>PSE owned</v>
      </c>
      <c r="M231" t="str">
        <f t="shared" si="34"/>
        <v>Hopkins Ridge Phase II</v>
      </c>
      <c r="N231" t="str">
        <f t="shared" si="32"/>
        <v>Total Sold / Transferred / Unrealized</v>
      </c>
    </row>
    <row r="232" spans="1:14" x14ac:dyDescent="0.25">
      <c r="A232" s="63"/>
      <c r="B232" s="79"/>
      <c r="C232" s="63"/>
      <c r="D232" s="72"/>
      <c r="E232" s="72"/>
      <c r="F232" s="72"/>
      <c r="G232" s="72"/>
      <c r="H232" s="78"/>
      <c r="L232" t="str">
        <f t="shared" si="33"/>
        <v>PSE owned</v>
      </c>
      <c r="M232" t="str">
        <f t="shared" si="34"/>
        <v>Hopkins Ridge Phase II</v>
      </c>
    </row>
    <row r="233" spans="1:14" ht="18.75" x14ac:dyDescent="0.3">
      <c r="A233" s="65" t="s">
        <v>124</v>
      </c>
      <c r="B233" s="63"/>
      <c r="C233" s="63"/>
      <c r="D233" s="6">
        <f>E233-1</f>
        <v>2020</v>
      </c>
      <c r="E233" s="6">
        <f>F233-1</f>
        <v>2021</v>
      </c>
      <c r="F233" s="6">
        <f>G233-1</f>
        <v>2022</v>
      </c>
      <c r="G233" s="6">
        <f>H233-1</f>
        <v>2023</v>
      </c>
      <c r="H233" s="6">
        <v>2024</v>
      </c>
      <c r="L233" t="str">
        <f t="shared" si="33"/>
        <v>PSE owned</v>
      </c>
      <c r="M233" t="str">
        <f t="shared" si="34"/>
        <v>Hopkins Ridge Phase II</v>
      </c>
    </row>
    <row r="234" spans="1:14" x14ac:dyDescent="0.25">
      <c r="A234" s="63"/>
      <c r="B234" s="2" t="str">
        <f>(D233-1) &amp; " Surplus Applied to " &amp; D233</f>
        <v>2019 Surplus Applied to 2020</v>
      </c>
      <c r="C234" s="63"/>
      <c r="D234" s="80">
        <v>15655</v>
      </c>
      <c r="E234" s="81"/>
      <c r="F234" s="81"/>
      <c r="G234" s="81"/>
      <c r="H234" s="82"/>
      <c r="L234" t="str">
        <f t="shared" si="33"/>
        <v>PSE owned</v>
      </c>
      <c r="M234" t="str">
        <f t="shared" si="34"/>
        <v>Hopkins Ridge Phase II</v>
      </c>
      <c r="N234" t="str">
        <f t="shared" ref="N234:N244" si="35">B234</f>
        <v>2019 Surplus Applied to 2020</v>
      </c>
    </row>
    <row r="235" spans="1:14" x14ac:dyDescent="0.25">
      <c r="A235" s="63"/>
      <c r="B235" s="2" t="str">
        <f>D233 &amp; " Surplus Applied to " &amp; (D233-1)</f>
        <v>2020 Surplus Applied to 2019</v>
      </c>
      <c r="C235" s="63"/>
      <c r="D235" s="83">
        <v>0</v>
      </c>
      <c r="E235" s="84"/>
      <c r="F235" s="84"/>
      <c r="G235" s="84"/>
      <c r="H235" s="85"/>
      <c r="L235" t="str">
        <f t="shared" si="33"/>
        <v>PSE owned</v>
      </c>
      <c r="M235" t="str">
        <f t="shared" si="34"/>
        <v>Hopkins Ridge Phase II</v>
      </c>
      <c r="N235" t="str">
        <f t="shared" si="35"/>
        <v>2020 Surplus Applied to 2019</v>
      </c>
    </row>
    <row r="236" spans="1:14" x14ac:dyDescent="0.25">
      <c r="A236" s="63"/>
      <c r="B236" s="2" t="str">
        <f>(E233-1) &amp; " Surplus Applied to " &amp; E233</f>
        <v>2020 Surplus Applied to 2021</v>
      </c>
      <c r="C236" s="63"/>
      <c r="D236" s="86">
        <f>-E236</f>
        <v>0</v>
      </c>
      <c r="E236" s="87">
        <v>0</v>
      </c>
      <c r="F236" s="35"/>
      <c r="G236" s="35"/>
      <c r="H236" s="36"/>
      <c r="L236" t="str">
        <f t="shared" si="33"/>
        <v>PSE owned</v>
      </c>
      <c r="M236" t="str">
        <f t="shared" si="34"/>
        <v>Hopkins Ridge Phase II</v>
      </c>
      <c r="N236" t="str">
        <f t="shared" si="35"/>
        <v>2020 Surplus Applied to 2021</v>
      </c>
    </row>
    <row r="237" spans="1:14" x14ac:dyDescent="0.25">
      <c r="A237" s="63"/>
      <c r="B237" s="2" t="str">
        <f>E233 &amp; " Surplus Applied to " &amp; (E233-1)</f>
        <v>2021 Surplus Applied to 2020</v>
      </c>
      <c r="C237" s="63"/>
      <c r="D237" s="88">
        <f>-E237</f>
        <v>0</v>
      </c>
      <c r="E237" s="89">
        <v>0</v>
      </c>
      <c r="F237" s="84"/>
      <c r="G237" s="84"/>
      <c r="H237" s="85"/>
      <c r="L237" t="str">
        <f t="shared" si="33"/>
        <v>PSE owned</v>
      </c>
      <c r="M237" t="str">
        <f t="shared" si="34"/>
        <v>Hopkins Ridge Phase II</v>
      </c>
      <c r="N237" t="str">
        <f t="shared" si="35"/>
        <v>2021 Surplus Applied to 2020</v>
      </c>
    </row>
    <row r="238" spans="1:14" x14ac:dyDescent="0.25">
      <c r="A238" s="63"/>
      <c r="B238" s="2" t="str">
        <f>(F233-1) &amp; " Surplus Applied to " &amp; F233</f>
        <v>2021 Surplus Applied to 2022</v>
      </c>
      <c r="C238" s="63"/>
      <c r="D238" s="41"/>
      <c r="E238" s="90">
        <f>-F238</f>
        <v>0</v>
      </c>
      <c r="F238" s="38">
        <v>0</v>
      </c>
      <c r="G238" s="39"/>
      <c r="H238" s="40"/>
      <c r="L238" t="str">
        <f t="shared" si="33"/>
        <v>PSE owned</v>
      </c>
      <c r="M238" t="str">
        <f t="shared" si="34"/>
        <v>Hopkins Ridge Phase II</v>
      </c>
      <c r="N238" t="str">
        <f t="shared" si="35"/>
        <v>2021 Surplus Applied to 2022</v>
      </c>
    </row>
    <row r="239" spans="1:14" x14ac:dyDescent="0.25">
      <c r="A239" s="63"/>
      <c r="B239" s="2" t="str">
        <f>F233 &amp; " Surplus Applied to " &amp; (F233-1)</f>
        <v>2022 Surplus Applied to 2021</v>
      </c>
      <c r="C239" s="63"/>
      <c r="D239" s="91"/>
      <c r="E239" s="92">
        <f>-F239</f>
        <v>0</v>
      </c>
      <c r="F239" s="89">
        <v>0</v>
      </c>
      <c r="G239" s="84"/>
      <c r="H239" s="85"/>
      <c r="L239" t="str">
        <f t="shared" si="33"/>
        <v>PSE owned</v>
      </c>
      <c r="M239" t="str">
        <f t="shared" si="34"/>
        <v>Hopkins Ridge Phase II</v>
      </c>
      <c r="N239" t="str">
        <f t="shared" si="35"/>
        <v>2022 Surplus Applied to 2021</v>
      </c>
    </row>
    <row r="240" spans="1:14" x14ac:dyDescent="0.25">
      <c r="A240" s="63"/>
      <c r="B240" s="2" t="str">
        <f>(G233-1) &amp; " Surplus Applied to " &amp; G233</f>
        <v>2022 Surplus Applied to 2023</v>
      </c>
      <c r="C240" s="63"/>
      <c r="D240" s="41"/>
      <c r="E240" s="39"/>
      <c r="F240" s="90">
        <f>-G240</f>
        <v>0</v>
      </c>
      <c r="G240" s="38">
        <v>0</v>
      </c>
      <c r="H240" s="40"/>
      <c r="L240" t="str">
        <f t="shared" si="33"/>
        <v>PSE owned</v>
      </c>
      <c r="M240" t="str">
        <f t="shared" si="34"/>
        <v>Hopkins Ridge Phase II</v>
      </c>
      <c r="N240" t="str">
        <f t="shared" si="35"/>
        <v>2022 Surplus Applied to 2023</v>
      </c>
    </row>
    <row r="241" spans="1:14" x14ac:dyDescent="0.25">
      <c r="A241" s="63"/>
      <c r="B241" s="2" t="str">
        <f>G233 &amp; " Surplus Applied to " &amp; (G233-1)</f>
        <v>2023 Surplus Applied to 2022</v>
      </c>
      <c r="C241" s="63"/>
      <c r="D241" s="91"/>
      <c r="E241" s="84"/>
      <c r="F241" s="92">
        <f>-G241</f>
        <v>0</v>
      </c>
      <c r="G241" s="89">
        <v>0</v>
      </c>
      <c r="H241" s="85"/>
      <c r="L241" t="str">
        <f t="shared" si="33"/>
        <v>PSE owned</v>
      </c>
      <c r="M241" t="str">
        <f t="shared" si="34"/>
        <v>Hopkins Ridge Phase II</v>
      </c>
      <c r="N241" t="str">
        <f t="shared" si="35"/>
        <v>2023 Surplus Applied to 2022</v>
      </c>
    </row>
    <row r="242" spans="1:14" x14ac:dyDescent="0.25">
      <c r="A242" s="63"/>
      <c r="B242" s="2" t="str">
        <f>(H233-1) &amp; " Surplus Applied to " &amp; H233</f>
        <v>2023 Surplus Applied to 2024</v>
      </c>
      <c r="C242" s="63"/>
      <c r="D242" s="41"/>
      <c r="E242" s="39"/>
      <c r="F242" s="39"/>
      <c r="G242" s="90">
        <f>-H242</f>
        <v>0</v>
      </c>
      <c r="H242" s="42">
        <v>0</v>
      </c>
      <c r="L242" t="str">
        <f t="shared" si="33"/>
        <v>PSE owned</v>
      </c>
      <c r="M242" t="str">
        <f t="shared" si="34"/>
        <v>Hopkins Ridge Phase II</v>
      </c>
      <c r="N242" t="str">
        <f t="shared" si="35"/>
        <v>2023 Surplus Applied to 2024</v>
      </c>
    </row>
    <row r="243" spans="1:14" x14ac:dyDescent="0.25">
      <c r="A243" s="63"/>
      <c r="B243" s="2" t="str">
        <f>H233 &amp; " Surplus Applied to " &amp; (H233-1)</f>
        <v>2024 Surplus Applied to 2023</v>
      </c>
      <c r="C243" s="63"/>
      <c r="D243" s="93"/>
      <c r="E243" s="94"/>
      <c r="F243" s="94"/>
      <c r="G243" s="95">
        <f>-H243</f>
        <v>0</v>
      </c>
      <c r="H243" s="96">
        <v>0</v>
      </c>
      <c r="L243" t="str">
        <f t="shared" si="33"/>
        <v>PSE owned</v>
      </c>
      <c r="M243" t="str">
        <f t="shared" si="34"/>
        <v>Hopkins Ridge Phase II</v>
      </c>
      <c r="N243" t="str">
        <f t="shared" si="35"/>
        <v>2024 Surplus Applied to 2023</v>
      </c>
    </row>
    <row r="244" spans="1:14" x14ac:dyDescent="0.25">
      <c r="A244" s="63"/>
      <c r="B244" s="1" t="s">
        <v>125</v>
      </c>
      <c r="C244" s="63"/>
      <c r="D244" s="78">
        <f>SUM(D234:D243)</f>
        <v>15655</v>
      </c>
      <c r="E244" s="78">
        <f>SUM(E234:E243)</f>
        <v>0</v>
      </c>
      <c r="F244" s="78">
        <f>SUM(F234:F243)</f>
        <v>0</v>
      </c>
      <c r="G244" s="78">
        <f>SUM(G234:G243)</f>
        <v>0</v>
      </c>
      <c r="H244" s="78">
        <f>SUM(H234:H243)</f>
        <v>0</v>
      </c>
      <c r="L244" t="str">
        <f t="shared" si="33"/>
        <v>PSE owned</v>
      </c>
      <c r="M244" t="str">
        <f t="shared" si="34"/>
        <v>Hopkins Ridge Phase II</v>
      </c>
      <c r="N244" t="str">
        <f t="shared" si="35"/>
        <v>Net Surplus Adjustments</v>
      </c>
    </row>
    <row r="245" spans="1:14" x14ac:dyDescent="0.25">
      <c r="A245" s="63"/>
      <c r="B245" s="79"/>
      <c r="C245" s="63"/>
      <c r="D245" s="78"/>
      <c r="E245" s="78"/>
      <c r="F245" s="78"/>
      <c r="G245" s="78"/>
      <c r="H245" s="78"/>
      <c r="L245" t="str">
        <f t="shared" si="33"/>
        <v>PSE owned</v>
      </c>
      <c r="M245" t="str">
        <f t="shared" si="34"/>
        <v>Hopkins Ridge Phase II</v>
      </c>
    </row>
    <row r="246" spans="1:14" x14ac:dyDescent="0.25">
      <c r="A246" s="63"/>
      <c r="B246" s="1" t="s">
        <v>126</v>
      </c>
      <c r="C246" s="66"/>
      <c r="D246" s="97">
        <v>0</v>
      </c>
      <c r="E246" s="98">
        <v>0</v>
      </c>
      <c r="F246" s="98">
        <v>0</v>
      </c>
      <c r="G246" s="98">
        <v>0</v>
      </c>
      <c r="H246" s="99">
        <v>0</v>
      </c>
      <c r="L246" t="str">
        <f t="shared" si="33"/>
        <v>PSE owned</v>
      </c>
      <c r="M246" t="str">
        <f t="shared" si="34"/>
        <v>Hopkins Ridge Phase II</v>
      </c>
      <c r="N246" t="str">
        <f t="shared" ref="N246" si="36">B246</f>
        <v>Adjustment for Events Beyond Control</v>
      </c>
    </row>
    <row r="247" spans="1:14" x14ac:dyDescent="0.25">
      <c r="A247" s="63"/>
      <c r="B247" s="79"/>
      <c r="C247" s="63"/>
      <c r="D247" s="78"/>
      <c r="E247" s="78"/>
      <c r="F247" s="78"/>
      <c r="G247" s="78"/>
      <c r="H247" s="78"/>
      <c r="L247" t="str">
        <f t="shared" si="33"/>
        <v>PSE owned</v>
      </c>
      <c r="M247" t="str">
        <f t="shared" si="34"/>
        <v>Hopkins Ridge Phase II</v>
      </c>
    </row>
    <row r="248" spans="1:14" ht="18.75" x14ac:dyDescent="0.3">
      <c r="A248" s="65" t="s">
        <v>138</v>
      </c>
      <c r="B248" s="63"/>
      <c r="C248" s="66"/>
      <c r="D248" s="100">
        <f>SUM(D220,D225,D231,D244,D246)</f>
        <v>37640</v>
      </c>
      <c r="E248" s="100">
        <f>SUM(E220,E225,E231,E244,E246)</f>
        <v>12029</v>
      </c>
      <c r="F248" s="100">
        <f>SUM(F220,F225,F231,F244,F246)</f>
        <v>16128</v>
      </c>
      <c r="G248" s="100">
        <f>SUM(G220,G225,G231,G244,G246)</f>
        <v>15115</v>
      </c>
      <c r="H248" s="101">
        <f>SUM(H220,H225,H231,H244,H246)</f>
        <v>18495</v>
      </c>
      <c r="L248" t="str">
        <f t="shared" si="33"/>
        <v>PSE owned</v>
      </c>
      <c r="M248" t="str">
        <f t="shared" si="34"/>
        <v>Hopkins Ridge Phase II</v>
      </c>
    </row>
    <row r="249" spans="1:14" x14ac:dyDescent="0.25">
      <c r="A249" s="63"/>
      <c r="B249" s="79"/>
      <c r="C249" s="102" t="s">
        <v>128</v>
      </c>
      <c r="D249" s="78">
        <v>37640</v>
      </c>
      <c r="E249" s="78">
        <v>12029</v>
      </c>
      <c r="F249" s="78">
        <v>0</v>
      </c>
      <c r="G249" s="78">
        <v>0</v>
      </c>
      <c r="H249" s="78">
        <v>0</v>
      </c>
      <c r="L249" t="str">
        <f t="shared" si="33"/>
        <v>PSE owned</v>
      </c>
      <c r="M249" t="str">
        <f t="shared" si="34"/>
        <v>Hopkins Ridge Phase II</v>
      </c>
    </row>
    <row r="250" spans="1:14" x14ac:dyDescent="0.25">
      <c r="A250" s="63" t="s">
        <v>145</v>
      </c>
      <c r="B250" s="63"/>
      <c r="C250" s="63"/>
      <c r="D250" s="64"/>
      <c r="E250" s="64"/>
      <c r="F250" s="64"/>
      <c r="G250" s="64"/>
      <c r="H250" s="64"/>
      <c r="L250" t="str">
        <f t="shared" si="33"/>
        <v>PSE owned</v>
      </c>
      <c r="M250" t="str">
        <f t="shared" si="34"/>
        <v>Hopkins Ridge Phase II</v>
      </c>
    </row>
    <row r="251" spans="1:14" x14ac:dyDescent="0.25">
      <c r="L251" t="str">
        <f t="shared" si="33"/>
        <v>PSE owned</v>
      </c>
      <c r="M251" t="str">
        <f t="shared" si="34"/>
        <v>Hopkins Ridge Phase II</v>
      </c>
    </row>
    <row r="252" spans="1:14" ht="21" x14ac:dyDescent="0.35">
      <c r="A252" s="58">
        <f>A214+1</f>
        <v>6</v>
      </c>
      <c r="B252" s="58"/>
      <c r="C252" s="59" t="s">
        <v>13</v>
      </c>
      <c r="D252" s="60"/>
      <c r="E252" s="61"/>
      <c r="F252" s="61"/>
      <c r="G252" s="61"/>
      <c r="H252" s="62"/>
      <c r="L252" t="str">
        <f t="shared" si="33"/>
        <v>REC only</v>
      </c>
      <c r="M252" t="str">
        <f t="shared" ref="M252" si="37">C252</f>
        <v>Klondike III</v>
      </c>
    </row>
    <row r="253" spans="1:14" x14ac:dyDescent="0.25">
      <c r="A253" s="63"/>
      <c r="B253" s="63"/>
      <c r="C253" s="63" t="s">
        <v>15</v>
      </c>
      <c r="D253" s="64"/>
      <c r="E253" s="64"/>
      <c r="F253" s="64"/>
      <c r="G253" s="64"/>
      <c r="H253" s="64"/>
      <c r="L253" t="str">
        <f t="shared" si="33"/>
        <v>REC only</v>
      </c>
      <c r="M253" t="str">
        <f t="shared" ref="M253" si="38">M252</f>
        <v>Klondike III</v>
      </c>
    </row>
    <row r="254" spans="1:14" ht="18.75" x14ac:dyDescent="0.3">
      <c r="A254" s="65" t="s">
        <v>134</v>
      </c>
      <c r="B254" s="65"/>
      <c r="C254" s="63"/>
      <c r="D254" s="6">
        <f>E254-1</f>
        <v>2020</v>
      </c>
      <c r="E254" s="6">
        <f>F254-1</f>
        <v>2021</v>
      </c>
      <c r="F254" s="6">
        <f>G254-1</f>
        <v>2022</v>
      </c>
      <c r="G254" s="6">
        <f>H254-1</f>
        <v>2023</v>
      </c>
      <c r="H254" s="6">
        <v>2024</v>
      </c>
      <c r="L254" t="str">
        <f t="shared" si="33"/>
        <v>REC only</v>
      </c>
      <c r="M254" t="str">
        <f t="shared" si="34"/>
        <v>Klondike III</v>
      </c>
    </row>
    <row r="255" spans="1:14" x14ac:dyDescent="0.25">
      <c r="A255" s="63"/>
      <c r="B255" s="2" t="str">
        <f>"Total MWh Produced from " &amp;C252</f>
        <v>Total MWh Produced from Klondike III</v>
      </c>
      <c r="C255" s="66"/>
      <c r="D255" s="67">
        <v>139693</v>
      </c>
      <c r="E255" s="67">
        <v>143350</v>
      </c>
      <c r="F255" s="67">
        <v>118073</v>
      </c>
      <c r="G255" s="67">
        <v>113087</v>
      </c>
      <c r="H255" s="68">
        <v>128557</v>
      </c>
      <c r="L255" t="str">
        <f t="shared" si="33"/>
        <v>REC only</v>
      </c>
      <c r="M255" t="str">
        <f t="shared" si="34"/>
        <v>Klondike III</v>
      </c>
      <c r="N255" t="str">
        <f t="shared" ref="N255:N258" si="39">B255</f>
        <v>Total MWh Produced from Klondike III</v>
      </c>
    </row>
    <row r="256" spans="1:14" x14ac:dyDescent="0.25">
      <c r="A256" s="63"/>
      <c r="B256" s="2" t="s">
        <v>102</v>
      </c>
      <c r="C256" s="66"/>
      <c r="D256" s="157">
        <v>1</v>
      </c>
      <c r="E256" s="157">
        <v>1</v>
      </c>
      <c r="F256" s="157">
        <v>1</v>
      </c>
      <c r="G256" s="157">
        <v>1</v>
      </c>
      <c r="H256" s="158">
        <v>1</v>
      </c>
      <c r="L256" t="str">
        <f t="shared" si="33"/>
        <v>REC only</v>
      </c>
      <c r="M256" t="str">
        <f t="shared" si="34"/>
        <v>Klondike III</v>
      </c>
      <c r="N256" t="str">
        <f t="shared" si="39"/>
        <v>Percent of MWh Qualifying Under RCW 19.285</v>
      </c>
    </row>
    <row r="257" spans="1:14" x14ac:dyDescent="0.25">
      <c r="A257" s="63"/>
      <c r="B257" s="2" t="s">
        <v>135</v>
      </c>
      <c r="C257" s="66"/>
      <c r="D257" s="69">
        <v>1</v>
      </c>
      <c r="E257" s="69">
        <v>1</v>
      </c>
      <c r="F257" s="69">
        <v>1</v>
      </c>
      <c r="G257" s="69">
        <v>1</v>
      </c>
      <c r="H257" s="70">
        <v>1</v>
      </c>
      <c r="L257" t="str">
        <f t="shared" si="33"/>
        <v>REC only</v>
      </c>
      <c r="M257" t="str">
        <f t="shared" si="34"/>
        <v>Klondike III</v>
      </c>
      <c r="N257" t="str">
        <f t="shared" si="39"/>
        <v>Percent of Qualifying MWh Allocated to WA</v>
      </c>
    </row>
    <row r="258" spans="1:14" x14ac:dyDescent="0.25">
      <c r="A258" s="63"/>
      <c r="B258" s="1" t="s">
        <v>101</v>
      </c>
      <c r="C258" s="79"/>
      <c r="D258" s="159">
        <f>ROUNDDOWN(D255*D256*D257,0)</f>
        <v>139693</v>
      </c>
      <c r="E258" s="159">
        <f>ROUNDDOWN(E255*E256*E257,0)</f>
        <v>143350</v>
      </c>
      <c r="F258" s="159">
        <f>ROUNDDOWN(F255*F256*F257,0)</f>
        <v>118073</v>
      </c>
      <c r="G258" s="159">
        <f>ROUNDDOWN(G255*G256*G257,0)</f>
        <v>113087</v>
      </c>
      <c r="H258" s="159">
        <f>ROUNDDOWN(H255*H256*H257,0)</f>
        <v>128557</v>
      </c>
      <c r="L258" t="str">
        <f t="shared" si="33"/>
        <v>REC only</v>
      </c>
      <c r="M258" t="str">
        <f t="shared" si="34"/>
        <v>Klondike III</v>
      </c>
      <c r="N258" t="str">
        <f t="shared" si="39"/>
        <v>Eligible MWh Available for RCW 19.285 Compliance</v>
      </c>
    </row>
    <row r="259" spans="1:14" x14ac:dyDescent="0.25">
      <c r="A259" s="63"/>
      <c r="B259" s="63"/>
      <c r="C259" s="63"/>
      <c r="D259" s="71"/>
      <c r="E259" s="71"/>
      <c r="F259" s="71"/>
      <c r="G259" s="72"/>
      <c r="H259" s="73"/>
      <c r="L259" t="str">
        <f t="shared" si="33"/>
        <v>REC only</v>
      </c>
      <c r="M259" t="str">
        <f t="shared" si="34"/>
        <v>Klondike III</v>
      </c>
    </row>
    <row r="260" spans="1:14" ht="18.75" x14ac:dyDescent="0.3">
      <c r="A260" s="65" t="s">
        <v>136</v>
      </c>
      <c r="B260" s="63"/>
      <c r="C260" s="63"/>
      <c r="D260" s="6">
        <f>E260-1</f>
        <v>2020</v>
      </c>
      <c r="E260" s="6">
        <f>F260-1</f>
        <v>2021</v>
      </c>
      <c r="F260" s="6">
        <f>G260-1</f>
        <v>2022</v>
      </c>
      <c r="G260" s="6">
        <f>H260-1</f>
        <v>2023</v>
      </c>
      <c r="H260" s="6">
        <v>2024</v>
      </c>
      <c r="L260" t="str">
        <f t="shared" si="33"/>
        <v>REC only</v>
      </c>
      <c r="M260" t="str">
        <f t="shared" si="34"/>
        <v>Klondike III</v>
      </c>
    </row>
    <row r="261" spans="1:14" x14ac:dyDescent="0.25">
      <c r="A261" s="63"/>
      <c r="B261" s="2" t="s">
        <v>106</v>
      </c>
      <c r="C261" s="66"/>
      <c r="D261" s="109">
        <v>0</v>
      </c>
      <c r="E261" s="110">
        <v>0</v>
      </c>
      <c r="F261" s="110">
        <v>0</v>
      </c>
      <c r="G261" s="110">
        <v>0</v>
      </c>
      <c r="H261" s="111">
        <v>0</v>
      </c>
      <c r="L261" t="str">
        <f t="shared" si="33"/>
        <v>REC only</v>
      </c>
      <c r="M261" t="str">
        <f t="shared" si="34"/>
        <v>Klondike III</v>
      </c>
      <c r="N261" t="str">
        <f t="shared" ref="N261:N263" si="40">B261</f>
        <v>Extra Apprenticeship Credit</v>
      </c>
    </row>
    <row r="262" spans="1:14" x14ac:dyDescent="0.25">
      <c r="A262" s="63"/>
      <c r="B262" s="2" t="s">
        <v>110</v>
      </c>
      <c r="C262" s="66"/>
      <c r="D262" s="16">
        <v>0</v>
      </c>
      <c r="E262" s="112">
        <v>0</v>
      </c>
      <c r="F262" s="112">
        <v>0</v>
      </c>
      <c r="G262" s="112">
        <v>0</v>
      </c>
      <c r="H262" s="113">
        <v>0</v>
      </c>
      <c r="L262" t="str">
        <f t="shared" si="33"/>
        <v>REC only</v>
      </c>
      <c r="M262" t="str">
        <f t="shared" si="34"/>
        <v>Klondike III</v>
      </c>
      <c r="N262" t="str">
        <f t="shared" si="40"/>
        <v>Distributed Generation Bonus</v>
      </c>
    </row>
    <row r="263" spans="1:14" x14ac:dyDescent="0.25">
      <c r="A263" s="63"/>
      <c r="B263" s="1" t="s">
        <v>111</v>
      </c>
      <c r="C263" s="79"/>
      <c r="D263" s="74">
        <f>ROUND(D261+D262,0)</f>
        <v>0</v>
      </c>
      <c r="E263" s="74">
        <f>ROUND(E261+E262,0)</f>
        <v>0</v>
      </c>
      <c r="F263" s="74">
        <f>ROUND(F261+F262,0)</f>
        <v>0</v>
      </c>
      <c r="G263" s="74">
        <f>ROUND(G261+G262,0)</f>
        <v>0</v>
      </c>
      <c r="H263" s="74">
        <f>ROUND(H261+H262,0)</f>
        <v>0</v>
      </c>
      <c r="L263" t="str">
        <f t="shared" si="33"/>
        <v>REC only</v>
      </c>
      <c r="M263" t="str">
        <f t="shared" si="34"/>
        <v>Klondike III</v>
      </c>
      <c r="N263" t="str">
        <f t="shared" si="40"/>
        <v>Total Quantity from Non REC Eligible Generation</v>
      </c>
    </row>
    <row r="264" spans="1:14" x14ac:dyDescent="0.25">
      <c r="A264" s="63"/>
      <c r="B264" s="63"/>
      <c r="C264" s="63"/>
      <c r="D264" s="75"/>
      <c r="E264" s="75"/>
      <c r="F264" s="75"/>
      <c r="G264" s="75"/>
      <c r="H264" s="76"/>
      <c r="L264" t="str">
        <f t="shared" si="33"/>
        <v>REC only</v>
      </c>
      <c r="M264" t="str">
        <f t="shared" si="34"/>
        <v>Klondike III</v>
      </c>
    </row>
    <row r="265" spans="1:14" ht="18.75" x14ac:dyDescent="0.3">
      <c r="A265" s="65" t="s">
        <v>137</v>
      </c>
      <c r="B265" s="63"/>
      <c r="C265" s="63"/>
      <c r="D265" s="6">
        <f>E265-1</f>
        <v>2020</v>
      </c>
      <c r="E265" s="6">
        <f>F265-1</f>
        <v>2021</v>
      </c>
      <c r="F265" s="6">
        <f>G265-1</f>
        <v>2022</v>
      </c>
      <c r="G265" s="6">
        <f>H265-1</f>
        <v>2023</v>
      </c>
      <c r="H265" s="6">
        <v>2024</v>
      </c>
      <c r="L265" t="str">
        <f t="shared" si="33"/>
        <v>REC only</v>
      </c>
      <c r="M265" t="str">
        <f t="shared" si="34"/>
        <v>Klondike III</v>
      </c>
    </row>
    <row r="266" spans="1:14" x14ac:dyDescent="0.25">
      <c r="A266" s="63"/>
      <c r="B266" s="2" t="s">
        <v>130</v>
      </c>
      <c r="C266" s="66"/>
      <c r="D266" s="67">
        <v>-43165</v>
      </c>
      <c r="E266" s="67">
        <v>0</v>
      </c>
      <c r="F266" s="67">
        <v>0</v>
      </c>
      <c r="G266" s="67">
        <v>0</v>
      </c>
      <c r="H266" s="68">
        <v>0</v>
      </c>
      <c r="L266" t="str">
        <f t="shared" si="33"/>
        <v>REC only</v>
      </c>
      <c r="M266" t="str">
        <f t="shared" si="34"/>
        <v>Klondike III</v>
      </c>
      <c r="N266" t="str">
        <f t="shared" ref="N266:N269" si="41">B266</f>
        <v>Quantity of RECs Sold</v>
      </c>
    </row>
    <row r="267" spans="1:14" x14ac:dyDescent="0.25">
      <c r="A267" s="63"/>
      <c r="B267" s="77" t="s">
        <v>131</v>
      </c>
      <c r="C267" s="108"/>
      <c r="D267" s="103">
        <v>0</v>
      </c>
      <c r="E267" s="103">
        <v>0</v>
      </c>
      <c r="F267" s="103">
        <v>0</v>
      </c>
      <c r="G267" s="103">
        <v>0</v>
      </c>
      <c r="H267" s="104">
        <v>0</v>
      </c>
      <c r="L267" t="str">
        <f t="shared" si="33"/>
        <v>REC only</v>
      </c>
      <c r="M267" t="str">
        <f t="shared" si="34"/>
        <v>Klondike III</v>
      </c>
      <c r="N267" t="str">
        <f t="shared" si="41"/>
        <v>Bonus Incentives Transferred</v>
      </c>
    </row>
    <row r="268" spans="1:14" x14ac:dyDescent="0.25">
      <c r="A268" s="63"/>
      <c r="B268" s="77" t="s">
        <v>132</v>
      </c>
      <c r="D268" s="105">
        <v>0</v>
      </c>
      <c r="E268" s="106">
        <v>0</v>
      </c>
      <c r="F268" s="106">
        <v>0</v>
      </c>
      <c r="G268" s="106">
        <v>0</v>
      </c>
      <c r="H268" s="107">
        <v>0</v>
      </c>
      <c r="L268" t="str">
        <f t="shared" si="33"/>
        <v>REC only</v>
      </c>
      <c r="M268" t="str">
        <f t="shared" si="34"/>
        <v>Klondike III</v>
      </c>
      <c r="N268" t="str">
        <f t="shared" si="41"/>
        <v>Bonus Incentives Not Realized</v>
      </c>
    </row>
    <row r="269" spans="1:14" x14ac:dyDescent="0.25">
      <c r="A269" s="63"/>
      <c r="B269" s="1" t="s">
        <v>133</v>
      </c>
      <c r="C269" s="63"/>
      <c r="D269" s="78">
        <f>SUM(D266:D268)</f>
        <v>-43165</v>
      </c>
      <c r="E269" s="78">
        <f>SUM(E266:E268)</f>
        <v>0</v>
      </c>
      <c r="F269" s="78">
        <f>SUM(F266:F268)</f>
        <v>0</v>
      </c>
      <c r="G269" s="78">
        <f>SUM(G266:G268)</f>
        <v>0</v>
      </c>
      <c r="H269" s="78">
        <f>SUM(H266:H268)</f>
        <v>0</v>
      </c>
      <c r="L269" t="str">
        <f t="shared" si="33"/>
        <v>REC only</v>
      </c>
      <c r="M269" t="str">
        <f t="shared" si="34"/>
        <v>Klondike III</v>
      </c>
      <c r="N269" t="str">
        <f t="shared" si="41"/>
        <v>Total Sold / Transferred / Unrealized</v>
      </c>
    </row>
    <row r="270" spans="1:14" x14ac:dyDescent="0.25">
      <c r="A270" s="63"/>
      <c r="B270" s="79"/>
      <c r="C270" s="63"/>
      <c r="D270" s="72"/>
      <c r="E270" s="72"/>
      <c r="F270" s="72"/>
      <c r="G270" s="72"/>
      <c r="H270" s="78"/>
      <c r="L270" t="str">
        <f t="shared" si="33"/>
        <v>REC only</v>
      </c>
      <c r="M270" t="str">
        <f t="shared" si="34"/>
        <v>Klondike III</v>
      </c>
    </row>
    <row r="271" spans="1:14" ht="18.75" x14ac:dyDescent="0.3">
      <c r="A271" s="65" t="s">
        <v>124</v>
      </c>
      <c r="B271" s="63"/>
      <c r="C271" s="63"/>
      <c r="D271" s="6">
        <f>E271-1</f>
        <v>2020</v>
      </c>
      <c r="E271" s="6">
        <f>F271-1</f>
        <v>2021</v>
      </c>
      <c r="F271" s="6">
        <f>G271-1</f>
        <v>2022</v>
      </c>
      <c r="G271" s="6">
        <f>H271-1</f>
        <v>2023</v>
      </c>
      <c r="H271" s="6">
        <v>2024</v>
      </c>
      <c r="L271" t="str">
        <f t="shared" si="33"/>
        <v>REC only</v>
      </c>
      <c r="M271" t="str">
        <f t="shared" si="34"/>
        <v>Klondike III</v>
      </c>
    </row>
    <row r="272" spans="1:14" x14ac:dyDescent="0.25">
      <c r="A272" s="63"/>
      <c r="B272" s="2" t="str">
        <f>(D271-1) &amp; " Surplus Applied to " &amp; D271</f>
        <v>2019 Surplus Applied to 2020</v>
      </c>
      <c r="C272" s="63"/>
      <c r="D272" s="80">
        <v>30152</v>
      </c>
      <c r="E272" s="81"/>
      <c r="F272" s="81"/>
      <c r="G272" s="81"/>
      <c r="H272" s="82"/>
      <c r="L272" t="str">
        <f t="shared" si="33"/>
        <v>REC only</v>
      </c>
      <c r="M272" t="str">
        <f t="shared" si="34"/>
        <v>Klondike III</v>
      </c>
      <c r="N272" t="str">
        <f t="shared" ref="N272:N282" si="42">B272</f>
        <v>2019 Surplus Applied to 2020</v>
      </c>
    </row>
    <row r="273" spans="1:14" x14ac:dyDescent="0.25">
      <c r="A273" s="63"/>
      <c r="B273" s="2" t="str">
        <f>D271 &amp; " Surplus Applied to " &amp; (D271-1)</f>
        <v>2020 Surplus Applied to 2019</v>
      </c>
      <c r="C273" s="63"/>
      <c r="D273" s="83">
        <v>0</v>
      </c>
      <c r="E273" s="84"/>
      <c r="F273" s="84"/>
      <c r="G273" s="84"/>
      <c r="H273" s="85"/>
      <c r="L273" t="str">
        <f t="shared" si="33"/>
        <v>REC only</v>
      </c>
      <c r="M273" t="str">
        <f t="shared" si="34"/>
        <v>Klondike III</v>
      </c>
      <c r="N273" t="str">
        <f t="shared" si="42"/>
        <v>2020 Surplus Applied to 2019</v>
      </c>
    </row>
    <row r="274" spans="1:14" x14ac:dyDescent="0.25">
      <c r="A274" s="63"/>
      <c r="B274" s="2" t="str">
        <f>(E271-1) &amp; " Surplus Applied to " &amp; E271</f>
        <v>2020 Surplus Applied to 2021</v>
      </c>
      <c r="C274" s="63"/>
      <c r="D274" s="86">
        <f>-E274</f>
        <v>0</v>
      </c>
      <c r="E274" s="87">
        <v>0</v>
      </c>
      <c r="F274" s="35"/>
      <c r="G274" s="35"/>
      <c r="H274" s="36"/>
      <c r="L274" t="str">
        <f t="shared" si="33"/>
        <v>REC only</v>
      </c>
      <c r="M274" t="str">
        <f t="shared" si="34"/>
        <v>Klondike III</v>
      </c>
      <c r="N274" t="str">
        <f t="shared" si="42"/>
        <v>2020 Surplus Applied to 2021</v>
      </c>
    </row>
    <row r="275" spans="1:14" x14ac:dyDescent="0.25">
      <c r="A275" s="63"/>
      <c r="B275" s="2" t="str">
        <f>E271 &amp; " Surplus Applied to " &amp; (E271-1)</f>
        <v>2021 Surplus Applied to 2020</v>
      </c>
      <c r="C275" s="63"/>
      <c r="D275" s="88">
        <f>-E275</f>
        <v>0</v>
      </c>
      <c r="E275" s="89">
        <v>0</v>
      </c>
      <c r="F275" s="84"/>
      <c r="G275" s="84"/>
      <c r="H275" s="85"/>
      <c r="L275" t="str">
        <f t="shared" si="33"/>
        <v>REC only</v>
      </c>
      <c r="M275" t="str">
        <f t="shared" si="34"/>
        <v>Klondike III</v>
      </c>
      <c r="N275" t="str">
        <f t="shared" si="42"/>
        <v>2021 Surplus Applied to 2020</v>
      </c>
    </row>
    <row r="276" spans="1:14" x14ac:dyDescent="0.25">
      <c r="A276" s="63"/>
      <c r="B276" s="2" t="str">
        <f>(F271-1) &amp; " Surplus Applied to " &amp; F271</f>
        <v>2021 Surplus Applied to 2022</v>
      </c>
      <c r="C276" s="63"/>
      <c r="D276" s="41"/>
      <c r="E276" s="90">
        <f>-F276</f>
        <v>0</v>
      </c>
      <c r="F276" s="38">
        <v>0</v>
      </c>
      <c r="G276" s="39"/>
      <c r="H276" s="40"/>
      <c r="L276" t="str">
        <f t="shared" si="33"/>
        <v>REC only</v>
      </c>
      <c r="M276" t="str">
        <f t="shared" si="34"/>
        <v>Klondike III</v>
      </c>
      <c r="N276" t="str">
        <f t="shared" si="42"/>
        <v>2021 Surplus Applied to 2022</v>
      </c>
    </row>
    <row r="277" spans="1:14" x14ac:dyDescent="0.25">
      <c r="A277" s="63"/>
      <c r="B277" s="2" t="str">
        <f>F271 &amp; " Surplus Applied to " &amp; (F271-1)</f>
        <v>2022 Surplus Applied to 2021</v>
      </c>
      <c r="C277" s="63"/>
      <c r="D277" s="91"/>
      <c r="E277" s="92">
        <f>-F277</f>
        <v>0</v>
      </c>
      <c r="F277" s="89">
        <v>0</v>
      </c>
      <c r="G277" s="84"/>
      <c r="H277" s="85"/>
      <c r="L277" t="str">
        <f t="shared" si="33"/>
        <v>REC only</v>
      </c>
      <c r="M277" t="str">
        <f t="shared" si="34"/>
        <v>Klondike III</v>
      </c>
      <c r="N277" t="str">
        <f t="shared" si="42"/>
        <v>2022 Surplus Applied to 2021</v>
      </c>
    </row>
    <row r="278" spans="1:14" x14ac:dyDescent="0.25">
      <c r="A278" s="63"/>
      <c r="B278" s="2" t="str">
        <f>(G271-1) &amp; " Surplus Applied to " &amp; G271</f>
        <v>2022 Surplus Applied to 2023</v>
      </c>
      <c r="C278" s="63"/>
      <c r="D278" s="41"/>
      <c r="E278" s="39"/>
      <c r="F278" s="90">
        <f>-G278</f>
        <v>-74096</v>
      </c>
      <c r="G278" s="38">
        <v>74096</v>
      </c>
      <c r="H278" s="40"/>
      <c r="L278" t="str">
        <f t="shared" si="33"/>
        <v>REC only</v>
      </c>
      <c r="M278" t="str">
        <f t="shared" si="34"/>
        <v>Klondike III</v>
      </c>
      <c r="N278" t="str">
        <f t="shared" si="42"/>
        <v>2022 Surplus Applied to 2023</v>
      </c>
    </row>
    <row r="279" spans="1:14" x14ac:dyDescent="0.25">
      <c r="A279" s="63"/>
      <c r="B279" s="2" t="str">
        <f>G271 &amp; " Surplus Applied to " &amp; (G271-1)</f>
        <v>2023 Surplus Applied to 2022</v>
      </c>
      <c r="C279" s="63"/>
      <c r="D279" s="91"/>
      <c r="E279" s="84"/>
      <c r="F279" s="92">
        <f>-G279</f>
        <v>0</v>
      </c>
      <c r="G279" s="89">
        <v>0</v>
      </c>
      <c r="H279" s="85"/>
      <c r="L279" t="str">
        <f t="shared" si="33"/>
        <v>REC only</v>
      </c>
      <c r="M279" t="str">
        <f t="shared" si="34"/>
        <v>Klondike III</v>
      </c>
      <c r="N279" t="str">
        <f t="shared" si="42"/>
        <v>2023 Surplus Applied to 2022</v>
      </c>
    </row>
    <row r="280" spans="1:14" x14ac:dyDescent="0.25">
      <c r="A280" s="63"/>
      <c r="B280" s="2" t="str">
        <f>(H271-1) &amp; " Surplus Applied to " &amp; H271</f>
        <v>2023 Surplus Applied to 2024</v>
      </c>
      <c r="C280" s="63"/>
      <c r="D280" s="41"/>
      <c r="E280" s="39"/>
      <c r="F280" s="39"/>
      <c r="G280" s="90">
        <f>-H280</f>
        <v>-61644</v>
      </c>
      <c r="H280" s="42">
        <v>61644</v>
      </c>
      <c r="L280" t="str">
        <f t="shared" si="33"/>
        <v>REC only</v>
      </c>
      <c r="M280" t="str">
        <f t="shared" si="34"/>
        <v>Klondike III</v>
      </c>
      <c r="N280" t="str">
        <f t="shared" si="42"/>
        <v>2023 Surplus Applied to 2024</v>
      </c>
    </row>
    <row r="281" spans="1:14" x14ac:dyDescent="0.25">
      <c r="A281" s="63"/>
      <c r="B281" s="2" t="str">
        <f>H271 &amp; " Surplus Applied to " &amp; (H271-1)</f>
        <v>2024 Surplus Applied to 2023</v>
      </c>
      <c r="C281" s="63"/>
      <c r="D281" s="93"/>
      <c r="E281" s="94"/>
      <c r="F281" s="94"/>
      <c r="G281" s="95">
        <f>-H281</f>
        <v>0</v>
      </c>
      <c r="H281" s="96">
        <v>0</v>
      </c>
      <c r="L281" t="str">
        <f t="shared" si="33"/>
        <v>REC only</v>
      </c>
      <c r="M281" t="str">
        <f t="shared" si="34"/>
        <v>Klondike III</v>
      </c>
      <c r="N281" t="str">
        <f t="shared" si="42"/>
        <v>2024 Surplus Applied to 2023</v>
      </c>
    </row>
    <row r="282" spans="1:14" x14ac:dyDescent="0.25">
      <c r="A282" s="63"/>
      <c r="B282" s="1" t="s">
        <v>125</v>
      </c>
      <c r="C282" s="63"/>
      <c r="D282" s="78">
        <f>SUM(D272:D281)</f>
        <v>30152</v>
      </c>
      <c r="E282" s="78">
        <f>SUM(E272:E281)</f>
        <v>0</v>
      </c>
      <c r="F282" s="78">
        <f>SUM(F272:F281)</f>
        <v>-74096</v>
      </c>
      <c r="G282" s="78">
        <f>SUM(G272:G281)</f>
        <v>12452</v>
      </c>
      <c r="H282" s="78">
        <f>SUM(H272:H281)</f>
        <v>61644</v>
      </c>
      <c r="L282" t="str">
        <f t="shared" si="33"/>
        <v>REC only</v>
      </c>
      <c r="M282" t="str">
        <f t="shared" si="34"/>
        <v>Klondike III</v>
      </c>
      <c r="N282" t="str">
        <f t="shared" si="42"/>
        <v>Net Surplus Adjustments</v>
      </c>
    </row>
    <row r="283" spans="1:14" x14ac:dyDescent="0.25">
      <c r="A283" s="63"/>
      <c r="B283" s="79"/>
      <c r="C283" s="63"/>
      <c r="D283" s="78"/>
      <c r="E283" s="78"/>
      <c r="F283" s="78"/>
      <c r="G283" s="78"/>
      <c r="H283" s="78"/>
      <c r="L283" t="str">
        <f t="shared" si="33"/>
        <v>REC only</v>
      </c>
      <c r="M283" t="str">
        <f t="shared" si="34"/>
        <v>Klondike III</v>
      </c>
    </row>
    <row r="284" spans="1:14" x14ac:dyDescent="0.25">
      <c r="A284" s="63"/>
      <c r="B284" s="1" t="s">
        <v>126</v>
      </c>
      <c r="C284" s="66"/>
      <c r="D284" s="97">
        <v>0</v>
      </c>
      <c r="E284" s="98">
        <v>0</v>
      </c>
      <c r="F284" s="98">
        <v>0</v>
      </c>
      <c r="G284" s="98">
        <v>0</v>
      </c>
      <c r="H284" s="99">
        <v>0</v>
      </c>
      <c r="L284" t="str">
        <f t="shared" si="33"/>
        <v>REC only</v>
      </c>
      <c r="M284" t="str">
        <f t="shared" si="34"/>
        <v>Klondike III</v>
      </c>
      <c r="N284" t="str">
        <f t="shared" ref="N284" si="43">B284</f>
        <v>Adjustment for Events Beyond Control</v>
      </c>
    </row>
    <row r="285" spans="1:14" x14ac:dyDescent="0.25">
      <c r="A285" s="63"/>
      <c r="B285" s="79"/>
      <c r="C285" s="63"/>
      <c r="D285" s="78"/>
      <c r="E285" s="78"/>
      <c r="F285" s="78"/>
      <c r="G285" s="78"/>
      <c r="H285" s="78"/>
      <c r="L285" t="str">
        <f t="shared" si="33"/>
        <v>REC only</v>
      </c>
      <c r="M285" t="str">
        <f t="shared" si="34"/>
        <v>Klondike III</v>
      </c>
    </row>
    <row r="286" spans="1:14" ht="18.75" x14ac:dyDescent="0.3">
      <c r="A286" s="65" t="s">
        <v>138</v>
      </c>
      <c r="B286" s="63"/>
      <c r="C286" s="66"/>
      <c r="D286" s="100">
        <f>SUM(D258,D263,D269,D282,D284)</f>
        <v>126680</v>
      </c>
      <c r="E286" s="100">
        <f>SUM(E258,E263,E269,E282,E284)</f>
        <v>143350</v>
      </c>
      <c r="F286" s="100">
        <f>SUM(F258,F263,F269,F282,F284)</f>
        <v>43977</v>
      </c>
      <c r="G286" s="100">
        <f>SUM(G258,G263,G269,G282,G284)</f>
        <v>125539</v>
      </c>
      <c r="H286" s="101">
        <f>SUM(H258,H263,H269,H282,H284)</f>
        <v>190201</v>
      </c>
      <c r="L286" t="str">
        <f t="shared" si="33"/>
        <v>REC only</v>
      </c>
      <c r="M286" t="str">
        <f t="shared" si="34"/>
        <v>Klondike III</v>
      </c>
    </row>
    <row r="287" spans="1:14" x14ac:dyDescent="0.25">
      <c r="A287" s="63"/>
      <c r="B287" s="79"/>
      <c r="C287" s="102" t="s">
        <v>128</v>
      </c>
      <c r="D287" s="78">
        <v>126680</v>
      </c>
      <c r="E287" s="78">
        <v>143350</v>
      </c>
      <c r="F287" s="78">
        <v>0</v>
      </c>
      <c r="G287" s="78">
        <v>0</v>
      </c>
      <c r="H287" s="78">
        <v>0</v>
      </c>
      <c r="L287" t="str">
        <f t="shared" si="33"/>
        <v>REC only</v>
      </c>
      <c r="M287" t="str">
        <f t="shared" si="34"/>
        <v>Klondike III</v>
      </c>
    </row>
    <row r="288" spans="1:14" x14ac:dyDescent="0.25">
      <c r="A288" s="63" t="s">
        <v>145</v>
      </c>
      <c r="B288" s="63"/>
      <c r="C288" s="63"/>
      <c r="D288" s="64"/>
      <c r="E288" s="64"/>
      <c r="F288" s="64"/>
      <c r="G288" s="64"/>
      <c r="H288" s="64"/>
      <c r="L288" t="str">
        <f t="shared" si="33"/>
        <v>REC only</v>
      </c>
      <c r="M288" t="str">
        <f t="shared" si="34"/>
        <v>Klondike III</v>
      </c>
    </row>
    <row r="289" spans="1:14" x14ac:dyDescent="0.25">
      <c r="L289" t="str">
        <f t="shared" si="33"/>
        <v>REC only</v>
      </c>
      <c r="M289" t="str">
        <f t="shared" si="34"/>
        <v>Klondike III</v>
      </c>
    </row>
    <row r="290" spans="1:14" ht="21" x14ac:dyDescent="0.35">
      <c r="A290" s="58">
        <f>A252+1</f>
        <v>7</v>
      </c>
      <c r="B290" s="58"/>
      <c r="C290" s="59" t="s">
        <v>16</v>
      </c>
      <c r="D290" s="60"/>
      <c r="E290" s="61"/>
      <c r="F290" s="61"/>
      <c r="G290" s="61"/>
      <c r="H290" s="62"/>
      <c r="L290" t="str">
        <f t="shared" si="33"/>
        <v>REC only</v>
      </c>
      <c r="M290" t="str">
        <f t="shared" ref="M290" si="44">C290</f>
        <v>Lower Snake River - Dodge Junction</v>
      </c>
    </row>
    <row r="291" spans="1:14" x14ac:dyDescent="0.25">
      <c r="A291" s="63"/>
      <c r="B291" s="63"/>
      <c r="C291" s="63" t="s">
        <v>4</v>
      </c>
      <c r="D291" s="64"/>
      <c r="E291" s="64"/>
      <c r="F291" s="64"/>
      <c r="G291" s="64"/>
      <c r="H291" s="64"/>
      <c r="L291" t="str">
        <f t="shared" si="33"/>
        <v>REC only</v>
      </c>
      <c r="M291" t="str">
        <f t="shared" ref="M291" si="45">M290</f>
        <v>Lower Snake River - Dodge Junction</v>
      </c>
    </row>
    <row r="292" spans="1:14" ht="18.75" x14ac:dyDescent="0.3">
      <c r="A292" s="65" t="s">
        <v>134</v>
      </c>
      <c r="B292" s="65"/>
      <c r="C292" s="63"/>
      <c r="D292" s="6">
        <f>E292-1</f>
        <v>2020</v>
      </c>
      <c r="E292" s="6">
        <f>F292-1</f>
        <v>2021</v>
      </c>
      <c r="F292" s="6">
        <f>G292-1</f>
        <v>2022</v>
      </c>
      <c r="G292" s="6">
        <f>H292-1</f>
        <v>2023</v>
      </c>
      <c r="H292" s="6">
        <v>2024</v>
      </c>
      <c r="L292" t="str">
        <f t="shared" si="33"/>
        <v>REC only</v>
      </c>
      <c r="M292" t="str">
        <f t="shared" si="34"/>
        <v>Lower Snake River - Dodge Junction</v>
      </c>
    </row>
    <row r="293" spans="1:14" x14ac:dyDescent="0.25">
      <c r="A293" s="63"/>
      <c r="B293" s="2" t="str">
        <f>"Total MWh Produced from " &amp;C290</f>
        <v>Total MWh Produced from Lower Snake River - Dodge Junction</v>
      </c>
      <c r="C293" s="66"/>
      <c r="D293" s="67">
        <v>564293</v>
      </c>
      <c r="E293" s="67">
        <v>542721</v>
      </c>
      <c r="F293" s="67">
        <v>446482</v>
      </c>
      <c r="G293" s="67">
        <v>406656</v>
      </c>
      <c r="H293" s="68">
        <v>482685.86557706969</v>
      </c>
      <c r="L293" t="str">
        <f t="shared" ref="L293:L356" si="46">VLOOKUP(M293,$B$4:$D$47,3)</f>
        <v>REC only</v>
      </c>
      <c r="M293" t="str">
        <f t="shared" ref="M293:M356" si="47">M292</f>
        <v>Lower Snake River - Dodge Junction</v>
      </c>
      <c r="N293" t="str">
        <f t="shared" ref="N293:N296" si="48">B293</f>
        <v>Total MWh Produced from Lower Snake River - Dodge Junction</v>
      </c>
    </row>
    <row r="294" spans="1:14" x14ac:dyDescent="0.25">
      <c r="A294" s="63"/>
      <c r="B294" s="2" t="s">
        <v>102</v>
      </c>
      <c r="C294" s="66"/>
      <c r="D294" s="157">
        <v>1</v>
      </c>
      <c r="E294" s="157">
        <v>1</v>
      </c>
      <c r="F294" s="157">
        <v>1</v>
      </c>
      <c r="G294" s="157">
        <v>1</v>
      </c>
      <c r="H294" s="158">
        <v>1</v>
      </c>
      <c r="L294" t="str">
        <f t="shared" si="46"/>
        <v>REC only</v>
      </c>
      <c r="M294" t="str">
        <f t="shared" si="47"/>
        <v>Lower Snake River - Dodge Junction</v>
      </c>
      <c r="N294" t="str">
        <f t="shared" si="48"/>
        <v>Percent of MWh Qualifying Under RCW 19.285</v>
      </c>
    </row>
    <row r="295" spans="1:14" x14ac:dyDescent="0.25">
      <c r="A295" s="63"/>
      <c r="B295" s="2" t="s">
        <v>135</v>
      </c>
      <c r="C295" s="66"/>
      <c r="D295" s="69">
        <v>1</v>
      </c>
      <c r="E295" s="69">
        <v>1</v>
      </c>
      <c r="F295" s="69">
        <v>1</v>
      </c>
      <c r="G295" s="69">
        <v>1</v>
      </c>
      <c r="H295" s="70">
        <v>1</v>
      </c>
      <c r="L295" t="str">
        <f t="shared" si="46"/>
        <v>REC only</v>
      </c>
      <c r="M295" t="str">
        <f t="shared" si="47"/>
        <v>Lower Snake River - Dodge Junction</v>
      </c>
      <c r="N295" t="str">
        <f t="shared" si="48"/>
        <v>Percent of Qualifying MWh Allocated to WA</v>
      </c>
    </row>
    <row r="296" spans="1:14" x14ac:dyDescent="0.25">
      <c r="A296" s="63"/>
      <c r="B296" s="1" t="s">
        <v>101</v>
      </c>
      <c r="C296" s="79"/>
      <c r="D296" s="159">
        <f>ROUNDDOWN(D293*D294*D295,0)</f>
        <v>564293</v>
      </c>
      <c r="E296" s="159">
        <f>ROUNDDOWN(E293*E294*E295,0)</f>
        <v>542721</v>
      </c>
      <c r="F296" s="159">
        <f>ROUNDDOWN(F293*F294*F295,0)</f>
        <v>446482</v>
      </c>
      <c r="G296" s="159">
        <f>ROUNDDOWN(G293*G294*G295,0)</f>
        <v>406656</v>
      </c>
      <c r="H296" s="159">
        <f>ROUNDDOWN(H293*H294*H295,0)</f>
        <v>482685</v>
      </c>
      <c r="L296" t="str">
        <f t="shared" si="46"/>
        <v>REC only</v>
      </c>
      <c r="M296" t="str">
        <f t="shared" si="47"/>
        <v>Lower Snake River - Dodge Junction</v>
      </c>
      <c r="N296" t="str">
        <f t="shared" si="48"/>
        <v>Eligible MWh Available for RCW 19.285 Compliance</v>
      </c>
    </row>
    <row r="297" spans="1:14" x14ac:dyDescent="0.25">
      <c r="A297" s="63"/>
      <c r="B297" s="63"/>
      <c r="C297" s="63"/>
      <c r="D297" s="71"/>
      <c r="E297" s="71"/>
      <c r="F297" s="71"/>
      <c r="G297" s="72"/>
      <c r="H297" s="73"/>
      <c r="L297" t="str">
        <f t="shared" si="46"/>
        <v>REC only</v>
      </c>
      <c r="M297" t="str">
        <f t="shared" si="47"/>
        <v>Lower Snake River - Dodge Junction</v>
      </c>
    </row>
    <row r="298" spans="1:14" ht="18.75" x14ac:dyDescent="0.3">
      <c r="A298" s="65" t="s">
        <v>136</v>
      </c>
      <c r="B298" s="63"/>
      <c r="C298" s="63"/>
      <c r="D298" s="6">
        <f>E298-1</f>
        <v>2020</v>
      </c>
      <c r="E298" s="6">
        <f>F298-1</f>
        <v>2021</v>
      </c>
      <c r="F298" s="6">
        <f>G298-1</f>
        <v>2022</v>
      </c>
      <c r="G298" s="6">
        <f>H298-1</f>
        <v>2023</v>
      </c>
      <c r="H298" s="6">
        <v>2024</v>
      </c>
      <c r="L298" t="str">
        <f t="shared" si="46"/>
        <v>REC only</v>
      </c>
      <c r="M298" t="str">
        <f t="shared" si="47"/>
        <v>Lower Snake River - Dodge Junction</v>
      </c>
    </row>
    <row r="299" spans="1:14" x14ac:dyDescent="0.25">
      <c r="A299" s="63"/>
      <c r="B299" s="2" t="s">
        <v>106</v>
      </c>
      <c r="C299" s="66"/>
      <c r="D299" s="109">
        <v>112858.6</v>
      </c>
      <c r="E299" s="110">
        <v>108544.20000000001</v>
      </c>
      <c r="F299" s="110">
        <v>89296.400000000009</v>
      </c>
      <c r="G299" s="110">
        <v>81331.200000000012</v>
      </c>
      <c r="H299" s="111">
        <v>96537</v>
      </c>
      <c r="L299" t="str">
        <f t="shared" si="46"/>
        <v>REC only</v>
      </c>
      <c r="M299" t="str">
        <f t="shared" si="47"/>
        <v>Lower Snake River - Dodge Junction</v>
      </c>
      <c r="N299" t="str">
        <f t="shared" ref="N299:N301" si="49">B299</f>
        <v>Extra Apprenticeship Credit</v>
      </c>
    </row>
    <row r="300" spans="1:14" x14ac:dyDescent="0.25">
      <c r="A300" s="63"/>
      <c r="B300" s="2" t="s">
        <v>110</v>
      </c>
      <c r="C300" s="66"/>
      <c r="D300" s="16">
        <v>0</v>
      </c>
      <c r="E300" s="112">
        <v>0</v>
      </c>
      <c r="F300" s="112">
        <v>0</v>
      </c>
      <c r="G300" s="112">
        <v>0</v>
      </c>
      <c r="H300" s="113">
        <v>0</v>
      </c>
      <c r="L300" t="str">
        <f t="shared" si="46"/>
        <v>REC only</v>
      </c>
      <c r="M300" t="str">
        <f t="shared" si="47"/>
        <v>Lower Snake River - Dodge Junction</v>
      </c>
      <c r="N300" t="str">
        <f t="shared" si="49"/>
        <v>Distributed Generation Bonus</v>
      </c>
    </row>
    <row r="301" spans="1:14" x14ac:dyDescent="0.25">
      <c r="A301" s="63"/>
      <c r="B301" s="1" t="s">
        <v>111</v>
      </c>
      <c r="C301" s="79"/>
      <c r="D301" s="74">
        <f>ROUND(D299+D300,0)</f>
        <v>112859</v>
      </c>
      <c r="E301" s="74">
        <f>ROUND(E299+E300,0)</f>
        <v>108544</v>
      </c>
      <c r="F301" s="74">
        <f>ROUND(F299+F300,0)</f>
        <v>89296</v>
      </c>
      <c r="G301" s="74">
        <f>ROUND(G299+G300,0)</f>
        <v>81331</v>
      </c>
      <c r="H301" s="74">
        <f>ROUND(H299+H300,0)</f>
        <v>96537</v>
      </c>
      <c r="L301" t="str">
        <f t="shared" si="46"/>
        <v>REC only</v>
      </c>
      <c r="M301" t="str">
        <f t="shared" si="47"/>
        <v>Lower Snake River - Dodge Junction</v>
      </c>
      <c r="N301" t="str">
        <f t="shared" si="49"/>
        <v>Total Quantity from Non REC Eligible Generation</v>
      </c>
    </row>
    <row r="302" spans="1:14" x14ac:dyDescent="0.25">
      <c r="A302" s="63"/>
      <c r="B302" s="63"/>
      <c r="C302" s="63"/>
      <c r="D302" s="75"/>
      <c r="E302" s="75"/>
      <c r="F302" s="75"/>
      <c r="G302" s="75"/>
      <c r="H302" s="76"/>
      <c r="L302" t="str">
        <f t="shared" si="46"/>
        <v>REC only</v>
      </c>
      <c r="M302" t="str">
        <f t="shared" si="47"/>
        <v>Lower Snake River - Dodge Junction</v>
      </c>
    </row>
    <row r="303" spans="1:14" ht="18.75" x14ac:dyDescent="0.3">
      <c r="A303" s="65" t="s">
        <v>137</v>
      </c>
      <c r="B303" s="63"/>
      <c r="C303" s="63"/>
      <c r="D303" s="6">
        <f>E303-1</f>
        <v>2020</v>
      </c>
      <c r="E303" s="6">
        <f>F303-1</f>
        <v>2021</v>
      </c>
      <c r="F303" s="6">
        <f>G303-1</f>
        <v>2022</v>
      </c>
      <c r="G303" s="6">
        <f>H303-1</f>
        <v>2023</v>
      </c>
      <c r="H303" s="6">
        <v>2024</v>
      </c>
      <c r="L303" t="str">
        <f t="shared" si="46"/>
        <v>REC only</v>
      </c>
      <c r="M303" t="str">
        <f t="shared" si="47"/>
        <v>Lower Snake River - Dodge Junction</v>
      </c>
    </row>
    <row r="304" spans="1:14" x14ac:dyDescent="0.25">
      <c r="A304" s="63"/>
      <c r="B304" s="2" t="s">
        <v>130</v>
      </c>
      <c r="C304" s="66"/>
      <c r="D304" s="67">
        <v>-4000</v>
      </c>
      <c r="E304" s="67">
        <v>-15500</v>
      </c>
      <c r="F304" s="67">
        <v>-15500</v>
      </c>
      <c r="G304" s="67">
        <v>-15500</v>
      </c>
      <c r="H304" s="68">
        <v>0</v>
      </c>
      <c r="L304" t="str">
        <f t="shared" si="46"/>
        <v>REC only</v>
      </c>
      <c r="M304" t="str">
        <f t="shared" si="47"/>
        <v>Lower Snake River - Dodge Junction</v>
      </c>
      <c r="N304" t="str">
        <f t="shared" ref="N304:N307" si="50">B304</f>
        <v>Quantity of RECs Sold</v>
      </c>
    </row>
    <row r="305" spans="1:14" x14ac:dyDescent="0.25">
      <c r="A305" s="63"/>
      <c r="B305" s="77" t="s">
        <v>131</v>
      </c>
      <c r="C305" s="108"/>
      <c r="D305" s="103">
        <v>0</v>
      </c>
      <c r="E305" s="103">
        <v>0</v>
      </c>
      <c r="F305" s="103">
        <v>0</v>
      </c>
      <c r="G305" s="103">
        <v>0</v>
      </c>
      <c r="H305" s="104">
        <v>0</v>
      </c>
      <c r="L305" t="str">
        <f t="shared" si="46"/>
        <v>REC only</v>
      </c>
      <c r="M305" t="str">
        <f t="shared" si="47"/>
        <v>Lower Snake River - Dodge Junction</v>
      </c>
      <c r="N305" t="str">
        <f t="shared" si="50"/>
        <v>Bonus Incentives Transferred</v>
      </c>
    </row>
    <row r="306" spans="1:14" x14ac:dyDescent="0.25">
      <c r="A306" s="63"/>
      <c r="B306" s="77" t="s">
        <v>132</v>
      </c>
      <c r="D306" s="105">
        <v>-800</v>
      </c>
      <c r="E306" s="106">
        <v>-3100</v>
      </c>
      <c r="F306" s="106">
        <v>-3100</v>
      </c>
      <c r="G306" s="106">
        <v>-3100</v>
      </c>
      <c r="H306" s="107">
        <v>0</v>
      </c>
      <c r="L306" t="str">
        <f t="shared" si="46"/>
        <v>REC only</v>
      </c>
      <c r="M306" t="str">
        <f t="shared" si="47"/>
        <v>Lower Snake River - Dodge Junction</v>
      </c>
      <c r="N306" t="str">
        <f t="shared" si="50"/>
        <v>Bonus Incentives Not Realized</v>
      </c>
    </row>
    <row r="307" spans="1:14" x14ac:dyDescent="0.25">
      <c r="A307" s="63"/>
      <c r="B307" s="1" t="s">
        <v>133</v>
      </c>
      <c r="C307" s="63"/>
      <c r="D307" s="78">
        <f>SUM(D304:D306)</f>
        <v>-4800</v>
      </c>
      <c r="E307" s="78">
        <f>SUM(E304:E306)</f>
        <v>-18600</v>
      </c>
      <c r="F307" s="78">
        <f>SUM(F304:F306)</f>
        <v>-18600</v>
      </c>
      <c r="G307" s="78">
        <f>SUM(G304:G306)</f>
        <v>-18600</v>
      </c>
      <c r="H307" s="78">
        <f>SUM(H304:H306)</f>
        <v>0</v>
      </c>
      <c r="L307" t="str">
        <f t="shared" si="46"/>
        <v>REC only</v>
      </c>
      <c r="M307" t="str">
        <f t="shared" si="47"/>
        <v>Lower Snake River - Dodge Junction</v>
      </c>
      <c r="N307" t="str">
        <f t="shared" si="50"/>
        <v>Total Sold / Transferred / Unrealized</v>
      </c>
    </row>
    <row r="308" spans="1:14" x14ac:dyDescent="0.25">
      <c r="A308" s="63"/>
      <c r="B308" s="79"/>
      <c r="C308" s="63"/>
      <c r="D308" s="72"/>
      <c r="E308" s="72"/>
      <c r="F308" s="72"/>
      <c r="G308" s="72"/>
      <c r="H308" s="78"/>
      <c r="L308" t="str">
        <f t="shared" si="46"/>
        <v>REC only</v>
      </c>
      <c r="M308" t="str">
        <f t="shared" si="47"/>
        <v>Lower Snake River - Dodge Junction</v>
      </c>
    </row>
    <row r="309" spans="1:14" ht="18.75" x14ac:dyDescent="0.3">
      <c r="A309" s="65" t="s">
        <v>124</v>
      </c>
      <c r="B309" s="63"/>
      <c r="C309" s="63"/>
      <c r="D309" s="6">
        <f>E309-1</f>
        <v>2020</v>
      </c>
      <c r="E309" s="6">
        <f>F309-1</f>
        <v>2021</v>
      </c>
      <c r="F309" s="6">
        <f>G309-1</f>
        <v>2022</v>
      </c>
      <c r="G309" s="6">
        <f>H309-1</f>
        <v>2023</v>
      </c>
      <c r="H309" s="6">
        <v>2024</v>
      </c>
      <c r="L309" t="str">
        <f t="shared" si="46"/>
        <v>REC only</v>
      </c>
      <c r="M309" t="str">
        <f t="shared" si="47"/>
        <v>Lower Snake River - Dodge Junction</v>
      </c>
    </row>
    <row r="310" spans="1:14" x14ac:dyDescent="0.25">
      <c r="A310" s="63"/>
      <c r="B310" s="2" t="str">
        <f>(D309-1) &amp; " Surplus Applied to " &amp; D309</f>
        <v>2019 Surplus Applied to 2020</v>
      </c>
      <c r="C310" s="63"/>
      <c r="D310" s="80">
        <v>494518</v>
      </c>
      <c r="E310" s="81"/>
      <c r="F310" s="81"/>
      <c r="G310" s="81"/>
      <c r="H310" s="82"/>
      <c r="L310" t="str">
        <f t="shared" si="46"/>
        <v>REC only</v>
      </c>
      <c r="M310" t="str">
        <f t="shared" si="47"/>
        <v>Lower Snake River - Dodge Junction</v>
      </c>
      <c r="N310" t="str">
        <f t="shared" ref="N310:N320" si="51">B310</f>
        <v>2019 Surplus Applied to 2020</v>
      </c>
    </row>
    <row r="311" spans="1:14" x14ac:dyDescent="0.25">
      <c r="A311" s="63"/>
      <c r="B311" s="2" t="str">
        <f>D309 &amp; " Surplus Applied to " &amp; (D309-1)</f>
        <v>2020 Surplus Applied to 2019</v>
      </c>
      <c r="C311" s="63"/>
      <c r="D311" s="83">
        <v>0</v>
      </c>
      <c r="E311" s="84"/>
      <c r="F311" s="84"/>
      <c r="G311" s="84"/>
      <c r="H311" s="85"/>
      <c r="L311" t="str">
        <f t="shared" si="46"/>
        <v>REC only</v>
      </c>
      <c r="M311" t="str">
        <f t="shared" si="47"/>
        <v>Lower Snake River - Dodge Junction</v>
      </c>
      <c r="N311" t="str">
        <f t="shared" si="51"/>
        <v>2020 Surplus Applied to 2019</v>
      </c>
    </row>
    <row r="312" spans="1:14" x14ac:dyDescent="0.25">
      <c r="A312" s="63"/>
      <c r="B312" s="2" t="str">
        <f>(E309-1) &amp; " Surplus Applied to " &amp; E309</f>
        <v>2020 Surplus Applied to 2021</v>
      </c>
      <c r="C312" s="63"/>
      <c r="D312" s="86">
        <f>-E312</f>
        <v>-672352</v>
      </c>
      <c r="E312" s="87">
        <v>672352</v>
      </c>
      <c r="F312" s="35"/>
      <c r="G312" s="35"/>
      <c r="H312" s="36"/>
      <c r="L312" t="str">
        <f t="shared" si="46"/>
        <v>REC only</v>
      </c>
      <c r="M312" t="str">
        <f t="shared" si="47"/>
        <v>Lower Snake River - Dodge Junction</v>
      </c>
      <c r="N312" t="str">
        <f t="shared" si="51"/>
        <v>2020 Surplus Applied to 2021</v>
      </c>
    </row>
    <row r="313" spans="1:14" x14ac:dyDescent="0.25">
      <c r="A313" s="63"/>
      <c r="B313" s="2" t="str">
        <f>E309 &amp; " Surplus Applied to " &amp; (E309-1)</f>
        <v>2021 Surplus Applied to 2020</v>
      </c>
      <c r="C313" s="63"/>
      <c r="D313" s="88">
        <f>-E313</f>
        <v>0</v>
      </c>
      <c r="E313" s="89">
        <v>0</v>
      </c>
      <c r="F313" s="84"/>
      <c r="G313" s="84"/>
      <c r="H313" s="85"/>
      <c r="L313" t="str">
        <f t="shared" si="46"/>
        <v>REC only</v>
      </c>
      <c r="M313" t="str">
        <f t="shared" si="47"/>
        <v>Lower Snake River - Dodge Junction</v>
      </c>
      <c r="N313" t="str">
        <f t="shared" si="51"/>
        <v>2021 Surplus Applied to 2020</v>
      </c>
    </row>
    <row r="314" spans="1:14" x14ac:dyDescent="0.25">
      <c r="A314" s="63"/>
      <c r="B314" s="2" t="str">
        <f>(F309-1) &amp; " Surplus Applied to " &amp; F309</f>
        <v>2021 Surplus Applied to 2022</v>
      </c>
      <c r="C314" s="63"/>
      <c r="D314" s="41"/>
      <c r="E314" s="90">
        <f>-F314</f>
        <v>-632665</v>
      </c>
      <c r="F314" s="38">
        <v>632665</v>
      </c>
      <c r="G314" s="39"/>
      <c r="H314" s="40"/>
      <c r="L314" t="str">
        <f t="shared" si="46"/>
        <v>REC only</v>
      </c>
      <c r="M314" t="str">
        <f t="shared" si="47"/>
        <v>Lower Snake River - Dodge Junction</v>
      </c>
      <c r="N314" t="str">
        <f t="shared" si="51"/>
        <v>2021 Surplus Applied to 2022</v>
      </c>
    </row>
    <row r="315" spans="1:14" x14ac:dyDescent="0.25">
      <c r="A315" s="63"/>
      <c r="B315" s="2" t="str">
        <f>F309 &amp; " Surplus Applied to " &amp; (F309-1)</f>
        <v>2022 Surplus Applied to 2021</v>
      </c>
      <c r="C315" s="63"/>
      <c r="D315" s="91"/>
      <c r="E315" s="92">
        <f>-F315</f>
        <v>0</v>
      </c>
      <c r="F315" s="89">
        <v>0</v>
      </c>
      <c r="G315" s="84"/>
      <c r="H315" s="85"/>
      <c r="L315" t="str">
        <f t="shared" si="46"/>
        <v>REC only</v>
      </c>
      <c r="M315" t="str">
        <f t="shared" si="47"/>
        <v>Lower Snake River - Dodge Junction</v>
      </c>
      <c r="N315" t="str">
        <f t="shared" si="51"/>
        <v>2022 Surplus Applied to 2021</v>
      </c>
    </row>
    <row r="316" spans="1:14" x14ac:dyDescent="0.25">
      <c r="A316" s="63"/>
      <c r="B316" s="2" t="str">
        <f>(G309-1) &amp; " Surplus Applied to " &amp; G309</f>
        <v>2022 Surplus Applied to 2023</v>
      </c>
      <c r="C316" s="63"/>
      <c r="D316" s="41"/>
      <c r="E316" s="39"/>
      <c r="F316" s="90">
        <f>-G316</f>
        <v>0</v>
      </c>
      <c r="G316" s="38">
        <v>0</v>
      </c>
      <c r="H316" s="40"/>
      <c r="L316" t="str">
        <f t="shared" si="46"/>
        <v>REC only</v>
      </c>
      <c r="M316" t="str">
        <f t="shared" si="47"/>
        <v>Lower Snake River - Dodge Junction</v>
      </c>
      <c r="N316" t="str">
        <f t="shared" si="51"/>
        <v>2022 Surplus Applied to 2023</v>
      </c>
    </row>
    <row r="317" spans="1:14" x14ac:dyDescent="0.25">
      <c r="A317" s="63"/>
      <c r="B317" s="2" t="str">
        <f>G309 &amp; " Surplus Applied to " &amp; (G309-1)</f>
        <v>2023 Surplus Applied to 2022</v>
      </c>
      <c r="C317" s="63"/>
      <c r="D317" s="91"/>
      <c r="E317" s="84"/>
      <c r="F317" s="92">
        <f>-G317</f>
        <v>0</v>
      </c>
      <c r="G317" s="89">
        <v>0</v>
      </c>
      <c r="H317" s="85"/>
      <c r="L317" t="str">
        <f t="shared" si="46"/>
        <v>REC only</v>
      </c>
      <c r="M317" t="str">
        <f t="shared" si="47"/>
        <v>Lower Snake River - Dodge Junction</v>
      </c>
      <c r="N317" t="str">
        <f t="shared" si="51"/>
        <v>2023 Surplus Applied to 2022</v>
      </c>
    </row>
    <row r="318" spans="1:14" x14ac:dyDescent="0.25">
      <c r="A318" s="63"/>
      <c r="B318" s="2" t="str">
        <f>(H309-1) &amp; " Surplus Applied to " &amp; H309</f>
        <v>2023 Surplus Applied to 2024</v>
      </c>
      <c r="C318" s="63"/>
      <c r="D318" s="41"/>
      <c r="E318" s="39"/>
      <c r="F318" s="39"/>
      <c r="G318" s="90">
        <f>-H318</f>
        <v>0</v>
      </c>
      <c r="H318" s="42">
        <v>0</v>
      </c>
      <c r="L318" t="str">
        <f t="shared" si="46"/>
        <v>REC only</v>
      </c>
      <c r="M318" t="str">
        <f t="shared" si="47"/>
        <v>Lower Snake River - Dodge Junction</v>
      </c>
      <c r="N318" t="str">
        <f t="shared" si="51"/>
        <v>2023 Surplus Applied to 2024</v>
      </c>
    </row>
    <row r="319" spans="1:14" x14ac:dyDescent="0.25">
      <c r="A319" s="63"/>
      <c r="B319" s="2" t="str">
        <f>H309 &amp; " Surplus Applied to " &amp; (H309-1)</f>
        <v>2024 Surplus Applied to 2023</v>
      </c>
      <c r="C319" s="63"/>
      <c r="D319" s="93"/>
      <c r="E319" s="94"/>
      <c r="F319" s="94"/>
      <c r="G319" s="95">
        <f>-H319</f>
        <v>0</v>
      </c>
      <c r="H319" s="96">
        <v>0</v>
      </c>
      <c r="L319" t="str">
        <f t="shared" si="46"/>
        <v>REC only</v>
      </c>
      <c r="M319" t="str">
        <f t="shared" si="47"/>
        <v>Lower Snake River - Dodge Junction</v>
      </c>
      <c r="N319" t="str">
        <f t="shared" si="51"/>
        <v>2024 Surplus Applied to 2023</v>
      </c>
    </row>
    <row r="320" spans="1:14" x14ac:dyDescent="0.25">
      <c r="A320" s="63"/>
      <c r="B320" s="1" t="s">
        <v>125</v>
      </c>
      <c r="C320" s="63"/>
      <c r="D320" s="78">
        <f>SUM(D310:D319)</f>
        <v>-177834</v>
      </c>
      <c r="E320" s="78">
        <f>SUM(E310:E319)</f>
        <v>39687</v>
      </c>
      <c r="F320" s="78">
        <f>SUM(F310:F319)</f>
        <v>632665</v>
      </c>
      <c r="G320" s="78">
        <f>SUM(G310:G319)</f>
        <v>0</v>
      </c>
      <c r="H320" s="78">
        <f>SUM(H310:H319)</f>
        <v>0</v>
      </c>
      <c r="L320" t="str">
        <f t="shared" si="46"/>
        <v>REC only</v>
      </c>
      <c r="M320" t="str">
        <f t="shared" si="47"/>
        <v>Lower Snake River - Dodge Junction</v>
      </c>
      <c r="N320" t="str">
        <f t="shared" si="51"/>
        <v>Net Surplus Adjustments</v>
      </c>
    </row>
    <row r="321" spans="1:14" x14ac:dyDescent="0.25">
      <c r="A321" s="63"/>
      <c r="B321" s="79"/>
      <c r="C321" s="63"/>
      <c r="D321" s="78"/>
      <c r="E321" s="78"/>
      <c r="F321" s="78"/>
      <c r="G321" s="78"/>
      <c r="H321" s="78"/>
      <c r="L321" t="str">
        <f t="shared" si="46"/>
        <v>REC only</v>
      </c>
      <c r="M321" t="str">
        <f t="shared" si="47"/>
        <v>Lower Snake River - Dodge Junction</v>
      </c>
    </row>
    <row r="322" spans="1:14" x14ac:dyDescent="0.25">
      <c r="A322" s="63"/>
      <c r="B322" s="1" t="s">
        <v>126</v>
      </c>
      <c r="C322" s="66"/>
      <c r="D322" s="97">
        <v>0</v>
      </c>
      <c r="E322" s="98">
        <v>0</v>
      </c>
      <c r="F322" s="98">
        <v>0</v>
      </c>
      <c r="G322" s="98">
        <v>0</v>
      </c>
      <c r="H322" s="99">
        <v>0</v>
      </c>
      <c r="L322" t="str">
        <f t="shared" si="46"/>
        <v>REC only</v>
      </c>
      <c r="M322" t="str">
        <f t="shared" si="47"/>
        <v>Lower Snake River - Dodge Junction</v>
      </c>
      <c r="N322" t="str">
        <f t="shared" ref="N322" si="52">B322</f>
        <v>Adjustment for Events Beyond Control</v>
      </c>
    </row>
    <row r="323" spans="1:14" x14ac:dyDescent="0.25">
      <c r="A323" s="63"/>
      <c r="B323" s="79"/>
      <c r="C323" s="63"/>
      <c r="D323" s="78"/>
      <c r="E323" s="78"/>
      <c r="F323" s="78"/>
      <c r="G323" s="78"/>
      <c r="H323" s="78"/>
      <c r="L323" t="str">
        <f t="shared" si="46"/>
        <v>REC only</v>
      </c>
      <c r="M323" t="str">
        <f t="shared" si="47"/>
        <v>Lower Snake River - Dodge Junction</v>
      </c>
    </row>
    <row r="324" spans="1:14" ht="18.75" x14ac:dyDescent="0.3">
      <c r="A324" s="65" t="s">
        <v>138</v>
      </c>
      <c r="B324" s="63"/>
      <c r="C324" s="66"/>
      <c r="D324" s="100">
        <f>SUM(D296,D301,D307,D320,D322)</f>
        <v>494518</v>
      </c>
      <c r="E324" s="100">
        <f>SUM(E296,E301,E307,E320,E322)</f>
        <v>672352</v>
      </c>
      <c r="F324" s="100">
        <f>SUM(F296,F301,F307,F320,F322)</f>
        <v>1149843</v>
      </c>
      <c r="G324" s="100">
        <f>SUM(G296,G301,G307,G320,G322)</f>
        <v>469387</v>
      </c>
      <c r="H324" s="101">
        <f>SUM(H296,H301,H307,H320,H322)</f>
        <v>579222</v>
      </c>
      <c r="L324" t="str">
        <f t="shared" si="46"/>
        <v>REC only</v>
      </c>
      <c r="M324" t="str">
        <f t="shared" si="47"/>
        <v>Lower Snake River - Dodge Junction</v>
      </c>
    </row>
    <row r="325" spans="1:14" x14ac:dyDescent="0.25">
      <c r="A325" s="63"/>
      <c r="B325" s="79"/>
      <c r="C325" s="102" t="s">
        <v>128</v>
      </c>
      <c r="D325" s="78">
        <v>412098</v>
      </c>
      <c r="E325" s="78">
        <v>560293</v>
      </c>
      <c r="F325" s="78">
        <v>0</v>
      </c>
      <c r="G325" s="78">
        <v>0</v>
      </c>
      <c r="H325" s="78">
        <v>0</v>
      </c>
      <c r="L325" t="str">
        <f t="shared" si="46"/>
        <v>REC only</v>
      </c>
      <c r="M325" t="str">
        <f t="shared" si="47"/>
        <v>Lower Snake River - Dodge Junction</v>
      </c>
    </row>
    <row r="326" spans="1:14" x14ac:dyDescent="0.25">
      <c r="A326" s="63" t="s">
        <v>145</v>
      </c>
      <c r="B326" s="63"/>
      <c r="C326" s="63"/>
      <c r="D326" s="64"/>
      <c r="E326" s="64"/>
      <c r="F326" s="64"/>
      <c r="G326" s="64"/>
      <c r="H326" s="64"/>
      <c r="L326" t="str">
        <f t="shared" si="46"/>
        <v>REC only</v>
      </c>
      <c r="M326" t="str">
        <f t="shared" si="47"/>
        <v>Lower Snake River - Dodge Junction</v>
      </c>
    </row>
    <row r="327" spans="1:14" x14ac:dyDescent="0.25">
      <c r="L327" t="str">
        <f t="shared" si="46"/>
        <v>REC only</v>
      </c>
      <c r="M327" t="str">
        <f t="shared" si="47"/>
        <v>Lower Snake River - Dodge Junction</v>
      </c>
    </row>
    <row r="328" spans="1:14" ht="21" x14ac:dyDescent="0.35">
      <c r="A328" s="58">
        <f>A290+1</f>
        <v>8</v>
      </c>
      <c r="B328" s="58"/>
      <c r="C328" s="59" t="s">
        <v>19</v>
      </c>
      <c r="D328" s="60"/>
      <c r="E328" s="61"/>
      <c r="F328" s="61"/>
      <c r="G328" s="61"/>
      <c r="H328" s="62"/>
      <c r="L328" t="str">
        <f t="shared" si="46"/>
        <v>REC only</v>
      </c>
      <c r="M328" t="str">
        <f t="shared" ref="M328" si="53">C328</f>
        <v>Lower Snake River - Phalen Gulch</v>
      </c>
    </row>
    <row r="329" spans="1:14" x14ac:dyDescent="0.25">
      <c r="A329" s="63"/>
      <c r="B329" s="63"/>
      <c r="C329" s="63" t="s">
        <v>4</v>
      </c>
      <c r="D329" s="64"/>
      <c r="E329" s="64"/>
      <c r="F329" s="64"/>
      <c r="G329" s="64"/>
      <c r="H329" s="64"/>
      <c r="L329" t="str">
        <f t="shared" si="46"/>
        <v>REC only</v>
      </c>
      <c r="M329" t="str">
        <f t="shared" ref="M329" si="54">M328</f>
        <v>Lower Snake River - Phalen Gulch</v>
      </c>
    </row>
    <row r="330" spans="1:14" ht="18.75" x14ac:dyDescent="0.3">
      <c r="A330" s="65" t="s">
        <v>134</v>
      </c>
      <c r="B330" s="65"/>
      <c r="C330" s="63"/>
      <c r="D330" s="6">
        <f>E330-1</f>
        <v>2020</v>
      </c>
      <c r="E330" s="6">
        <f>F330-1</f>
        <v>2021</v>
      </c>
      <c r="F330" s="6">
        <f>G330-1</f>
        <v>2022</v>
      </c>
      <c r="G330" s="6">
        <f>H330-1</f>
        <v>2023</v>
      </c>
      <c r="H330" s="6">
        <v>2024</v>
      </c>
      <c r="L330" t="str">
        <f t="shared" si="46"/>
        <v>REC only</v>
      </c>
      <c r="M330" t="str">
        <f t="shared" si="47"/>
        <v>Lower Snake River - Phalen Gulch</v>
      </c>
    </row>
    <row r="331" spans="1:14" x14ac:dyDescent="0.25">
      <c r="A331" s="63"/>
      <c r="B331" s="2" t="str">
        <f>"Total MWh Produced from " &amp;C328</f>
        <v>Total MWh Produced from Lower Snake River - Phalen Gulch</v>
      </c>
      <c r="C331" s="66"/>
      <c r="D331" s="67">
        <v>404341</v>
      </c>
      <c r="E331" s="67">
        <v>395070</v>
      </c>
      <c r="F331" s="67">
        <v>321204</v>
      </c>
      <c r="G331" s="67">
        <v>301835</v>
      </c>
      <c r="H331" s="68">
        <v>350201.13442293031</v>
      </c>
      <c r="L331" t="str">
        <f t="shared" si="46"/>
        <v>REC only</v>
      </c>
      <c r="M331" t="str">
        <f t="shared" si="47"/>
        <v>Lower Snake River - Phalen Gulch</v>
      </c>
      <c r="N331" t="str">
        <f t="shared" ref="N331:N334" si="55">B331</f>
        <v>Total MWh Produced from Lower Snake River - Phalen Gulch</v>
      </c>
    </row>
    <row r="332" spans="1:14" x14ac:dyDescent="0.25">
      <c r="A332" s="63"/>
      <c r="B332" s="2" t="s">
        <v>102</v>
      </c>
      <c r="C332" s="66"/>
      <c r="D332" s="157">
        <v>1</v>
      </c>
      <c r="E332" s="157">
        <v>1</v>
      </c>
      <c r="F332" s="157">
        <v>1</v>
      </c>
      <c r="G332" s="157">
        <v>1</v>
      </c>
      <c r="H332" s="158">
        <v>1</v>
      </c>
      <c r="L332" t="str">
        <f t="shared" si="46"/>
        <v>REC only</v>
      </c>
      <c r="M332" t="str">
        <f t="shared" si="47"/>
        <v>Lower Snake River - Phalen Gulch</v>
      </c>
      <c r="N332" t="str">
        <f t="shared" si="55"/>
        <v>Percent of MWh Qualifying Under RCW 19.285</v>
      </c>
    </row>
    <row r="333" spans="1:14" x14ac:dyDescent="0.25">
      <c r="A333" s="63"/>
      <c r="B333" s="2" t="s">
        <v>135</v>
      </c>
      <c r="C333" s="66"/>
      <c r="D333" s="69">
        <v>1</v>
      </c>
      <c r="E333" s="69">
        <v>1</v>
      </c>
      <c r="F333" s="69">
        <v>1</v>
      </c>
      <c r="G333" s="69">
        <v>1</v>
      </c>
      <c r="H333" s="70">
        <v>1</v>
      </c>
      <c r="L333" t="str">
        <f t="shared" si="46"/>
        <v>REC only</v>
      </c>
      <c r="M333" t="str">
        <f t="shared" si="47"/>
        <v>Lower Snake River - Phalen Gulch</v>
      </c>
      <c r="N333" t="str">
        <f t="shared" si="55"/>
        <v>Percent of Qualifying MWh Allocated to WA</v>
      </c>
    </row>
    <row r="334" spans="1:14" x14ac:dyDescent="0.25">
      <c r="A334" s="63"/>
      <c r="B334" s="1" t="s">
        <v>101</v>
      </c>
      <c r="C334" s="79"/>
      <c r="D334" s="159">
        <f>ROUNDDOWN(D331*D332*D333,0)</f>
        <v>404341</v>
      </c>
      <c r="E334" s="159">
        <f>ROUNDDOWN(E331*E332*E333,0)</f>
        <v>395070</v>
      </c>
      <c r="F334" s="159">
        <f>ROUNDDOWN(F331*F332*F333,0)</f>
        <v>321204</v>
      </c>
      <c r="G334" s="159">
        <f>ROUNDDOWN(G331*G332*G333,0)</f>
        <v>301835</v>
      </c>
      <c r="H334" s="159">
        <f>ROUNDDOWN(H331*H332*H333,0)</f>
        <v>350201</v>
      </c>
      <c r="L334" t="str">
        <f t="shared" si="46"/>
        <v>REC only</v>
      </c>
      <c r="M334" t="str">
        <f t="shared" si="47"/>
        <v>Lower Snake River - Phalen Gulch</v>
      </c>
      <c r="N334" t="str">
        <f t="shared" si="55"/>
        <v>Eligible MWh Available for RCW 19.285 Compliance</v>
      </c>
    </row>
    <row r="335" spans="1:14" x14ac:dyDescent="0.25">
      <c r="A335" s="63"/>
      <c r="B335" s="63"/>
      <c r="C335" s="63"/>
      <c r="D335" s="71"/>
      <c r="E335" s="71"/>
      <c r="F335" s="71"/>
      <c r="G335" s="72"/>
      <c r="H335" s="73"/>
      <c r="L335" t="str">
        <f t="shared" si="46"/>
        <v>REC only</v>
      </c>
      <c r="M335" t="str">
        <f t="shared" si="47"/>
        <v>Lower Snake River - Phalen Gulch</v>
      </c>
    </row>
    <row r="336" spans="1:14" ht="18.75" x14ac:dyDescent="0.3">
      <c r="A336" s="65" t="s">
        <v>136</v>
      </c>
      <c r="B336" s="63"/>
      <c r="C336" s="63"/>
      <c r="D336" s="6">
        <f>E336-1</f>
        <v>2020</v>
      </c>
      <c r="E336" s="6">
        <f>F336-1</f>
        <v>2021</v>
      </c>
      <c r="F336" s="6">
        <f>G336-1</f>
        <v>2022</v>
      </c>
      <c r="G336" s="6">
        <f>H336-1</f>
        <v>2023</v>
      </c>
      <c r="H336" s="6">
        <v>2024</v>
      </c>
      <c r="L336" t="str">
        <f t="shared" si="46"/>
        <v>REC only</v>
      </c>
      <c r="M336" t="str">
        <f t="shared" si="47"/>
        <v>Lower Snake River - Phalen Gulch</v>
      </c>
    </row>
    <row r="337" spans="1:14" x14ac:dyDescent="0.25">
      <c r="A337" s="63"/>
      <c r="B337" s="2" t="s">
        <v>106</v>
      </c>
      <c r="C337" s="66"/>
      <c r="D337" s="109">
        <v>80868.200000000012</v>
      </c>
      <c r="E337" s="110">
        <v>79014</v>
      </c>
      <c r="F337" s="110">
        <v>64240.800000000003</v>
      </c>
      <c r="G337" s="110">
        <v>60367</v>
      </c>
      <c r="H337" s="111">
        <v>70040.2</v>
      </c>
      <c r="L337" t="str">
        <f t="shared" si="46"/>
        <v>REC only</v>
      </c>
      <c r="M337" t="str">
        <f t="shared" si="47"/>
        <v>Lower Snake River - Phalen Gulch</v>
      </c>
      <c r="N337" t="str">
        <f t="shared" ref="N337:N339" si="56">B337</f>
        <v>Extra Apprenticeship Credit</v>
      </c>
    </row>
    <row r="338" spans="1:14" x14ac:dyDescent="0.25">
      <c r="A338" s="63"/>
      <c r="B338" s="2" t="s">
        <v>110</v>
      </c>
      <c r="C338" s="66"/>
      <c r="D338" s="16">
        <v>0</v>
      </c>
      <c r="E338" s="112">
        <v>0</v>
      </c>
      <c r="F338" s="112">
        <v>0</v>
      </c>
      <c r="G338" s="112">
        <v>0</v>
      </c>
      <c r="H338" s="113">
        <v>0</v>
      </c>
      <c r="L338" t="str">
        <f t="shared" si="46"/>
        <v>REC only</v>
      </c>
      <c r="M338" t="str">
        <f t="shared" si="47"/>
        <v>Lower Snake River - Phalen Gulch</v>
      </c>
      <c r="N338" t="str">
        <f t="shared" si="56"/>
        <v>Distributed Generation Bonus</v>
      </c>
    </row>
    <row r="339" spans="1:14" x14ac:dyDescent="0.25">
      <c r="A339" s="63"/>
      <c r="B339" s="1" t="s">
        <v>111</v>
      </c>
      <c r="C339" s="79"/>
      <c r="D339" s="74">
        <f>ROUND(D337+D338,0)</f>
        <v>80868</v>
      </c>
      <c r="E339" s="74">
        <f>ROUND(E337+E338,0)</f>
        <v>79014</v>
      </c>
      <c r="F339" s="74">
        <f>ROUND(F337+F338,0)</f>
        <v>64241</v>
      </c>
      <c r="G339" s="74">
        <f>ROUND(G337+G338,0)</f>
        <v>60367</v>
      </c>
      <c r="H339" s="74">
        <f>ROUND(H337+H338,0)</f>
        <v>70040</v>
      </c>
      <c r="L339" t="str">
        <f t="shared" si="46"/>
        <v>REC only</v>
      </c>
      <c r="M339" t="str">
        <f t="shared" si="47"/>
        <v>Lower Snake River - Phalen Gulch</v>
      </c>
      <c r="N339" t="str">
        <f t="shared" si="56"/>
        <v>Total Quantity from Non REC Eligible Generation</v>
      </c>
    </row>
    <row r="340" spans="1:14" x14ac:dyDescent="0.25">
      <c r="A340" s="63"/>
      <c r="B340" s="63"/>
      <c r="C340" s="63"/>
      <c r="D340" s="75"/>
      <c r="E340" s="75"/>
      <c r="F340" s="75"/>
      <c r="G340" s="75"/>
      <c r="H340" s="76"/>
      <c r="L340" t="str">
        <f t="shared" si="46"/>
        <v>REC only</v>
      </c>
      <c r="M340" t="str">
        <f t="shared" si="47"/>
        <v>Lower Snake River - Phalen Gulch</v>
      </c>
    </row>
    <row r="341" spans="1:14" ht="18.75" x14ac:dyDescent="0.3">
      <c r="A341" s="65" t="s">
        <v>137</v>
      </c>
      <c r="B341" s="63"/>
      <c r="C341" s="63"/>
      <c r="D341" s="6">
        <f>E341-1</f>
        <v>2020</v>
      </c>
      <c r="E341" s="6">
        <f>F341-1</f>
        <v>2021</v>
      </c>
      <c r="F341" s="6">
        <f>G341-1</f>
        <v>2022</v>
      </c>
      <c r="G341" s="6">
        <f>H341-1</f>
        <v>2023</v>
      </c>
      <c r="H341" s="6">
        <v>2024</v>
      </c>
      <c r="L341" t="str">
        <f t="shared" si="46"/>
        <v>REC only</v>
      </c>
      <c r="M341" t="str">
        <f t="shared" si="47"/>
        <v>Lower Snake River - Phalen Gulch</v>
      </c>
    </row>
    <row r="342" spans="1:14" x14ac:dyDescent="0.25">
      <c r="A342" s="63"/>
      <c r="B342" s="2" t="s">
        <v>130</v>
      </c>
      <c r="C342" s="66"/>
      <c r="D342" s="67">
        <v>0</v>
      </c>
      <c r="E342" s="67">
        <v>0</v>
      </c>
      <c r="F342" s="67">
        <v>0</v>
      </c>
      <c r="G342" s="67">
        <v>0</v>
      </c>
      <c r="H342" s="68">
        <v>0</v>
      </c>
      <c r="L342" t="str">
        <f t="shared" si="46"/>
        <v>REC only</v>
      </c>
      <c r="M342" t="str">
        <f t="shared" si="47"/>
        <v>Lower Snake River - Phalen Gulch</v>
      </c>
      <c r="N342" t="str">
        <f t="shared" ref="N342:N345" si="57">B342</f>
        <v>Quantity of RECs Sold</v>
      </c>
    </row>
    <row r="343" spans="1:14" x14ac:dyDescent="0.25">
      <c r="A343" s="63"/>
      <c r="B343" s="77" t="s">
        <v>131</v>
      </c>
      <c r="C343" s="108"/>
      <c r="D343" s="103">
        <v>0</v>
      </c>
      <c r="E343" s="103">
        <v>0</v>
      </c>
      <c r="F343" s="103">
        <v>0</v>
      </c>
      <c r="G343" s="103">
        <v>0</v>
      </c>
      <c r="H343" s="104">
        <v>0</v>
      </c>
      <c r="L343" t="str">
        <f t="shared" si="46"/>
        <v>REC only</v>
      </c>
      <c r="M343" t="str">
        <f t="shared" si="47"/>
        <v>Lower Snake River - Phalen Gulch</v>
      </c>
      <c r="N343" t="str">
        <f t="shared" si="57"/>
        <v>Bonus Incentives Transferred</v>
      </c>
    </row>
    <row r="344" spans="1:14" x14ac:dyDescent="0.25">
      <c r="A344" s="63"/>
      <c r="B344" s="77" t="s">
        <v>132</v>
      </c>
      <c r="D344" s="105">
        <v>0</v>
      </c>
      <c r="E344" s="106">
        <v>0</v>
      </c>
      <c r="F344" s="106">
        <v>0</v>
      </c>
      <c r="G344" s="106">
        <v>0</v>
      </c>
      <c r="H344" s="107">
        <v>0</v>
      </c>
      <c r="L344" t="str">
        <f t="shared" si="46"/>
        <v>REC only</v>
      </c>
      <c r="M344" t="str">
        <f t="shared" si="47"/>
        <v>Lower Snake River - Phalen Gulch</v>
      </c>
      <c r="N344" t="str">
        <f t="shared" si="57"/>
        <v>Bonus Incentives Not Realized</v>
      </c>
    </row>
    <row r="345" spans="1:14" x14ac:dyDescent="0.25">
      <c r="A345" s="63"/>
      <c r="B345" s="1" t="s">
        <v>133</v>
      </c>
      <c r="C345" s="63"/>
      <c r="D345" s="78">
        <f>SUM(D342:D344)</f>
        <v>0</v>
      </c>
      <c r="E345" s="78">
        <f>SUM(E342:E344)</f>
        <v>0</v>
      </c>
      <c r="F345" s="78">
        <f>SUM(F342:F344)</f>
        <v>0</v>
      </c>
      <c r="G345" s="78">
        <f>SUM(G342:G344)</f>
        <v>0</v>
      </c>
      <c r="H345" s="78">
        <f>SUM(H342:H344)</f>
        <v>0</v>
      </c>
      <c r="L345" t="str">
        <f t="shared" si="46"/>
        <v>REC only</v>
      </c>
      <c r="M345" t="str">
        <f t="shared" si="47"/>
        <v>Lower Snake River - Phalen Gulch</v>
      </c>
      <c r="N345" t="str">
        <f t="shared" si="57"/>
        <v>Total Sold / Transferred / Unrealized</v>
      </c>
    </row>
    <row r="346" spans="1:14" x14ac:dyDescent="0.25">
      <c r="A346" s="63"/>
      <c r="B346" s="79"/>
      <c r="C346" s="63"/>
      <c r="D346" s="72"/>
      <c r="E346" s="72"/>
      <c r="F346" s="72"/>
      <c r="G346" s="72"/>
      <c r="H346" s="78"/>
      <c r="L346" t="str">
        <f t="shared" si="46"/>
        <v>REC only</v>
      </c>
      <c r="M346" t="str">
        <f t="shared" si="47"/>
        <v>Lower Snake River - Phalen Gulch</v>
      </c>
    </row>
    <row r="347" spans="1:14" ht="18.75" x14ac:dyDescent="0.3">
      <c r="A347" s="65" t="s">
        <v>124</v>
      </c>
      <c r="B347" s="63"/>
      <c r="C347" s="63"/>
      <c r="D347" s="6">
        <f>E347-1</f>
        <v>2020</v>
      </c>
      <c r="E347" s="6">
        <f>F347-1</f>
        <v>2021</v>
      </c>
      <c r="F347" s="6">
        <f>G347-1</f>
        <v>2022</v>
      </c>
      <c r="G347" s="6">
        <f>H347-1</f>
        <v>2023</v>
      </c>
      <c r="H347" s="6">
        <v>2024</v>
      </c>
      <c r="L347" t="str">
        <f t="shared" si="46"/>
        <v>REC only</v>
      </c>
      <c r="M347" t="str">
        <f t="shared" si="47"/>
        <v>Lower Snake River - Phalen Gulch</v>
      </c>
    </row>
    <row r="348" spans="1:14" x14ac:dyDescent="0.25">
      <c r="A348" s="63"/>
      <c r="B348" s="2" t="str">
        <f>(D347-1) &amp; " Surplus Applied to " &amp; D347</f>
        <v>2019 Surplus Applied to 2020</v>
      </c>
      <c r="C348" s="63"/>
      <c r="D348" s="80">
        <v>358415</v>
      </c>
      <c r="E348" s="81"/>
      <c r="F348" s="81"/>
      <c r="G348" s="81"/>
      <c r="H348" s="82"/>
      <c r="L348" t="str">
        <f t="shared" si="46"/>
        <v>REC only</v>
      </c>
      <c r="M348" t="str">
        <f t="shared" si="47"/>
        <v>Lower Snake River - Phalen Gulch</v>
      </c>
      <c r="N348" t="str">
        <f t="shared" ref="N348:N358" si="58">B348</f>
        <v>2019 Surplus Applied to 2020</v>
      </c>
    </row>
    <row r="349" spans="1:14" x14ac:dyDescent="0.25">
      <c r="A349" s="63"/>
      <c r="B349" s="2" t="str">
        <f>D347 &amp; " Surplus Applied to " &amp; (D347-1)</f>
        <v>2020 Surplus Applied to 2019</v>
      </c>
      <c r="C349" s="63"/>
      <c r="D349" s="83">
        <v>0</v>
      </c>
      <c r="E349" s="84"/>
      <c r="F349" s="84"/>
      <c r="G349" s="84"/>
      <c r="H349" s="85"/>
      <c r="L349" t="str">
        <f t="shared" si="46"/>
        <v>REC only</v>
      </c>
      <c r="M349" t="str">
        <f t="shared" si="47"/>
        <v>Lower Snake River - Phalen Gulch</v>
      </c>
      <c r="N349" t="str">
        <f t="shared" si="58"/>
        <v>2020 Surplus Applied to 2019</v>
      </c>
    </row>
    <row r="350" spans="1:14" x14ac:dyDescent="0.25">
      <c r="A350" s="63"/>
      <c r="B350" s="2" t="str">
        <f>(E347-1) &amp; " Surplus Applied to " &amp; E347</f>
        <v>2020 Surplus Applied to 2021</v>
      </c>
      <c r="C350" s="63"/>
      <c r="D350" s="86">
        <f>-E350</f>
        <v>-485209</v>
      </c>
      <c r="E350" s="87">
        <v>485209</v>
      </c>
      <c r="F350" s="35"/>
      <c r="G350" s="35"/>
      <c r="H350" s="36"/>
      <c r="L350" t="str">
        <f t="shared" si="46"/>
        <v>REC only</v>
      </c>
      <c r="M350" t="str">
        <f t="shared" si="47"/>
        <v>Lower Snake River - Phalen Gulch</v>
      </c>
      <c r="N350" t="str">
        <f t="shared" si="58"/>
        <v>2020 Surplus Applied to 2021</v>
      </c>
    </row>
    <row r="351" spans="1:14" x14ac:dyDescent="0.25">
      <c r="A351" s="63"/>
      <c r="B351" s="2" t="str">
        <f>E347 &amp; " Surplus Applied to " &amp; (E347-1)</f>
        <v>2021 Surplus Applied to 2020</v>
      </c>
      <c r="C351" s="63"/>
      <c r="D351" s="88">
        <f>-E351</f>
        <v>0</v>
      </c>
      <c r="E351" s="89">
        <v>0</v>
      </c>
      <c r="F351" s="84"/>
      <c r="G351" s="84"/>
      <c r="H351" s="85"/>
      <c r="L351" t="str">
        <f t="shared" si="46"/>
        <v>REC only</v>
      </c>
      <c r="M351" t="str">
        <f t="shared" si="47"/>
        <v>Lower Snake River - Phalen Gulch</v>
      </c>
      <c r="N351" t="str">
        <f t="shared" si="58"/>
        <v>2021 Surplus Applied to 2020</v>
      </c>
    </row>
    <row r="352" spans="1:14" x14ac:dyDescent="0.25">
      <c r="A352" s="63"/>
      <c r="B352" s="2" t="str">
        <f>(F347-1) &amp; " Surplus Applied to " &amp; F347</f>
        <v>2021 Surplus Applied to 2022</v>
      </c>
      <c r="C352" s="63"/>
      <c r="D352" s="41"/>
      <c r="E352" s="90">
        <f>-F352</f>
        <v>-474084</v>
      </c>
      <c r="F352" s="38">
        <v>474084</v>
      </c>
      <c r="G352" s="39"/>
      <c r="H352" s="40"/>
      <c r="L352" t="str">
        <f t="shared" si="46"/>
        <v>REC only</v>
      </c>
      <c r="M352" t="str">
        <f t="shared" si="47"/>
        <v>Lower Snake River - Phalen Gulch</v>
      </c>
      <c r="N352" t="str">
        <f t="shared" si="58"/>
        <v>2021 Surplus Applied to 2022</v>
      </c>
    </row>
    <row r="353" spans="1:14" x14ac:dyDescent="0.25">
      <c r="A353" s="63"/>
      <c r="B353" s="2" t="str">
        <f>F347 &amp; " Surplus Applied to " &amp; (F347-1)</f>
        <v>2022 Surplus Applied to 2021</v>
      </c>
      <c r="C353" s="63"/>
      <c r="D353" s="91"/>
      <c r="E353" s="92">
        <f>-F353</f>
        <v>0</v>
      </c>
      <c r="F353" s="89">
        <v>0</v>
      </c>
      <c r="G353" s="84"/>
      <c r="H353" s="85"/>
      <c r="L353" t="str">
        <f t="shared" si="46"/>
        <v>REC only</v>
      </c>
      <c r="M353" t="str">
        <f t="shared" si="47"/>
        <v>Lower Snake River - Phalen Gulch</v>
      </c>
      <c r="N353" t="str">
        <f t="shared" si="58"/>
        <v>2022 Surplus Applied to 2021</v>
      </c>
    </row>
    <row r="354" spans="1:14" x14ac:dyDescent="0.25">
      <c r="A354" s="63"/>
      <c r="B354" s="2" t="str">
        <f>(G347-1) &amp; " Surplus Applied to " &amp; G347</f>
        <v>2022 Surplus Applied to 2023</v>
      </c>
      <c r="C354" s="63"/>
      <c r="D354" s="41"/>
      <c r="E354" s="39"/>
      <c r="F354" s="90">
        <f>-G354</f>
        <v>0</v>
      </c>
      <c r="G354" s="38">
        <v>0</v>
      </c>
      <c r="H354" s="40"/>
      <c r="L354" t="str">
        <f t="shared" si="46"/>
        <v>REC only</v>
      </c>
      <c r="M354" t="str">
        <f t="shared" si="47"/>
        <v>Lower Snake River - Phalen Gulch</v>
      </c>
      <c r="N354" t="str">
        <f t="shared" si="58"/>
        <v>2022 Surplus Applied to 2023</v>
      </c>
    </row>
    <row r="355" spans="1:14" x14ac:dyDescent="0.25">
      <c r="A355" s="63"/>
      <c r="B355" s="2" t="str">
        <f>G347 &amp; " Surplus Applied to " &amp; (G347-1)</f>
        <v>2023 Surplus Applied to 2022</v>
      </c>
      <c r="C355" s="63"/>
      <c r="D355" s="91"/>
      <c r="E355" s="84"/>
      <c r="F355" s="92">
        <f>-G355</f>
        <v>0</v>
      </c>
      <c r="G355" s="89">
        <v>0</v>
      </c>
      <c r="H355" s="85"/>
      <c r="L355" t="str">
        <f t="shared" si="46"/>
        <v>REC only</v>
      </c>
      <c r="M355" t="str">
        <f t="shared" si="47"/>
        <v>Lower Snake River - Phalen Gulch</v>
      </c>
      <c r="N355" t="str">
        <f t="shared" si="58"/>
        <v>2023 Surplus Applied to 2022</v>
      </c>
    </row>
    <row r="356" spans="1:14" x14ac:dyDescent="0.25">
      <c r="A356" s="63"/>
      <c r="B356" s="2" t="str">
        <f>(H347-1) &amp; " Surplus Applied to " &amp; H347</f>
        <v>2023 Surplus Applied to 2024</v>
      </c>
      <c r="C356" s="63"/>
      <c r="D356" s="41"/>
      <c r="E356" s="39"/>
      <c r="F356" s="39"/>
      <c r="G356" s="90">
        <f>-H356</f>
        <v>0</v>
      </c>
      <c r="H356" s="42">
        <v>0</v>
      </c>
      <c r="L356" t="str">
        <f t="shared" si="46"/>
        <v>REC only</v>
      </c>
      <c r="M356" t="str">
        <f t="shared" si="47"/>
        <v>Lower Snake River - Phalen Gulch</v>
      </c>
      <c r="N356" t="str">
        <f t="shared" si="58"/>
        <v>2023 Surplus Applied to 2024</v>
      </c>
    </row>
    <row r="357" spans="1:14" x14ac:dyDescent="0.25">
      <c r="A357" s="63"/>
      <c r="B357" s="2" t="str">
        <f>H347 &amp; " Surplus Applied to " &amp; (H347-1)</f>
        <v>2024 Surplus Applied to 2023</v>
      </c>
      <c r="C357" s="63"/>
      <c r="D357" s="93"/>
      <c r="E357" s="94"/>
      <c r="F357" s="94"/>
      <c r="G357" s="95">
        <f>-H357</f>
        <v>0</v>
      </c>
      <c r="H357" s="96">
        <v>0</v>
      </c>
      <c r="L357" t="str">
        <f t="shared" ref="L357:L420" si="59">VLOOKUP(M357,$B$4:$D$47,3)</f>
        <v>REC only</v>
      </c>
      <c r="M357" t="str">
        <f t="shared" ref="M357:M420" si="60">M356</f>
        <v>Lower Snake River - Phalen Gulch</v>
      </c>
      <c r="N357" t="str">
        <f t="shared" si="58"/>
        <v>2024 Surplus Applied to 2023</v>
      </c>
    </row>
    <row r="358" spans="1:14" x14ac:dyDescent="0.25">
      <c r="A358" s="63"/>
      <c r="B358" s="1" t="s">
        <v>125</v>
      </c>
      <c r="C358" s="63"/>
      <c r="D358" s="78">
        <f>SUM(D348:D357)</f>
        <v>-126794</v>
      </c>
      <c r="E358" s="78">
        <f>SUM(E348:E357)</f>
        <v>11125</v>
      </c>
      <c r="F358" s="78">
        <f>SUM(F348:F357)</f>
        <v>474084</v>
      </c>
      <c r="G358" s="78">
        <f>SUM(G348:G357)</f>
        <v>0</v>
      </c>
      <c r="H358" s="78">
        <f>SUM(H348:H357)</f>
        <v>0</v>
      </c>
      <c r="L358" t="str">
        <f t="shared" si="59"/>
        <v>REC only</v>
      </c>
      <c r="M358" t="str">
        <f t="shared" si="60"/>
        <v>Lower Snake River - Phalen Gulch</v>
      </c>
      <c r="N358" t="str">
        <f t="shared" si="58"/>
        <v>Net Surplus Adjustments</v>
      </c>
    </row>
    <row r="359" spans="1:14" x14ac:dyDescent="0.25">
      <c r="A359" s="63"/>
      <c r="B359" s="79"/>
      <c r="C359" s="63"/>
      <c r="D359" s="78"/>
      <c r="E359" s="78"/>
      <c r="F359" s="78"/>
      <c r="G359" s="78"/>
      <c r="H359" s="78"/>
      <c r="L359" t="str">
        <f t="shared" si="59"/>
        <v>REC only</v>
      </c>
      <c r="M359" t="str">
        <f t="shared" si="60"/>
        <v>Lower Snake River - Phalen Gulch</v>
      </c>
    </row>
    <row r="360" spans="1:14" x14ac:dyDescent="0.25">
      <c r="A360" s="63"/>
      <c r="B360" s="1" t="s">
        <v>126</v>
      </c>
      <c r="C360" s="66"/>
      <c r="D360" s="97">
        <v>0</v>
      </c>
      <c r="E360" s="98">
        <v>0</v>
      </c>
      <c r="F360" s="98">
        <v>0</v>
      </c>
      <c r="G360" s="98">
        <v>0</v>
      </c>
      <c r="H360" s="99">
        <v>0</v>
      </c>
      <c r="L360" t="str">
        <f t="shared" si="59"/>
        <v>REC only</v>
      </c>
      <c r="M360" t="str">
        <f t="shared" si="60"/>
        <v>Lower Snake River - Phalen Gulch</v>
      </c>
      <c r="N360" t="str">
        <f t="shared" ref="N360" si="61">B360</f>
        <v>Adjustment for Events Beyond Control</v>
      </c>
    </row>
    <row r="361" spans="1:14" x14ac:dyDescent="0.25">
      <c r="A361" s="63"/>
      <c r="B361" s="79"/>
      <c r="C361" s="63"/>
      <c r="D361" s="78"/>
      <c r="E361" s="78"/>
      <c r="F361" s="78"/>
      <c r="G361" s="78"/>
      <c r="H361" s="78"/>
      <c r="L361" t="str">
        <f t="shared" si="59"/>
        <v>REC only</v>
      </c>
      <c r="M361" t="str">
        <f t="shared" si="60"/>
        <v>Lower Snake River - Phalen Gulch</v>
      </c>
    </row>
    <row r="362" spans="1:14" ht="18.75" x14ac:dyDescent="0.3">
      <c r="A362" s="65" t="s">
        <v>138</v>
      </c>
      <c r="B362" s="63"/>
      <c r="C362" s="66"/>
      <c r="D362" s="100">
        <f>SUM(D334,D339,D345,D358,D360)</f>
        <v>358415</v>
      </c>
      <c r="E362" s="100">
        <f>SUM(E334,E339,E345,E358,E360)</f>
        <v>485209</v>
      </c>
      <c r="F362" s="100">
        <f>SUM(F334,F339,F345,F358,F360)</f>
        <v>859529</v>
      </c>
      <c r="G362" s="100">
        <f>SUM(G334,G339,G345,G358,G360)</f>
        <v>362202</v>
      </c>
      <c r="H362" s="101">
        <f>SUM(H334,H339,H345,H358,H360)</f>
        <v>420241</v>
      </c>
      <c r="L362" t="str">
        <f t="shared" si="59"/>
        <v>REC only</v>
      </c>
      <c r="M362" t="str">
        <f t="shared" si="60"/>
        <v>Lower Snake River - Phalen Gulch</v>
      </c>
    </row>
    <row r="363" spans="1:14" x14ac:dyDescent="0.25">
      <c r="A363" s="63"/>
      <c r="B363" s="79"/>
      <c r="C363" s="102" t="s">
        <v>128</v>
      </c>
      <c r="D363" s="78">
        <v>298679</v>
      </c>
      <c r="E363" s="78">
        <v>404341</v>
      </c>
      <c r="F363" s="78">
        <v>0</v>
      </c>
      <c r="G363" s="78">
        <v>0</v>
      </c>
      <c r="H363" s="78">
        <v>0</v>
      </c>
      <c r="L363" t="str">
        <f t="shared" si="59"/>
        <v>REC only</v>
      </c>
      <c r="M363" t="str">
        <f t="shared" si="60"/>
        <v>Lower Snake River - Phalen Gulch</v>
      </c>
    </row>
    <row r="364" spans="1:14" x14ac:dyDescent="0.25">
      <c r="A364" s="63" t="s">
        <v>145</v>
      </c>
      <c r="B364" s="63"/>
      <c r="C364" s="63"/>
      <c r="D364" s="64"/>
      <c r="E364" s="64"/>
      <c r="F364" s="64"/>
      <c r="G364" s="64"/>
      <c r="H364" s="64"/>
      <c r="L364" t="str">
        <f t="shared" si="59"/>
        <v>REC only</v>
      </c>
      <c r="M364" t="str">
        <f t="shared" si="60"/>
        <v>Lower Snake River - Phalen Gulch</v>
      </c>
    </row>
    <row r="365" spans="1:14" x14ac:dyDescent="0.25">
      <c r="L365" t="str">
        <f t="shared" si="59"/>
        <v>REC only</v>
      </c>
      <c r="M365" t="str">
        <f t="shared" si="60"/>
        <v>Lower Snake River - Phalen Gulch</v>
      </c>
    </row>
    <row r="366" spans="1:14" ht="21" x14ac:dyDescent="0.35">
      <c r="A366" s="58">
        <f>A328+1</f>
        <v>9</v>
      </c>
      <c r="B366" s="58"/>
      <c r="C366" s="59" t="s">
        <v>23</v>
      </c>
      <c r="D366" s="60"/>
      <c r="E366" s="61"/>
      <c r="F366" s="61"/>
      <c r="G366" s="61"/>
      <c r="H366" s="62"/>
      <c r="L366" t="str">
        <f t="shared" si="59"/>
        <v>REC only</v>
      </c>
      <c r="M366" t="str">
        <f t="shared" ref="M366" si="62">C366</f>
        <v>Sierra Pacific Burlington - Sierra Pacific Burlington</v>
      </c>
    </row>
    <row r="367" spans="1:14" x14ac:dyDescent="0.25">
      <c r="A367" s="63"/>
      <c r="B367" s="63"/>
      <c r="C367" s="63" t="s">
        <v>15</v>
      </c>
      <c r="D367" s="64"/>
      <c r="E367" s="64"/>
      <c r="F367" s="64"/>
      <c r="G367" s="64"/>
      <c r="H367" s="64"/>
      <c r="L367" t="str">
        <f t="shared" si="59"/>
        <v>REC only</v>
      </c>
      <c r="M367" t="str">
        <f t="shared" ref="M367" si="63">M366</f>
        <v>Sierra Pacific Burlington - Sierra Pacific Burlington</v>
      </c>
    </row>
    <row r="368" spans="1:14" ht="18.75" x14ac:dyDescent="0.3">
      <c r="A368" s="65" t="s">
        <v>134</v>
      </c>
      <c r="B368" s="65"/>
      <c r="C368" s="63"/>
      <c r="D368" s="6">
        <f>E368-1</f>
        <v>2020</v>
      </c>
      <c r="E368" s="6">
        <f>F368-1</f>
        <v>2021</v>
      </c>
      <c r="F368" s="6">
        <f>G368-1</f>
        <v>2022</v>
      </c>
      <c r="G368" s="6">
        <f>H368-1</f>
        <v>2023</v>
      </c>
      <c r="H368" s="6">
        <v>2024</v>
      </c>
      <c r="L368" t="str">
        <f t="shared" si="59"/>
        <v>REC only</v>
      </c>
      <c r="M368" t="str">
        <f t="shared" si="60"/>
        <v>Sierra Pacific Burlington - Sierra Pacific Burlington</v>
      </c>
    </row>
    <row r="369" spans="1:14" x14ac:dyDescent="0.25">
      <c r="A369" s="63"/>
      <c r="B369" s="2" t="str">
        <f>"Total MWh Produced from " &amp;C366</f>
        <v>Total MWh Produced from Sierra Pacific Burlington - Sierra Pacific Burlington</v>
      </c>
      <c r="C369" s="66"/>
      <c r="D369" s="67">
        <v>0</v>
      </c>
      <c r="E369" s="67">
        <v>125738</v>
      </c>
      <c r="F369" s="67">
        <v>82835</v>
      </c>
      <c r="G369" s="67">
        <v>133411</v>
      </c>
      <c r="H369" s="68">
        <v>123178</v>
      </c>
      <c r="L369" t="str">
        <f t="shared" si="59"/>
        <v>REC only</v>
      </c>
      <c r="M369" t="str">
        <f t="shared" si="60"/>
        <v>Sierra Pacific Burlington - Sierra Pacific Burlington</v>
      </c>
      <c r="N369" t="str">
        <f t="shared" ref="N369:N372" si="64">B369</f>
        <v>Total MWh Produced from Sierra Pacific Burlington - Sierra Pacific Burlington</v>
      </c>
    </row>
    <row r="370" spans="1:14" x14ac:dyDescent="0.25">
      <c r="A370" s="63"/>
      <c r="B370" s="2" t="s">
        <v>102</v>
      </c>
      <c r="C370" s="66"/>
      <c r="D370" s="157">
        <v>1</v>
      </c>
      <c r="E370" s="157">
        <v>1</v>
      </c>
      <c r="F370" s="157">
        <v>1</v>
      </c>
      <c r="G370" s="157">
        <v>1</v>
      </c>
      <c r="H370" s="158">
        <v>1</v>
      </c>
      <c r="L370" t="str">
        <f t="shared" si="59"/>
        <v>REC only</v>
      </c>
      <c r="M370" t="str">
        <f t="shared" si="60"/>
        <v>Sierra Pacific Burlington - Sierra Pacific Burlington</v>
      </c>
      <c r="N370" t="str">
        <f t="shared" si="64"/>
        <v>Percent of MWh Qualifying Under RCW 19.285</v>
      </c>
    </row>
    <row r="371" spans="1:14" x14ac:dyDescent="0.25">
      <c r="A371" s="63"/>
      <c r="B371" s="2" t="s">
        <v>135</v>
      </c>
      <c r="C371" s="66"/>
      <c r="D371" s="69">
        <v>1</v>
      </c>
      <c r="E371" s="69">
        <v>1</v>
      </c>
      <c r="F371" s="69">
        <v>1</v>
      </c>
      <c r="G371" s="69">
        <v>1</v>
      </c>
      <c r="H371" s="70">
        <v>1</v>
      </c>
      <c r="L371" t="str">
        <f t="shared" si="59"/>
        <v>REC only</v>
      </c>
      <c r="M371" t="str">
        <f t="shared" si="60"/>
        <v>Sierra Pacific Burlington - Sierra Pacific Burlington</v>
      </c>
      <c r="N371" t="str">
        <f t="shared" si="64"/>
        <v>Percent of Qualifying MWh Allocated to WA</v>
      </c>
    </row>
    <row r="372" spans="1:14" x14ac:dyDescent="0.25">
      <c r="A372" s="63"/>
      <c r="B372" s="1" t="s">
        <v>101</v>
      </c>
      <c r="C372" s="79"/>
      <c r="D372" s="159">
        <f>ROUNDDOWN(D369*D370*D371,0)</f>
        <v>0</v>
      </c>
      <c r="E372" s="159">
        <f>ROUNDDOWN(E369*E370*E371,0)</f>
        <v>125738</v>
      </c>
      <c r="F372" s="159">
        <f>ROUNDDOWN(F369*F370*F371,0)</f>
        <v>82835</v>
      </c>
      <c r="G372" s="159">
        <f>ROUNDDOWN(G369*G370*G371,0)</f>
        <v>133411</v>
      </c>
      <c r="H372" s="159">
        <f>ROUNDDOWN(H369*H370*H371,0)</f>
        <v>123178</v>
      </c>
      <c r="L372" t="str">
        <f t="shared" si="59"/>
        <v>REC only</v>
      </c>
      <c r="M372" t="str">
        <f t="shared" si="60"/>
        <v>Sierra Pacific Burlington - Sierra Pacific Burlington</v>
      </c>
      <c r="N372" t="str">
        <f t="shared" si="64"/>
        <v>Eligible MWh Available for RCW 19.285 Compliance</v>
      </c>
    </row>
    <row r="373" spans="1:14" x14ac:dyDescent="0.25">
      <c r="A373" s="63"/>
      <c r="B373" s="63"/>
      <c r="C373" s="63"/>
      <c r="D373" s="71"/>
      <c r="E373" s="71"/>
      <c r="F373" s="71"/>
      <c r="G373" s="72"/>
      <c r="H373" s="73"/>
      <c r="L373" t="str">
        <f t="shared" si="59"/>
        <v>REC only</v>
      </c>
      <c r="M373" t="str">
        <f t="shared" si="60"/>
        <v>Sierra Pacific Burlington - Sierra Pacific Burlington</v>
      </c>
    </row>
    <row r="374" spans="1:14" ht="18.75" x14ac:dyDescent="0.3">
      <c r="A374" s="65" t="s">
        <v>136</v>
      </c>
      <c r="B374" s="63"/>
      <c r="C374" s="63"/>
      <c r="D374" s="6">
        <f>E374-1</f>
        <v>2020</v>
      </c>
      <c r="E374" s="6">
        <f>F374-1</f>
        <v>2021</v>
      </c>
      <c r="F374" s="6">
        <f>G374-1</f>
        <v>2022</v>
      </c>
      <c r="G374" s="6">
        <f>H374-1</f>
        <v>2023</v>
      </c>
      <c r="H374" s="6">
        <v>2024</v>
      </c>
      <c r="L374" t="str">
        <f t="shared" si="59"/>
        <v>REC only</v>
      </c>
      <c r="M374" t="str">
        <f t="shared" si="60"/>
        <v>Sierra Pacific Burlington - Sierra Pacific Burlington</v>
      </c>
    </row>
    <row r="375" spans="1:14" x14ac:dyDescent="0.25">
      <c r="A375" s="63"/>
      <c r="B375" s="2" t="s">
        <v>106</v>
      </c>
      <c r="C375" s="66"/>
      <c r="D375" s="109">
        <v>0</v>
      </c>
      <c r="E375" s="110">
        <v>0</v>
      </c>
      <c r="F375" s="110">
        <v>0</v>
      </c>
      <c r="G375" s="110">
        <v>0</v>
      </c>
      <c r="H375" s="111">
        <v>0</v>
      </c>
      <c r="L375" t="str">
        <f t="shared" si="59"/>
        <v>REC only</v>
      </c>
      <c r="M375" t="str">
        <f t="shared" si="60"/>
        <v>Sierra Pacific Burlington - Sierra Pacific Burlington</v>
      </c>
      <c r="N375" t="str">
        <f t="shared" ref="N375:N377" si="65">B375</f>
        <v>Extra Apprenticeship Credit</v>
      </c>
    </row>
    <row r="376" spans="1:14" x14ac:dyDescent="0.25">
      <c r="A376" s="63"/>
      <c r="B376" s="2" t="s">
        <v>110</v>
      </c>
      <c r="C376" s="66"/>
      <c r="D376" s="16">
        <v>0</v>
      </c>
      <c r="E376" s="112">
        <v>0</v>
      </c>
      <c r="F376" s="112">
        <v>0</v>
      </c>
      <c r="G376" s="112">
        <v>0</v>
      </c>
      <c r="H376" s="113">
        <v>0</v>
      </c>
      <c r="L376" t="str">
        <f t="shared" si="59"/>
        <v>REC only</v>
      </c>
      <c r="M376" t="str">
        <f t="shared" si="60"/>
        <v>Sierra Pacific Burlington - Sierra Pacific Burlington</v>
      </c>
      <c r="N376" t="str">
        <f t="shared" si="65"/>
        <v>Distributed Generation Bonus</v>
      </c>
    </row>
    <row r="377" spans="1:14" x14ac:dyDescent="0.25">
      <c r="A377" s="63"/>
      <c r="B377" s="1" t="s">
        <v>111</v>
      </c>
      <c r="C377" s="79"/>
      <c r="D377" s="74">
        <f>ROUND(D375+D376,0)</f>
        <v>0</v>
      </c>
      <c r="E377" s="74">
        <f>ROUND(E375+E376,0)</f>
        <v>0</v>
      </c>
      <c r="F377" s="74">
        <f>ROUND(F375+F376,0)</f>
        <v>0</v>
      </c>
      <c r="G377" s="74">
        <f>ROUND(G375+G376,0)</f>
        <v>0</v>
      </c>
      <c r="H377" s="74">
        <f>ROUND(H375+H376,0)</f>
        <v>0</v>
      </c>
      <c r="L377" t="str">
        <f t="shared" si="59"/>
        <v>REC only</v>
      </c>
      <c r="M377" t="str">
        <f t="shared" si="60"/>
        <v>Sierra Pacific Burlington - Sierra Pacific Burlington</v>
      </c>
      <c r="N377" t="str">
        <f t="shared" si="65"/>
        <v>Total Quantity from Non REC Eligible Generation</v>
      </c>
    </row>
    <row r="378" spans="1:14" x14ac:dyDescent="0.25">
      <c r="A378" s="63"/>
      <c r="B378" s="63"/>
      <c r="C378" s="63"/>
      <c r="D378" s="75"/>
      <c r="E378" s="75"/>
      <c r="F378" s="75"/>
      <c r="G378" s="75"/>
      <c r="H378" s="76"/>
      <c r="L378" t="str">
        <f t="shared" si="59"/>
        <v>REC only</v>
      </c>
      <c r="M378" t="str">
        <f t="shared" si="60"/>
        <v>Sierra Pacific Burlington - Sierra Pacific Burlington</v>
      </c>
    </row>
    <row r="379" spans="1:14" ht="18.75" x14ac:dyDescent="0.3">
      <c r="A379" s="65" t="s">
        <v>137</v>
      </c>
      <c r="B379" s="63"/>
      <c r="C379" s="63"/>
      <c r="D379" s="6">
        <f>E379-1</f>
        <v>2020</v>
      </c>
      <c r="E379" s="6">
        <f>F379-1</f>
        <v>2021</v>
      </c>
      <c r="F379" s="6">
        <f>G379-1</f>
        <v>2022</v>
      </c>
      <c r="G379" s="6">
        <f>H379-1</f>
        <v>2023</v>
      </c>
      <c r="H379" s="6">
        <v>2024</v>
      </c>
      <c r="L379" t="str">
        <f t="shared" si="59"/>
        <v>REC only</v>
      </c>
      <c r="M379" t="str">
        <f t="shared" si="60"/>
        <v>Sierra Pacific Burlington - Sierra Pacific Burlington</v>
      </c>
    </row>
    <row r="380" spans="1:14" x14ac:dyDescent="0.25">
      <c r="A380" s="63"/>
      <c r="B380" s="2" t="s">
        <v>130</v>
      </c>
      <c r="C380" s="66"/>
      <c r="D380" s="67">
        <v>0</v>
      </c>
      <c r="E380" s="67">
        <v>0</v>
      </c>
      <c r="F380" s="67">
        <v>0</v>
      </c>
      <c r="G380" s="67">
        <v>0</v>
      </c>
      <c r="H380" s="68">
        <v>0</v>
      </c>
      <c r="L380" t="str">
        <f t="shared" si="59"/>
        <v>REC only</v>
      </c>
      <c r="M380" t="str">
        <f t="shared" si="60"/>
        <v>Sierra Pacific Burlington - Sierra Pacific Burlington</v>
      </c>
      <c r="N380" t="str">
        <f t="shared" ref="N380:N383" si="66">B380</f>
        <v>Quantity of RECs Sold</v>
      </c>
    </row>
    <row r="381" spans="1:14" x14ac:dyDescent="0.25">
      <c r="A381" s="63"/>
      <c r="B381" s="77" t="s">
        <v>131</v>
      </c>
      <c r="C381" s="108"/>
      <c r="D381" s="103">
        <v>0</v>
      </c>
      <c r="E381" s="103">
        <v>0</v>
      </c>
      <c r="F381" s="103">
        <v>0</v>
      </c>
      <c r="G381" s="103">
        <v>0</v>
      </c>
      <c r="H381" s="104">
        <v>0</v>
      </c>
      <c r="L381" t="str">
        <f t="shared" si="59"/>
        <v>REC only</v>
      </c>
      <c r="M381" t="str">
        <f t="shared" si="60"/>
        <v>Sierra Pacific Burlington - Sierra Pacific Burlington</v>
      </c>
      <c r="N381" t="str">
        <f t="shared" si="66"/>
        <v>Bonus Incentives Transferred</v>
      </c>
    </row>
    <row r="382" spans="1:14" x14ac:dyDescent="0.25">
      <c r="A382" s="63"/>
      <c r="B382" s="77" t="s">
        <v>132</v>
      </c>
      <c r="D382" s="105">
        <v>0</v>
      </c>
      <c r="E382" s="106">
        <v>0</v>
      </c>
      <c r="F382" s="106">
        <v>0</v>
      </c>
      <c r="G382" s="106">
        <v>0</v>
      </c>
      <c r="H382" s="107">
        <v>0</v>
      </c>
      <c r="L382" t="str">
        <f t="shared" si="59"/>
        <v>REC only</v>
      </c>
      <c r="M382" t="str">
        <f t="shared" si="60"/>
        <v>Sierra Pacific Burlington - Sierra Pacific Burlington</v>
      </c>
      <c r="N382" t="str">
        <f t="shared" si="66"/>
        <v>Bonus Incentives Not Realized</v>
      </c>
    </row>
    <row r="383" spans="1:14" x14ac:dyDescent="0.25">
      <c r="A383" s="63"/>
      <c r="B383" s="1" t="s">
        <v>133</v>
      </c>
      <c r="C383" s="63"/>
      <c r="D383" s="78">
        <f>SUM(D380:D382)</f>
        <v>0</v>
      </c>
      <c r="E383" s="78">
        <f>SUM(E380:E382)</f>
        <v>0</v>
      </c>
      <c r="F383" s="78">
        <f>SUM(F380:F382)</f>
        <v>0</v>
      </c>
      <c r="G383" s="78">
        <f>SUM(G380:G382)</f>
        <v>0</v>
      </c>
      <c r="H383" s="78">
        <f>SUM(H380:H382)</f>
        <v>0</v>
      </c>
      <c r="L383" t="str">
        <f t="shared" si="59"/>
        <v>REC only</v>
      </c>
      <c r="M383" t="str">
        <f t="shared" si="60"/>
        <v>Sierra Pacific Burlington - Sierra Pacific Burlington</v>
      </c>
      <c r="N383" t="str">
        <f t="shared" si="66"/>
        <v>Total Sold / Transferred / Unrealized</v>
      </c>
    </row>
    <row r="384" spans="1:14" x14ac:dyDescent="0.25">
      <c r="A384" s="63"/>
      <c r="B384" s="79"/>
      <c r="C384" s="63"/>
      <c r="D384" s="72"/>
      <c r="E384" s="72"/>
      <c r="F384" s="72"/>
      <c r="G384" s="72"/>
      <c r="H384" s="78"/>
      <c r="L384" t="str">
        <f t="shared" si="59"/>
        <v>REC only</v>
      </c>
      <c r="M384" t="str">
        <f t="shared" si="60"/>
        <v>Sierra Pacific Burlington - Sierra Pacific Burlington</v>
      </c>
    </row>
    <row r="385" spans="1:14" ht="18.75" x14ac:dyDescent="0.3">
      <c r="A385" s="65" t="s">
        <v>124</v>
      </c>
      <c r="B385" s="63"/>
      <c r="C385" s="63"/>
      <c r="D385" s="6">
        <f>E385-1</f>
        <v>2020</v>
      </c>
      <c r="E385" s="6">
        <f>F385-1</f>
        <v>2021</v>
      </c>
      <c r="F385" s="6">
        <f>G385-1</f>
        <v>2022</v>
      </c>
      <c r="G385" s="6">
        <f>H385-1</f>
        <v>2023</v>
      </c>
      <c r="H385" s="6">
        <v>2024</v>
      </c>
      <c r="L385" t="str">
        <f t="shared" si="59"/>
        <v>REC only</v>
      </c>
      <c r="M385" t="str">
        <f t="shared" si="60"/>
        <v>Sierra Pacific Burlington - Sierra Pacific Burlington</v>
      </c>
    </row>
    <row r="386" spans="1:14" x14ac:dyDescent="0.25">
      <c r="A386" s="63"/>
      <c r="B386" s="2" t="str">
        <f>(D385-1) &amp; " Surplus Applied to " &amp; D385</f>
        <v>2019 Surplus Applied to 2020</v>
      </c>
      <c r="C386" s="63"/>
      <c r="D386" s="80">
        <v>0</v>
      </c>
      <c r="E386" s="81"/>
      <c r="F386" s="81"/>
      <c r="G386" s="81"/>
      <c r="H386" s="82"/>
      <c r="L386" t="str">
        <f t="shared" si="59"/>
        <v>REC only</v>
      </c>
      <c r="M386" t="str">
        <f t="shared" si="60"/>
        <v>Sierra Pacific Burlington - Sierra Pacific Burlington</v>
      </c>
      <c r="N386" t="str">
        <f t="shared" ref="N386:N396" si="67">B386</f>
        <v>2019 Surplus Applied to 2020</v>
      </c>
    </row>
    <row r="387" spans="1:14" x14ac:dyDescent="0.25">
      <c r="A387" s="63"/>
      <c r="B387" s="2" t="str">
        <f>D385 &amp; " Surplus Applied to " &amp; (D385-1)</f>
        <v>2020 Surplus Applied to 2019</v>
      </c>
      <c r="C387" s="63"/>
      <c r="D387" s="83">
        <v>0</v>
      </c>
      <c r="E387" s="84"/>
      <c r="F387" s="84"/>
      <c r="G387" s="84"/>
      <c r="H387" s="85"/>
      <c r="L387" t="str">
        <f t="shared" si="59"/>
        <v>REC only</v>
      </c>
      <c r="M387" t="str">
        <f t="shared" si="60"/>
        <v>Sierra Pacific Burlington - Sierra Pacific Burlington</v>
      </c>
      <c r="N387" t="str">
        <f t="shared" si="67"/>
        <v>2020 Surplus Applied to 2019</v>
      </c>
    </row>
    <row r="388" spans="1:14" x14ac:dyDescent="0.25">
      <c r="A388" s="63"/>
      <c r="B388" s="2" t="str">
        <f>(E385-1) &amp; " Surplus Applied to " &amp; E385</f>
        <v>2020 Surplus Applied to 2021</v>
      </c>
      <c r="C388" s="63"/>
      <c r="D388" s="86">
        <f>-E388</f>
        <v>0</v>
      </c>
      <c r="E388" s="87">
        <v>0</v>
      </c>
      <c r="F388" s="35"/>
      <c r="G388" s="35"/>
      <c r="H388" s="36"/>
      <c r="L388" t="str">
        <f t="shared" si="59"/>
        <v>REC only</v>
      </c>
      <c r="M388" t="str">
        <f t="shared" si="60"/>
        <v>Sierra Pacific Burlington - Sierra Pacific Burlington</v>
      </c>
      <c r="N388" t="str">
        <f t="shared" si="67"/>
        <v>2020 Surplus Applied to 2021</v>
      </c>
    </row>
    <row r="389" spans="1:14" x14ac:dyDescent="0.25">
      <c r="A389" s="63"/>
      <c r="B389" s="2" t="str">
        <f>E385 &amp; " Surplus Applied to " &amp; (E385-1)</f>
        <v>2021 Surplus Applied to 2020</v>
      </c>
      <c r="C389" s="63"/>
      <c r="D389" s="88">
        <f>-E389</f>
        <v>0</v>
      </c>
      <c r="E389" s="89">
        <v>0</v>
      </c>
      <c r="F389" s="84"/>
      <c r="G389" s="84"/>
      <c r="H389" s="85"/>
      <c r="L389" t="str">
        <f t="shared" si="59"/>
        <v>REC only</v>
      </c>
      <c r="M389" t="str">
        <f t="shared" si="60"/>
        <v>Sierra Pacific Burlington - Sierra Pacific Burlington</v>
      </c>
      <c r="N389" t="str">
        <f t="shared" si="67"/>
        <v>2021 Surplus Applied to 2020</v>
      </c>
    </row>
    <row r="390" spans="1:14" x14ac:dyDescent="0.25">
      <c r="A390" s="63"/>
      <c r="B390" s="2" t="str">
        <f>(F385-1) &amp; " Surplus Applied to " &amp; F385</f>
        <v>2021 Surplus Applied to 2022</v>
      </c>
      <c r="C390" s="63"/>
      <c r="D390" s="41"/>
      <c r="E390" s="90">
        <f>-F390</f>
        <v>0</v>
      </c>
      <c r="F390" s="38">
        <v>0</v>
      </c>
      <c r="G390" s="39"/>
      <c r="H390" s="40"/>
      <c r="L390" t="str">
        <f t="shared" si="59"/>
        <v>REC only</v>
      </c>
      <c r="M390" t="str">
        <f t="shared" si="60"/>
        <v>Sierra Pacific Burlington - Sierra Pacific Burlington</v>
      </c>
      <c r="N390" t="str">
        <f t="shared" si="67"/>
        <v>2021 Surplus Applied to 2022</v>
      </c>
    </row>
    <row r="391" spans="1:14" x14ac:dyDescent="0.25">
      <c r="A391" s="63"/>
      <c r="B391" s="2" t="str">
        <f>F385 &amp; " Surplus Applied to " &amp; (F385-1)</f>
        <v>2022 Surplus Applied to 2021</v>
      </c>
      <c r="C391" s="63"/>
      <c r="D391" s="91"/>
      <c r="E391" s="92">
        <f>-F391</f>
        <v>0</v>
      </c>
      <c r="F391" s="89">
        <v>0</v>
      </c>
      <c r="G391" s="84"/>
      <c r="H391" s="85"/>
      <c r="L391" t="str">
        <f t="shared" si="59"/>
        <v>REC only</v>
      </c>
      <c r="M391" t="str">
        <f t="shared" si="60"/>
        <v>Sierra Pacific Burlington - Sierra Pacific Burlington</v>
      </c>
      <c r="N391" t="str">
        <f t="shared" si="67"/>
        <v>2022 Surplus Applied to 2021</v>
      </c>
    </row>
    <row r="392" spans="1:14" x14ac:dyDescent="0.25">
      <c r="A392" s="63"/>
      <c r="B392" s="2" t="str">
        <f>(G385-1) &amp; " Surplus Applied to " &amp; G385</f>
        <v>2022 Surplus Applied to 2023</v>
      </c>
      <c r="C392" s="63"/>
      <c r="D392" s="41"/>
      <c r="E392" s="39"/>
      <c r="F392" s="90">
        <f>-G392</f>
        <v>0</v>
      </c>
      <c r="G392" s="38">
        <v>0</v>
      </c>
      <c r="H392" s="40"/>
      <c r="L392" t="str">
        <f t="shared" si="59"/>
        <v>REC only</v>
      </c>
      <c r="M392" t="str">
        <f t="shared" si="60"/>
        <v>Sierra Pacific Burlington - Sierra Pacific Burlington</v>
      </c>
      <c r="N392" t="str">
        <f t="shared" si="67"/>
        <v>2022 Surplus Applied to 2023</v>
      </c>
    </row>
    <row r="393" spans="1:14" x14ac:dyDescent="0.25">
      <c r="A393" s="63"/>
      <c r="B393" s="2" t="str">
        <f>G385 &amp; " Surplus Applied to " &amp; (G385-1)</f>
        <v>2023 Surplus Applied to 2022</v>
      </c>
      <c r="C393" s="63"/>
      <c r="D393" s="91"/>
      <c r="E393" s="84"/>
      <c r="F393" s="92">
        <f>-G393</f>
        <v>0</v>
      </c>
      <c r="G393" s="89">
        <v>0</v>
      </c>
      <c r="H393" s="85"/>
      <c r="L393" t="str">
        <f t="shared" si="59"/>
        <v>REC only</v>
      </c>
      <c r="M393" t="str">
        <f t="shared" si="60"/>
        <v>Sierra Pacific Burlington - Sierra Pacific Burlington</v>
      </c>
      <c r="N393" t="str">
        <f t="shared" si="67"/>
        <v>2023 Surplus Applied to 2022</v>
      </c>
    </row>
    <row r="394" spans="1:14" x14ac:dyDescent="0.25">
      <c r="A394" s="63"/>
      <c r="B394" s="2" t="str">
        <f>(H385-1) &amp; " Surplus Applied to " &amp; H385</f>
        <v>2023 Surplus Applied to 2024</v>
      </c>
      <c r="C394" s="63"/>
      <c r="D394" s="41"/>
      <c r="E394" s="39"/>
      <c r="F394" s="39"/>
      <c r="G394" s="90">
        <f>-H394</f>
        <v>0</v>
      </c>
      <c r="H394" s="42">
        <v>0</v>
      </c>
      <c r="L394" t="str">
        <f t="shared" si="59"/>
        <v>REC only</v>
      </c>
      <c r="M394" t="str">
        <f t="shared" si="60"/>
        <v>Sierra Pacific Burlington - Sierra Pacific Burlington</v>
      </c>
      <c r="N394" t="str">
        <f t="shared" si="67"/>
        <v>2023 Surplus Applied to 2024</v>
      </c>
    </row>
    <row r="395" spans="1:14" x14ac:dyDescent="0.25">
      <c r="A395" s="63"/>
      <c r="B395" s="2" t="str">
        <f>H385 &amp; " Surplus Applied to " &amp; (H385-1)</f>
        <v>2024 Surplus Applied to 2023</v>
      </c>
      <c r="C395" s="63"/>
      <c r="D395" s="93"/>
      <c r="E395" s="94"/>
      <c r="F395" s="94"/>
      <c r="G395" s="95">
        <f>-H395</f>
        <v>0</v>
      </c>
      <c r="H395" s="96">
        <v>0</v>
      </c>
      <c r="L395" t="str">
        <f t="shared" si="59"/>
        <v>REC only</v>
      </c>
      <c r="M395" t="str">
        <f t="shared" si="60"/>
        <v>Sierra Pacific Burlington - Sierra Pacific Burlington</v>
      </c>
      <c r="N395" t="str">
        <f t="shared" si="67"/>
        <v>2024 Surplus Applied to 2023</v>
      </c>
    </row>
    <row r="396" spans="1:14" x14ac:dyDescent="0.25">
      <c r="A396" s="63"/>
      <c r="B396" s="1" t="s">
        <v>125</v>
      </c>
      <c r="C396" s="63"/>
      <c r="D396" s="78">
        <f>SUM(D386:D395)</f>
        <v>0</v>
      </c>
      <c r="E396" s="78">
        <f>SUM(E386:E395)</f>
        <v>0</v>
      </c>
      <c r="F396" s="78">
        <f>SUM(F386:F395)</f>
        <v>0</v>
      </c>
      <c r="G396" s="78">
        <f>SUM(G386:G395)</f>
        <v>0</v>
      </c>
      <c r="H396" s="78">
        <f>SUM(H386:H395)</f>
        <v>0</v>
      </c>
      <c r="L396" t="str">
        <f t="shared" si="59"/>
        <v>REC only</v>
      </c>
      <c r="M396" t="str">
        <f t="shared" si="60"/>
        <v>Sierra Pacific Burlington - Sierra Pacific Burlington</v>
      </c>
      <c r="N396" t="str">
        <f t="shared" si="67"/>
        <v>Net Surplus Adjustments</v>
      </c>
    </row>
    <row r="397" spans="1:14" x14ac:dyDescent="0.25">
      <c r="A397" s="63"/>
      <c r="B397" s="79"/>
      <c r="C397" s="63"/>
      <c r="D397" s="78"/>
      <c r="E397" s="78"/>
      <c r="F397" s="78"/>
      <c r="G397" s="78"/>
      <c r="H397" s="78"/>
      <c r="L397" t="str">
        <f t="shared" si="59"/>
        <v>REC only</v>
      </c>
      <c r="M397" t="str">
        <f t="shared" si="60"/>
        <v>Sierra Pacific Burlington - Sierra Pacific Burlington</v>
      </c>
    </row>
    <row r="398" spans="1:14" x14ac:dyDescent="0.25">
      <c r="A398" s="63"/>
      <c r="B398" s="1" t="s">
        <v>126</v>
      </c>
      <c r="C398" s="66"/>
      <c r="D398" s="97">
        <v>0</v>
      </c>
      <c r="E398" s="98">
        <v>0</v>
      </c>
      <c r="F398" s="98">
        <v>0</v>
      </c>
      <c r="G398" s="98">
        <v>0</v>
      </c>
      <c r="H398" s="99">
        <v>0</v>
      </c>
      <c r="L398" t="str">
        <f t="shared" si="59"/>
        <v>REC only</v>
      </c>
      <c r="M398" t="str">
        <f t="shared" si="60"/>
        <v>Sierra Pacific Burlington - Sierra Pacific Burlington</v>
      </c>
      <c r="N398" t="str">
        <f t="shared" ref="N398" si="68">B398</f>
        <v>Adjustment for Events Beyond Control</v>
      </c>
    </row>
    <row r="399" spans="1:14" x14ac:dyDescent="0.25">
      <c r="A399" s="63"/>
      <c r="B399" s="79"/>
      <c r="C399" s="63"/>
      <c r="D399" s="78"/>
      <c r="E399" s="78"/>
      <c r="F399" s="78"/>
      <c r="G399" s="78"/>
      <c r="H399" s="78"/>
      <c r="L399" t="str">
        <f t="shared" si="59"/>
        <v>REC only</v>
      </c>
      <c r="M399" t="str">
        <f t="shared" si="60"/>
        <v>Sierra Pacific Burlington - Sierra Pacific Burlington</v>
      </c>
    </row>
    <row r="400" spans="1:14" ht="18.75" x14ac:dyDescent="0.3">
      <c r="A400" s="65" t="s">
        <v>138</v>
      </c>
      <c r="B400" s="63"/>
      <c r="C400" s="66"/>
      <c r="D400" s="100">
        <f>SUM(D372,D377,D383,D396,D398)</f>
        <v>0</v>
      </c>
      <c r="E400" s="100">
        <f>SUM(E372,E377,E383,E396,E398)</f>
        <v>125738</v>
      </c>
      <c r="F400" s="100">
        <f>SUM(F372,F377,F383,F396,F398)</f>
        <v>82835</v>
      </c>
      <c r="G400" s="100">
        <f>SUM(G372,G377,G383,G396,G398)</f>
        <v>133411</v>
      </c>
      <c r="H400" s="101">
        <f>SUM(H372,H377,H383,H396,H398)</f>
        <v>123178</v>
      </c>
      <c r="L400" t="str">
        <f t="shared" si="59"/>
        <v>REC only</v>
      </c>
      <c r="M400" t="str">
        <f t="shared" si="60"/>
        <v>Sierra Pacific Burlington - Sierra Pacific Burlington</v>
      </c>
    </row>
    <row r="401" spans="1:14" x14ac:dyDescent="0.25">
      <c r="A401" s="63"/>
      <c r="B401" s="79"/>
      <c r="C401" s="102" t="s">
        <v>128</v>
      </c>
      <c r="D401" s="78">
        <v>0</v>
      </c>
      <c r="E401" s="78">
        <v>125738</v>
      </c>
      <c r="F401" s="78">
        <v>0</v>
      </c>
      <c r="G401" s="78">
        <v>0</v>
      </c>
      <c r="H401" s="78">
        <v>0</v>
      </c>
      <c r="L401" t="str">
        <f t="shared" si="59"/>
        <v>REC only</v>
      </c>
      <c r="M401" t="str">
        <f t="shared" si="60"/>
        <v>Sierra Pacific Burlington - Sierra Pacific Burlington</v>
      </c>
    </row>
    <row r="402" spans="1:14" x14ac:dyDescent="0.25">
      <c r="A402" s="63" t="s">
        <v>145</v>
      </c>
      <c r="B402" s="63"/>
      <c r="C402" s="63"/>
      <c r="D402" s="64"/>
      <c r="E402" s="64"/>
      <c r="F402" s="64"/>
      <c r="G402" s="64"/>
      <c r="H402" s="64"/>
      <c r="L402" t="str">
        <f t="shared" si="59"/>
        <v>REC only</v>
      </c>
      <c r="M402" t="str">
        <f t="shared" si="60"/>
        <v>Sierra Pacific Burlington - Sierra Pacific Burlington</v>
      </c>
    </row>
    <row r="403" spans="1:14" x14ac:dyDescent="0.25">
      <c r="L403" t="str">
        <f t="shared" si="59"/>
        <v>REC only</v>
      </c>
      <c r="M403" t="str">
        <f t="shared" si="60"/>
        <v>Sierra Pacific Burlington - Sierra Pacific Burlington</v>
      </c>
    </row>
    <row r="404" spans="1:14" ht="21" x14ac:dyDescent="0.35">
      <c r="A404" s="58">
        <f>A366+1</f>
        <v>10</v>
      </c>
      <c r="B404" s="58"/>
      <c r="C404" s="59" t="s">
        <v>21</v>
      </c>
      <c r="D404" s="60"/>
      <c r="E404" s="61"/>
      <c r="F404" s="61"/>
      <c r="G404" s="61"/>
      <c r="H404" s="62"/>
      <c r="L404" t="str">
        <f t="shared" si="59"/>
        <v>REC only</v>
      </c>
      <c r="M404" t="str">
        <f t="shared" ref="M404" si="69">C404</f>
        <v>Snoqualmie Falls Project</v>
      </c>
    </row>
    <row r="405" spans="1:14" x14ac:dyDescent="0.25">
      <c r="A405" s="63"/>
      <c r="B405" s="63"/>
      <c r="C405" s="63" t="s">
        <v>4</v>
      </c>
      <c r="D405" s="64"/>
      <c r="E405" s="64"/>
      <c r="F405" s="64"/>
      <c r="G405" s="64"/>
      <c r="H405" s="64"/>
      <c r="L405" t="str">
        <f t="shared" si="59"/>
        <v>REC only</v>
      </c>
      <c r="M405" t="str">
        <f t="shared" ref="M405" si="70">M404</f>
        <v>Snoqualmie Falls Project</v>
      </c>
    </row>
    <row r="406" spans="1:14" ht="18.75" x14ac:dyDescent="0.3">
      <c r="A406" s="65" t="s">
        <v>134</v>
      </c>
      <c r="B406" s="65"/>
      <c r="C406" s="63"/>
      <c r="D406" s="6">
        <f>E406-1</f>
        <v>2020</v>
      </c>
      <c r="E406" s="6">
        <f>F406-1</f>
        <v>2021</v>
      </c>
      <c r="F406" s="6">
        <f>G406-1</f>
        <v>2022</v>
      </c>
      <c r="G406" s="6">
        <f>H406-1</f>
        <v>2023</v>
      </c>
      <c r="H406" s="6">
        <v>2024</v>
      </c>
      <c r="L406" t="str">
        <f t="shared" si="59"/>
        <v>REC only</v>
      </c>
      <c r="M406" t="str">
        <f t="shared" si="60"/>
        <v>Snoqualmie Falls Project</v>
      </c>
    </row>
    <row r="407" spans="1:14" x14ac:dyDescent="0.25">
      <c r="A407" s="63"/>
      <c r="B407" s="2" t="str">
        <f>"Total MWh Produced from " &amp;C404</f>
        <v>Total MWh Produced from Snoqualmie Falls Project</v>
      </c>
      <c r="C407" s="66"/>
      <c r="D407" s="67">
        <v>232658.82352941175</v>
      </c>
      <c r="E407" s="67">
        <v>210032.5</v>
      </c>
      <c r="F407" s="67">
        <v>173012</v>
      </c>
      <c r="G407" s="67">
        <v>166294</v>
      </c>
      <c r="H407" s="68">
        <v>202097</v>
      </c>
      <c r="L407" t="str">
        <f t="shared" si="59"/>
        <v>REC only</v>
      </c>
      <c r="M407" t="str">
        <f t="shared" si="60"/>
        <v>Snoqualmie Falls Project</v>
      </c>
      <c r="N407" t="str">
        <f t="shared" ref="N407:N410" si="71">B407</f>
        <v>Total MWh Produced from Snoqualmie Falls Project</v>
      </c>
    </row>
    <row r="408" spans="1:14" x14ac:dyDescent="0.25">
      <c r="A408" s="63"/>
      <c r="B408" s="2" t="s">
        <v>102</v>
      </c>
      <c r="C408" s="66"/>
      <c r="D408" s="157">
        <v>8.5000000000000006E-2</v>
      </c>
      <c r="E408" s="157">
        <v>8.5000000000000006E-2</v>
      </c>
      <c r="F408" s="157">
        <v>8.5000000000000006E-2</v>
      </c>
      <c r="G408" s="157">
        <v>8.5000000000000006E-2</v>
      </c>
      <c r="H408" s="158">
        <v>8.5000000000000006E-2</v>
      </c>
      <c r="L408" t="str">
        <f t="shared" si="59"/>
        <v>REC only</v>
      </c>
      <c r="M408" t="str">
        <f t="shared" si="60"/>
        <v>Snoqualmie Falls Project</v>
      </c>
      <c r="N408" t="str">
        <f t="shared" si="71"/>
        <v>Percent of MWh Qualifying Under RCW 19.285</v>
      </c>
    </row>
    <row r="409" spans="1:14" x14ac:dyDescent="0.25">
      <c r="A409" s="63"/>
      <c r="B409" s="2" t="s">
        <v>135</v>
      </c>
      <c r="C409" s="66"/>
      <c r="D409" s="69">
        <v>1</v>
      </c>
      <c r="E409" s="69">
        <v>1</v>
      </c>
      <c r="F409" s="69">
        <v>1</v>
      </c>
      <c r="G409" s="69">
        <v>1</v>
      </c>
      <c r="H409" s="70">
        <v>1</v>
      </c>
      <c r="L409" t="str">
        <f t="shared" si="59"/>
        <v>REC only</v>
      </c>
      <c r="M409" t="str">
        <f t="shared" si="60"/>
        <v>Snoqualmie Falls Project</v>
      </c>
      <c r="N409" t="str">
        <f t="shared" si="71"/>
        <v>Percent of Qualifying MWh Allocated to WA</v>
      </c>
    </row>
    <row r="410" spans="1:14" x14ac:dyDescent="0.25">
      <c r="A410" s="63"/>
      <c r="B410" s="1" t="s">
        <v>101</v>
      </c>
      <c r="C410" s="79"/>
      <c r="D410" s="159">
        <f>ROUNDDOWN(D407*D408*D409,0)</f>
        <v>19776</v>
      </c>
      <c r="E410" s="159">
        <f>ROUNDDOWN(E407*E408*E409,0)</f>
        <v>17852</v>
      </c>
      <c r="F410" s="159">
        <f>ROUNDDOWN(F407*F408*F409,0)</f>
        <v>14706</v>
      </c>
      <c r="G410" s="159">
        <f>ROUNDDOWN(G407*G408*G409,0)</f>
        <v>14134</v>
      </c>
      <c r="H410" s="159">
        <f>ROUNDDOWN(H407*H408*H409,0)</f>
        <v>17178</v>
      </c>
      <c r="L410" t="str">
        <f t="shared" si="59"/>
        <v>REC only</v>
      </c>
      <c r="M410" t="str">
        <f t="shared" si="60"/>
        <v>Snoqualmie Falls Project</v>
      </c>
      <c r="N410" t="str">
        <f t="shared" si="71"/>
        <v>Eligible MWh Available for RCW 19.285 Compliance</v>
      </c>
    </row>
    <row r="411" spans="1:14" x14ac:dyDescent="0.25">
      <c r="A411" s="63"/>
      <c r="B411" s="63"/>
      <c r="C411" s="63"/>
      <c r="D411" s="71"/>
      <c r="E411" s="71"/>
      <c r="F411" s="71"/>
      <c r="G411" s="72"/>
      <c r="H411" s="73"/>
      <c r="L411" t="str">
        <f t="shared" si="59"/>
        <v>REC only</v>
      </c>
      <c r="M411" t="str">
        <f t="shared" si="60"/>
        <v>Snoqualmie Falls Project</v>
      </c>
    </row>
    <row r="412" spans="1:14" ht="18.75" x14ac:dyDescent="0.3">
      <c r="A412" s="65" t="s">
        <v>136</v>
      </c>
      <c r="B412" s="63"/>
      <c r="C412" s="63"/>
      <c r="D412" s="6">
        <f>E412-1</f>
        <v>2020</v>
      </c>
      <c r="E412" s="6">
        <f>F412-1</f>
        <v>2021</v>
      </c>
      <c r="F412" s="6">
        <f>G412-1</f>
        <v>2022</v>
      </c>
      <c r="G412" s="6">
        <f>H412-1</f>
        <v>2023</v>
      </c>
      <c r="H412" s="6">
        <v>2024</v>
      </c>
      <c r="L412" t="str">
        <f t="shared" si="59"/>
        <v>REC only</v>
      </c>
      <c r="M412" t="str">
        <f t="shared" si="60"/>
        <v>Snoqualmie Falls Project</v>
      </c>
    </row>
    <row r="413" spans="1:14" x14ac:dyDescent="0.25">
      <c r="A413" s="63"/>
      <c r="B413" s="2" t="s">
        <v>106</v>
      </c>
      <c r="C413" s="66"/>
      <c r="D413" s="109">
        <v>0</v>
      </c>
      <c r="E413" s="110">
        <v>0</v>
      </c>
      <c r="F413" s="110">
        <v>0</v>
      </c>
      <c r="G413" s="110">
        <v>0</v>
      </c>
      <c r="H413" s="111">
        <v>0</v>
      </c>
      <c r="L413" t="str">
        <f t="shared" si="59"/>
        <v>REC only</v>
      </c>
      <c r="M413" t="str">
        <f t="shared" si="60"/>
        <v>Snoqualmie Falls Project</v>
      </c>
      <c r="N413" t="str">
        <f t="shared" ref="N413:N415" si="72">B413</f>
        <v>Extra Apprenticeship Credit</v>
      </c>
    </row>
    <row r="414" spans="1:14" x14ac:dyDescent="0.25">
      <c r="A414" s="63"/>
      <c r="B414" s="2" t="s">
        <v>110</v>
      </c>
      <c r="C414" s="66"/>
      <c r="D414" s="16">
        <v>0</v>
      </c>
      <c r="E414" s="112">
        <v>0</v>
      </c>
      <c r="F414" s="112">
        <v>0</v>
      </c>
      <c r="G414" s="112">
        <v>0</v>
      </c>
      <c r="H414" s="113">
        <v>0</v>
      </c>
      <c r="L414" t="str">
        <f t="shared" si="59"/>
        <v>REC only</v>
      </c>
      <c r="M414" t="str">
        <f t="shared" si="60"/>
        <v>Snoqualmie Falls Project</v>
      </c>
      <c r="N414" t="str">
        <f t="shared" si="72"/>
        <v>Distributed Generation Bonus</v>
      </c>
    </row>
    <row r="415" spans="1:14" x14ac:dyDescent="0.25">
      <c r="A415" s="63"/>
      <c r="B415" s="1" t="s">
        <v>111</v>
      </c>
      <c r="C415" s="79"/>
      <c r="D415" s="74">
        <f>ROUND(D413+D414,0)</f>
        <v>0</v>
      </c>
      <c r="E415" s="74">
        <f>ROUND(E413+E414,0)</f>
        <v>0</v>
      </c>
      <c r="F415" s="74">
        <f>ROUND(F413+F414,0)</f>
        <v>0</v>
      </c>
      <c r="G415" s="74">
        <f>ROUND(G413+G414,0)</f>
        <v>0</v>
      </c>
      <c r="H415" s="74">
        <f>ROUND(H413+H414,0)</f>
        <v>0</v>
      </c>
      <c r="L415" t="str">
        <f t="shared" si="59"/>
        <v>REC only</v>
      </c>
      <c r="M415" t="str">
        <f t="shared" si="60"/>
        <v>Snoqualmie Falls Project</v>
      </c>
      <c r="N415" t="str">
        <f t="shared" si="72"/>
        <v>Total Quantity from Non REC Eligible Generation</v>
      </c>
    </row>
    <row r="416" spans="1:14" x14ac:dyDescent="0.25">
      <c r="A416" s="63"/>
      <c r="B416" s="63"/>
      <c r="C416" s="63"/>
      <c r="D416" s="75"/>
      <c r="E416" s="75"/>
      <c r="F416" s="75"/>
      <c r="G416" s="75"/>
      <c r="H416" s="76"/>
      <c r="L416" t="str">
        <f t="shared" si="59"/>
        <v>REC only</v>
      </c>
      <c r="M416" t="str">
        <f t="shared" si="60"/>
        <v>Snoqualmie Falls Project</v>
      </c>
    </row>
    <row r="417" spans="1:14" ht="18.75" x14ac:dyDescent="0.3">
      <c r="A417" s="65" t="s">
        <v>137</v>
      </c>
      <c r="B417" s="63"/>
      <c r="C417" s="63"/>
      <c r="D417" s="6">
        <f>E417-1</f>
        <v>2020</v>
      </c>
      <c r="E417" s="6">
        <f>F417-1</f>
        <v>2021</v>
      </c>
      <c r="F417" s="6">
        <f>G417-1</f>
        <v>2022</v>
      </c>
      <c r="G417" s="6">
        <f>H417-1</f>
        <v>2023</v>
      </c>
      <c r="H417" s="6">
        <v>2024</v>
      </c>
      <c r="L417" t="str">
        <f t="shared" si="59"/>
        <v>REC only</v>
      </c>
      <c r="M417" t="str">
        <f t="shared" si="60"/>
        <v>Snoqualmie Falls Project</v>
      </c>
    </row>
    <row r="418" spans="1:14" x14ac:dyDescent="0.25">
      <c r="A418" s="63"/>
      <c r="B418" s="2" t="s">
        <v>130</v>
      </c>
      <c r="C418" s="66"/>
      <c r="D418" s="67">
        <v>0</v>
      </c>
      <c r="E418" s="67">
        <v>0</v>
      </c>
      <c r="F418" s="67">
        <v>0</v>
      </c>
      <c r="G418" s="67">
        <v>-462</v>
      </c>
      <c r="H418" s="68">
        <v>0</v>
      </c>
      <c r="L418" t="str">
        <f t="shared" si="59"/>
        <v>REC only</v>
      </c>
      <c r="M418" t="str">
        <f t="shared" si="60"/>
        <v>Snoqualmie Falls Project</v>
      </c>
      <c r="N418" t="str">
        <f t="shared" ref="N418:N421" si="73">B418</f>
        <v>Quantity of RECs Sold</v>
      </c>
    </row>
    <row r="419" spans="1:14" x14ac:dyDescent="0.25">
      <c r="A419" s="63"/>
      <c r="B419" s="77" t="s">
        <v>131</v>
      </c>
      <c r="C419" s="108"/>
      <c r="D419" s="103">
        <v>0</v>
      </c>
      <c r="E419" s="103">
        <v>0</v>
      </c>
      <c r="F419" s="103">
        <v>0</v>
      </c>
      <c r="G419" s="103">
        <v>0</v>
      </c>
      <c r="H419" s="104">
        <v>0</v>
      </c>
      <c r="L419" t="str">
        <f t="shared" si="59"/>
        <v>REC only</v>
      </c>
      <c r="M419" t="str">
        <f t="shared" si="60"/>
        <v>Snoqualmie Falls Project</v>
      </c>
      <c r="N419" t="str">
        <f t="shared" si="73"/>
        <v>Bonus Incentives Transferred</v>
      </c>
    </row>
    <row r="420" spans="1:14" x14ac:dyDescent="0.25">
      <c r="A420" s="63"/>
      <c r="B420" s="77" t="s">
        <v>132</v>
      </c>
      <c r="D420" s="105">
        <v>0</v>
      </c>
      <c r="E420" s="106">
        <v>0</v>
      </c>
      <c r="F420" s="106">
        <v>0</v>
      </c>
      <c r="G420" s="106">
        <v>0</v>
      </c>
      <c r="H420" s="107">
        <v>0</v>
      </c>
      <c r="L420" t="str">
        <f t="shared" si="59"/>
        <v>REC only</v>
      </c>
      <c r="M420" t="str">
        <f t="shared" si="60"/>
        <v>Snoqualmie Falls Project</v>
      </c>
      <c r="N420" t="str">
        <f t="shared" si="73"/>
        <v>Bonus Incentives Not Realized</v>
      </c>
    </row>
    <row r="421" spans="1:14" x14ac:dyDescent="0.25">
      <c r="A421" s="63"/>
      <c r="B421" s="1" t="s">
        <v>133</v>
      </c>
      <c r="C421" s="63"/>
      <c r="D421" s="78">
        <f>SUM(D418:D420)</f>
        <v>0</v>
      </c>
      <c r="E421" s="78">
        <f>SUM(E418:E420)</f>
        <v>0</v>
      </c>
      <c r="F421" s="78">
        <f>SUM(F418:F420)</f>
        <v>0</v>
      </c>
      <c r="G421" s="78">
        <f>SUM(G418:G420)</f>
        <v>-462</v>
      </c>
      <c r="H421" s="78">
        <f>SUM(H418:H420)</f>
        <v>0</v>
      </c>
      <c r="L421" t="str">
        <f t="shared" ref="L421:L484" si="74">VLOOKUP(M421,$B$4:$D$47,3)</f>
        <v>REC only</v>
      </c>
      <c r="M421" t="str">
        <f t="shared" ref="M421:M484" si="75">M420</f>
        <v>Snoqualmie Falls Project</v>
      </c>
      <c r="N421" t="str">
        <f t="shared" si="73"/>
        <v>Total Sold / Transferred / Unrealized</v>
      </c>
    </row>
    <row r="422" spans="1:14" x14ac:dyDescent="0.25">
      <c r="A422" s="63"/>
      <c r="B422" s="79"/>
      <c r="C422" s="63"/>
      <c r="D422" s="72"/>
      <c r="E422" s="72"/>
      <c r="F422" s="72"/>
      <c r="G422" s="72"/>
      <c r="H422" s="78"/>
      <c r="L422" t="str">
        <f t="shared" si="74"/>
        <v>REC only</v>
      </c>
      <c r="M422" t="str">
        <f t="shared" si="75"/>
        <v>Snoqualmie Falls Project</v>
      </c>
    </row>
    <row r="423" spans="1:14" ht="18.75" x14ac:dyDescent="0.3">
      <c r="A423" s="65" t="s">
        <v>124</v>
      </c>
      <c r="B423" s="63"/>
      <c r="C423" s="63"/>
      <c r="D423" s="6">
        <f>E423-1</f>
        <v>2020</v>
      </c>
      <c r="E423" s="6">
        <f>F423-1</f>
        <v>2021</v>
      </c>
      <c r="F423" s="6">
        <f>G423-1</f>
        <v>2022</v>
      </c>
      <c r="G423" s="6">
        <f>H423-1</f>
        <v>2023</v>
      </c>
      <c r="H423" s="6">
        <v>2024</v>
      </c>
      <c r="L423" t="str">
        <f t="shared" si="74"/>
        <v>REC only</v>
      </c>
      <c r="M423" t="str">
        <f t="shared" si="75"/>
        <v>Snoqualmie Falls Project</v>
      </c>
    </row>
    <row r="424" spans="1:14" x14ac:dyDescent="0.25">
      <c r="A424" s="63"/>
      <c r="B424" s="2" t="str">
        <f>(D423-1) &amp; " Surplus Applied to " &amp; D423</f>
        <v>2019 Surplus Applied to 2020</v>
      </c>
      <c r="C424" s="63"/>
      <c r="D424" s="80">
        <v>0</v>
      </c>
      <c r="E424" s="81"/>
      <c r="F424" s="81"/>
      <c r="G424" s="81"/>
      <c r="H424" s="82"/>
      <c r="L424" t="str">
        <f t="shared" si="74"/>
        <v>REC only</v>
      </c>
      <c r="M424" t="str">
        <f t="shared" si="75"/>
        <v>Snoqualmie Falls Project</v>
      </c>
      <c r="N424" t="str">
        <f t="shared" ref="N424:N434" si="76">B424</f>
        <v>2019 Surplus Applied to 2020</v>
      </c>
    </row>
    <row r="425" spans="1:14" x14ac:dyDescent="0.25">
      <c r="A425" s="63"/>
      <c r="B425" s="2" t="str">
        <f>D423 &amp; " Surplus Applied to " &amp; (D423-1)</f>
        <v>2020 Surplus Applied to 2019</v>
      </c>
      <c r="C425" s="63"/>
      <c r="D425" s="83">
        <v>0</v>
      </c>
      <c r="E425" s="84"/>
      <c r="F425" s="84"/>
      <c r="G425" s="84"/>
      <c r="H425" s="85"/>
      <c r="L425" t="str">
        <f t="shared" si="74"/>
        <v>REC only</v>
      </c>
      <c r="M425" t="str">
        <f t="shared" si="75"/>
        <v>Snoqualmie Falls Project</v>
      </c>
      <c r="N425" t="str">
        <f t="shared" si="76"/>
        <v>2020 Surplus Applied to 2019</v>
      </c>
    </row>
    <row r="426" spans="1:14" x14ac:dyDescent="0.25">
      <c r="A426" s="63"/>
      <c r="B426" s="2" t="str">
        <f>(E423-1) &amp; " Surplus Applied to " &amp; E423</f>
        <v>2020 Surplus Applied to 2021</v>
      </c>
      <c r="C426" s="63"/>
      <c r="D426" s="86">
        <f>-E426</f>
        <v>0</v>
      </c>
      <c r="E426" s="87">
        <v>0</v>
      </c>
      <c r="F426" s="35"/>
      <c r="G426" s="35"/>
      <c r="H426" s="36"/>
      <c r="L426" t="str">
        <f t="shared" si="74"/>
        <v>REC only</v>
      </c>
      <c r="M426" t="str">
        <f t="shared" si="75"/>
        <v>Snoqualmie Falls Project</v>
      </c>
      <c r="N426" t="str">
        <f t="shared" si="76"/>
        <v>2020 Surplus Applied to 2021</v>
      </c>
    </row>
    <row r="427" spans="1:14" x14ac:dyDescent="0.25">
      <c r="A427" s="63"/>
      <c r="B427" s="2" t="str">
        <f>E423 &amp; " Surplus Applied to " &amp; (E423-1)</f>
        <v>2021 Surplus Applied to 2020</v>
      </c>
      <c r="C427" s="63"/>
      <c r="D427" s="88">
        <f>-E427</f>
        <v>0</v>
      </c>
      <c r="E427" s="89">
        <v>0</v>
      </c>
      <c r="F427" s="84"/>
      <c r="G427" s="84"/>
      <c r="H427" s="85"/>
      <c r="L427" t="str">
        <f t="shared" si="74"/>
        <v>REC only</v>
      </c>
      <c r="M427" t="str">
        <f t="shared" si="75"/>
        <v>Snoqualmie Falls Project</v>
      </c>
      <c r="N427" t="str">
        <f t="shared" si="76"/>
        <v>2021 Surplus Applied to 2020</v>
      </c>
    </row>
    <row r="428" spans="1:14" x14ac:dyDescent="0.25">
      <c r="A428" s="63"/>
      <c r="B428" s="2" t="str">
        <f>(F423-1) &amp; " Surplus Applied to " &amp; F423</f>
        <v>2021 Surplus Applied to 2022</v>
      </c>
      <c r="C428" s="63"/>
      <c r="D428" s="41"/>
      <c r="E428" s="90">
        <f>-F428</f>
        <v>0</v>
      </c>
      <c r="F428" s="38">
        <v>0</v>
      </c>
      <c r="G428" s="39"/>
      <c r="H428" s="40"/>
      <c r="L428" t="str">
        <f t="shared" si="74"/>
        <v>REC only</v>
      </c>
      <c r="M428" t="str">
        <f t="shared" si="75"/>
        <v>Snoqualmie Falls Project</v>
      </c>
      <c r="N428" t="str">
        <f t="shared" si="76"/>
        <v>2021 Surplus Applied to 2022</v>
      </c>
    </row>
    <row r="429" spans="1:14" x14ac:dyDescent="0.25">
      <c r="A429" s="63"/>
      <c r="B429" s="2" t="str">
        <f>F423 &amp; " Surplus Applied to " &amp; (F423-1)</f>
        <v>2022 Surplus Applied to 2021</v>
      </c>
      <c r="C429" s="63"/>
      <c r="D429" s="91"/>
      <c r="E429" s="92">
        <f>-F429</f>
        <v>0</v>
      </c>
      <c r="F429" s="89">
        <v>0</v>
      </c>
      <c r="G429" s="84"/>
      <c r="H429" s="85"/>
      <c r="L429" t="str">
        <f t="shared" si="74"/>
        <v>REC only</v>
      </c>
      <c r="M429" t="str">
        <f t="shared" si="75"/>
        <v>Snoqualmie Falls Project</v>
      </c>
      <c r="N429" t="str">
        <f t="shared" si="76"/>
        <v>2022 Surplus Applied to 2021</v>
      </c>
    </row>
    <row r="430" spans="1:14" x14ac:dyDescent="0.25">
      <c r="A430" s="63"/>
      <c r="B430" s="2" t="str">
        <f>(G423-1) &amp; " Surplus Applied to " &amp; G423</f>
        <v>2022 Surplus Applied to 2023</v>
      </c>
      <c r="C430" s="63"/>
      <c r="D430" s="41"/>
      <c r="E430" s="39"/>
      <c r="F430" s="90">
        <f>-G430</f>
        <v>0</v>
      </c>
      <c r="G430" s="38">
        <v>0</v>
      </c>
      <c r="H430" s="40"/>
      <c r="L430" t="str">
        <f t="shared" si="74"/>
        <v>REC only</v>
      </c>
      <c r="M430" t="str">
        <f t="shared" si="75"/>
        <v>Snoqualmie Falls Project</v>
      </c>
      <c r="N430" t="str">
        <f t="shared" si="76"/>
        <v>2022 Surplus Applied to 2023</v>
      </c>
    </row>
    <row r="431" spans="1:14" x14ac:dyDescent="0.25">
      <c r="A431" s="63"/>
      <c r="B431" s="2" t="str">
        <f>G423 &amp; " Surplus Applied to " &amp; (G423-1)</f>
        <v>2023 Surplus Applied to 2022</v>
      </c>
      <c r="C431" s="63"/>
      <c r="D431" s="91"/>
      <c r="E431" s="84"/>
      <c r="F431" s="92">
        <f>-G431</f>
        <v>0</v>
      </c>
      <c r="G431" s="89">
        <v>0</v>
      </c>
      <c r="H431" s="85"/>
      <c r="L431" t="str">
        <f t="shared" si="74"/>
        <v>REC only</v>
      </c>
      <c r="M431" t="str">
        <f t="shared" si="75"/>
        <v>Snoqualmie Falls Project</v>
      </c>
      <c r="N431" t="str">
        <f t="shared" si="76"/>
        <v>2023 Surplus Applied to 2022</v>
      </c>
    </row>
    <row r="432" spans="1:14" x14ac:dyDescent="0.25">
      <c r="A432" s="63"/>
      <c r="B432" s="2" t="str">
        <f>(H423-1) &amp; " Surplus Applied to " &amp; H423</f>
        <v>2023 Surplus Applied to 2024</v>
      </c>
      <c r="C432" s="63"/>
      <c r="D432" s="41"/>
      <c r="E432" s="39"/>
      <c r="F432" s="39"/>
      <c r="G432" s="90">
        <f>-H432</f>
        <v>0</v>
      </c>
      <c r="H432" s="42">
        <v>0</v>
      </c>
      <c r="L432" t="str">
        <f t="shared" si="74"/>
        <v>REC only</v>
      </c>
      <c r="M432" t="str">
        <f t="shared" si="75"/>
        <v>Snoqualmie Falls Project</v>
      </c>
      <c r="N432" t="str">
        <f t="shared" si="76"/>
        <v>2023 Surplus Applied to 2024</v>
      </c>
    </row>
    <row r="433" spans="1:14" x14ac:dyDescent="0.25">
      <c r="A433" s="63"/>
      <c r="B433" s="2" t="str">
        <f>H423 &amp; " Surplus Applied to " &amp; (H423-1)</f>
        <v>2024 Surplus Applied to 2023</v>
      </c>
      <c r="C433" s="63"/>
      <c r="D433" s="93"/>
      <c r="E433" s="94"/>
      <c r="F433" s="94"/>
      <c r="G433" s="95">
        <f>-H433</f>
        <v>0</v>
      </c>
      <c r="H433" s="96">
        <v>0</v>
      </c>
      <c r="L433" t="str">
        <f t="shared" si="74"/>
        <v>REC only</v>
      </c>
      <c r="M433" t="str">
        <f t="shared" si="75"/>
        <v>Snoqualmie Falls Project</v>
      </c>
      <c r="N433" t="str">
        <f t="shared" si="76"/>
        <v>2024 Surplus Applied to 2023</v>
      </c>
    </row>
    <row r="434" spans="1:14" x14ac:dyDescent="0.25">
      <c r="A434" s="63"/>
      <c r="B434" s="1" t="s">
        <v>125</v>
      </c>
      <c r="C434" s="63"/>
      <c r="D434" s="78">
        <f>SUM(D424:D433)</f>
        <v>0</v>
      </c>
      <c r="E434" s="78">
        <f>SUM(E424:E433)</f>
        <v>0</v>
      </c>
      <c r="F434" s="78">
        <f>SUM(F424:F433)</f>
        <v>0</v>
      </c>
      <c r="G434" s="78">
        <f>SUM(G424:G433)</f>
        <v>0</v>
      </c>
      <c r="H434" s="78">
        <f>SUM(H424:H433)</f>
        <v>0</v>
      </c>
      <c r="L434" t="str">
        <f t="shared" si="74"/>
        <v>REC only</v>
      </c>
      <c r="M434" t="str">
        <f t="shared" si="75"/>
        <v>Snoqualmie Falls Project</v>
      </c>
      <c r="N434" t="str">
        <f t="shared" si="76"/>
        <v>Net Surplus Adjustments</v>
      </c>
    </row>
    <row r="435" spans="1:14" x14ac:dyDescent="0.25">
      <c r="A435" s="63"/>
      <c r="B435" s="79"/>
      <c r="C435" s="63"/>
      <c r="D435" s="78"/>
      <c r="E435" s="78"/>
      <c r="F435" s="78"/>
      <c r="G435" s="78"/>
      <c r="H435" s="78"/>
      <c r="L435" t="str">
        <f t="shared" si="74"/>
        <v>REC only</v>
      </c>
      <c r="M435" t="str">
        <f t="shared" si="75"/>
        <v>Snoqualmie Falls Project</v>
      </c>
    </row>
    <row r="436" spans="1:14" x14ac:dyDescent="0.25">
      <c r="A436" s="63"/>
      <c r="B436" s="1" t="s">
        <v>126</v>
      </c>
      <c r="C436" s="66"/>
      <c r="D436" s="97">
        <v>0</v>
      </c>
      <c r="E436" s="98">
        <v>0</v>
      </c>
      <c r="F436" s="98">
        <v>0</v>
      </c>
      <c r="G436" s="98">
        <v>0</v>
      </c>
      <c r="H436" s="99">
        <v>0</v>
      </c>
      <c r="L436" t="str">
        <f t="shared" si="74"/>
        <v>REC only</v>
      </c>
      <c r="M436" t="str">
        <f t="shared" si="75"/>
        <v>Snoqualmie Falls Project</v>
      </c>
      <c r="N436" t="str">
        <f t="shared" ref="N436" si="77">B436</f>
        <v>Adjustment for Events Beyond Control</v>
      </c>
    </row>
    <row r="437" spans="1:14" x14ac:dyDescent="0.25">
      <c r="A437" s="63"/>
      <c r="B437" s="79"/>
      <c r="C437" s="63"/>
      <c r="D437" s="78"/>
      <c r="E437" s="78"/>
      <c r="F437" s="78"/>
      <c r="G437" s="78"/>
      <c r="H437" s="78"/>
      <c r="L437" t="str">
        <f t="shared" si="74"/>
        <v>REC only</v>
      </c>
      <c r="M437" t="str">
        <f t="shared" si="75"/>
        <v>Snoqualmie Falls Project</v>
      </c>
    </row>
    <row r="438" spans="1:14" ht="18.75" x14ac:dyDescent="0.3">
      <c r="A438" s="65" t="s">
        <v>138</v>
      </c>
      <c r="B438" s="63"/>
      <c r="C438" s="66"/>
      <c r="D438" s="100">
        <f>SUM(D410,D415,D421,D434,D436)</f>
        <v>19776</v>
      </c>
      <c r="E438" s="100">
        <f>SUM(E410,E415,E421,E434,E436)</f>
        <v>17852</v>
      </c>
      <c r="F438" s="100">
        <f>SUM(F410,F415,F421,F434,F436)</f>
        <v>14706</v>
      </c>
      <c r="G438" s="100">
        <f>SUM(G410,G415,G421,G434,G436)</f>
        <v>13672</v>
      </c>
      <c r="H438" s="101">
        <f>SUM(H410,H415,H421,H434,H436)</f>
        <v>17178</v>
      </c>
      <c r="L438" t="str">
        <f t="shared" si="74"/>
        <v>REC only</v>
      </c>
      <c r="M438" t="str">
        <f t="shared" si="75"/>
        <v>Snoqualmie Falls Project</v>
      </c>
    </row>
    <row r="439" spans="1:14" x14ac:dyDescent="0.25">
      <c r="A439" s="63"/>
      <c r="B439" s="79"/>
      <c r="C439" s="102" t="s">
        <v>128</v>
      </c>
      <c r="D439" s="78">
        <v>19776</v>
      </c>
      <c r="E439" s="78">
        <v>17852</v>
      </c>
      <c r="F439" s="78">
        <v>0</v>
      </c>
      <c r="G439" s="78">
        <v>0</v>
      </c>
      <c r="H439" s="78">
        <v>0</v>
      </c>
      <c r="L439" t="str">
        <f t="shared" si="74"/>
        <v>REC only</v>
      </c>
      <c r="M439" t="str">
        <f t="shared" si="75"/>
        <v>Snoqualmie Falls Project</v>
      </c>
    </row>
    <row r="440" spans="1:14" x14ac:dyDescent="0.25">
      <c r="A440" s="63" t="s">
        <v>145</v>
      </c>
      <c r="B440" s="63"/>
      <c r="C440" s="63"/>
      <c r="D440" s="64"/>
      <c r="E440" s="64"/>
      <c r="F440" s="64"/>
      <c r="G440" s="64"/>
      <c r="H440" s="64"/>
      <c r="L440" t="str">
        <f t="shared" si="74"/>
        <v>REC only</v>
      </c>
      <c r="M440" t="str">
        <f t="shared" si="75"/>
        <v>Snoqualmie Falls Project</v>
      </c>
    </row>
    <row r="441" spans="1:14" x14ac:dyDescent="0.25">
      <c r="L441" t="str">
        <f t="shared" si="74"/>
        <v>REC only</v>
      </c>
      <c r="M441" t="str">
        <f t="shared" si="75"/>
        <v>Snoqualmie Falls Project</v>
      </c>
    </row>
    <row r="442" spans="1:14" ht="21" x14ac:dyDescent="0.35">
      <c r="A442" s="58">
        <f>A404+1</f>
        <v>11</v>
      </c>
      <c r="B442" s="58"/>
      <c r="C442" s="59" t="s">
        <v>26</v>
      </c>
      <c r="D442" s="60"/>
      <c r="E442" s="61"/>
      <c r="F442" s="61"/>
      <c r="G442" s="61"/>
      <c r="H442" s="62"/>
      <c r="L442" t="str">
        <f t="shared" si="74"/>
        <v>REC only</v>
      </c>
      <c r="M442" t="str">
        <f t="shared" ref="M442" si="78">C442</f>
        <v>Wild Horse</v>
      </c>
    </row>
    <row r="443" spans="1:14" x14ac:dyDescent="0.25">
      <c r="A443" s="63"/>
      <c r="B443" s="63"/>
      <c r="C443" s="63" t="s">
        <v>4</v>
      </c>
      <c r="D443" s="64"/>
      <c r="E443" s="64"/>
      <c r="F443" s="64"/>
      <c r="G443" s="64"/>
      <c r="H443" s="64"/>
      <c r="L443" t="str">
        <f t="shared" si="74"/>
        <v>REC only</v>
      </c>
      <c r="M443" t="str">
        <f t="shared" ref="M443" si="79">M442</f>
        <v>Wild Horse</v>
      </c>
    </row>
    <row r="444" spans="1:14" ht="18.75" x14ac:dyDescent="0.3">
      <c r="A444" s="65" t="s">
        <v>134</v>
      </c>
      <c r="B444" s="65"/>
      <c r="C444" s="63"/>
      <c r="D444" s="6">
        <f>E444-1</f>
        <v>2020</v>
      </c>
      <c r="E444" s="6">
        <f>F444-1</f>
        <v>2021</v>
      </c>
      <c r="F444" s="6">
        <f>G444-1</f>
        <v>2022</v>
      </c>
      <c r="G444" s="6">
        <f>H444-1</f>
        <v>2023</v>
      </c>
      <c r="H444" s="6">
        <v>2024</v>
      </c>
      <c r="L444" t="str">
        <f t="shared" si="74"/>
        <v>REC only</v>
      </c>
      <c r="M444" t="str">
        <f t="shared" si="75"/>
        <v>Wild Horse</v>
      </c>
    </row>
    <row r="445" spans="1:14" x14ac:dyDescent="0.25">
      <c r="A445" s="63"/>
      <c r="B445" s="2" t="str">
        <f>"Total MWh Produced from " &amp;C442</f>
        <v>Total MWh Produced from Wild Horse</v>
      </c>
      <c r="C445" s="66"/>
      <c r="D445" s="67">
        <v>643493</v>
      </c>
      <c r="E445" s="67">
        <v>600774</v>
      </c>
      <c r="F445" s="67">
        <v>475051</v>
      </c>
      <c r="G445" s="67">
        <v>443030</v>
      </c>
      <c r="H445" s="68">
        <v>584603</v>
      </c>
      <c r="L445" t="str">
        <f t="shared" si="74"/>
        <v>REC only</v>
      </c>
      <c r="M445" t="str">
        <f t="shared" si="75"/>
        <v>Wild Horse</v>
      </c>
      <c r="N445" t="str">
        <f t="shared" ref="N445:N448" si="80">B445</f>
        <v>Total MWh Produced from Wild Horse</v>
      </c>
    </row>
    <row r="446" spans="1:14" x14ac:dyDescent="0.25">
      <c r="A446" s="63"/>
      <c r="B446" s="2" t="s">
        <v>102</v>
      </c>
      <c r="C446" s="66"/>
      <c r="D446" s="157">
        <v>1</v>
      </c>
      <c r="E446" s="157">
        <v>1</v>
      </c>
      <c r="F446" s="157">
        <v>1</v>
      </c>
      <c r="G446" s="157">
        <v>1</v>
      </c>
      <c r="H446" s="158">
        <v>1</v>
      </c>
      <c r="L446" t="str">
        <f t="shared" si="74"/>
        <v>REC only</v>
      </c>
      <c r="M446" t="str">
        <f t="shared" si="75"/>
        <v>Wild Horse</v>
      </c>
      <c r="N446" t="str">
        <f t="shared" si="80"/>
        <v>Percent of MWh Qualifying Under RCW 19.285</v>
      </c>
    </row>
    <row r="447" spans="1:14" x14ac:dyDescent="0.25">
      <c r="A447" s="63"/>
      <c r="B447" s="2" t="s">
        <v>135</v>
      </c>
      <c r="C447" s="66"/>
      <c r="D447" s="69">
        <v>1</v>
      </c>
      <c r="E447" s="69">
        <v>1</v>
      </c>
      <c r="F447" s="69">
        <v>1</v>
      </c>
      <c r="G447" s="69">
        <v>1</v>
      </c>
      <c r="H447" s="70">
        <v>1</v>
      </c>
      <c r="L447" t="str">
        <f t="shared" si="74"/>
        <v>REC only</v>
      </c>
      <c r="M447" t="str">
        <f t="shared" si="75"/>
        <v>Wild Horse</v>
      </c>
      <c r="N447" t="str">
        <f t="shared" si="80"/>
        <v>Percent of Qualifying MWh Allocated to WA</v>
      </c>
    </row>
    <row r="448" spans="1:14" x14ac:dyDescent="0.25">
      <c r="A448" s="63"/>
      <c r="B448" s="1" t="s">
        <v>101</v>
      </c>
      <c r="C448" s="79"/>
      <c r="D448" s="159">
        <f>ROUNDDOWN(D445*D446*D447,0)</f>
        <v>643493</v>
      </c>
      <c r="E448" s="159">
        <f>ROUNDDOWN(E445*E446*E447,0)</f>
        <v>600774</v>
      </c>
      <c r="F448" s="159">
        <f>ROUNDDOWN(F445*F446*F447,0)</f>
        <v>475051</v>
      </c>
      <c r="G448" s="159">
        <f>ROUNDDOWN(G445*G446*G447,0)</f>
        <v>443030</v>
      </c>
      <c r="H448" s="159">
        <f>ROUNDDOWN(H445*H446*H447,0)</f>
        <v>584603</v>
      </c>
      <c r="L448" t="str">
        <f t="shared" si="74"/>
        <v>REC only</v>
      </c>
      <c r="M448" t="str">
        <f t="shared" si="75"/>
        <v>Wild Horse</v>
      </c>
      <c r="N448" t="str">
        <f t="shared" si="80"/>
        <v>Eligible MWh Available for RCW 19.285 Compliance</v>
      </c>
    </row>
    <row r="449" spans="1:14" x14ac:dyDescent="0.25">
      <c r="A449" s="63"/>
      <c r="B449" s="63"/>
      <c r="C449" s="63"/>
      <c r="D449" s="71"/>
      <c r="E449" s="71"/>
      <c r="F449" s="71"/>
      <c r="G449" s="72"/>
      <c r="H449" s="73"/>
      <c r="L449" t="str">
        <f t="shared" si="74"/>
        <v>REC only</v>
      </c>
      <c r="M449" t="str">
        <f t="shared" si="75"/>
        <v>Wild Horse</v>
      </c>
    </row>
    <row r="450" spans="1:14" ht="18.75" x14ac:dyDescent="0.3">
      <c r="A450" s="65" t="s">
        <v>136</v>
      </c>
      <c r="B450" s="63"/>
      <c r="C450" s="63"/>
      <c r="D450" s="6">
        <f>E450-1</f>
        <v>2020</v>
      </c>
      <c r="E450" s="6">
        <f>F450-1</f>
        <v>2021</v>
      </c>
      <c r="F450" s="6">
        <f>G450-1</f>
        <v>2022</v>
      </c>
      <c r="G450" s="6">
        <f>H450-1</f>
        <v>2023</v>
      </c>
      <c r="H450" s="6">
        <v>2024</v>
      </c>
      <c r="L450" t="str">
        <f t="shared" si="74"/>
        <v>REC only</v>
      </c>
      <c r="M450" t="str">
        <f t="shared" si="75"/>
        <v>Wild Horse</v>
      </c>
    </row>
    <row r="451" spans="1:14" x14ac:dyDescent="0.25">
      <c r="A451" s="63"/>
      <c r="B451" s="2" t="s">
        <v>106</v>
      </c>
      <c r="C451" s="66"/>
      <c r="D451" s="109">
        <v>0</v>
      </c>
      <c r="E451" s="110">
        <v>0</v>
      </c>
      <c r="F451" s="110">
        <v>0</v>
      </c>
      <c r="G451" s="110">
        <v>0</v>
      </c>
      <c r="H451" s="111">
        <v>0</v>
      </c>
      <c r="L451" t="str">
        <f t="shared" si="74"/>
        <v>REC only</v>
      </c>
      <c r="M451" t="str">
        <f t="shared" si="75"/>
        <v>Wild Horse</v>
      </c>
      <c r="N451" t="str">
        <f t="shared" ref="N451:N453" si="81">B451</f>
        <v>Extra Apprenticeship Credit</v>
      </c>
    </row>
    <row r="452" spans="1:14" x14ac:dyDescent="0.25">
      <c r="A452" s="63"/>
      <c r="B452" s="2" t="s">
        <v>110</v>
      </c>
      <c r="C452" s="66"/>
      <c r="D452" s="16">
        <v>0</v>
      </c>
      <c r="E452" s="112">
        <v>0</v>
      </c>
      <c r="F452" s="112">
        <v>0</v>
      </c>
      <c r="G452" s="112">
        <v>0</v>
      </c>
      <c r="H452" s="113">
        <v>0</v>
      </c>
      <c r="L452" t="str">
        <f t="shared" si="74"/>
        <v>REC only</v>
      </c>
      <c r="M452" t="str">
        <f t="shared" si="75"/>
        <v>Wild Horse</v>
      </c>
      <c r="N452" t="str">
        <f t="shared" si="81"/>
        <v>Distributed Generation Bonus</v>
      </c>
    </row>
    <row r="453" spans="1:14" x14ac:dyDescent="0.25">
      <c r="A453" s="63"/>
      <c r="B453" s="1" t="s">
        <v>111</v>
      </c>
      <c r="C453" s="79"/>
      <c r="D453" s="74">
        <f>ROUND(D451+D452,0)</f>
        <v>0</v>
      </c>
      <c r="E453" s="74">
        <f>ROUND(E451+E452,0)</f>
        <v>0</v>
      </c>
      <c r="F453" s="74">
        <f>ROUND(F451+F452,0)</f>
        <v>0</v>
      </c>
      <c r="G453" s="74">
        <f>ROUND(G451+G452,0)</f>
        <v>0</v>
      </c>
      <c r="H453" s="74">
        <f>ROUND(H451+H452,0)</f>
        <v>0</v>
      </c>
      <c r="L453" t="str">
        <f t="shared" si="74"/>
        <v>REC only</v>
      </c>
      <c r="M453" t="str">
        <f t="shared" si="75"/>
        <v>Wild Horse</v>
      </c>
      <c r="N453" t="str">
        <f t="shared" si="81"/>
        <v>Total Quantity from Non REC Eligible Generation</v>
      </c>
    </row>
    <row r="454" spans="1:14" x14ac:dyDescent="0.25">
      <c r="A454" s="63"/>
      <c r="B454" s="63"/>
      <c r="C454" s="63"/>
      <c r="D454" s="75"/>
      <c r="E454" s="75"/>
      <c r="F454" s="75"/>
      <c r="G454" s="75"/>
      <c r="H454" s="76"/>
      <c r="L454" t="str">
        <f t="shared" si="74"/>
        <v>REC only</v>
      </c>
      <c r="M454" t="str">
        <f t="shared" si="75"/>
        <v>Wild Horse</v>
      </c>
    </row>
    <row r="455" spans="1:14" ht="18.75" x14ac:dyDescent="0.3">
      <c r="A455" s="65" t="s">
        <v>137</v>
      </c>
      <c r="B455" s="63"/>
      <c r="C455" s="63"/>
      <c r="D455" s="6">
        <f>E455-1</f>
        <v>2020</v>
      </c>
      <c r="E455" s="6">
        <f>F455-1</f>
        <v>2021</v>
      </c>
      <c r="F455" s="6">
        <f>G455-1</f>
        <v>2022</v>
      </c>
      <c r="G455" s="6">
        <f>H455-1</f>
        <v>2023</v>
      </c>
      <c r="H455" s="6">
        <v>2024</v>
      </c>
      <c r="L455" t="str">
        <f t="shared" si="74"/>
        <v>REC only</v>
      </c>
      <c r="M455" t="str">
        <f t="shared" si="75"/>
        <v>Wild Horse</v>
      </c>
    </row>
    <row r="456" spans="1:14" x14ac:dyDescent="0.25">
      <c r="A456" s="63"/>
      <c r="B456" s="2" t="s">
        <v>130</v>
      </c>
      <c r="C456" s="66"/>
      <c r="D456" s="67">
        <v>-129203</v>
      </c>
      <c r="E456" s="67">
        <v>0</v>
      </c>
      <c r="F456" s="67">
        <v>0</v>
      </c>
      <c r="G456" s="67">
        <v>-14359</v>
      </c>
      <c r="H456" s="68">
        <v>0</v>
      </c>
      <c r="L456" t="str">
        <f t="shared" si="74"/>
        <v>REC only</v>
      </c>
      <c r="M456" t="str">
        <f t="shared" si="75"/>
        <v>Wild Horse</v>
      </c>
      <c r="N456" t="str">
        <f t="shared" ref="N456:N459" si="82">B456</f>
        <v>Quantity of RECs Sold</v>
      </c>
    </row>
    <row r="457" spans="1:14" x14ac:dyDescent="0.25">
      <c r="A457" s="63"/>
      <c r="B457" s="77" t="s">
        <v>131</v>
      </c>
      <c r="C457" s="108"/>
      <c r="D457" s="103">
        <v>0</v>
      </c>
      <c r="E457" s="103">
        <v>0</v>
      </c>
      <c r="F457" s="103">
        <v>0</v>
      </c>
      <c r="G457" s="103">
        <v>0</v>
      </c>
      <c r="H457" s="104">
        <v>0</v>
      </c>
      <c r="L457" t="str">
        <f t="shared" si="74"/>
        <v>REC only</v>
      </c>
      <c r="M457" t="str">
        <f t="shared" si="75"/>
        <v>Wild Horse</v>
      </c>
      <c r="N457" t="str">
        <f t="shared" si="82"/>
        <v>Bonus Incentives Transferred</v>
      </c>
    </row>
    <row r="458" spans="1:14" x14ac:dyDescent="0.25">
      <c r="A458" s="63"/>
      <c r="B458" s="77" t="s">
        <v>132</v>
      </c>
      <c r="D458" s="105">
        <v>0</v>
      </c>
      <c r="E458" s="106">
        <v>0</v>
      </c>
      <c r="F458" s="106">
        <v>0</v>
      </c>
      <c r="G458" s="106">
        <v>0</v>
      </c>
      <c r="H458" s="107">
        <v>0</v>
      </c>
      <c r="L458" t="str">
        <f t="shared" si="74"/>
        <v>REC only</v>
      </c>
      <c r="M458" t="str">
        <f t="shared" si="75"/>
        <v>Wild Horse</v>
      </c>
      <c r="N458" t="str">
        <f t="shared" si="82"/>
        <v>Bonus Incentives Not Realized</v>
      </c>
    </row>
    <row r="459" spans="1:14" x14ac:dyDescent="0.25">
      <c r="A459" s="63"/>
      <c r="B459" s="1" t="s">
        <v>133</v>
      </c>
      <c r="C459" s="63"/>
      <c r="D459" s="78">
        <f>SUM(D456:D458)</f>
        <v>-129203</v>
      </c>
      <c r="E459" s="78">
        <f>SUM(E456:E458)</f>
        <v>0</v>
      </c>
      <c r="F459" s="78">
        <f>SUM(F456:F458)</f>
        <v>0</v>
      </c>
      <c r="G459" s="78">
        <f>SUM(G456:G458)</f>
        <v>-14359</v>
      </c>
      <c r="H459" s="78">
        <f>SUM(H456:H458)</f>
        <v>0</v>
      </c>
      <c r="L459" t="str">
        <f t="shared" si="74"/>
        <v>REC only</v>
      </c>
      <c r="M459" t="str">
        <f t="shared" si="75"/>
        <v>Wild Horse</v>
      </c>
      <c r="N459" t="str">
        <f t="shared" si="82"/>
        <v>Total Sold / Transferred / Unrealized</v>
      </c>
    </row>
    <row r="460" spans="1:14" x14ac:dyDescent="0.25">
      <c r="A460" s="63"/>
      <c r="B460" s="79"/>
      <c r="C460" s="63"/>
      <c r="D460" s="72"/>
      <c r="E460" s="72"/>
      <c r="F460" s="72"/>
      <c r="G460" s="72"/>
      <c r="H460" s="78"/>
      <c r="L460" t="str">
        <f t="shared" si="74"/>
        <v>REC only</v>
      </c>
      <c r="M460" t="str">
        <f t="shared" si="75"/>
        <v>Wild Horse</v>
      </c>
    </row>
    <row r="461" spans="1:14" ht="18.75" x14ac:dyDescent="0.3">
      <c r="A461" s="65" t="s">
        <v>124</v>
      </c>
      <c r="B461" s="63"/>
      <c r="C461" s="63"/>
      <c r="D461" s="6">
        <f>E461-1</f>
        <v>2020</v>
      </c>
      <c r="E461" s="6">
        <f>F461-1</f>
        <v>2021</v>
      </c>
      <c r="F461" s="6">
        <f>G461-1</f>
        <v>2022</v>
      </c>
      <c r="G461" s="6">
        <f>H461-1</f>
        <v>2023</v>
      </c>
      <c r="H461" s="6">
        <v>2024</v>
      </c>
      <c r="L461" t="str">
        <f t="shared" si="74"/>
        <v>REC only</v>
      </c>
      <c r="M461" t="str">
        <f t="shared" si="75"/>
        <v>Wild Horse</v>
      </c>
    </row>
    <row r="462" spans="1:14" x14ac:dyDescent="0.25">
      <c r="A462" s="63"/>
      <c r="B462" s="2" t="str">
        <f>(D461-1) &amp; " Surplus Applied to " &amp; D461</f>
        <v>2019 Surplus Applied to 2020</v>
      </c>
      <c r="C462" s="63"/>
      <c r="D462" s="80">
        <v>102487</v>
      </c>
      <c r="E462" s="81"/>
      <c r="F462" s="81"/>
      <c r="G462" s="81"/>
      <c r="H462" s="82"/>
      <c r="L462" t="str">
        <f t="shared" si="74"/>
        <v>REC only</v>
      </c>
      <c r="M462" t="str">
        <f t="shared" si="75"/>
        <v>Wild Horse</v>
      </c>
      <c r="N462" t="str">
        <f t="shared" ref="N462:N472" si="83">B462</f>
        <v>2019 Surplus Applied to 2020</v>
      </c>
    </row>
    <row r="463" spans="1:14" x14ac:dyDescent="0.25">
      <c r="A463" s="63"/>
      <c r="B463" s="2" t="str">
        <f>D461 &amp; " Surplus Applied to " &amp; (D461-1)</f>
        <v>2020 Surplus Applied to 2019</v>
      </c>
      <c r="C463" s="63"/>
      <c r="D463" s="83">
        <v>0</v>
      </c>
      <c r="E463" s="84"/>
      <c r="F463" s="84"/>
      <c r="G463" s="84"/>
      <c r="H463" s="85"/>
      <c r="L463" t="str">
        <f t="shared" si="74"/>
        <v>REC only</v>
      </c>
      <c r="M463" t="str">
        <f t="shared" si="75"/>
        <v>Wild Horse</v>
      </c>
      <c r="N463" t="str">
        <f t="shared" si="83"/>
        <v>2020 Surplus Applied to 2019</v>
      </c>
    </row>
    <row r="464" spans="1:14" x14ac:dyDescent="0.25">
      <c r="A464" s="63"/>
      <c r="B464" s="2" t="str">
        <f>(E461-1) &amp; " Surplus Applied to " &amp; E461</f>
        <v>2020 Surplus Applied to 2021</v>
      </c>
      <c r="C464" s="63"/>
      <c r="D464" s="86">
        <f>-E464</f>
        <v>-222891</v>
      </c>
      <c r="E464" s="87">
        <v>222891</v>
      </c>
      <c r="F464" s="35"/>
      <c r="G464" s="35"/>
      <c r="H464" s="36"/>
      <c r="L464" t="str">
        <f t="shared" si="74"/>
        <v>REC only</v>
      </c>
      <c r="M464" t="str">
        <f t="shared" si="75"/>
        <v>Wild Horse</v>
      </c>
      <c r="N464" t="str">
        <f t="shared" si="83"/>
        <v>2020 Surplus Applied to 2021</v>
      </c>
    </row>
    <row r="465" spans="1:14" x14ac:dyDescent="0.25">
      <c r="A465" s="63"/>
      <c r="B465" s="2" t="str">
        <f>E461 &amp; " Surplus Applied to " &amp; (E461-1)</f>
        <v>2021 Surplus Applied to 2020</v>
      </c>
      <c r="C465" s="63"/>
      <c r="D465" s="88">
        <f>-E465</f>
        <v>0</v>
      </c>
      <c r="E465" s="89">
        <v>0</v>
      </c>
      <c r="F465" s="84"/>
      <c r="G465" s="84"/>
      <c r="H465" s="85"/>
      <c r="L465" t="str">
        <f t="shared" si="74"/>
        <v>REC only</v>
      </c>
      <c r="M465" t="str">
        <f t="shared" si="75"/>
        <v>Wild Horse</v>
      </c>
      <c r="N465" t="str">
        <f t="shared" si="83"/>
        <v>2021 Surplus Applied to 2020</v>
      </c>
    </row>
    <row r="466" spans="1:14" x14ac:dyDescent="0.25">
      <c r="A466" s="63"/>
      <c r="B466" s="2" t="str">
        <f>(F461-1) &amp; " Surplus Applied to " &amp; F461</f>
        <v>2021 Surplus Applied to 2022</v>
      </c>
      <c r="C466" s="63"/>
      <c r="D466" s="41"/>
      <c r="E466" s="90">
        <f>-F466</f>
        <v>0</v>
      </c>
      <c r="F466" s="38">
        <v>0</v>
      </c>
      <c r="G466" s="39"/>
      <c r="H466" s="40"/>
      <c r="L466" t="str">
        <f t="shared" si="74"/>
        <v>REC only</v>
      </c>
      <c r="M466" t="str">
        <f t="shared" si="75"/>
        <v>Wild Horse</v>
      </c>
      <c r="N466" t="str">
        <f t="shared" si="83"/>
        <v>2021 Surplus Applied to 2022</v>
      </c>
    </row>
    <row r="467" spans="1:14" x14ac:dyDescent="0.25">
      <c r="A467" s="63"/>
      <c r="B467" s="2" t="str">
        <f>F461 &amp; " Surplus Applied to " &amp; (F461-1)</f>
        <v>2022 Surplus Applied to 2021</v>
      </c>
      <c r="C467" s="63"/>
      <c r="D467" s="91"/>
      <c r="E467" s="92">
        <f>-F467</f>
        <v>0</v>
      </c>
      <c r="F467" s="89">
        <v>0</v>
      </c>
      <c r="G467" s="84"/>
      <c r="H467" s="85"/>
      <c r="L467" t="str">
        <f t="shared" si="74"/>
        <v>REC only</v>
      </c>
      <c r="M467" t="str">
        <f t="shared" si="75"/>
        <v>Wild Horse</v>
      </c>
      <c r="N467" t="str">
        <f t="shared" si="83"/>
        <v>2022 Surplus Applied to 2021</v>
      </c>
    </row>
    <row r="468" spans="1:14" x14ac:dyDescent="0.25">
      <c r="A468" s="63"/>
      <c r="B468" s="2" t="str">
        <f>(G461-1) &amp; " Surplus Applied to " &amp; G461</f>
        <v>2022 Surplus Applied to 2023</v>
      </c>
      <c r="C468" s="63"/>
      <c r="D468" s="41"/>
      <c r="E468" s="39"/>
      <c r="F468" s="90">
        <f>-G468</f>
        <v>-475051</v>
      </c>
      <c r="G468" s="38">
        <v>475051</v>
      </c>
      <c r="H468" s="40"/>
      <c r="L468" t="str">
        <f t="shared" si="74"/>
        <v>REC only</v>
      </c>
      <c r="M468" t="str">
        <f t="shared" si="75"/>
        <v>Wild Horse</v>
      </c>
      <c r="N468" t="str">
        <f t="shared" si="83"/>
        <v>2022 Surplus Applied to 2023</v>
      </c>
    </row>
    <row r="469" spans="1:14" x14ac:dyDescent="0.25">
      <c r="A469" s="63"/>
      <c r="B469" s="2" t="str">
        <f>G461 &amp; " Surplus Applied to " &amp; (G461-1)</f>
        <v>2023 Surplus Applied to 2022</v>
      </c>
      <c r="C469" s="63"/>
      <c r="D469" s="91"/>
      <c r="E469" s="84"/>
      <c r="F469" s="92">
        <f>-G469</f>
        <v>0</v>
      </c>
      <c r="G469" s="89">
        <v>0</v>
      </c>
      <c r="H469" s="85"/>
      <c r="L469" t="str">
        <f t="shared" si="74"/>
        <v>REC only</v>
      </c>
      <c r="M469" t="str">
        <f t="shared" si="75"/>
        <v>Wild Horse</v>
      </c>
      <c r="N469" t="str">
        <f t="shared" si="83"/>
        <v>2023 Surplus Applied to 2022</v>
      </c>
    </row>
    <row r="470" spans="1:14" x14ac:dyDescent="0.25">
      <c r="A470" s="63"/>
      <c r="B470" s="2" t="str">
        <f>(H461-1) &amp; " Surplus Applied to " &amp; H461</f>
        <v>2023 Surplus Applied to 2024</v>
      </c>
      <c r="C470" s="63"/>
      <c r="D470" s="41"/>
      <c r="E470" s="39"/>
      <c r="F470" s="39"/>
      <c r="G470" s="90">
        <f>-H470</f>
        <v>-142828</v>
      </c>
      <c r="H470" s="42">
        <v>142828</v>
      </c>
      <c r="L470" t="str">
        <f t="shared" si="74"/>
        <v>REC only</v>
      </c>
      <c r="M470" t="str">
        <f t="shared" si="75"/>
        <v>Wild Horse</v>
      </c>
      <c r="N470" t="str">
        <f t="shared" si="83"/>
        <v>2023 Surplus Applied to 2024</v>
      </c>
    </row>
    <row r="471" spans="1:14" x14ac:dyDescent="0.25">
      <c r="A471" s="63"/>
      <c r="B471" s="2" t="str">
        <f>H461 &amp; " Surplus Applied to " &amp; (H461-1)</f>
        <v>2024 Surplus Applied to 2023</v>
      </c>
      <c r="C471" s="63"/>
      <c r="D471" s="93"/>
      <c r="E471" s="94"/>
      <c r="F471" s="94"/>
      <c r="G471" s="95">
        <f>-H471</f>
        <v>0</v>
      </c>
      <c r="H471" s="96">
        <v>0</v>
      </c>
      <c r="L471" t="str">
        <f t="shared" si="74"/>
        <v>REC only</v>
      </c>
      <c r="M471" t="str">
        <f t="shared" si="75"/>
        <v>Wild Horse</v>
      </c>
      <c r="N471" t="str">
        <f t="shared" si="83"/>
        <v>2024 Surplus Applied to 2023</v>
      </c>
    </row>
    <row r="472" spans="1:14" x14ac:dyDescent="0.25">
      <c r="A472" s="63"/>
      <c r="B472" s="1" t="s">
        <v>125</v>
      </c>
      <c r="C472" s="63"/>
      <c r="D472" s="78">
        <f>SUM(D462:D471)</f>
        <v>-120404</v>
      </c>
      <c r="E472" s="78">
        <f>SUM(E462:E471)</f>
        <v>222891</v>
      </c>
      <c r="F472" s="78">
        <f>SUM(F462:F471)</f>
        <v>-475051</v>
      </c>
      <c r="G472" s="78">
        <f>SUM(G462:G471)</f>
        <v>332223</v>
      </c>
      <c r="H472" s="78">
        <f>SUM(H462:H471)</f>
        <v>142828</v>
      </c>
      <c r="L472" t="str">
        <f t="shared" si="74"/>
        <v>REC only</v>
      </c>
      <c r="M472" t="str">
        <f t="shared" si="75"/>
        <v>Wild Horse</v>
      </c>
      <c r="N472" t="str">
        <f t="shared" si="83"/>
        <v>Net Surplus Adjustments</v>
      </c>
    </row>
    <row r="473" spans="1:14" x14ac:dyDescent="0.25">
      <c r="A473" s="63"/>
      <c r="B473" s="79"/>
      <c r="C473" s="63"/>
      <c r="D473" s="78"/>
      <c r="E473" s="78"/>
      <c r="F473" s="78"/>
      <c r="G473" s="78"/>
      <c r="H473" s="78"/>
      <c r="L473" t="str">
        <f t="shared" si="74"/>
        <v>REC only</v>
      </c>
      <c r="M473" t="str">
        <f t="shared" si="75"/>
        <v>Wild Horse</v>
      </c>
    </row>
    <row r="474" spans="1:14" x14ac:dyDescent="0.25">
      <c r="A474" s="63"/>
      <c r="B474" s="1" t="s">
        <v>126</v>
      </c>
      <c r="C474" s="66"/>
      <c r="D474" s="97">
        <v>0</v>
      </c>
      <c r="E474" s="98">
        <v>0</v>
      </c>
      <c r="F474" s="98">
        <v>0</v>
      </c>
      <c r="G474" s="98">
        <v>0</v>
      </c>
      <c r="H474" s="99">
        <v>0</v>
      </c>
      <c r="L474" t="str">
        <f t="shared" si="74"/>
        <v>REC only</v>
      </c>
      <c r="M474" t="str">
        <f t="shared" si="75"/>
        <v>Wild Horse</v>
      </c>
      <c r="N474" t="str">
        <f t="shared" ref="N474" si="84">B474</f>
        <v>Adjustment for Events Beyond Control</v>
      </c>
    </row>
    <row r="475" spans="1:14" x14ac:dyDescent="0.25">
      <c r="A475" s="63"/>
      <c r="B475" s="79"/>
      <c r="C475" s="63"/>
      <c r="D475" s="78"/>
      <c r="E475" s="78"/>
      <c r="F475" s="78"/>
      <c r="G475" s="78"/>
      <c r="H475" s="78"/>
      <c r="L475" t="str">
        <f t="shared" si="74"/>
        <v>REC only</v>
      </c>
      <c r="M475" t="str">
        <f t="shared" si="75"/>
        <v>Wild Horse</v>
      </c>
    </row>
    <row r="476" spans="1:14" ht="18.75" x14ac:dyDescent="0.3">
      <c r="A476" s="65" t="s">
        <v>138</v>
      </c>
      <c r="B476" s="63"/>
      <c r="C476" s="66"/>
      <c r="D476" s="100">
        <f>SUM(D448,D453,D459,D472,D474)</f>
        <v>393886</v>
      </c>
      <c r="E476" s="100">
        <f>SUM(E448,E453,E459,E472,E474)</f>
        <v>823665</v>
      </c>
      <c r="F476" s="100">
        <f>SUM(F448,F453,F459,F472,F474)</f>
        <v>0</v>
      </c>
      <c r="G476" s="100">
        <f>SUM(G448,G453,G459,G472,G474)</f>
        <v>760894</v>
      </c>
      <c r="H476" s="101">
        <f>SUM(H448,H453,H459,H472,H474)</f>
        <v>727431</v>
      </c>
      <c r="L476" t="str">
        <f t="shared" si="74"/>
        <v>REC only</v>
      </c>
      <c r="M476" t="str">
        <f t="shared" si="75"/>
        <v>Wild Horse</v>
      </c>
    </row>
    <row r="477" spans="1:14" x14ac:dyDescent="0.25">
      <c r="A477" s="63"/>
      <c r="B477" s="79"/>
      <c r="C477" s="102" t="s">
        <v>128</v>
      </c>
      <c r="D477" s="78">
        <v>393886</v>
      </c>
      <c r="E477" s="78">
        <v>823665</v>
      </c>
      <c r="F477" s="78">
        <v>0</v>
      </c>
      <c r="G477" s="78">
        <v>0</v>
      </c>
      <c r="H477" s="78">
        <v>0</v>
      </c>
      <c r="L477" t="str">
        <f t="shared" si="74"/>
        <v>REC only</v>
      </c>
      <c r="M477" t="str">
        <f t="shared" si="75"/>
        <v>Wild Horse</v>
      </c>
    </row>
    <row r="478" spans="1:14" x14ac:dyDescent="0.25">
      <c r="A478" s="63" t="s">
        <v>145</v>
      </c>
      <c r="B478" s="63"/>
      <c r="C478" s="63"/>
      <c r="D478" s="64"/>
      <c r="E478" s="64"/>
      <c r="F478" s="64"/>
      <c r="G478" s="64"/>
      <c r="H478" s="64"/>
      <c r="L478" t="str">
        <f t="shared" si="74"/>
        <v>REC only</v>
      </c>
      <c r="M478" t="str">
        <f t="shared" si="75"/>
        <v>Wild Horse</v>
      </c>
    </row>
    <row r="479" spans="1:14" x14ac:dyDescent="0.25">
      <c r="L479" t="str">
        <f t="shared" si="74"/>
        <v>REC only</v>
      </c>
      <c r="M479" t="str">
        <f t="shared" si="75"/>
        <v>Wild Horse</v>
      </c>
    </row>
    <row r="480" spans="1:14" ht="21" x14ac:dyDescent="0.35">
      <c r="A480" s="58">
        <f>A442+1</f>
        <v>12</v>
      </c>
      <c r="B480" s="58"/>
      <c r="C480" s="59" t="s">
        <v>28</v>
      </c>
      <c r="D480" s="60"/>
      <c r="E480" s="61"/>
      <c r="F480" s="61"/>
      <c r="G480" s="61"/>
      <c r="H480" s="62"/>
      <c r="L480" t="str">
        <f t="shared" si="74"/>
        <v>REC only</v>
      </c>
      <c r="M480" t="str">
        <f t="shared" ref="M480" si="85">C480</f>
        <v>Wild Horse Phase II</v>
      </c>
    </row>
    <row r="481" spans="1:14" x14ac:dyDescent="0.25">
      <c r="A481" s="63"/>
      <c r="B481" s="63"/>
      <c r="C481" s="63" t="s">
        <v>4</v>
      </c>
      <c r="D481" s="64"/>
      <c r="E481" s="64"/>
      <c r="F481" s="64"/>
      <c r="G481" s="64"/>
      <c r="H481" s="64"/>
      <c r="L481" t="str">
        <f t="shared" si="74"/>
        <v>REC only</v>
      </c>
      <c r="M481" t="str">
        <f t="shared" ref="M481" si="86">M480</f>
        <v>Wild Horse Phase II</v>
      </c>
    </row>
    <row r="482" spans="1:14" ht="18.75" x14ac:dyDescent="0.3">
      <c r="A482" s="65" t="s">
        <v>134</v>
      </c>
      <c r="B482" s="65"/>
      <c r="C482" s="63"/>
      <c r="D482" s="6">
        <f>E482-1</f>
        <v>2020</v>
      </c>
      <c r="E482" s="6">
        <f>F482-1</f>
        <v>2021</v>
      </c>
      <c r="F482" s="6">
        <f>G482-1</f>
        <v>2022</v>
      </c>
      <c r="G482" s="6">
        <f>H482-1</f>
        <v>2023</v>
      </c>
      <c r="H482" s="6">
        <v>2024</v>
      </c>
      <c r="L482" t="str">
        <f t="shared" si="74"/>
        <v>REC only</v>
      </c>
      <c r="M482" t="str">
        <f t="shared" si="75"/>
        <v>Wild Horse Phase II</v>
      </c>
    </row>
    <row r="483" spans="1:14" x14ac:dyDescent="0.25">
      <c r="A483" s="63"/>
      <c r="B483" s="2" t="str">
        <f>"Total MWh Produced from " &amp;C480</f>
        <v>Total MWh Produced from Wild Horse Phase II</v>
      </c>
      <c r="C483" s="66"/>
      <c r="D483" s="67">
        <v>123857</v>
      </c>
      <c r="E483" s="67">
        <v>115635</v>
      </c>
      <c r="F483" s="67">
        <v>91436</v>
      </c>
      <c r="G483" s="67">
        <v>85273</v>
      </c>
      <c r="H483" s="68">
        <v>75645</v>
      </c>
      <c r="L483" t="str">
        <f t="shared" si="74"/>
        <v>REC only</v>
      </c>
      <c r="M483" t="str">
        <f t="shared" si="75"/>
        <v>Wild Horse Phase II</v>
      </c>
      <c r="N483" t="str">
        <f t="shared" ref="N483:N486" si="87">B483</f>
        <v>Total MWh Produced from Wild Horse Phase II</v>
      </c>
    </row>
    <row r="484" spans="1:14" x14ac:dyDescent="0.25">
      <c r="A484" s="63"/>
      <c r="B484" s="2" t="s">
        <v>102</v>
      </c>
      <c r="C484" s="66"/>
      <c r="D484" s="157">
        <v>1</v>
      </c>
      <c r="E484" s="157">
        <v>1</v>
      </c>
      <c r="F484" s="157">
        <v>1</v>
      </c>
      <c r="G484" s="157">
        <v>1</v>
      </c>
      <c r="H484" s="158">
        <v>1</v>
      </c>
      <c r="L484" t="str">
        <f t="shared" si="74"/>
        <v>REC only</v>
      </c>
      <c r="M484" t="str">
        <f t="shared" si="75"/>
        <v>Wild Horse Phase II</v>
      </c>
      <c r="N484" t="str">
        <f t="shared" si="87"/>
        <v>Percent of MWh Qualifying Under RCW 19.285</v>
      </c>
    </row>
    <row r="485" spans="1:14" x14ac:dyDescent="0.25">
      <c r="A485" s="63"/>
      <c r="B485" s="2" t="s">
        <v>135</v>
      </c>
      <c r="C485" s="66"/>
      <c r="D485" s="69">
        <v>1</v>
      </c>
      <c r="E485" s="69">
        <v>1</v>
      </c>
      <c r="F485" s="69">
        <v>1</v>
      </c>
      <c r="G485" s="69">
        <v>1</v>
      </c>
      <c r="H485" s="70">
        <v>1</v>
      </c>
      <c r="L485" t="str">
        <f t="shared" ref="L485:L548" si="88">VLOOKUP(M485,$B$4:$D$47,3)</f>
        <v>REC only</v>
      </c>
      <c r="M485" t="str">
        <f t="shared" ref="M485:M548" si="89">M484</f>
        <v>Wild Horse Phase II</v>
      </c>
      <c r="N485" t="str">
        <f t="shared" si="87"/>
        <v>Percent of Qualifying MWh Allocated to WA</v>
      </c>
    </row>
    <row r="486" spans="1:14" x14ac:dyDescent="0.25">
      <c r="A486" s="63"/>
      <c r="B486" s="1" t="s">
        <v>101</v>
      </c>
      <c r="C486" s="79"/>
      <c r="D486" s="159">
        <f>ROUNDDOWN(D483*D484*D485,0)</f>
        <v>123857</v>
      </c>
      <c r="E486" s="159">
        <f>ROUNDDOWN(E483*E484*E485,0)</f>
        <v>115635</v>
      </c>
      <c r="F486" s="159">
        <f>ROUNDDOWN(F483*F484*F485,0)</f>
        <v>91436</v>
      </c>
      <c r="G486" s="159">
        <f>ROUNDDOWN(G483*G484*G485,0)</f>
        <v>85273</v>
      </c>
      <c r="H486" s="159">
        <f>ROUNDDOWN(H483*H484*H485,0)</f>
        <v>75645</v>
      </c>
      <c r="L486" t="str">
        <f t="shared" si="88"/>
        <v>REC only</v>
      </c>
      <c r="M486" t="str">
        <f t="shared" si="89"/>
        <v>Wild Horse Phase II</v>
      </c>
      <c r="N486" t="str">
        <f t="shared" si="87"/>
        <v>Eligible MWh Available for RCW 19.285 Compliance</v>
      </c>
    </row>
    <row r="487" spans="1:14" x14ac:dyDescent="0.25">
      <c r="A487" s="63"/>
      <c r="B487" s="63"/>
      <c r="C487" s="63"/>
      <c r="D487" s="71"/>
      <c r="E487" s="71"/>
      <c r="F487" s="71"/>
      <c r="G487" s="72"/>
      <c r="H487" s="73"/>
      <c r="L487" t="str">
        <f t="shared" si="88"/>
        <v>REC only</v>
      </c>
      <c r="M487" t="str">
        <f t="shared" si="89"/>
        <v>Wild Horse Phase II</v>
      </c>
    </row>
    <row r="488" spans="1:14" ht="18.75" x14ac:dyDescent="0.3">
      <c r="A488" s="65" t="s">
        <v>136</v>
      </c>
      <c r="B488" s="63"/>
      <c r="C488" s="63"/>
      <c r="D488" s="6">
        <f>E488-1</f>
        <v>2020</v>
      </c>
      <c r="E488" s="6">
        <f>F488-1</f>
        <v>2021</v>
      </c>
      <c r="F488" s="6">
        <f>G488-1</f>
        <v>2022</v>
      </c>
      <c r="G488" s="6">
        <f>H488-1</f>
        <v>2023</v>
      </c>
      <c r="H488" s="6">
        <v>2024</v>
      </c>
      <c r="L488" t="str">
        <f t="shared" si="88"/>
        <v>REC only</v>
      </c>
      <c r="M488" t="str">
        <f t="shared" si="89"/>
        <v>Wild Horse Phase II</v>
      </c>
    </row>
    <row r="489" spans="1:14" x14ac:dyDescent="0.25">
      <c r="A489" s="63"/>
      <c r="B489" s="2" t="s">
        <v>106</v>
      </c>
      <c r="C489" s="66"/>
      <c r="D489" s="109">
        <v>24771.4</v>
      </c>
      <c r="E489" s="110">
        <v>23127</v>
      </c>
      <c r="F489" s="110">
        <v>18287.2</v>
      </c>
      <c r="G489" s="110">
        <v>17054.600000000002</v>
      </c>
      <c r="H489" s="111">
        <v>15129</v>
      </c>
      <c r="L489" t="str">
        <f t="shared" si="88"/>
        <v>REC only</v>
      </c>
      <c r="M489" t="str">
        <f t="shared" si="89"/>
        <v>Wild Horse Phase II</v>
      </c>
      <c r="N489" t="str">
        <f t="shared" ref="N489:N491" si="90">B489</f>
        <v>Extra Apprenticeship Credit</v>
      </c>
    </row>
    <row r="490" spans="1:14" x14ac:dyDescent="0.25">
      <c r="A490" s="63"/>
      <c r="B490" s="2" t="s">
        <v>110</v>
      </c>
      <c r="C490" s="66"/>
      <c r="D490" s="16">
        <v>0</v>
      </c>
      <c r="E490" s="112">
        <v>0</v>
      </c>
      <c r="F490" s="112">
        <v>0</v>
      </c>
      <c r="G490" s="112">
        <v>0</v>
      </c>
      <c r="H490" s="113">
        <v>0</v>
      </c>
      <c r="L490" t="str">
        <f t="shared" si="88"/>
        <v>REC only</v>
      </c>
      <c r="M490" t="str">
        <f t="shared" si="89"/>
        <v>Wild Horse Phase II</v>
      </c>
      <c r="N490" t="str">
        <f t="shared" si="90"/>
        <v>Distributed Generation Bonus</v>
      </c>
    </row>
    <row r="491" spans="1:14" x14ac:dyDescent="0.25">
      <c r="A491" s="63"/>
      <c r="B491" s="1" t="s">
        <v>111</v>
      </c>
      <c r="C491" s="79"/>
      <c r="D491" s="74">
        <f>ROUND(D489+D490,0)</f>
        <v>24771</v>
      </c>
      <c r="E491" s="74">
        <f>ROUND(E489+E490,0)</f>
        <v>23127</v>
      </c>
      <c r="F491" s="74">
        <f>ROUND(F489+F490,0)</f>
        <v>18287</v>
      </c>
      <c r="G491" s="74">
        <f>ROUND(G489+G490,0)</f>
        <v>17055</v>
      </c>
      <c r="H491" s="74">
        <f>ROUND(H489+H490,0)</f>
        <v>15129</v>
      </c>
      <c r="L491" t="str">
        <f t="shared" si="88"/>
        <v>REC only</v>
      </c>
      <c r="M491" t="str">
        <f t="shared" si="89"/>
        <v>Wild Horse Phase II</v>
      </c>
      <c r="N491" t="str">
        <f t="shared" si="90"/>
        <v>Total Quantity from Non REC Eligible Generation</v>
      </c>
    </row>
    <row r="492" spans="1:14" x14ac:dyDescent="0.25">
      <c r="A492" s="63"/>
      <c r="B492" s="63"/>
      <c r="C492" s="63"/>
      <c r="D492" s="75"/>
      <c r="E492" s="75"/>
      <c r="F492" s="75"/>
      <c r="G492" s="75"/>
      <c r="H492" s="76"/>
      <c r="L492" t="str">
        <f t="shared" si="88"/>
        <v>REC only</v>
      </c>
      <c r="M492" t="str">
        <f t="shared" si="89"/>
        <v>Wild Horse Phase II</v>
      </c>
    </row>
    <row r="493" spans="1:14" ht="18.75" x14ac:dyDescent="0.3">
      <c r="A493" s="65" t="s">
        <v>137</v>
      </c>
      <c r="B493" s="63"/>
      <c r="C493" s="63"/>
      <c r="D493" s="6">
        <f>E493-1</f>
        <v>2020</v>
      </c>
      <c r="E493" s="6">
        <f>F493-1</f>
        <v>2021</v>
      </c>
      <c r="F493" s="6">
        <f>G493-1</f>
        <v>2022</v>
      </c>
      <c r="G493" s="6">
        <f>H493-1</f>
        <v>2023</v>
      </c>
      <c r="H493" s="6">
        <v>2024</v>
      </c>
      <c r="L493" t="str">
        <f t="shared" si="88"/>
        <v>REC only</v>
      </c>
      <c r="M493" t="str">
        <f t="shared" si="89"/>
        <v>Wild Horse Phase II</v>
      </c>
    </row>
    <row r="494" spans="1:14" x14ac:dyDescent="0.25">
      <c r="A494" s="63"/>
      <c r="B494" s="2" t="s">
        <v>130</v>
      </c>
      <c r="C494" s="66"/>
      <c r="D494" s="67">
        <v>0</v>
      </c>
      <c r="E494" s="67">
        <v>0</v>
      </c>
      <c r="F494" s="67">
        <v>0</v>
      </c>
      <c r="G494" s="67">
        <v>0</v>
      </c>
      <c r="H494" s="68">
        <v>0</v>
      </c>
      <c r="L494" t="str">
        <f t="shared" si="88"/>
        <v>REC only</v>
      </c>
      <c r="M494" t="str">
        <f t="shared" si="89"/>
        <v>Wild Horse Phase II</v>
      </c>
      <c r="N494" t="str">
        <f t="shared" ref="N494:N497" si="91">B494</f>
        <v>Quantity of RECs Sold</v>
      </c>
    </row>
    <row r="495" spans="1:14" x14ac:dyDescent="0.25">
      <c r="A495" s="63"/>
      <c r="B495" s="77" t="s">
        <v>131</v>
      </c>
      <c r="C495" s="108"/>
      <c r="D495" s="103">
        <v>0</v>
      </c>
      <c r="E495" s="103">
        <v>0</v>
      </c>
      <c r="F495" s="103">
        <v>0</v>
      </c>
      <c r="G495" s="103">
        <v>0</v>
      </c>
      <c r="H495" s="104">
        <v>0</v>
      </c>
      <c r="L495" t="str">
        <f t="shared" si="88"/>
        <v>REC only</v>
      </c>
      <c r="M495" t="str">
        <f t="shared" si="89"/>
        <v>Wild Horse Phase II</v>
      </c>
      <c r="N495" t="str">
        <f t="shared" si="91"/>
        <v>Bonus Incentives Transferred</v>
      </c>
    </row>
    <row r="496" spans="1:14" x14ac:dyDescent="0.25">
      <c r="A496" s="63"/>
      <c r="B496" s="77" t="s">
        <v>132</v>
      </c>
      <c r="D496" s="105">
        <v>0</v>
      </c>
      <c r="E496" s="106">
        <v>0</v>
      </c>
      <c r="F496" s="106">
        <v>0</v>
      </c>
      <c r="G496" s="106">
        <v>0</v>
      </c>
      <c r="H496" s="107">
        <v>0</v>
      </c>
      <c r="L496" t="str">
        <f t="shared" si="88"/>
        <v>REC only</v>
      </c>
      <c r="M496" t="str">
        <f t="shared" si="89"/>
        <v>Wild Horse Phase II</v>
      </c>
      <c r="N496" t="str">
        <f t="shared" si="91"/>
        <v>Bonus Incentives Not Realized</v>
      </c>
    </row>
    <row r="497" spans="1:14" x14ac:dyDescent="0.25">
      <c r="A497" s="63"/>
      <c r="B497" s="1" t="s">
        <v>133</v>
      </c>
      <c r="C497" s="63"/>
      <c r="D497" s="78">
        <f>SUM(D494:D496)</f>
        <v>0</v>
      </c>
      <c r="E497" s="78">
        <f>SUM(E494:E496)</f>
        <v>0</v>
      </c>
      <c r="F497" s="78">
        <f>SUM(F494:F496)</f>
        <v>0</v>
      </c>
      <c r="G497" s="78">
        <f>SUM(G494:G496)</f>
        <v>0</v>
      </c>
      <c r="H497" s="78">
        <f>SUM(H494:H496)</f>
        <v>0</v>
      </c>
      <c r="L497" t="str">
        <f t="shared" si="88"/>
        <v>REC only</v>
      </c>
      <c r="M497" t="str">
        <f t="shared" si="89"/>
        <v>Wild Horse Phase II</v>
      </c>
      <c r="N497" t="str">
        <f t="shared" si="91"/>
        <v>Total Sold / Transferred / Unrealized</v>
      </c>
    </row>
    <row r="498" spans="1:14" x14ac:dyDescent="0.25">
      <c r="A498" s="63"/>
      <c r="B498" s="79"/>
      <c r="C498" s="63"/>
      <c r="D498" s="72"/>
      <c r="E498" s="72"/>
      <c r="F498" s="72"/>
      <c r="G498" s="72"/>
      <c r="H498" s="78"/>
      <c r="L498" t="str">
        <f t="shared" si="88"/>
        <v>REC only</v>
      </c>
      <c r="M498" t="str">
        <f t="shared" si="89"/>
        <v>Wild Horse Phase II</v>
      </c>
    </row>
    <row r="499" spans="1:14" ht="18.75" x14ac:dyDescent="0.3">
      <c r="A499" s="65" t="s">
        <v>124</v>
      </c>
      <c r="B499" s="63"/>
      <c r="C499" s="63"/>
      <c r="D499" s="6">
        <f>E499-1</f>
        <v>2020</v>
      </c>
      <c r="E499" s="6">
        <f>F499-1</f>
        <v>2021</v>
      </c>
      <c r="F499" s="6">
        <f>G499-1</f>
        <v>2022</v>
      </c>
      <c r="G499" s="6">
        <f>H499-1</f>
        <v>2023</v>
      </c>
      <c r="H499" s="6">
        <v>2024</v>
      </c>
      <c r="L499" t="str">
        <f t="shared" si="88"/>
        <v>REC only</v>
      </c>
      <c r="M499" t="str">
        <f t="shared" si="89"/>
        <v>Wild Horse Phase II</v>
      </c>
    </row>
    <row r="500" spans="1:14" x14ac:dyDescent="0.25">
      <c r="A500" s="63"/>
      <c r="B500" s="2" t="str">
        <f>(D499-1) &amp; " Surplus Applied to " &amp; D499</f>
        <v>2019 Surplus Applied to 2020</v>
      </c>
      <c r="C500" s="63"/>
      <c r="D500" s="80">
        <v>119231</v>
      </c>
      <c r="E500" s="81"/>
      <c r="F500" s="81"/>
      <c r="G500" s="81"/>
      <c r="H500" s="82"/>
      <c r="L500" t="str">
        <f t="shared" si="88"/>
        <v>REC only</v>
      </c>
      <c r="M500" t="str">
        <f t="shared" si="89"/>
        <v>Wild Horse Phase II</v>
      </c>
      <c r="N500" t="str">
        <f t="shared" ref="N500:N510" si="92">B500</f>
        <v>2019 Surplus Applied to 2020</v>
      </c>
    </row>
    <row r="501" spans="1:14" x14ac:dyDescent="0.25">
      <c r="A501" s="63"/>
      <c r="B501" s="2" t="str">
        <f>D499 &amp; " Surplus Applied to " &amp; (D499-1)</f>
        <v>2020 Surplus Applied to 2019</v>
      </c>
      <c r="C501" s="63"/>
      <c r="D501" s="83">
        <v>0</v>
      </c>
      <c r="E501" s="84"/>
      <c r="F501" s="84"/>
      <c r="G501" s="84"/>
      <c r="H501" s="85"/>
      <c r="L501" t="str">
        <f t="shared" si="88"/>
        <v>REC only</v>
      </c>
      <c r="M501" t="str">
        <f t="shared" si="89"/>
        <v>Wild Horse Phase II</v>
      </c>
      <c r="N501" t="str">
        <f t="shared" si="92"/>
        <v>2020 Surplus Applied to 2019</v>
      </c>
    </row>
    <row r="502" spans="1:14" x14ac:dyDescent="0.25">
      <c r="A502" s="63"/>
      <c r="B502" s="2" t="str">
        <f>(E499-1) &amp; " Surplus Applied to " &amp; E499</f>
        <v>2020 Surplus Applied to 2021</v>
      </c>
      <c r="C502" s="63"/>
      <c r="D502" s="86">
        <f>-E502</f>
        <v>-148628</v>
      </c>
      <c r="E502" s="87">
        <v>148628</v>
      </c>
      <c r="F502" s="35"/>
      <c r="G502" s="35"/>
      <c r="H502" s="36"/>
      <c r="L502" t="str">
        <f t="shared" si="88"/>
        <v>REC only</v>
      </c>
      <c r="M502" t="str">
        <f t="shared" si="89"/>
        <v>Wild Horse Phase II</v>
      </c>
      <c r="N502" t="str">
        <f t="shared" si="92"/>
        <v>2020 Surplus Applied to 2021</v>
      </c>
    </row>
    <row r="503" spans="1:14" x14ac:dyDescent="0.25">
      <c r="A503" s="63"/>
      <c r="B503" s="2" t="str">
        <f>E499 &amp; " Surplus Applied to " &amp; (E499-1)</f>
        <v>2021 Surplus Applied to 2020</v>
      </c>
      <c r="C503" s="63"/>
      <c r="D503" s="88">
        <f>-E503</f>
        <v>0</v>
      </c>
      <c r="E503" s="89">
        <v>0</v>
      </c>
      <c r="F503" s="84"/>
      <c r="G503" s="84"/>
      <c r="H503" s="85"/>
      <c r="L503" t="str">
        <f t="shared" si="88"/>
        <v>REC only</v>
      </c>
      <c r="M503" t="str">
        <f t="shared" si="89"/>
        <v>Wild Horse Phase II</v>
      </c>
      <c r="N503" t="str">
        <f t="shared" si="92"/>
        <v>2021 Surplus Applied to 2020</v>
      </c>
    </row>
    <row r="504" spans="1:14" x14ac:dyDescent="0.25">
      <c r="A504" s="63"/>
      <c r="B504" s="2" t="str">
        <f>(F499-1) &amp; " Surplus Applied to " &amp; F499</f>
        <v>2021 Surplus Applied to 2022</v>
      </c>
      <c r="C504" s="63"/>
      <c r="D504" s="41"/>
      <c r="E504" s="90">
        <f>-F504</f>
        <v>-16387</v>
      </c>
      <c r="F504" s="38">
        <v>16387</v>
      </c>
      <c r="G504" s="39"/>
      <c r="H504" s="40"/>
      <c r="L504" t="str">
        <f t="shared" si="88"/>
        <v>REC only</v>
      </c>
      <c r="M504" t="str">
        <f t="shared" si="89"/>
        <v>Wild Horse Phase II</v>
      </c>
      <c r="N504" t="str">
        <f t="shared" si="92"/>
        <v>2021 Surplus Applied to 2022</v>
      </c>
    </row>
    <row r="505" spans="1:14" x14ac:dyDescent="0.25">
      <c r="A505" s="63"/>
      <c r="B505" s="2" t="str">
        <f>F499 &amp; " Surplus Applied to " &amp; (F499-1)</f>
        <v>2022 Surplus Applied to 2021</v>
      </c>
      <c r="C505" s="63"/>
      <c r="D505" s="91"/>
      <c r="E505" s="92">
        <f>-F505</f>
        <v>0</v>
      </c>
      <c r="F505" s="89">
        <v>0</v>
      </c>
      <c r="G505" s="84"/>
      <c r="H505" s="85"/>
      <c r="L505" t="str">
        <f t="shared" si="88"/>
        <v>REC only</v>
      </c>
      <c r="M505" t="str">
        <f t="shared" si="89"/>
        <v>Wild Horse Phase II</v>
      </c>
      <c r="N505" t="str">
        <f t="shared" si="92"/>
        <v>2022 Surplus Applied to 2021</v>
      </c>
    </row>
    <row r="506" spans="1:14" x14ac:dyDescent="0.25">
      <c r="A506" s="63"/>
      <c r="B506" s="2" t="str">
        <f>(G499-1) &amp; " Surplus Applied to " &amp; G499</f>
        <v>2022 Surplus Applied to 2023</v>
      </c>
      <c r="C506" s="63"/>
      <c r="D506" s="41"/>
      <c r="E506" s="39"/>
      <c r="F506" s="90">
        <f>-G506</f>
        <v>0</v>
      </c>
      <c r="G506" s="38">
        <v>0</v>
      </c>
      <c r="H506" s="40"/>
      <c r="L506" t="str">
        <f t="shared" si="88"/>
        <v>REC only</v>
      </c>
      <c r="M506" t="str">
        <f t="shared" si="89"/>
        <v>Wild Horse Phase II</v>
      </c>
      <c r="N506" t="str">
        <f t="shared" si="92"/>
        <v>2022 Surplus Applied to 2023</v>
      </c>
    </row>
    <row r="507" spans="1:14" x14ac:dyDescent="0.25">
      <c r="A507" s="63"/>
      <c r="B507" s="2" t="str">
        <f>G499 &amp; " Surplus Applied to " &amp; (G499-1)</f>
        <v>2023 Surplus Applied to 2022</v>
      </c>
      <c r="C507" s="63"/>
      <c r="D507" s="91"/>
      <c r="E507" s="84"/>
      <c r="F507" s="92">
        <f>-G507</f>
        <v>0</v>
      </c>
      <c r="G507" s="89">
        <v>0</v>
      </c>
      <c r="H507" s="85"/>
      <c r="L507" t="str">
        <f t="shared" si="88"/>
        <v>REC only</v>
      </c>
      <c r="M507" t="str">
        <f t="shared" si="89"/>
        <v>Wild Horse Phase II</v>
      </c>
      <c r="N507" t="str">
        <f t="shared" si="92"/>
        <v>2023 Surplus Applied to 2022</v>
      </c>
    </row>
    <row r="508" spans="1:14" x14ac:dyDescent="0.25">
      <c r="A508" s="63"/>
      <c r="B508" s="2" t="str">
        <f>(H499-1) &amp; " Surplus Applied to " &amp; H499</f>
        <v>2023 Surplus Applied to 2024</v>
      </c>
      <c r="C508" s="63"/>
      <c r="D508" s="41"/>
      <c r="E508" s="39"/>
      <c r="F508" s="39"/>
      <c r="G508" s="90">
        <f>-H508</f>
        <v>0</v>
      </c>
      <c r="H508" s="42">
        <v>0</v>
      </c>
      <c r="L508" t="str">
        <f t="shared" si="88"/>
        <v>REC only</v>
      </c>
      <c r="M508" t="str">
        <f t="shared" si="89"/>
        <v>Wild Horse Phase II</v>
      </c>
      <c r="N508" t="str">
        <f t="shared" si="92"/>
        <v>2023 Surplus Applied to 2024</v>
      </c>
    </row>
    <row r="509" spans="1:14" x14ac:dyDescent="0.25">
      <c r="A509" s="63"/>
      <c r="B509" s="2" t="str">
        <f>H499 &amp; " Surplus Applied to " &amp; (H499-1)</f>
        <v>2024 Surplus Applied to 2023</v>
      </c>
      <c r="C509" s="63"/>
      <c r="D509" s="93"/>
      <c r="E509" s="94"/>
      <c r="F509" s="94"/>
      <c r="G509" s="95">
        <f>-H509</f>
        <v>0</v>
      </c>
      <c r="H509" s="96">
        <v>0</v>
      </c>
      <c r="L509" t="str">
        <f t="shared" si="88"/>
        <v>REC only</v>
      </c>
      <c r="M509" t="str">
        <f t="shared" si="89"/>
        <v>Wild Horse Phase II</v>
      </c>
      <c r="N509" t="str">
        <f t="shared" si="92"/>
        <v>2024 Surplus Applied to 2023</v>
      </c>
    </row>
    <row r="510" spans="1:14" x14ac:dyDescent="0.25">
      <c r="A510" s="63"/>
      <c r="B510" s="1" t="s">
        <v>125</v>
      </c>
      <c r="C510" s="63"/>
      <c r="D510" s="78">
        <f>SUM(D500:D509)</f>
        <v>-29397</v>
      </c>
      <c r="E510" s="78">
        <f>SUM(E500:E509)</f>
        <v>132241</v>
      </c>
      <c r="F510" s="78">
        <f>SUM(F500:F509)</f>
        <v>16387</v>
      </c>
      <c r="G510" s="78">
        <f>SUM(G500:G509)</f>
        <v>0</v>
      </c>
      <c r="H510" s="78">
        <f>SUM(H500:H509)</f>
        <v>0</v>
      </c>
      <c r="L510" t="str">
        <f t="shared" si="88"/>
        <v>REC only</v>
      </c>
      <c r="M510" t="str">
        <f t="shared" si="89"/>
        <v>Wild Horse Phase II</v>
      </c>
      <c r="N510" t="str">
        <f t="shared" si="92"/>
        <v>Net Surplus Adjustments</v>
      </c>
    </row>
    <row r="511" spans="1:14" x14ac:dyDescent="0.25">
      <c r="A511" s="63"/>
      <c r="B511" s="79"/>
      <c r="C511" s="63"/>
      <c r="D511" s="78"/>
      <c r="E511" s="78"/>
      <c r="F511" s="78"/>
      <c r="G511" s="78"/>
      <c r="H511" s="78"/>
      <c r="L511" t="str">
        <f t="shared" si="88"/>
        <v>REC only</v>
      </c>
      <c r="M511" t="str">
        <f t="shared" si="89"/>
        <v>Wild Horse Phase II</v>
      </c>
    </row>
    <row r="512" spans="1:14" x14ac:dyDescent="0.25">
      <c r="A512" s="63"/>
      <c r="B512" s="1" t="s">
        <v>126</v>
      </c>
      <c r="C512" s="66"/>
      <c r="D512" s="97">
        <v>0</v>
      </c>
      <c r="E512" s="98">
        <v>0</v>
      </c>
      <c r="F512" s="98">
        <v>0</v>
      </c>
      <c r="G512" s="98">
        <v>0</v>
      </c>
      <c r="H512" s="99">
        <v>0</v>
      </c>
      <c r="L512" t="str">
        <f t="shared" si="88"/>
        <v>REC only</v>
      </c>
      <c r="M512" t="str">
        <f t="shared" si="89"/>
        <v>Wild Horse Phase II</v>
      </c>
      <c r="N512" t="str">
        <f t="shared" ref="N512" si="93">B512</f>
        <v>Adjustment for Events Beyond Control</v>
      </c>
    </row>
    <row r="513" spans="1:14" x14ac:dyDescent="0.25">
      <c r="A513" s="63"/>
      <c r="B513" s="79"/>
      <c r="C513" s="63"/>
      <c r="D513" s="78"/>
      <c r="E513" s="78"/>
      <c r="F513" s="78"/>
      <c r="G513" s="78"/>
      <c r="H513" s="78"/>
      <c r="L513" t="str">
        <f t="shared" si="88"/>
        <v>REC only</v>
      </c>
      <c r="M513" t="str">
        <f t="shared" si="89"/>
        <v>Wild Horse Phase II</v>
      </c>
    </row>
    <row r="514" spans="1:14" ht="18.75" x14ac:dyDescent="0.3">
      <c r="A514" s="65" t="s">
        <v>138</v>
      </c>
      <c r="B514" s="63"/>
      <c r="C514" s="66"/>
      <c r="D514" s="100">
        <f>SUM(D486,D491,D497,D510,D512)</f>
        <v>119231</v>
      </c>
      <c r="E514" s="100">
        <f>SUM(E486,E491,E497,E510,E512)</f>
        <v>271003</v>
      </c>
      <c r="F514" s="100">
        <f>SUM(F486,F491,F497,F510,F512)</f>
        <v>126110</v>
      </c>
      <c r="G514" s="100">
        <f>SUM(G486,G491,G497,G510,G512)</f>
        <v>102328</v>
      </c>
      <c r="H514" s="101">
        <f>SUM(H486,H491,H497,H510,H512)</f>
        <v>90774</v>
      </c>
      <c r="L514" t="str">
        <f t="shared" si="88"/>
        <v>REC only</v>
      </c>
      <c r="M514" t="str">
        <f t="shared" si="89"/>
        <v>Wild Horse Phase II</v>
      </c>
    </row>
    <row r="515" spans="1:14" x14ac:dyDescent="0.25">
      <c r="A515" s="63"/>
      <c r="B515" s="79"/>
      <c r="C515" s="102" t="s">
        <v>128</v>
      </c>
      <c r="D515" s="78">
        <v>99359</v>
      </c>
      <c r="E515" s="78">
        <v>225836</v>
      </c>
      <c r="F515" s="78">
        <v>0</v>
      </c>
      <c r="G515" s="78">
        <v>0</v>
      </c>
      <c r="H515" s="78">
        <v>0</v>
      </c>
      <c r="L515" t="str">
        <f t="shared" si="88"/>
        <v>REC only</v>
      </c>
      <c r="M515" t="str">
        <f t="shared" si="89"/>
        <v>Wild Horse Phase II</v>
      </c>
    </row>
    <row r="516" spans="1:14" x14ac:dyDescent="0.25">
      <c r="A516" s="63" t="s">
        <v>145</v>
      </c>
      <c r="B516" s="63"/>
      <c r="C516" s="63"/>
      <c r="D516" s="64"/>
      <c r="E516" s="64"/>
      <c r="F516" s="64"/>
      <c r="G516" s="64"/>
      <c r="H516" s="64"/>
      <c r="L516" t="str">
        <f t="shared" si="88"/>
        <v>REC only</v>
      </c>
      <c r="M516" t="str">
        <f t="shared" si="89"/>
        <v>Wild Horse Phase II</v>
      </c>
    </row>
    <row r="517" spans="1:14" x14ac:dyDescent="0.25">
      <c r="L517" t="str">
        <f t="shared" si="88"/>
        <v>REC only</v>
      </c>
      <c r="M517" t="str">
        <f t="shared" si="89"/>
        <v>Wild Horse Phase II</v>
      </c>
    </row>
    <row r="518" spans="1:14" ht="21" x14ac:dyDescent="0.35">
      <c r="A518" s="58">
        <f>A480+1</f>
        <v>13</v>
      </c>
      <c r="B518" s="58"/>
      <c r="C518" s="59" t="s">
        <v>30</v>
      </c>
      <c r="D518" s="60"/>
      <c r="E518" s="61"/>
      <c r="F518" s="61"/>
      <c r="G518" s="61"/>
      <c r="H518" s="62"/>
      <c r="L518" t="str">
        <f t="shared" si="88"/>
        <v>PSE owned</v>
      </c>
      <c r="M518" t="str">
        <f t="shared" ref="M518" si="94">C518</f>
        <v>Camp Reed Wind Park - Camp Reed Wind Park</v>
      </c>
    </row>
    <row r="519" spans="1:14" x14ac:dyDescent="0.25">
      <c r="A519" s="63"/>
      <c r="B519" s="63"/>
      <c r="C519" s="63" t="s">
        <v>32</v>
      </c>
      <c r="D519" s="64"/>
      <c r="E519" s="64"/>
      <c r="F519" s="64"/>
      <c r="G519" s="64"/>
      <c r="H519" s="64"/>
      <c r="L519" t="str">
        <f t="shared" si="88"/>
        <v>PSE owned</v>
      </c>
      <c r="M519" t="str">
        <f t="shared" ref="M519" si="95">M518</f>
        <v>Camp Reed Wind Park - Camp Reed Wind Park</v>
      </c>
    </row>
    <row r="520" spans="1:14" ht="18.75" x14ac:dyDescent="0.3">
      <c r="A520" s="65" t="s">
        <v>134</v>
      </c>
      <c r="B520" s="65"/>
      <c r="C520" s="63"/>
      <c r="D520" s="6">
        <f>E520-1</f>
        <v>2020</v>
      </c>
      <c r="E520" s="6">
        <f>F520-1</f>
        <v>2021</v>
      </c>
      <c r="F520" s="6">
        <f>G520-1</f>
        <v>2022</v>
      </c>
      <c r="G520" s="6">
        <f>H520-1</f>
        <v>2023</v>
      </c>
      <c r="H520" s="6">
        <v>2024</v>
      </c>
      <c r="L520" t="str">
        <f t="shared" si="88"/>
        <v>PSE owned</v>
      </c>
      <c r="M520" t="str">
        <f t="shared" si="89"/>
        <v>Camp Reed Wind Park - Camp Reed Wind Park</v>
      </c>
    </row>
    <row r="521" spans="1:14" x14ac:dyDescent="0.25">
      <c r="A521" s="63"/>
      <c r="B521" s="2" t="str">
        <f>"Total MWh Produced from " &amp;C518</f>
        <v>Total MWh Produced from Camp Reed Wind Park - Camp Reed Wind Park</v>
      </c>
      <c r="C521" s="66"/>
      <c r="D521" s="67">
        <v>0</v>
      </c>
      <c r="E521" s="67">
        <v>0</v>
      </c>
      <c r="F521" s="67">
        <v>0</v>
      </c>
      <c r="G521" s="67">
        <v>0</v>
      </c>
      <c r="H521" s="68">
        <v>0</v>
      </c>
      <c r="L521" t="str">
        <f t="shared" si="88"/>
        <v>PSE owned</v>
      </c>
      <c r="M521" t="str">
        <f t="shared" si="89"/>
        <v>Camp Reed Wind Park - Camp Reed Wind Park</v>
      </c>
      <c r="N521" t="str">
        <f t="shared" ref="N521:N524" si="96">B521</f>
        <v>Total MWh Produced from Camp Reed Wind Park - Camp Reed Wind Park</v>
      </c>
    </row>
    <row r="522" spans="1:14" x14ac:dyDescent="0.25">
      <c r="A522" s="63"/>
      <c r="B522" s="2" t="s">
        <v>102</v>
      </c>
      <c r="C522" s="66"/>
      <c r="D522" s="157">
        <v>1</v>
      </c>
      <c r="E522" s="157">
        <v>1</v>
      </c>
      <c r="F522" s="157">
        <v>1</v>
      </c>
      <c r="G522" s="157">
        <v>1</v>
      </c>
      <c r="H522" s="158">
        <v>1</v>
      </c>
      <c r="L522" t="str">
        <f t="shared" si="88"/>
        <v>PSE owned</v>
      </c>
      <c r="M522" t="str">
        <f t="shared" si="89"/>
        <v>Camp Reed Wind Park - Camp Reed Wind Park</v>
      </c>
      <c r="N522" t="str">
        <f t="shared" si="96"/>
        <v>Percent of MWh Qualifying Under RCW 19.285</v>
      </c>
    </row>
    <row r="523" spans="1:14" x14ac:dyDescent="0.25">
      <c r="A523" s="63"/>
      <c r="B523" s="2" t="s">
        <v>135</v>
      </c>
      <c r="C523" s="66"/>
      <c r="D523" s="69">
        <v>1</v>
      </c>
      <c r="E523" s="69">
        <v>1</v>
      </c>
      <c r="F523" s="69">
        <v>1</v>
      </c>
      <c r="G523" s="69">
        <v>1</v>
      </c>
      <c r="H523" s="70">
        <v>1</v>
      </c>
      <c r="L523" t="str">
        <f t="shared" si="88"/>
        <v>PSE owned</v>
      </c>
      <c r="M523" t="str">
        <f t="shared" si="89"/>
        <v>Camp Reed Wind Park - Camp Reed Wind Park</v>
      </c>
      <c r="N523" t="str">
        <f t="shared" si="96"/>
        <v>Percent of Qualifying MWh Allocated to WA</v>
      </c>
    </row>
    <row r="524" spans="1:14" x14ac:dyDescent="0.25">
      <c r="A524" s="63"/>
      <c r="B524" s="1" t="s">
        <v>101</v>
      </c>
      <c r="C524" s="79"/>
      <c r="D524" s="159">
        <f>ROUNDDOWN(D521*D522*D523,0)</f>
        <v>0</v>
      </c>
      <c r="E524" s="159">
        <f>ROUNDDOWN(E521*E522*E523,0)</f>
        <v>0</v>
      </c>
      <c r="F524" s="159">
        <f>ROUNDDOWN(F521*F522*F523,0)</f>
        <v>0</v>
      </c>
      <c r="G524" s="159">
        <f>ROUNDDOWN(G521*G522*G523,0)</f>
        <v>0</v>
      </c>
      <c r="H524" s="159">
        <f>ROUNDDOWN(H521*H522*H523,0)</f>
        <v>0</v>
      </c>
      <c r="L524" t="str">
        <f t="shared" si="88"/>
        <v>PSE owned</v>
      </c>
      <c r="M524" t="str">
        <f t="shared" si="89"/>
        <v>Camp Reed Wind Park - Camp Reed Wind Park</v>
      </c>
      <c r="N524" t="str">
        <f t="shared" si="96"/>
        <v>Eligible MWh Available for RCW 19.285 Compliance</v>
      </c>
    </row>
    <row r="525" spans="1:14" x14ac:dyDescent="0.25">
      <c r="A525" s="63"/>
      <c r="B525" s="63"/>
      <c r="C525" s="63"/>
      <c r="D525" s="71"/>
      <c r="E525" s="71"/>
      <c r="F525" s="71"/>
      <c r="G525" s="72"/>
      <c r="H525" s="73"/>
      <c r="L525" t="str">
        <f t="shared" si="88"/>
        <v>PSE owned</v>
      </c>
      <c r="M525" t="str">
        <f t="shared" si="89"/>
        <v>Camp Reed Wind Park - Camp Reed Wind Park</v>
      </c>
    </row>
    <row r="526" spans="1:14" ht="18.75" x14ac:dyDescent="0.3">
      <c r="A526" s="65" t="s">
        <v>136</v>
      </c>
      <c r="B526" s="63"/>
      <c r="C526" s="63"/>
      <c r="D526" s="6">
        <f>E526-1</f>
        <v>2020</v>
      </c>
      <c r="E526" s="6">
        <f>F526-1</f>
        <v>2021</v>
      </c>
      <c r="F526" s="6">
        <f>G526-1</f>
        <v>2022</v>
      </c>
      <c r="G526" s="6">
        <f>H526-1</f>
        <v>2023</v>
      </c>
      <c r="H526" s="6">
        <v>2024</v>
      </c>
      <c r="L526" t="str">
        <f t="shared" si="88"/>
        <v>PSE owned</v>
      </c>
      <c r="M526" t="str">
        <f t="shared" si="89"/>
        <v>Camp Reed Wind Park - Camp Reed Wind Park</v>
      </c>
    </row>
    <row r="527" spans="1:14" x14ac:dyDescent="0.25">
      <c r="A527" s="63"/>
      <c r="B527" s="2" t="s">
        <v>106</v>
      </c>
      <c r="C527" s="66"/>
      <c r="D527" s="109">
        <v>0</v>
      </c>
      <c r="E527" s="110">
        <v>0</v>
      </c>
      <c r="F527" s="110">
        <v>0</v>
      </c>
      <c r="G527" s="110">
        <v>0</v>
      </c>
      <c r="H527" s="111">
        <v>0</v>
      </c>
      <c r="L527" t="str">
        <f t="shared" si="88"/>
        <v>PSE owned</v>
      </c>
      <c r="M527" t="str">
        <f t="shared" si="89"/>
        <v>Camp Reed Wind Park - Camp Reed Wind Park</v>
      </c>
      <c r="N527" t="str">
        <f t="shared" ref="N527:N529" si="97">B527</f>
        <v>Extra Apprenticeship Credit</v>
      </c>
    </row>
    <row r="528" spans="1:14" x14ac:dyDescent="0.25">
      <c r="A528" s="63"/>
      <c r="B528" s="2" t="s">
        <v>110</v>
      </c>
      <c r="C528" s="66"/>
      <c r="D528" s="16">
        <v>0</v>
      </c>
      <c r="E528" s="112">
        <v>0</v>
      </c>
      <c r="F528" s="112">
        <v>0</v>
      </c>
      <c r="G528" s="112">
        <v>0</v>
      </c>
      <c r="H528" s="113">
        <v>0</v>
      </c>
      <c r="L528" t="str">
        <f t="shared" si="88"/>
        <v>PSE owned</v>
      </c>
      <c r="M528" t="str">
        <f t="shared" si="89"/>
        <v>Camp Reed Wind Park - Camp Reed Wind Park</v>
      </c>
      <c r="N528" t="str">
        <f t="shared" si="97"/>
        <v>Distributed Generation Bonus</v>
      </c>
    </row>
    <row r="529" spans="1:14" x14ac:dyDescent="0.25">
      <c r="A529" s="63"/>
      <c r="B529" s="1" t="s">
        <v>111</v>
      </c>
      <c r="C529" s="79"/>
      <c r="D529" s="74">
        <f>ROUND(D527+D528,0)</f>
        <v>0</v>
      </c>
      <c r="E529" s="74">
        <f>ROUND(E527+E528,0)</f>
        <v>0</v>
      </c>
      <c r="F529" s="74">
        <f>ROUND(F527+F528,0)</f>
        <v>0</v>
      </c>
      <c r="G529" s="74">
        <f>ROUND(G527+G528,0)</f>
        <v>0</v>
      </c>
      <c r="H529" s="74">
        <f>ROUND(H527+H528,0)</f>
        <v>0</v>
      </c>
      <c r="L529" t="str">
        <f t="shared" si="88"/>
        <v>PSE owned</v>
      </c>
      <c r="M529" t="str">
        <f t="shared" si="89"/>
        <v>Camp Reed Wind Park - Camp Reed Wind Park</v>
      </c>
      <c r="N529" t="str">
        <f t="shared" si="97"/>
        <v>Total Quantity from Non REC Eligible Generation</v>
      </c>
    </row>
    <row r="530" spans="1:14" x14ac:dyDescent="0.25">
      <c r="A530" s="63"/>
      <c r="B530" s="63"/>
      <c r="C530" s="63"/>
      <c r="D530" s="75"/>
      <c r="E530" s="75"/>
      <c r="F530" s="75"/>
      <c r="G530" s="75"/>
      <c r="H530" s="76"/>
      <c r="L530" t="str">
        <f t="shared" si="88"/>
        <v>PSE owned</v>
      </c>
      <c r="M530" t="str">
        <f t="shared" si="89"/>
        <v>Camp Reed Wind Park - Camp Reed Wind Park</v>
      </c>
    </row>
    <row r="531" spans="1:14" ht="18.75" x14ac:dyDescent="0.3">
      <c r="A531" s="65" t="s">
        <v>137</v>
      </c>
      <c r="B531" s="63"/>
      <c r="C531" s="63"/>
      <c r="D531" s="6">
        <f>E531-1</f>
        <v>2020</v>
      </c>
      <c r="E531" s="6">
        <f>F531-1</f>
        <v>2021</v>
      </c>
      <c r="F531" s="6">
        <f>G531-1</f>
        <v>2022</v>
      </c>
      <c r="G531" s="6">
        <f>H531-1</f>
        <v>2023</v>
      </c>
      <c r="H531" s="6">
        <v>2024</v>
      </c>
      <c r="L531" t="str">
        <f t="shared" si="88"/>
        <v>PSE owned</v>
      </c>
      <c r="M531" t="str">
        <f t="shared" si="89"/>
        <v>Camp Reed Wind Park - Camp Reed Wind Park</v>
      </c>
    </row>
    <row r="532" spans="1:14" x14ac:dyDescent="0.25">
      <c r="A532" s="63"/>
      <c r="B532" s="2" t="s">
        <v>130</v>
      </c>
      <c r="C532" s="66"/>
      <c r="D532" s="67">
        <v>0</v>
      </c>
      <c r="E532" s="67">
        <v>0</v>
      </c>
      <c r="F532" s="67">
        <v>0</v>
      </c>
      <c r="G532" s="67">
        <v>0</v>
      </c>
      <c r="H532" s="68">
        <v>0</v>
      </c>
      <c r="L532" t="str">
        <f t="shared" si="88"/>
        <v>PSE owned</v>
      </c>
      <c r="M532" t="str">
        <f t="shared" si="89"/>
        <v>Camp Reed Wind Park - Camp Reed Wind Park</v>
      </c>
      <c r="N532" t="str">
        <f t="shared" ref="N532:N535" si="98">B532</f>
        <v>Quantity of RECs Sold</v>
      </c>
    </row>
    <row r="533" spans="1:14" x14ac:dyDescent="0.25">
      <c r="A533" s="63"/>
      <c r="B533" s="77" t="s">
        <v>131</v>
      </c>
      <c r="C533" s="108"/>
      <c r="D533" s="103">
        <v>0</v>
      </c>
      <c r="E533" s="103">
        <v>0</v>
      </c>
      <c r="F533" s="103">
        <v>0</v>
      </c>
      <c r="G533" s="103">
        <v>0</v>
      </c>
      <c r="H533" s="104">
        <v>0</v>
      </c>
      <c r="L533" t="str">
        <f t="shared" si="88"/>
        <v>PSE owned</v>
      </c>
      <c r="M533" t="str">
        <f t="shared" si="89"/>
        <v>Camp Reed Wind Park - Camp Reed Wind Park</v>
      </c>
      <c r="N533" t="str">
        <f t="shared" si="98"/>
        <v>Bonus Incentives Transferred</v>
      </c>
    </row>
    <row r="534" spans="1:14" x14ac:dyDescent="0.25">
      <c r="A534" s="63"/>
      <c r="B534" s="77" t="s">
        <v>132</v>
      </c>
      <c r="D534" s="105">
        <v>0</v>
      </c>
      <c r="E534" s="106">
        <v>0</v>
      </c>
      <c r="F534" s="106">
        <v>0</v>
      </c>
      <c r="G534" s="106">
        <v>0</v>
      </c>
      <c r="H534" s="107">
        <v>0</v>
      </c>
      <c r="L534" t="str">
        <f t="shared" si="88"/>
        <v>PSE owned</v>
      </c>
      <c r="M534" t="str">
        <f t="shared" si="89"/>
        <v>Camp Reed Wind Park - Camp Reed Wind Park</v>
      </c>
      <c r="N534" t="str">
        <f t="shared" si="98"/>
        <v>Bonus Incentives Not Realized</v>
      </c>
    </row>
    <row r="535" spans="1:14" x14ac:dyDescent="0.25">
      <c r="A535" s="63"/>
      <c r="B535" s="1" t="s">
        <v>133</v>
      </c>
      <c r="C535" s="63"/>
      <c r="D535" s="78">
        <f>SUM(D532:D534)</f>
        <v>0</v>
      </c>
      <c r="E535" s="78">
        <f>SUM(E532:E534)</f>
        <v>0</v>
      </c>
      <c r="F535" s="78">
        <f>SUM(F532:F534)</f>
        <v>0</v>
      </c>
      <c r="G535" s="78">
        <f>SUM(G532:G534)</f>
        <v>0</v>
      </c>
      <c r="H535" s="78">
        <f>SUM(H532:H534)</f>
        <v>0</v>
      </c>
      <c r="L535" t="str">
        <f t="shared" si="88"/>
        <v>PSE owned</v>
      </c>
      <c r="M535" t="str">
        <f t="shared" si="89"/>
        <v>Camp Reed Wind Park - Camp Reed Wind Park</v>
      </c>
      <c r="N535" t="str">
        <f t="shared" si="98"/>
        <v>Total Sold / Transferred / Unrealized</v>
      </c>
    </row>
    <row r="536" spans="1:14" x14ac:dyDescent="0.25">
      <c r="A536" s="63"/>
      <c r="B536" s="79"/>
      <c r="C536" s="63"/>
      <c r="D536" s="72"/>
      <c r="E536" s="72"/>
      <c r="F536" s="72"/>
      <c r="G536" s="72"/>
      <c r="H536" s="78"/>
      <c r="L536" t="str">
        <f t="shared" si="88"/>
        <v>PSE owned</v>
      </c>
      <c r="M536" t="str">
        <f t="shared" si="89"/>
        <v>Camp Reed Wind Park - Camp Reed Wind Park</v>
      </c>
    </row>
    <row r="537" spans="1:14" ht="18.75" x14ac:dyDescent="0.3">
      <c r="A537" s="65" t="s">
        <v>124</v>
      </c>
      <c r="B537" s="63"/>
      <c r="C537" s="63"/>
      <c r="D537" s="6">
        <f>E537-1</f>
        <v>2020</v>
      </c>
      <c r="E537" s="6">
        <f>F537-1</f>
        <v>2021</v>
      </c>
      <c r="F537" s="6">
        <f>G537-1</f>
        <v>2022</v>
      </c>
      <c r="G537" s="6">
        <f>H537-1</f>
        <v>2023</v>
      </c>
      <c r="H537" s="6">
        <v>2024</v>
      </c>
      <c r="L537" t="str">
        <f t="shared" si="88"/>
        <v>PSE owned</v>
      </c>
      <c r="M537" t="str">
        <f t="shared" si="89"/>
        <v>Camp Reed Wind Park - Camp Reed Wind Park</v>
      </c>
    </row>
    <row r="538" spans="1:14" x14ac:dyDescent="0.25">
      <c r="A538" s="63"/>
      <c r="B538" s="2" t="str">
        <f>(D537-1) &amp; " Surplus Applied to " &amp; D537</f>
        <v>2019 Surplus Applied to 2020</v>
      </c>
      <c r="C538" s="63"/>
      <c r="D538" s="80">
        <v>17435</v>
      </c>
      <c r="E538" s="81"/>
      <c r="F538" s="81"/>
      <c r="G538" s="81"/>
      <c r="H538" s="82"/>
      <c r="L538" t="str">
        <f t="shared" si="88"/>
        <v>PSE owned</v>
      </c>
      <c r="M538" t="str">
        <f t="shared" si="89"/>
        <v>Camp Reed Wind Park - Camp Reed Wind Park</v>
      </c>
      <c r="N538" t="str">
        <f t="shared" ref="N538:N548" si="99">B538</f>
        <v>2019 Surplus Applied to 2020</v>
      </c>
    </row>
    <row r="539" spans="1:14" x14ac:dyDescent="0.25">
      <c r="A539" s="63"/>
      <c r="B539" s="2" t="str">
        <f>D537 &amp; " Surplus Applied to " &amp; (D537-1)</f>
        <v>2020 Surplus Applied to 2019</v>
      </c>
      <c r="C539" s="63"/>
      <c r="D539" s="83">
        <v>0</v>
      </c>
      <c r="E539" s="84"/>
      <c r="F539" s="84"/>
      <c r="G539" s="84"/>
      <c r="H539" s="85"/>
      <c r="L539" t="str">
        <f t="shared" si="88"/>
        <v>PSE owned</v>
      </c>
      <c r="M539" t="str">
        <f t="shared" si="89"/>
        <v>Camp Reed Wind Park - Camp Reed Wind Park</v>
      </c>
      <c r="N539" t="str">
        <f t="shared" si="99"/>
        <v>2020 Surplus Applied to 2019</v>
      </c>
    </row>
    <row r="540" spans="1:14" x14ac:dyDescent="0.25">
      <c r="A540" s="63"/>
      <c r="B540" s="2" t="str">
        <f>(E537-1) &amp; " Surplus Applied to " &amp; E537</f>
        <v>2020 Surplus Applied to 2021</v>
      </c>
      <c r="C540" s="63"/>
      <c r="D540" s="86">
        <f>-E540</f>
        <v>0</v>
      </c>
      <c r="E540" s="87">
        <v>0</v>
      </c>
      <c r="F540" s="35"/>
      <c r="G540" s="35"/>
      <c r="H540" s="36"/>
      <c r="L540" t="str">
        <f t="shared" si="88"/>
        <v>PSE owned</v>
      </c>
      <c r="M540" t="str">
        <f t="shared" si="89"/>
        <v>Camp Reed Wind Park - Camp Reed Wind Park</v>
      </c>
      <c r="N540" t="str">
        <f t="shared" si="99"/>
        <v>2020 Surplus Applied to 2021</v>
      </c>
    </row>
    <row r="541" spans="1:14" x14ac:dyDescent="0.25">
      <c r="A541" s="63"/>
      <c r="B541" s="2" t="str">
        <f>E537 &amp; " Surplus Applied to " &amp; (E537-1)</f>
        <v>2021 Surplus Applied to 2020</v>
      </c>
      <c r="C541" s="63"/>
      <c r="D541" s="88">
        <f>-E541</f>
        <v>0</v>
      </c>
      <c r="E541" s="89">
        <v>0</v>
      </c>
      <c r="F541" s="84"/>
      <c r="G541" s="84"/>
      <c r="H541" s="85"/>
      <c r="L541" t="str">
        <f t="shared" si="88"/>
        <v>PSE owned</v>
      </c>
      <c r="M541" t="str">
        <f t="shared" si="89"/>
        <v>Camp Reed Wind Park - Camp Reed Wind Park</v>
      </c>
      <c r="N541" t="str">
        <f t="shared" si="99"/>
        <v>2021 Surplus Applied to 2020</v>
      </c>
    </row>
    <row r="542" spans="1:14" x14ac:dyDescent="0.25">
      <c r="A542" s="63"/>
      <c r="B542" s="2" t="str">
        <f>(F537-1) &amp; " Surplus Applied to " &amp; F537</f>
        <v>2021 Surplus Applied to 2022</v>
      </c>
      <c r="C542" s="63"/>
      <c r="D542" s="41"/>
      <c r="E542" s="90">
        <f>-F542</f>
        <v>0</v>
      </c>
      <c r="F542" s="38">
        <v>0</v>
      </c>
      <c r="G542" s="39"/>
      <c r="H542" s="40"/>
      <c r="L542" t="str">
        <f t="shared" si="88"/>
        <v>PSE owned</v>
      </c>
      <c r="M542" t="str">
        <f t="shared" si="89"/>
        <v>Camp Reed Wind Park - Camp Reed Wind Park</v>
      </c>
      <c r="N542" t="str">
        <f t="shared" si="99"/>
        <v>2021 Surplus Applied to 2022</v>
      </c>
    </row>
    <row r="543" spans="1:14" x14ac:dyDescent="0.25">
      <c r="A543" s="63"/>
      <c r="B543" s="2" t="str">
        <f>F537 &amp; " Surplus Applied to " &amp; (F537-1)</f>
        <v>2022 Surplus Applied to 2021</v>
      </c>
      <c r="C543" s="63"/>
      <c r="D543" s="91"/>
      <c r="E543" s="92">
        <f>-F543</f>
        <v>0</v>
      </c>
      <c r="F543" s="89">
        <v>0</v>
      </c>
      <c r="G543" s="84"/>
      <c r="H543" s="85"/>
      <c r="L543" t="str">
        <f t="shared" si="88"/>
        <v>PSE owned</v>
      </c>
      <c r="M543" t="str">
        <f t="shared" si="89"/>
        <v>Camp Reed Wind Park - Camp Reed Wind Park</v>
      </c>
      <c r="N543" t="str">
        <f t="shared" si="99"/>
        <v>2022 Surplus Applied to 2021</v>
      </c>
    </row>
    <row r="544" spans="1:14" x14ac:dyDescent="0.25">
      <c r="A544" s="63"/>
      <c r="B544" s="2" t="str">
        <f>(G537-1) &amp; " Surplus Applied to " &amp; G537</f>
        <v>2022 Surplus Applied to 2023</v>
      </c>
      <c r="C544" s="63"/>
      <c r="D544" s="41"/>
      <c r="E544" s="39"/>
      <c r="F544" s="90">
        <f>-G544</f>
        <v>0</v>
      </c>
      <c r="G544" s="38">
        <v>0</v>
      </c>
      <c r="H544" s="40"/>
      <c r="L544" t="str">
        <f t="shared" si="88"/>
        <v>PSE owned</v>
      </c>
      <c r="M544" t="str">
        <f t="shared" si="89"/>
        <v>Camp Reed Wind Park - Camp Reed Wind Park</v>
      </c>
      <c r="N544" t="str">
        <f t="shared" si="99"/>
        <v>2022 Surplus Applied to 2023</v>
      </c>
    </row>
    <row r="545" spans="1:14" x14ac:dyDescent="0.25">
      <c r="A545" s="63"/>
      <c r="B545" s="2" t="str">
        <f>G537 &amp; " Surplus Applied to " &amp; (G537-1)</f>
        <v>2023 Surplus Applied to 2022</v>
      </c>
      <c r="C545" s="63"/>
      <c r="D545" s="91"/>
      <c r="E545" s="84"/>
      <c r="F545" s="92">
        <f>-G545</f>
        <v>0</v>
      </c>
      <c r="G545" s="89">
        <v>0</v>
      </c>
      <c r="H545" s="85"/>
      <c r="L545" t="str">
        <f t="shared" si="88"/>
        <v>PSE owned</v>
      </c>
      <c r="M545" t="str">
        <f t="shared" si="89"/>
        <v>Camp Reed Wind Park - Camp Reed Wind Park</v>
      </c>
      <c r="N545" t="str">
        <f t="shared" si="99"/>
        <v>2023 Surplus Applied to 2022</v>
      </c>
    </row>
    <row r="546" spans="1:14" x14ac:dyDescent="0.25">
      <c r="A546" s="63"/>
      <c r="B546" s="2" t="str">
        <f>(H537-1) &amp; " Surplus Applied to " &amp; H537</f>
        <v>2023 Surplus Applied to 2024</v>
      </c>
      <c r="C546" s="63"/>
      <c r="D546" s="41"/>
      <c r="E546" s="39"/>
      <c r="F546" s="39"/>
      <c r="G546" s="90">
        <f>-H546</f>
        <v>0</v>
      </c>
      <c r="H546" s="42">
        <v>0</v>
      </c>
      <c r="L546" t="str">
        <f t="shared" si="88"/>
        <v>PSE owned</v>
      </c>
      <c r="M546" t="str">
        <f t="shared" si="89"/>
        <v>Camp Reed Wind Park - Camp Reed Wind Park</v>
      </c>
      <c r="N546" t="str">
        <f t="shared" si="99"/>
        <v>2023 Surplus Applied to 2024</v>
      </c>
    </row>
    <row r="547" spans="1:14" x14ac:dyDescent="0.25">
      <c r="A547" s="63"/>
      <c r="B547" s="2" t="str">
        <f>H537 &amp; " Surplus Applied to " &amp; (H537-1)</f>
        <v>2024 Surplus Applied to 2023</v>
      </c>
      <c r="C547" s="63"/>
      <c r="D547" s="93"/>
      <c r="E547" s="94"/>
      <c r="F547" s="94"/>
      <c r="G547" s="95">
        <f>-H547</f>
        <v>0</v>
      </c>
      <c r="H547" s="96">
        <v>0</v>
      </c>
      <c r="L547" t="str">
        <f t="shared" si="88"/>
        <v>PSE owned</v>
      </c>
      <c r="M547" t="str">
        <f t="shared" si="89"/>
        <v>Camp Reed Wind Park - Camp Reed Wind Park</v>
      </c>
      <c r="N547" t="str">
        <f t="shared" si="99"/>
        <v>2024 Surplus Applied to 2023</v>
      </c>
    </row>
    <row r="548" spans="1:14" x14ac:dyDescent="0.25">
      <c r="A548" s="63"/>
      <c r="B548" s="1" t="s">
        <v>125</v>
      </c>
      <c r="C548" s="63"/>
      <c r="D548" s="78">
        <f>SUM(D538:D547)</f>
        <v>17435</v>
      </c>
      <c r="E548" s="78">
        <f>SUM(E538:E547)</f>
        <v>0</v>
      </c>
      <c r="F548" s="78">
        <f>SUM(F538:F547)</f>
        <v>0</v>
      </c>
      <c r="G548" s="78">
        <f>SUM(G538:G547)</f>
        <v>0</v>
      </c>
      <c r="H548" s="78">
        <f>SUM(H538:H547)</f>
        <v>0</v>
      </c>
      <c r="L548" t="str">
        <f t="shared" si="88"/>
        <v>PSE owned</v>
      </c>
      <c r="M548" t="str">
        <f t="shared" si="89"/>
        <v>Camp Reed Wind Park - Camp Reed Wind Park</v>
      </c>
      <c r="N548" t="str">
        <f t="shared" si="99"/>
        <v>Net Surplus Adjustments</v>
      </c>
    </row>
    <row r="549" spans="1:14" x14ac:dyDescent="0.25">
      <c r="A549" s="63"/>
      <c r="B549" s="79"/>
      <c r="C549" s="63"/>
      <c r="D549" s="78"/>
      <c r="E549" s="78"/>
      <c r="F549" s="78"/>
      <c r="G549" s="78"/>
      <c r="H549" s="78"/>
      <c r="L549" t="str">
        <f t="shared" ref="L549:L612" si="100">VLOOKUP(M549,$B$4:$D$47,3)</f>
        <v>PSE owned</v>
      </c>
      <c r="M549" t="str">
        <f t="shared" ref="M549:M612" si="101">M548</f>
        <v>Camp Reed Wind Park - Camp Reed Wind Park</v>
      </c>
    </row>
    <row r="550" spans="1:14" x14ac:dyDescent="0.25">
      <c r="A550" s="63"/>
      <c r="B550" s="1" t="s">
        <v>126</v>
      </c>
      <c r="C550" s="66"/>
      <c r="D550" s="97">
        <v>0</v>
      </c>
      <c r="E550" s="98">
        <v>0</v>
      </c>
      <c r="F550" s="98">
        <v>0</v>
      </c>
      <c r="G550" s="98">
        <v>0</v>
      </c>
      <c r="H550" s="99">
        <v>0</v>
      </c>
      <c r="L550" t="str">
        <f t="shared" si="100"/>
        <v>PSE owned</v>
      </c>
      <c r="M550" t="str">
        <f t="shared" si="101"/>
        <v>Camp Reed Wind Park - Camp Reed Wind Park</v>
      </c>
      <c r="N550" t="str">
        <f t="shared" ref="N550" si="102">B550</f>
        <v>Adjustment for Events Beyond Control</v>
      </c>
    </row>
    <row r="551" spans="1:14" x14ac:dyDescent="0.25">
      <c r="A551" s="63"/>
      <c r="B551" s="79"/>
      <c r="C551" s="63"/>
      <c r="D551" s="78"/>
      <c r="E551" s="78"/>
      <c r="F551" s="78"/>
      <c r="G551" s="78"/>
      <c r="H551" s="78"/>
      <c r="L551" t="str">
        <f t="shared" si="100"/>
        <v>PSE owned</v>
      </c>
      <c r="M551" t="str">
        <f t="shared" si="101"/>
        <v>Camp Reed Wind Park - Camp Reed Wind Park</v>
      </c>
    </row>
    <row r="552" spans="1:14" ht="18.75" x14ac:dyDescent="0.3">
      <c r="A552" s="65" t="s">
        <v>138</v>
      </c>
      <c r="B552" s="63"/>
      <c r="C552" s="66"/>
      <c r="D552" s="100">
        <f>SUM(D524,D529,D535,D548,D550)</f>
        <v>17435</v>
      </c>
      <c r="E552" s="100">
        <f>SUM(E524,E529,E535,E548,E550)</f>
        <v>0</v>
      </c>
      <c r="F552" s="100">
        <f>SUM(F524,F529,F535,F548,F550)</f>
        <v>0</v>
      </c>
      <c r="G552" s="100">
        <f>SUM(G524,G529,G535,G548,G550)</f>
        <v>0</v>
      </c>
      <c r="H552" s="101">
        <f>SUM(H524,H529,H535,H548,H550)</f>
        <v>0</v>
      </c>
      <c r="L552" t="str">
        <f t="shared" si="100"/>
        <v>PSE owned</v>
      </c>
      <c r="M552" t="str">
        <f t="shared" si="101"/>
        <v>Camp Reed Wind Park - Camp Reed Wind Park</v>
      </c>
    </row>
    <row r="553" spans="1:14" x14ac:dyDescent="0.25">
      <c r="A553" s="63"/>
      <c r="B553" s="79"/>
      <c r="C553" s="102" t="s">
        <v>128</v>
      </c>
      <c r="D553" s="78">
        <v>17435</v>
      </c>
      <c r="E553" s="78">
        <v>0</v>
      </c>
      <c r="F553" s="78">
        <v>0</v>
      </c>
      <c r="G553" s="78">
        <v>0</v>
      </c>
      <c r="H553" s="78">
        <v>0</v>
      </c>
      <c r="L553" t="str">
        <f t="shared" si="100"/>
        <v>PSE owned</v>
      </c>
      <c r="M553" t="str">
        <f t="shared" si="101"/>
        <v>Camp Reed Wind Park - Camp Reed Wind Park</v>
      </c>
    </row>
    <row r="554" spans="1:14" x14ac:dyDescent="0.25">
      <c r="A554" s="63" t="s">
        <v>145</v>
      </c>
      <c r="B554" s="63"/>
      <c r="C554" s="63"/>
      <c r="D554" s="64"/>
      <c r="E554" s="64"/>
      <c r="F554" s="64"/>
      <c r="G554" s="64"/>
      <c r="H554" s="64"/>
      <c r="L554" t="str">
        <f t="shared" si="100"/>
        <v>PSE owned</v>
      </c>
      <c r="M554" t="str">
        <f t="shared" si="101"/>
        <v>Camp Reed Wind Park - Camp Reed Wind Park</v>
      </c>
    </row>
    <row r="555" spans="1:14" x14ac:dyDescent="0.25">
      <c r="L555" t="str">
        <f t="shared" si="100"/>
        <v>PSE owned</v>
      </c>
      <c r="M555" t="str">
        <f t="shared" si="101"/>
        <v>Camp Reed Wind Park - Camp Reed Wind Park</v>
      </c>
    </row>
    <row r="556" spans="1:14" ht="21" x14ac:dyDescent="0.35">
      <c r="A556" s="58">
        <f>A518+1</f>
        <v>14</v>
      </c>
      <c r="B556" s="58"/>
      <c r="C556" s="59" t="s">
        <v>33</v>
      </c>
      <c r="D556" s="60"/>
      <c r="E556" s="61"/>
      <c r="F556" s="61"/>
      <c r="G556" s="61"/>
      <c r="H556" s="62"/>
      <c r="L556" t="str">
        <f t="shared" si="100"/>
        <v>PPA</v>
      </c>
      <c r="M556" t="str">
        <f t="shared" ref="M556" si="103">C556</f>
        <v>Condon Wind Power</v>
      </c>
    </row>
    <row r="557" spans="1:14" x14ac:dyDescent="0.25">
      <c r="A557" s="63"/>
      <c r="B557" s="63"/>
      <c r="C557" s="63" t="s">
        <v>32</v>
      </c>
      <c r="D557" s="64"/>
      <c r="E557" s="64"/>
      <c r="F557" s="64"/>
      <c r="G557" s="64"/>
      <c r="H557" s="64"/>
      <c r="L557" t="str">
        <f t="shared" si="100"/>
        <v>PPA</v>
      </c>
      <c r="M557" t="str">
        <f t="shared" ref="M557" si="104">M556</f>
        <v>Condon Wind Power</v>
      </c>
    </row>
    <row r="558" spans="1:14" ht="18.75" x14ac:dyDescent="0.3">
      <c r="A558" s="65" t="s">
        <v>134</v>
      </c>
      <c r="B558" s="65"/>
      <c r="C558" s="63"/>
      <c r="D558" s="6">
        <f>E558-1</f>
        <v>2020</v>
      </c>
      <c r="E558" s="6">
        <f>F558-1</f>
        <v>2021</v>
      </c>
      <c r="F558" s="6">
        <f>G558-1</f>
        <v>2022</v>
      </c>
      <c r="G558" s="6">
        <f>H558-1</f>
        <v>2023</v>
      </c>
      <c r="H558" s="6">
        <v>2024</v>
      </c>
      <c r="L558" t="str">
        <f t="shared" si="100"/>
        <v>PPA</v>
      </c>
      <c r="M558" t="str">
        <f t="shared" si="101"/>
        <v>Condon Wind Power</v>
      </c>
    </row>
    <row r="559" spans="1:14" x14ac:dyDescent="0.25">
      <c r="A559" s="63"/>
      <c r="B559" s="2" t="str">
        <f>"Total MWh Produced from " &amp;C556</f>
        <v>Total MWh Produced from Condon Wind Power</v>
      </c>
      <c r="C559" s="66"/>
      <c r="D559" s="67">
        <v>472</v>
      </c>
      <c r="E559" s="67">
        <v>446</v>
      </c>
      <c r="F559" s="67">
        <v>0</v>
      </c>
      <c r="G559" s="67">
        <v>0</v>
      </c>
      <c r="H559" s="68">
        <v>0</v>
      </c>
      <c r="L559" t="str">
        <f t="shared" si="100"/>
        <v>PPA</v>
      </c>
      <c r="M559" t="str">
        <f t="shared" si="101"/>
        <v>Condon Wind Power</v>
      </c>
      <c r="N559" t="str">
        <f t="shared" ref="N559:N562" si="105">B559</f>
        <v>Total MWh Produced from Condon Wind Power</v>
      </c>
    </row>
    <row r="560" spans="1:14" x14ac:dyDescent="0.25">
      <c r="A560" s="63"/>
      <c r="B560" s="2" t="s">
        <v>102</v>
      </c>
      <c r="C560" s="66"/>
      <c r="D560" s="157">
        <v>1</v>
      </c>
      <c r="E560" s="157">
        <v>1</v>
      </c>
      <c r="F560" s="157">
        <v>1</v>
      </c>
      <c r="G560" s="157">
        <v>1</v>
      </c>
      <c r="H560" s="158">
        <v>1</v>
      </c>
      <c r="L560" t="str">
        <f t="shared" si="100"/>
        <v>PPA</v>
      </c>
      <c r="M560" t="str">
        <f t="shared" si="101"/>
        <v>Condon Wind Power</v>
      </c>
      <c r="N560" t="str">
        <f t="shared" si="105"/>
        <v>Percent of MWh Qualifying Under RCW 19.285</v>
      </c>
    </row>
    <row r="561" spans="1:14" x14ac:dyDescent="0.25">
      <c r="A561" s="63"/>
      <c r="B561" s="2" t="s">
        <v>135</v>
      </c>
      <c r="C561" s="66"/>
      <c r="D561" s="69">
        <v>1</v>
      </c>
      <c r="E561" s="69">
        <v>1</v>
      </c>
      <c r="F561" s="69">
        <v>1</v>
      </c>
      <c r="G561" s="69">
        <v>1</v>
      </c>
      <c r="H561" s="70">
        <v>1</v>
      </c>
      <c r="L561" t="str">
        <f t="shared" si="100"/>
        <v>PPA</v>
      </c>
      <c r="M561" t="str">
        <f t="shared" si="101"/>
        <v>Condon Wind Power</v>
      </c>
      <c r="N561" t="str">
        <f t="shared" si="105"/>
        <v>Percent of Qualifying MWh Allocated to WA</v>
      </c>
    </row>
    <row r="562" spans="1:14" x14ac:dyDescent="0.25">
      <c r="A562" s="63"/>
      <c r="B562" s="1" t="s">
        <v>101</v>
      </c>
      <c r="C562" s="79"/>
      <c r="D562" s="159">
        <f>ROUNDDOWN(D559*D560*D561,0)</f>
        <v>472</v>
      </c>
      <c r="E562" s="159">
        <f>ROUNDDOWN(E559*E560*E561,0)</f>
        <v>446</v>
      </c>
      <c r="F562" s="159">
        <f>ROUNDDOWN(F559*F560*F561,0)</f>
        <v>0</v>
      </c>
      <c r="G562" s="159">
        <f>ROUNDDOWN(G559*G560*G561,0)</f>
        <v>0</v>
      </c>
      <c r="H562" s="159">
        <f>ROUNDDOWN(H559*H560*H561,0)</f>
        <v>0</v>
      </c>
      <c r="L562" t="str">
        <f t="shared" si="100"/>
        <v>PPA</v>
      </c>
      <c r="M562" t="str">
        <f t="shared" si="101"/>
        <v>Condon Wind Power</v>
      </c>
      <c r="N562" t="str">
        <f t="shared" si="105"/>
        <v>Eligible MWh Available for RCW 19.285 Compliance</v>
      </c>
    </row>
    <row r="563" spans="1:14" x14ac:dyDescent="0.25">
      <c r="A563" s="63"/>
      <c r="B563" s="63"/>
      <c r="C563" s="63"/>
      <c r="D563" s="71"/>
      <c r="E563" s="71"/>
      <c r="F563" s="71"/>
      <c r="G563" s="72"/>
      <c r="H563" s="73"/>
      <c r="L563" t="str">
        <f t="shared" si="100"/>
        <v>PPA</v>
      </c>
      <c r="M563" t="str">
        <f t="shared" si="101"/>
        <v>Condon Wind Power</v>
      </c>
    </row>
    <row r="564" spans="1:14" ht="18.75" x14ac:dyDescent="0.3">
      <c r="A564" s="65" t="s">
        <v>136</v>
      </c>
      <c r="B564" s="63"/>
      <c r="C564" s="63"/>
      <c r="D564" s="6">
        <f>E564-1</f>
        <v>2020</v>
      </c>
      <c r="E564" s="6">
        <f>F564-1</f>
        <v>2021</v>
      </c>
      <c r="F564" s="6">
        <f>G564-1</f>
        <v>2022</v>
      </c>
      <c r="G564" s="6">
        <f>H564-1</f>
        <v>2023</v>
      </c>
      <c r="H564" s="6">
        <v>2024</v>
      </c>
      <c r="L564" t="str">
        <f t="shared" si="100"/>
        <v>PPA</v>
      </c>
      <c r="M564" t="str">
        <f t="shared" si="101"/>
        <v>Condon Wind Power</v>
      </c>
    </row>
    <row r="565" spans="1:14" x14ac:dyDescent="0.25">
      <c r="A565" s="63"/>
      <c r="B565" s="2" t="s">
        <v>106</v>
      </c>
      <c r="C565" s="66"/>
      <c r="D565" s="109">
        <v>0</v>
      </c>
      <c r="E565" s="110">
        <v>0</v>
      </c>
      <c r="F565" s="110">
        <v>0</v>
      </c>
      <c r="G565" s="110">
        <v>0</v>
      </c>
      <c r="H565" s="111">
        <v>0</v>
      </c>
      <c r="L565" t="str">
        <f t="shared" si="100"/>
        <v>PPA</v>
      </c>
      <c r="M565" t="str">
        <f t="shared" si="101"/>
        <v>Condon Wind Power</v>
      </c>
      <c r="N565" t="str">
        <f t="shared" ref="N565:N567" si="106">B565</f>
        <v>Extra Apprenticeship Credit</v>
      </c>
    </row>
    <row r="566" spans="1:14" x14ac:dyDescent="0.25">
      <c r="A566" s="63"/>
      <c r="B566" s="2" t="s">
        <v>110</v>
      </c>
      <c r="C566" s="66"/>
      <c r="D566" s="16">
        <v>0</v>
      </c>
      <c r="E566" s="112">
        <v>0</v>
      </c>
      <c r="F566" s="112">
        <v>0</v>
      </c>
      <c r="G566" s="112">
        <v>0</v>
      </c>
      <c r="H566" s="113">
        <v>0</v>
      </c>
      <c r="L566" t="str">
        <f t="shared" si="100"/>
        <v>PPA</v>
      </c>
      <c r="M566" t="str">
        <f t="shared" si="101"/>
        <v>Condon Wind Power</v>
      </c>
      <c r="N566" t="str">
        <f t="shared" si="106"/>
        <v>Distributed Generation Bonus</v>
      </c>
    </row>
    <row r="567" spans="1:14" x14ac:dyDescent="0.25">
      <c r="A567" s="63"/>
      <c r="B567" s="1" t="s">
        <v>111</v>
      </c>
      <c r="C567" s="79"/>
      <c r="D567" s="74">
        <f>ROUND(D565+D566,0)</f>
        <v>0</v>
      </c>
      <c r="E567" s="74">
        <f>ROUND(E565+E566,0)</f>
        <v>0</v>
      </c>
      <c r="F567" s="74">
        <f>ROUND(F565+F566,0)</f>
        <v>0</v>
      </c>
      <c r="G567" s="74">
        <f>ROUND(G565+G566,0)</f>
        <v>0</v>
      </c>
      <c r="H567" s="74">
        <f>ROUND(H565+H566,0)</f>
        <v>0</v>
      </c>
      <c r="L567" t="str">
        <f t="shared" si="100"/>
        <v>PPA</v>
      </c>
      <c r="M567" t="str">
        <f t="shared" si="101"/>
        <v>Condon Wind Power</v>
      </c>
      <c r="N567" t="str">
        <f t="shared" si="106"/>
        <v>Total Quantity from Non REC Eligible Generation</v>
      </c>
    </row>
    <row r="568" spans="1:14" x14ac:dyDescent="0.25">
      <c r="A568" s="63"/>
      <c r="B568" s="63"/>
      <c r="C568" s="63"/>
      <c r="D568" s="75"/>
      <c r="E568" s="75"/>
      <c r="F568" s="75"/>
      <c r="G568" s="75"/>
      <c r="H568" s="76"/>
      <c r="L568" t="str">
        <f t="shared" si="100"/>
        <v>PPA</v>
      </c>
      <c r="M568" t="str">
        <f t="shared" si="101"/>
        <v>Condon Wind Power</v>
      </c>
    </row>
    <row r="569" spans="1:14" ht="18.75" x14ac:dyDescent="0.3">
      <c r="A569" s="65" t="s">
        <v>137</v>
      </c>
      <c r="B569" s="63"/>
      <c r="C569" s="63"/>
      <c r="D569" s="6">
        <f>E569-1</f>
        <v>2020</v>
      </c>
      <c r="E569" s="6">
        <f>F569-1</f>
        <v>2021</v>
      </c>
      <c r="F569" s="6">
        <f>G569-1</f>
        <v>2022</v>
      </c>
      <c r="G569" s="6">
        <f>H569-1</f>
        <v>2023</v>
      </c>
      <c r="H569" s="6">
        <v>2024</v>
      </c>
      <c r="L569" t="str">
        <f t="shared" si="100"/>
        <v>PPA</v>
      </c>
      <c r="M569" t="str">
        <f t="shared" si="101"/>
        <v>Condon Wind Power</v>
      </c>
    </row>
    <row r="570" spans="1:14" x14ac:dyDescent="0.25">
      <c r="A570" s="63"/>
      <c r="B570" s="2" t="s">
        <v>130</v>
      </c>
      <c r="C570" s="66"/>
      <c r="D570" s="67">
        <v>0</v>
      </c>
      <c r="E570" s="67">
        <v>0</v>
      </c>
      <c r="F570" s="67">
        <v>0</v>
      </c>
      <c r="G570" s="67">
        <v>0</v>
      </c>
      <c r="H570" s="68">
        <v>0</v>
      </c>
      <c r="L570" t="str">
        <f t="shared" si="100"/>
        <v>PPA</v>
      </c>
      <c r="M570" t="str">
        <f t="shared" si="101"/>
        <v>Condon Wind Power</v>
      </c>
      <c r="N570" t="str">
        <f t="shared" ref="N570:N573" si="107">B570</f>
        <v>Quantity of RECs Sold</v>
      </c>
    </row>
    <row r="571" spans="1:14" x14ac:dyDescent="0.25">
      <c r="A571" s="63"/>
      <c r="B571" s="77" t="s">
        <v>131</v>
      </c>
      <c r="C571" s="108"/>
      <c r="D571" s="103">
        <v>0</v>
      </c>
      <c r="E571" s="103">
        <v>0</v>
      </c>
      <c r="F571" s="103">
        <v>0</v>
      </c>
      <c r="G571" s="103">
        <v>0</v>
      </c>
      <c r="H571" s="104">
        <v>0</v>
      </c>
      <c r="L571" t="str">
        <f t="shared" si="100"/>
        <v>PPA</v>
      </c>
      <c r="M571" t="str">
        <f t="shared" si="101"/>
        <v>Condon Wind Power</v>
      </c>
      <c r="N571" t="str">
        <f t="shared" si="107"/>
        <v>Bonus Incentives Transferred</v>
      </c>
    </row>
    <row r="572" spans="1:14" x14ac:dyDescent="0.25">
      <c r="A572" s="63"/>
      <c r="B572" s="77" t="s">
        <v>132</v>
      </c>
      <c r="D572" s="105">
        <v>0</v>
      </c>
      <c r="E572" s="106">
        <v>0</v>
      </c>
      <c r="F572" s="106">
        <v>0</v>
      </c>
      <c r="G572" s="106">
        <v>0</v>
      </c>
      <c r="H572" s="107">
        <v>0</v>
      </c>
      <c r="L572" t="str">
        <f t="shared" si="100"/>
        <v>PPA</v>
      </c>
      <c r="M572" t="str">
        <f t="shared" si="101"/>
        <v>Condon Wind Power</v>
      </c>
      <c r="N572" t="str">
        <f t="shared" si="107"/>
        <v>Bonus Incentives Not Realized</v>
      </c>
    </row>
    <row r="573" spans="1:14" x14ac:dyDescent="0.25">
      <c r="A573" s="63"/>
      <c r="B573" s="1" t="s">
        <v>133</v>
      </c>
      <c r="C573" s="63"/>
      <c r="D573" s="78">
        <f>SUM(D570:D572)</f>
        <v>0</v>
      </c>
      <c r="E573" s="78">
        <f>SUM(E570:E572)</f>
        <v>0</v>
      </c>
      <c r="F573" s="78">
        <f>SUM(F570:F572)</f>
        <v>0</v>
      </c>
      <c r="G573" s="78">
        <f>SUM(G570:G572)</f>
        <v>0</v>
      </c>
      <c r="H573" s="78">
        <f>SUM(H570:H572)</f>
        <v>0</v>
      </c>
      <c r="L573" t="str">
        <f t="shared" si="100"/>
        <v>PPA</v>
      </c>
      <c r="M573" t="str">
        <f t="shared" si="101"/>
        <v>Condon Wind Power</v>
      </c>
      <c r="N573" t="str">
        <f t="shared" si="107"/>
        <v>Total Sold / Transferred / Unrealized</v>
      </c>
    </row>
    <row r="574" spans="1:14" x14ac:dyDescent="0.25">
      <c r="A574" s="63"/>
      <c r="B574" s="79"/>
      <c r="C574" s="63"/>
      <c r="D574" s="72"/>
      <c r="E574" s="72"/>
      <c r="F574" s="72"/>
      <c r="G574" s="72"/>
      <c r="H574" s="78"/>
      <c r="L574" t="str">
        <f t="shared" si="100"/>
        <v>PPA</v>
      </c>
      <c r="M574" t="str">
        <f t="shared" si="101"/>
        <v>Condon Wind Power</v>
      </c>
    </row>
    <row r="575" spans="1:14" ht="18.75" x14ac:dyDescent="0.3">
      <c r="A575" s="65" t="s">
        <v>124</v>
      </c>
      <c r="B575" s="63"/>
      <c r="C575" s="63"/>
      <c r="D575" s="6">
        <f>E575-1</f>
        <v>2020</v>
      </c>
      <c r="E575" s="6">
        <f>F575-1</f>
        <v>2021</v>
      </c>
      <c r="F575" s="6">
        <f>G575-1</f>
        <v>2022</v>
      </c>
      <c r="G575" s="6">
        <f>H575-1</f>
        <v>2023</v>
      </c>
      <c r="H575" s="6">
        <v>2024</v>
      </c>
      <c r="L575" t="str">
        <f t="shared" si="100"/>
        <v>PPA</v>
      </c>
      <c r="M575" t="str">
        <f t="shared" si="101"/>
        <v>Condon Wind Power</v>
      </c>
    </row>
    <row r="576" spans="1:14" x14ac:dyDescent="0.25">
      <c r="A576" s="63"/>
      <c r="B576" s="2" t="str">
        <f>(D575-1) &amp; " Surplus Applied to " &amp; D575</f>
        <v>2019 Surplus Applied to 2020</v>
      </c>
      <c r="C576" s="63"/>
      <c r="D576" s="80">
        <v>591</v>
      </c>
      <c r="E576" s="81"/>
      <c r="F576" s="81"/>
      <c r="G576" s="81"/>
      <c r="H576" s="82"/>
      <c r="L576" t="str">
        <f t="shared" si="100"/>
        <v>PPA</v>
      </c>
      <c r="M576" t="str">
        <f t="shared" si="101"/>
        <v>Condon Wind Power</v>
      </c>
      <c r="N576" t="str">
        <f t="shared" ref="N576:N586" si="108">B576</f>
        <v>2019 Surplus Applied to 2020</v>
      </c>
    </row>
    <row r="577" spans="1:14" x14ac:dyDescent="0.25">
      <c r="A577" s="63"/>
      <c r="B577" s="2" t="str">
        <f>D575 &amp; " Surplus Applied to " &amp; (D575-1)</f>
        <v>2020 Surplus Applied to 2019</v>
      </c>
      <c r="C577" s="63"/>
      <c r="D577" s="83">
        <v>0</v>
      </c>
      <c r="E577" s="84"/>
      <c r="F577" s="84"/>
      <c r="G577" s="84"/>
      <c r="H577" s="85"/>
      <c r="L577" t="str">
        <f t="shared" si="100"/>
        <v>PPA</v>
      </c>
      <c r="M577" t="str">
        <f t="shared" si="101"/>
        <v>Condon Wind Power</v>
      </c>
      <c r="N577" t="str">
        <f t="shared" si="108"/>
        <v>2020 Surplus Applied to 2019</v>
      </c>
    </row>
    <row r="578" spans="1:14" x14ac:dyDescent="0.25">
      <c r="A578" s="63"/>
      <c r="B578" s="2" t="str">
        <f>(E575-1) &amp; " Surplus Applied to " &amp; E575</f>
        <v>2020 Surplus Applied to 2021</v>
      </c>
      <c r="C578" s="63"/>
      <c r="D578" s="86">
        <f>-E578</f>
        <v>0</v>
      </c>
      <c r="E578" s="87">
        <v>0</v>
      </c>
      <c r="F578" s="35"/>
      <c r="G578" s="35"/>
      <c r="H578" s="36"/>
      <c r="L578" t="str">
        <f t="shared" si="100"/>
        <v>PPA</v>
      </c>
      <c r="M578" t="str">
        <f t="shared" si="101"/>
        <v>Condon Wind Power</v>
      </c>
      <c r="N578" t="str">
        <f t="shared" si="108"/>
        <v>2020 Surplus Applied to 2021</v>
      </c>
    </row>
    <row r="579" spans="1:14" x14ac:dyDescent="0.25">
      <c r="A579" s="63"/>
      <c r="B579" s="2" t="str">
        <f>E575 &amp; " Surplus Applied to " &amp; (E575-1)</f>
        <v>2021 Surplus Applied to 2020</v>
      </c>
      <c r="C579" s="63"/>
      <c r="D579" s="88">
        <f>-E579</f>
        <v>0</v>
      </c>
      <c r="E579" s="89">
        <v>0</v>
      </c>
      <c r="F579" s="84"/>
      <c r="G579" s="84"/>
      <c r="H579" s="85"/>
      <c r="L579" t="str">
        <f t="shared" si="100"/>
        <v>PPA</v>
      </c>
      <c r="M579" t="str">
        <f t="shared" si="101"/>
        <v>Condon Wind Power</v>
      </c>
      <c r="N579" t="str">
        <f t="shared" si="108"/>
        <v>2021 Surplus Applied to 2020</v>
      </c>
    </row>
    <row r="580" spans="1:14" x14ac:dyDescent="0.25">
      <c r="A580" s="63"/>
      <c r="B580" s="2" t="str">
        <f>(F575-1) &amp; " Surplus Applied to " &amp; F575</f>
        <v>2021 Surplus Applied to 2022</v>
      </c>
      <c r="C580" s="63"/>
      <c r="D580" s="41"/>
      <c r="E580" s="90">
        <f>-F580</f>
        <v>0</v>
      </c>
      <c r="F580" s="38">
        <v>0</v>
      </c>
      <c r="G580" s="39"/>
      <c r="H580" s="40"/>
      <c r="L580" t="str">
        <f t="shared" si="100"/>
        <v>PPA</v>
      </c>
      <c r="M580" t="str">
        <f t="shared" si="101"/>
        <v>Condon Wind Power</v>
      </c>
      <c r="N580" t="str">
        <f t="shared" si="108"/>
        <v>2021 Surplus Applied to 2022</v>
      </c>
    </row>
    <row r="581" spans="1:14" x14ac:dyDescent="0.25">
      <c r="A581" s="63"/>
      <c r="B581" s="2" t="str">
        <f>F575 &amp; " Surplus Applied to " &amp; (F575-1)</f>
        <v>2022 Surplus Applied to 2021</v>
      </c>
      <c r="C581" s="63"/>
      <c r="D581" s="91"/>
      <c r="E581" s="92">
        <f>-F581</f>
        <v>0</v>
      </c>
      <c r="F581" s="89">
        <v>0</v>
      </c>
      <c r="G581" s="84"/>
      <c r="H581" s="85"/>
      <c r="L581" t="str">
        <f t="shared" si="100"/>
        <v>PPA</v>
      </c>
      <c r="M581" t="str">
        <f t="shared" si="101"/>
        <v>Condon Wind Power</v>
      </c>
      <c r="N581" t="str">
        <f t="shared" si="108"/>
        <v>2022 Surplus Applied to 2021</v>
      </c>
    </row>
    <row r="582" spans="1:14" x14ac:dyDescent="0.25">
      <c r="A582" s="63"/>
      <c r="B582" s="2" t="str">
        <f>(G575-1) &amp; " Surplus Applied to " &amp; G575</f>
        <v>2022 Surplus Applied to 2023</v>
      </c>
      <c r="C582" s="63"/>
      <c r="D582" s="41"/>
      <c r="E582" s="39"/>
      <c r="F582" s="90">
        <f>-G582</f>
        <v>0</v>
      </c>
      <c r="G582" s="38">
        <v>0</v>
      </c>
      <c r="H582" s="40"/>
      <c r="L582" t="str">
        <f t="shared" si="100"/>
        <v>PPA</v>
      </c>
      <c r="M582" t="str">
        <f t="shared" si="101"/>
        <v>Condon Wind Power</v>
      </c>
      <c r="N582" t="str">
        <f t="shared" si="108"/>
        <v>2022 Surplus Applied to 2023</v>
      </c>
    </row>
    <row r="583" spans="1:14" x14ac:dyDescent="0.25">
      <c r="A583" s="63"/>
      <c r="B583" s="2" t="str">
        <f>G575 &amp; " Surplus Applied to " &amp; (G575-1)</f>
        <v>2023 Surplus Applied to 2022</v>
      </c>
      <c r="C583" s="63"/>
      <c r="D583" s="91"/>
      <c r="E583" s="84"/>
      <c r="F583" s="92">
        <f>-G583</f>
        <v>0</v>
      </c>
      <c r="G583" s="89">
        <v>0</v>
      </c>
      <c r="H583" s="85"/>
      <c r="L583" t="str">
        <f t="shared" si="100"/>
        <v>PPA</v>
      </c>
      <c r="M583" t="str">
        <f t="shared" si="101"/>
        <v>Condon Wind Power</v>
      </c>
      <c r="N583" t="str">
        <f t="shared" si="108"/>
        <v>2023 Surplus Applied to 2022</v>
      </c>
    </row>
    <row r="584" spans="1:14" x14ac:dyDescent="0.25">
      <c r="A584" s="63"/>
      <c r="B584" s="2" t="str">
        <f>(H575-1) &amp; " Surplus Applied to " &amp; H575</f>
        <v>2023 Surplus Applied to 2024</v>
      </c>
      <c r="C584" s="63"/>
      <c r="D584" s="41"/>
      <c r="E584" s="39"/>
      <c r="F584" s="39"/>
      <c r="G584" s="90">
        <f>-H584</f>
        <v>0</v>
      </c>
      <c r="H584" s="42">
        <v>0</v>
      </c>
      <c r="L584" t="str">
        <f t="shared" si="100"/>
        <v>PPA</v>
      </c>
      <c r="M584" t="str">
        <f t="shared" si="101"/>
        <v>Condon Wind Power</v>
      </c>
      <c r="N584" t="str">
        <f t="shared" si="108"/>
        <v>2023 Surplus Applied to 2024</v>
      </c>
    </row>
    <row r="585" spans="1:14" x14ac:dyDescent="0.25">
      <c r="A585" s="63"/>
      <c r="B585" s="2" t="str">
        <f>H575 &amp; " Surplus Applied to " &amp; (H575-1)</f>
        <v>2024 Surplus Applied to 2023</v>
      </c>
      <c r="C585" s="63"/>
      <c r="D585" s="93"/>
      <c r="E585" s="94"/>
      <c r="F585" s="94"/>
      <c r="G585" s="95">
        <f>-H585</f>
        <v>0</v>
      </c>
      <c r="H585" s="96">
        <v>0</v>
      </c>
      <c r="L585" t="str">
        <f t="shared" si="100"/>
        <v>PPA</v>
      </c>
      <c r="M585" t="str">
        <f t="shared" si="101"/>
        <v>Condon Wind Power</v>
      </c>
      <c r="N585" t="str">
        <f t="shared" si="108"/>
        <v>2024 Surplus Applied to 2023</v>
      </c>
    </row>
    <row r="586" spans="1:14" x14ac:dyDescent="0.25">
      <c r="A586" s="63"/>
      <c r="B586" s="1" t="s">
        <v>125</v>
      </c>
      <c r="C586" s="63"/>
      <c r="D586" s="78">
        <f>SUM(D576:D585)</f>
        <v>591</v>
      </c>
      <c r="E586" s="78">
        <f>SUM(E576:E585)</f>
        <v>0</v>
      </c>
      <c r="F586" s="78">
        <f>SUM(F576:F585)</f>
        <v>0</v>
      </c>
      <c r="G586" s="78">
        <f>SUM(G576:G585)</f>
        <v>0</v>
      </c>
      <c r="H586" s="78">
        <f>SUM(H576:H585)</f>
        <v>0</v>
      </c>
      <c r="L586" t="str">
        <f t="shared" si="100"/>
        <v>PPA</v>
      </c>
      <c r="M586" t="str">
        <f t="shared" si="101"/>
        <v>Condon Wind Power</v>
      </c>
      <c r="N586" t="str">
        <f t="shared" si="108"/>
        <v>Net Surplus Adjustments</v>
      </c>
    </row>
    <row r="587" spans="1:14" x14ac:dyDescent="0.25">
      <c r="A587" s="63"/>
      <c r="B587" s="79"/>
      <c r="C587" s="63"/>
      <c r="D587" s="78"/>
      <c r="E587" s="78"/>
      <c r="F587" s="78"/>
      <c r="G587" s="78"/>
      <c r="H587" s="78"/>
      <c r="L587" t="str">
        <f t="shared" si="100"/>
        <v>PPA</v>
      </c>
      <c r="M587" t="str">
        <f t="shared" si="101"/>
        <v>Condon Wind Power</v>
      </c>
    </row>
    <row r="588" spans="1:14" x14ac:dyDescent="0.25">
      <c r="A588" s="63"/>
      <c r="B588" s="1" t="s">
        <v>126</v>
      </c>
      <c r="C588" s="66"/>
      <c r="D588" s="97">
        <v>0</v>
      </c>
      <c r="E588" s="98">
        <v>0</v>
      </c>
      <c r="F588" s="98">
        <v>0</v>
      </c>
      <c r="G588" s="98">
        <v>0</v>
      </c>
      <c r="H588" s="99">
        <v>0</v>
      </c>
      <c r="L588" t="str">
        <f t="shared" si="100"/>
        <v>PPA</v>
      </c>
      <c r="M588" t="str">
        <f t="shared" si="101"/>
        <v>Condon Wind Power</v>
      </c>
      <c r="N588" t="str">
        <f t="shared" ref="N588" si="109">B588</f>
        <v>Adjustment for Events Beyond Control</v>
      </c>
    </row>
    <row r="589" spans="1:14" x14ac:dyDescent="0.25">
      <c r="A589" s="63"/>
      <c r="B589" s="79"/>
      <c r="C589" s="63"/>
      <c r="D589" s="78"/>
      <c r="E589" s="78"/>
      <c r="F589" s="78"/>
      <c r="G589" s="78"/>
      <c r="H589" s="78"/>
      <c r="L589" t="str">
        <f t="shared" si="100"/>
        <v>PPA</v>
      </c>
      <c r="M589" t="str">
        <f t="shared" si="101"/>
        <v>Condon Wind Power</v>
      </c>
    </row>
    <row r="590" spans="1:14" ht="18.75" x14ac:dyDescent="0.3">
      <c r="A590" s="65" t="s">
        <v>138</v>
      </c>
      <c r="B590" s="63"/>
      <c r="C590" s="66"/>
      <c r="D590" s="100">
        <f>SUM(D562,D567,D573,D586,D588)</f>
        <v>1063</v>
      </c>
      <c r="E590" s="100">
        <f>SUM(E562,E567,E573,E586,E588)</f>
        <v>446</v>
      </c>
      <c r="F590" s="100">
        <f>SUM(F562,F567,F573,F586,F588)</f>
        <v>0</v>
      </c>
      <c r="G590" s="100">
        <f>SUM(G562,G567,G573,G586,G588)</f>
        <v>0</v>
      </c>
      <c r="H590" s="101">
        <f>SUM(H562,H567,H573,H586,H588)</f>
        <v>0</v>
      </c>
      <c r="L590" t="str">
        <f t="shared" si="100"/>
        <v>PPA</v>
      </c>
      <c r="M590" t="str">
        <f t="shared" si="101"/>
        <v>Condon Wind Power</v>
      </c>
    </row>
    <row r="591" spans="1:14" x14ac:dyDescent="0.25">
      <c r="A591" s="63"/>
      <c r="B591" s="79"/>
      <c r="C591" s="102" t="s">
        <v>128</v>
      </c>
      <c r="D591" s="78">
        <v>1063</v>
      </c>
      <c r="E591" s="78">
        <v>446</v>
      </c>
      <c r="F591" s="78">
        <v>0</v>
      </c>
      <c r="G591" s="78">
        <v>0</v>
      </c>
      <c r="H591" s="78">
        <v>0</v>
      </c>
      <c r="L591" t="str">
        <f t="shared" si="100"/>
        <v>PPA</v>
      </c>
      <c r="M591" t="str">
        <f t="shared" si="101"/>
        <v>Condon Wind Power</v>
      </c>
    </row>
    <row r="592" spans="1:14" x14ac:dyDescent="0.25">
      <c r="A592" s="63" t="s">
        <v>145</v>
      </c>
      <c r="B592" s="63"/>
      <c r="C592" s="63"/>
      <c r="D592" s="64"/>
      <c r="E592" s="64"/>
      <c r="F592" s="64"/>
      <c r="G592" s="64"/>
      <c r="H592" s="64"/>
      <c r="L592" t="str">
        <f t="shared" si="100"/>
        <v>PPA</v>
      </c>
      <c r="M592" t="str">
        <f t="shared" si="101"/>
        <v>Condon Wind Power</v>
      </c>
    </row>
    <row r="593" spans="1:14" x14ac:dyDescent="0.25">
      <c r="L593" t="str">
        <f t="shared" si="100"/>
        <v>PPA</v>
      </c>
      <c r="M593" t="str">
        <f t="shared" si="101"/>
        <v>Condon Wind Power</v>
      </c>
    </row>
    <row r="594" spans="1:14" ht="21" x14ac:dyDescent="0.35">
      <c r="A594" s="58">
        <f>A556+1</f>
        <v>15</v>
      </c>
      <c r="B594" s="58"/>
      <c r="C594" s="59" t="s">
        <v>35</v>
      </c>
      <c r="D594" s="60"/>
      <c r="E594" s="61"/>
      <c r="F594" s="61"/>
      <c r="G594" s="61"/>
      <c r="H594" s="62"/>
      <c r="L594" t="str">
        <f t="shared" si="100"/>
        <v>PPA</v>
      </c>
      <c r="M594" t="str">
        <f t="shared" ref="M594" si="110">C594</f>
        <v>Condon Wind Power Phase II</v>
      </c>
    </row>
    <row r="595" spans="1:14" x14ac:dyDescent="0.25">
      <c r="A595" s="63"/>
      <c r="B595" s="63"/>
      <c r="C595" s="63" t="s">
        <v>32</v>
      </c>
      <c r="D595" s="64"/>
      <c r="E595" s="64"/>
      <c r="F595" s="64"/>
      <c r="G595" s="64"/>
      <c r="H595" s="64"/>
      <c r="L595" t="str">
        <f t="shared" si="100"/>
        <v>PPA</v>
      </c>
      <c r="M595" t="str">
        <f t="shared" ref="M595" si="111">M594</f>
        <v>Condon Wind Power Phase II</v>
      </c>
    </row>
    <row r="596" spans="1:14" ht="18.75" x14ac:dyDescent="0.3">
      <c r="A596" s="65" t="s">
        <v>134</v>
      </c>
      <c r="B596" s="65"/>
      <c r="C596" s="63"/>
      <c r="D596" s="6">
        <f>E596-1</f>
        <v>2020</v>
      </c>
      <c r="E596" s="6">
        <f>F596-1</f>
        <v>2021</v>
      </c>
      <c r="F596" s="6">
        <f>G596-1</f>
        <v>2022</v>
      </c>
      <c r="G596" s="6">
        <f>H596-1</f>
        <v>2023</v>
      </c>
      <c r="H596" s="6">
        <v>2024</v>
      </c>
      <c r="L596" t="str">
        <f t="shared" si="100"/>
        <v>PPA</v>
      </c>
      <c r="M596" t="str">
        <f t="shared" si="101"/>
        <v>Condon Wind Power Phase II</v>
      </c>
    </row>
    <row r="597" spans="1:14" x14ac:dyDescent="0.25">
      <c r="A597" s="63"/>
      <c r="B597" s="2" t="str">
        <f>"Total MWh Produced from " &amp;C594</f>
        <v>Total MWh Produced from Condon Wind Power Phase II</v>
      </c>
      <c r="C597" s="66"/>
      <c r="D597" s="67">
        <v>478</v>
      </c>
      <c r="E597" s="67">
        <v>451</v>
      </c>
      <c r="F597" s="67">
        <v>0</v>
      </c>
      <c r="G597" s="67">
        <v>0</v>
      </c>
      <c r="H597" s="68">
        <v>0</v>
      </c>
      <c r="L597" t="str">
        <f t="shared" si="100"/>
        <v>PPA</v>
      </c>
      <c r="M597" t="str">
        <f t="shared" si="101"/>
        <v>Condon Wind Power Phase II</v>
      </c>
      <c r="N597" t="str">
        <f t="shared" ref="N597:N600" si="112">B597</f>
        <v>Total MWh Produced from Condon Wind Power Phase II</v>
      </c>
    </row>
    <row r="598" spans="1:14" x14ac:dyDescent="0.25">
      <c r="A598" s="63"/>
      <c r="B598" s="2" t="s">
        <v>102</v>
      </c>
      <c r="C598" s="66"/>
      <c r="D598" s="157">
        <v>1</v>
      </c>
      <c r="E598" s="157">
        <v>1</v>
      </c>
      <c r="F598" s="157">
        <v>1</v>
      </c>
      <c r="G598" s="157">
        <v>1</v>
      </c>
      <c r="H598" s="158">
        <v>1</v>
      </c>
      <c r="L598" t="str">
        <f t="shared" si="100"/>
        <v>PPA</v>
      </c>
      <c r="M598" t="str">
        <f t="shared" si="101"/>
        <v>Condon Wind Power Phase II</v>
      </c>
      <c r="N598" t="str">
        <f t="shared" si="112"/>
        <v>Percent of MWh Qualifying Under RCW 19.285</v>
      </c>
    </row>
    <row r="599" spans="1:14" x14ac:dyDescent="0.25">
      <c r="A599" s="63"/>
      <c r="B599" s="2" t="s">
        <v>135</v>
      </c>
      <c r="C599" s="66"/>
      <c r="D599" s="69">
        <v>1</v>
      </c>
      <c r="E599" s="69">
        <v>1</v>
      </c>
      <c r="F599" s="69">
        <v>1</v>
      </c>
      <c r="G599" s="69">
        <v>1</v>
      </c>
      <c r="H599" s="70">
        <v>1</v>
      </c>
      <c r="L599" t="str">
        <f t="shared" si="100"/>
        <v>PPA</v>
      </c>
      <c r="M599" t="str">
        <f t="shared" si="101"/>
        <v>Condon Wind Power Phase II</v>
      </c>
      <c r="N599" t="str">
        <f t="shared" si="112"/>
        <v>Percent of Qualifying MWh Allocated to WA</v>
      </c>
    </row>
    <row r="600" spans="1:14" x14ac:dyDescent="0.25">
      <c r="A600" s="63"/>
      <c r="B600" s="1" t="s">
        <v>101</v>
      </c>
      <c r="C600" s="79"/>
      <c r="D600" s="159">
        <f>ROUNDDOWN(D597*D598*D599,0)</f>
        <v>478</v>
      </c>
      <c r="E600" s="159">
        <f>ROUNDDOWN(E597*E598*E599,0)</f>
        <v>451</v>
      </c>
      <c r="F600" s="159">
        <f>ROUNDDOWN(F597*F598*F599,0)</f>
        <v>0</v>
      </c>
      <c r="G600" s="159">
        <f>ROUNDDOWN(G597*G598*G599,0)</f>
        <v>0</v>
      </c>
      <c r="H600" s="159">
        <f>ROUNDDOWN(H597*H598*H599,0)</f>
        <v>0</v>
      </c>
      <c r="L600" t="str">
        <f t="shared" si="100"/>
        <v>PPA</v>
      </c>
      <c r="M600" t="str">
        <f t="shared" si="101"/>
        <v>Condon Wind Power Phase II</v>
      </c>
      <c r="N600" t="str">
        <f t="shared" si="112"/>
        <v>Eligible MWh Available for RCW 19.285 Compliance</v>
      </c>
    </row>
    <row r="601" spans="1:14" x14ac:dyDescent="0.25">
      <c r="A601" s="63"/>
      <c r="B601" s="63"/>
      <c r="C601" s="63"/>
      <c r="D601" s="71"/>
      <c r="E601" s="71"/>
      <c r="F601" s="71"/>
      <c r="G601" s="72"/>
      <c r="H601" s="73"/>
      <c r="L601" t="str">
        <f t="shared" si="100"/>
        <v>PPA</v>
      </c>
      <c r="M601" t="str">
        <f t="shared" si="101"/>
        <v>Condon Wind Power Phase II</v>
      </c>
    </row>
    <row r="602" spans="1:14" ht="18.75" x14ac:dyDescent="0.3">
      <c r="A602" s="65" t="s">
        <v>136</v>
      </c>
      <c r="B602" s="63"/>
      <c r="C602" s="63"/>
      <c r="D602" s="6">
        <f>E602-1</f>
        <v>2020</v>
      </c>
      <c r="E602" s="6">
        <f>F602-1</f>
        <v>2021</v>
      </c>
      <c r="F602" s="6">
        <f>G602-1</f>
        <v>2022</v>
      </c>
      <c r="G602" s="6">
        <f>H602-1</f>
        <v>2023</v>
      </c>
      <c r="H602" s="6">
        <v>2024</v>
      </c>
      <c r="L602" t="str">
        <f t="shared" si="100"/>
        <v>PPA</v>
      </c>
      <c r="M602" t="str">
        <f t="shared" si="101"/>
        <v>Condon Wind Power Phase II</v>
      </c>
    </row>
    <row r="603" spans="1:14" x14ac:dyDescent="0.25">
      <c r="A603" s="63"/>
      <c r="B603" s="2" t="s">
        <v>106</v>
      </c>
      <c r="C603" s="66"/>
      <c r="D603" s="109">
        <v>0</v>
      </c>
      <c r="E603" s="110">
        <v>0</v>
      </c>
      <c r="F603" s="110">
        <v>0</v>
      </c>
      <c r="G603" s="110">
        <v>0</v>
      </c>
      <c r="H603" s="111">
        <v>0</v>
      </c>
      <c r="L603" t="str">
        <f t="shared" si="100"/>
        <v>PPA</v>
      </c>
      <c r="M603" t="str">
        <f t="shared" si="101"/>
        <v>Condon Wind Power Phase II</v>
      </c>
      <c r="N603" t="str">
        <f t="shared" ref="N603:N605" si="113">B603</f>
        <v>Extra Apprenticeship Credit</v>
      </c>
    </row>
    <row r="604" spans="1:14" x14ac:dyDescent="0.25">
      <c r="A604" s="63"/>
      <c r="B604" s="2" t="s">
        <v>110</v>
      </c>
      <c r="C604" s="66"/>
      <c r="D604" s="16">
        <v>0</v>
      </c>
      <c r="E604" s="112">
        <v>0</v>
      </c>
      <c r="F604" s="112">
        <v>0</v>
      </c>
      <c r="G604" s="112">
        <v>0</v>
      </c>
      <c r="H604" s="113">
        <v>0</v>
      </c>
      <c r="L604" t="str">
        <f t="shared" si="100"/>
        <v>PPA</v>
      </c>
      <c r="M604" t="str">
        <f t="shared" si="101"/>
        <v>Condon Wind Power Phase II</v>
      </c>
      <c r="N604" t="str">
        <f t="shared" si="113"/>
        <v>Distributed Generation Bonus</v>
      </c>
    </row>
    <row r="605" spans="1:14" x14ac:dyDescent="0.25">
      <c r="A605" s="63"/>
      <c r="B605" s="1" t="s">
        <v>111</v>
      </c>
      <c r="C605" s="79"/>
      <c r="D605" s="74">
        <f>ROUND(D603+D604,0)</f>
        <v>0</v>
      </c>
      <c r="E605" s="74">
        <f>ROUND(E603+E604,0)</f>
        <v>0</v>
      </c>
      <c r="F605" s="74">
        <f>ROUND(F603+F604,0)</f>
        <v>0</v>
      </c>
      <c r="G605" s="74">
        <f>ROUND(G603+G604,0)</f>
        <v>0</v>
      </c>
      <c r="H605" s="74">
        <f>ROUND(H603+H604,0)</f>
        <v>0</v>
      </c>
      <c r="L605" t="str">
        <f t="shared" si="100"/>
        <v>PPA</v>
      </c>
      <c r="M605" t="str">
        <f t="shared" si="101"/>
        <v>Condon Wind Power Phase II</v>
      </c>
      <c r="N605" t="str">
        <f t="shared" si="113"/>
        <v>Total Quantity from Non REC Eligible Generation</v>
      </c>
    </row>
    <row r="606" spans="1:14" x14ac:dyDescent="0.25">
      <c r="A606" s="63"/>
      <c r="B606" s="63"/>
      <c r="C606" s="63"/>
      <c r="D606" s="75"/>
      <c r="E606" s="75"/>
      <c r="F606" s="75"/>
      <c r="G606" s="75"/>
      <c r="H606" s="76"/>
      <c r="L606" t="str">
        <f t="shared" si="100"/>
        <v>PPA</v>
      </c>
      <c r="M606" t="str">
        <f t="shared" si="101"/>
        <v>Condon Wind Power Phase II</v>
      </c>
    </row>
    <row r="607" spans="1:14" ht="18.75" x14ac:dyDescent="0.3">
      <c r="A607" s="65" t="s">
        <v>137</v>
      </c>
      <c r="B607" s="63"/>
      <c r="C607" s="63"/>
      <c r="D607" s="6">
        <f>E607-1</f>
        <v>2020</v>
      </c>
      <c r="E607" s="6">
        <f>F607-1</f>
        <v>2021</v>
      </c>
      <c r="F607" s="6">
        <f>G607-1</f>
        <v>2022</v>
      </c>
      <c r="G607" s="6">
        <f>H607-1</f>
        <v>2023</v>
      </c>
      <c r="H607" s="6">
        <v>2024</v>
      </c>
      <c r="L607" t="str">
        <f t="shared" si="100"/>
        <v>PPA</v>
      </c>
      <c r="M607" t="str">
        <f t="shared" si="101"/>
        <v>Condon Wind Power Phase II</v>
      </c>
    </row>
    <row r="608" spans="1:14" x14ac:dyDescent="0.25">
      <c r="A608" s="63"/>
      <c r="B608" s="2" t="s">
        <v>130</v>
      </c>
      <c r="C608" s="66"/>
      <c r="D608" s="67">
        <v>0</v>
      </c>
      <c r="E608" s="67">
        <v>0</v>
      </c>
      <c r="F608" s="67">
        <v>0</v>
      </c>
      <c r="G608" s="67">
        <v>0</v>
      </c>
      <c r="H608" s="68">
        <v>0</v>
      </c>
      <c r="L608" t="str">
        <f t="shared" si="100"/>
        <v>PPA</v>
      </c>
      <c r="M608" t="str">
        <f t="shared" si="101"/>
        <v>Condon Wind Power Phase II</v>
      </c>
      <c r="N608" t="str">
        <f t="shared" ref="N608:N611" si="114">B608</f>
        <v>Quantity of RECs Sold</v>
      </c>
    </row>
    <row r="609" spans="1:14" x14ac:dyDescent="0.25">
      <c r="A609" s="63"/>
      <c r="B609" s="77" t="s">
        <v>131</v>
      </c>
      <c r="C609" s="108"/>
      <c r="D609" s="103">
        <v>0</v>
      </c>
      <c r="E609" s="103">
        <v>0</v>
      </c>
      <c r="F609" s="103">
        <v>0</v>
      </c>
      <c r="G609" s="103">
        <v>0</v>
      </c>
      <c r="H609" s="104">
        <v>0</v>
      </c>
      <c r="L609" t="str">
        <f t="shared" si="100"/>
        <v>PPA</v>
      </c>
      <c r="M609" t="str">
        <f t="shared" si="101"/>
        <v>Condon Wind Power Phase II</v>
      </c>
      <c r="N609" t="str">
        <f t="shared" si="114"/>
        <v>Bonus Incentives Transferred</v>
      </c>
    </row>
    <row r="610" spans="1:14" x14ac:dyDescent="0.25">
      <c r="A610" s="63"/>
      <c r="B610" s="77" t="s">
        <v>132</v>
      </c>
      <c r="D610" s="105">
        <v>0</v>
      </c>
      <c r="E610" s="106">
        <v>0</v>
      </c>
      <c r="F610" s="106">
        <v>0</v>
      </c>
      <c r="G610" s="106">
        <v>0</v>
      </c>
      <c r="H610" s="107">
        <v>0</v>
      </c>
      <c r="L610" t="str">
        <f t="shared" si="100"/>
        <v>PPA</v>
      </c>
      <c r="M610" t="str">
        <f t="shared" si="101"/>
        <v>Condon Wind Power Phase II</v>
      </c>
      <c r="N610" t="str">
        <f t="shared" si="114"/>
        <v>Bonus Incentives Not Realized</v>
      </c>
    </row>
    <row r="611" spans="1:14" x14ac:dyDescent="0.25">
      <c r="A611" s="63"/>
      <c r="B611" s="1" t="s">
        <v>133</v>
      </c>
      <c r="C611" s="63"/>
      <c r="D611" s="78">
        <f>SUM(D608:D610)</f>
        <v>0</v>
      </c>
      <c r="E611" s="78">
        <f>SUM(E608:E610)</f>
        <v>0</v>
      </c>
      <c r="F611" s="78">
        <f>SUM(F608:F610)</f>
        <v>0</v>
      </c>
      <c r="G611" s="78">
        <f>SUM(G608:G610)</f>
        <v>0</v>
      </c>
      <c r="H611" s="78">
        <f>SUM(H608:H610)</f>
        <v>0</v>
      </c>
      <c r="L611" t="str">
        <f t="shared" si="100"/>
        <v>PPA</v>
      </c>
      <c r="M611" t="str">
        <f t="shared" si="101"/>
        <v>Condon Wind Power Phase II</v>
      </c>
      <c r="N611" t="str">
        <f t="shared" si="114"/>
        <v>Total Sold / Transferred / Unrealized</v>
      </c>
    </row>
    <row r="612" spans="1:14" x14ac:dyDescent="0.25">
      <c r="A612" s="63"/>
      <c r="B612" s="79"/>
      <c r="C612" s="63"/>
      <c r="D612" s="72"/>
      <c r="E612" s="72"/>
      <c r="F612" s="72"/>
      <c r="G612" s="72"/>
      <c r="H612" s="78"/>
      <c r="L612" t="str">
        <f t="shared" si="100"/>
        <v>PPA</v>
      </c>
      <c r="M612" t="str">
        <f t="shared" si="101"/>
        <v>Condon Wind Power Phase II</v>
      </c>
    </row>
    <row r="613" spans="1:14" ht="18.75" x14ac:dyDescent="0.3">
      <c r="A613" s="65" t="s">
        <v>124</v>
      </c>
      <c r="B613" s="63"/>
      <c r="C613" s="63"/>
      <c r="D613" s="6">
        <f>E613-1</f>
        <v>2020</v>
      </c>
      <c r="E613" s="6">
        <f>F613-1</f>
        <v>2021</v>
      </c>
      <c r="F613" s="6">
        <f>G613-1</f>
        <v>2022</v>
      </c>
      <c r="G613" s="6">
        <f>H613-1</f>
        <v>2023</v>
      </c>
      <c r="H613" s="6">
        <v>2024</v>
      </c>
      <c r="L613" t="str">
        <f t="shared" ref="L613:L676" si="115">VLOOKUP(M613,$B$4:$D$47,3)</f>
        <v>PPA</v>
      </c>
      <c r="M613" t="str">
        <f t="shared" ref="M613:M676" si="116">M612</f>
        <v>Condon Wind Power Phase II</v>
      </c>
    </row>
    <row r="614" spans="1:14" x14ac:dyDescent="0.25">
      <c r="A614" s="63"/>
      <c r="B614" s="2" t="str">
        <f>(D613-1) &amp; " Surplus Applied to " &amp; D613</f>
        <v>2019 Surplus Applied to 2020</v>
      </c>
      <c r="C614" s="63"/>
      <c r="D614" s="80">
        <v>604</v>
      </c>
      <c r="E614" s="81"/>
      <c r="F614" s="81"/>
      <c r="G614" s="81"/>
      <c r="H614" s="82"/>
      <c r="L614" t="str">
        <f t="shared" si="115"/>
        <v>PPA</v>
      </c>
      <c r="M614" t="str">
        <f t="shared" si="116"/>
        <v>Condon Wind Power Phase II</v>
      </c>
      <c r="N614" t="str">
        <f t="shared" ref="N614:N624" si="117">B614</f>
        <v>2019 Surplus Applied to 2020</v>
      </c>
    </row>
    <row r="615" spans="1:14" x14ac:dyDescent="0.25">
      <c r="A615" s="63"/>
      <c r="B615" s="2" t="str">
        <f>D613 &amp; " Surplus Applied to " &amp; (D613-1)</f>
        <v>2020 Surplus Applied to 2019</v>
      </c>
      <c r="C615" s="63"/>
      <c r="D615" s="83">
        <v>0</v>
      </c>
      <c r="E615" s="84"/>
      <c r="F615" s="84"/>
      <c r="G615" s="84"/>
      <c r="H615" s="85"/>
      <c r="L615" t="str">
        <f t="shared" si="115"/>
        <v>PPA</v>
      </c>
      <c r="M615" t="str">
        <f t="shared" si="116"/>
        <v>Condon Wind Power Phase II</v>
      </c>
      <c r="N615" t="str">
        <f t="shared" si="117"/>
        <v>2020 Surplus Applied to 2019</v>
      </c>
    </row>
    <row r="616" spans="1:14" x14ac:dyDescent="0.25">
      <c r="A616" s="63"/>
      <c r="B616" s="2" t="str">
        <f>(E613-1) &amp; " Surplus Applied to " &amp; E613</f>
        <v>2020 Surplus Applied to 2021</v>
      </c>
      <c r="C616" s="63"/>
      <c r="D616" s="86">
        <f>-E616</f>
        <v>0</v>
      </c>
      <c r="E616" s="87">
        <v>0</v>
      </c>
      <c r="F616" s="35"/>
      <c r="G616" s="35"/>
      <c r="H616" s="36"/>
      <c r="L616" t="str">
        <f t="shared" si="115"/>
        <v>PPA</v>
      </c>
      <c r="M616" t="str">
        <f t="shared" si="116"/>
        <v>Condon Wind Power Phase II</v>
      </c>
      <c r="N616" t="str">
        <f t="shared" si="117"/>
        <v>2020 Surplus Applied to 2021</v>
      </c>
    </row>
    <row r="617" spans="1:14" x14ac:dyDescent="0.25">
      <c r="A617" s="63"/>
      <c r="B617" s="2" t="str">
        <f>E613 &amp; " Surplus Applied to " &amp; (E613-1)</f>
        <v>2021 Surplus Applied to 2020</v>
      </c>
      <c r="C617" s="63"/>
      <c r="D617" s="88">
        <f>-E617</f>
        <v>0</v>
      </c>
      <c r="E617" s="89">
        <v>0</v>
      </c>
      <c r="F617" s="84"/>
      <c r="G617" s="84"/>
      <c r="H617" s="85"/>
      <c r="L617" t="str">
        <f t="shared" si="115"/>
        <v>PPA</v>
      </c>
      <c r="M617" t="str">
        <f t="shared" si="116"/>
        <v>Condon Wind Power Phase II</v>
      </c>
      <c r="N617" t="str">
        <f t="shared" si="117"/>
        <v>2021 Surplus Applied to 2020</v>
      </c>
    </row>
    <row r="618" spans="1:14" x14ac:dyDescent="0.25">
      <c r="A618" s="63"/>
      <c r="B618" s="2" t="str">
        <f>(F613-1) &amp; " Surplus Applied to " &amp; F613</f>
        <v>2021 Surplus Applied to 2022</v>
      </c>
      <c r="C618" s="63"/>
      <c r="D618" s="41"/>
      <c r="E618" s="90">
        <f>-F618</f>
        <v>0</v>
      </c>
      <c r="F618" s="38">
        <v>0</v>
      </c>
      <c r="G618" s="39"/>
      <c r="H618" s="40"/>
      <c r="L618" t="str">
        <f t="shared" si="115"/>
        <v>PPA</v>
      </c>
      <c r="M618" t="str">
        <f t="shared" si="116"/>
        <v>Condon Wind Power Phase II</v>
      </c>
      <c r="N618" t="str">
        <f t="shared" si="117"/>
        <v>2021 Surplus Applied to 2022</v>
      </c>
    </row>
    <row r="619" spans="1:14" x14ac:dyDescent="0.25">
      <c r="A619" s="63"/>
      <c r="B619" s="2" t="str">
        <f>F613 &amp; " Surplus Applied to " &amp; (F613-1)</f>
        <v>2022 Surplus Applied to 2021</v>
      </c>
      <c r="C619" s="63"/>
      <c r="D619" s="91"/>
      <c r="E619" s="92">
        <f>-F619</f>
        <v>0</v>
      </c>
      <c r="F619" s="89">
        <v>0</v>
      </c>
      <c r="G619" s="84"/>
      <c r="H619" s="85"/>
      <c r="L619" t="str">
        <f t="shared" si="115"/>
        <v>PPA</v>
      </c>
      <c r="M619" t="str">
        <f t="shared" si="116"/>
        <v>Condon Wind Power Phase II</v>
      </c>
      <c r="N619" t="str">
        <f t="shared" si="117"/>
        <v>2022 Surplus Applied to 2021</v>
      </c>
    </row>
    <row r="620" spans="1:14" x14ac:dyDescent="0.25">
      <c r="A620" s="63"/>
      <c r="B620" s="2" t="str">
        <f>(G613-1) &amp; " Surplus Applied to " &amp; G613</f>
        <v>2022 Surplus Applied to 2023</v>
      </c>
      <c r="C620" s="63"/>
      <c r="D620" s="41"/>
      <c r="E620" s="39"/>
      <c r="F620" s="90">
        <f>-G620</f>
        <v>0</v>
      </c>
      <c r="G620" s="38">
        <v>0</v>
      </c>
      <c r="H620" s="40"/>
      <c r="L620" t="str">
        <f t="shared" si="115"/>
        <v>PPA</v>
      </c>
      <c r="M620" t="str">
        <f t="shared" si="116"/>
        <v>Condon Wind Power Phase II</v>
      </c>
      <c r="N620" t="str">
        <f t="shared" si="117"/>
        <v>2022 Surplus Applied to 2023</v>
      </c>
    </row>
    <row r="621" spans="1:14" x14ac:dyDescent="0.25">
      <c r="A621" s="63"/>
      <c r="B621" s="2" t="str">
        <f>G613 &amp; " Surplus Applied to " &amp; (G613-1)</f>
        <v>2023 Surplus Applied to 2022</v>
      </c>
      <c r="C621" s="63"/>
      <c r="D621" s="91"/>
      <c r="E621" s="84"/>
      <c r="F621" s="92">
        <f>-G621</f>
        <v>0</v>
      </c>
      <c r="G621" s="89">
        <v>0</v>
      </c>
      <c r="H621" s="85"/>
      <c r="L621" t="str">
        <f t="shared" si="115"/>
        <v>PPA</v>
      </c>
      <c r="M621" t="str">
        <f t="shared" si="116"/>
        <v>Condon Wind Power Phase II</v>
      </c>
      <c r="N621" t="str">
        <f t="shared" si="117"/>
        <v>2023 Surplus Applied to 2022</v>
      </c>
    </row>
    <row r="622" spans="1:14" x14ac:dyDescent="0.25">
      <c r="A622" s="63"/>
      <c r="B622" s="2" t="str">
        <f>(H613-1) &amp; " Surplus Applied to " &amp; H613</f>
        <v>2023 Surplus Applied to 2024</v>
      </c>
      <c r="C622" s="63"/>
      <c r="D622" s="41"/>
      <c r="E622" s="39"/>
      <c r="F622" s="39"/>
      <c r="G622" s="90">
        <f>-H622</f>
        <v>0</v>
      </c>
      <c r="H622" s="42">
        <v>0</v>
      </c>
      <c r="L622" t="str">
        <f t="shared" si="115"/>
        <v>PPA</v>
      </c>
      <c r="M622" t="str">
        <f t="shared" si="116"/>
        <v>Condon Wind Power Phase II</v>
      </c>
      <c r="N622" t="str">
        <f t="shared" si="117"/>
        <v>2023 Surplus Applied to 2024</v>
      </c>
    </row>
    <row r="623" spans="1:14" x14ac:dyDescent="0.25">
      <c r="A623" s="63"/>
      <c r="B623" s="2" t="str">
        <f>H613 &amp; " Surplus Applied to " &amp; (H613-1)</f>
        <v>2024 Surplus Applied to 2023</v>
      </c>
      <c r="C623" s="63"/>
      <c r="D623" s="93"/>
      <c r="E623" s="94"/>
      <c r="F623" s="94"/>
      <c r="G623" s="95">
        <f>-H623</f>
        <v>0</v>
      </c>
      <c r="H623" s="96">
        <v>0</v>
      </c>
      <c r="L623" t="str">
        <f t="shared" si="115"/>
        <v>PPA</v>
      </c>
      <c r="M623" t="str">
        <f t="shared" si="116"/>
        <v>Condon Wind Power Phase II</v>
      </c>
      <c r="N623" t="str">
        <f t="shared" si="117"/>
        <v>2024 Surplus Applied to 2023</v>
      </c>
    </row>
    <row r="624" spans="1:14" x14ac:dyDescent="0.25">
      <c r="A624" s="63"/>
      <c r="B624" s="1" t="s">
        <v>125</v>
      </c>
      <c r="C624" s="63"/>
      <c r="D624" s="78">
        <f>SUM(D614:D623)</f>
        <v>604</v>
      </c>
      <c r="E624" s="78">
        <f>SUM(E614:E623)</f>
        <v>0</v>
      </c>
      <c r="F624" s="78">
        <f>SUM(F614:F623)</f>
        <v>0</v>
      </c>
      <c r="G624" s="78">
        <f>SUM(G614:G623)</f>
        <v>0</v>
      </c>
      <c r="H624" s="78">
        <f>SUM(H614:H623)</f>
        <v>0</v>
      </c>
      <c r="L624" t="str">
        <f t="shared" si="115"/>
        <v>PPA</v>
      </c>
      <c r="M624" t="str">
        <f t="shared" si="116"/>
        <v>Condon Wind Power Phase II</v>
      </c>
      <c r="N624" t="str">
        <f t="shared" si="117"/>
        <v>Net Surplus Adjustments</v>
      </c>
    </row>
    <row r="625" spans="1:14" x14ac:dyDescent="0.25">
      <c r="A625" s="63"/>
      <c r="B625" s="79"/>
      <c r="C625" s="63"/>
      <c r="D625" s="78"/>
      <c r="E625" s="78"/>
      <c r="F625" s="78"/>
      <c r="G625" s="78"/>
      <c r="H625" s="78"/>
      <c r="L625" t="str">
        <f t="shared" si="115"/>
        <v>PPA</v>
      </c>
      <c r="M625" t="str">
        <f t="shared" si="116"/>
        <v>Condon Wind Power Phase II</v>
      </c>
    </row>
    <row r="626" spans="1:14" x14ac:dyDescent="0.25">
      <c r="A626" s="63"/>
      <c r="B626" s="1" t="s">
        <v>126</v>
      </c>
      <c r="C626" s="66"/>
      <c r="D626" s="97">
        <v>0</v>
      </c>
      <c r="E626" s="98">
        <v>0</v>
      </c>
      <c r="F626" s="98">
        <v>0</v>
      </c>
      <c r="G626" s="98">
        <v>0</v>
      </c>
      <c r="H626" s="99">
        <v>0</v>
      </c>
      <c r="L626" t="str">
        <f t="shared" si="115"/>
        <v>PPA</v>
      </c>
      <c r="M626" t="str">
        <f t="shared" si="116"/>
        <v>Condon Wind Power Phase II</v>
      </c>
      <c r="N626" t="str">
        <f t="shared" ref="N626" si="118">B626</f>
        <v>Adjustment for Events Beyond Control</v>
      </c>
    </row>
    <row r="627" spans="1:14" x14ac:dyDescent="0.25">
      <c r="A627" s="63"/>
      <c r="B627" s="79"/>
      <c r="C627" s="63"/>
      <c r="D627" s="78"/>
      <c r="E627" s="78"/>
      <c r="F627" s="78"/>
      <c r="G627" s="78"/>
      <c r="H627" s="78"/>
      <c r="L627" t="str">
        <f t="shared" si="115"/>
        <v>PPA</v>
      </c>
      <c r="M627" t="str">
        <f t="shared" si="116"/>
        <v>Condon Wind Power Phase II</v>
      </c>
    </row>
    <row r="628" spans="1:14" ht="18.75" x14ac:dyDescent="0.3">
      <c r="A628" s="65" t="s">
        <v>138</v>
      </c>
      <c r="B628" s="63"/>
      <c r="C628" s="66"/>
      <c r="D628" s="100">
        <f>SUM(D600,D605,D611,D624,D626)</f>
        <v>1082</v>
      </c>
      <c r="E628" s="100">
        <f>SUM(E600,E605,E611,E624,E626)</f>
        <v>451</v>
      </c>
      <c r="F628" s="100">
        <f>SUM(F600,F605,F611,F624,F626)</f>
        <v>0</v>
      </c>
      <c r="G628" s="100">
        <f>SUM(G600,G605,G611,G624,G626)</f>
        <v>0</v>
      </c>
      <c r="H628" s="101">
        <f>SUM(H600,H605,H611,H624,H626)</f>
        <v>0</v>
      </c>
      <c r="L628" t="str">
        <f t="shared" si="115"/>
        <v>PPA</v>
      </c>
      <c r="M628" t="str">
        <f t="shared" si="116"/>
        <v>Condon Wind Power Phase II</v>
      </c>
    </row>
    <row r="629" spans="1:14" x14ac:dyDescent="0.25">
      <c r="A629" s="63"/>
      <c r="B629" s="79"/>
      <c r="C629" s="102" t="s">
        <v>128</v>
      </c>
      <c r="D629" s="78">
        <v>1082</v>
      </c>
      <c r="E629" s="78">
        <v>451</v>
      </c>
      <c r="F629" s="78">
        <v>0</v>
      </c>
      <c r="G629" s="78">
        <v>0</v>
      </c>
      <c r="H629" s="78">
        <v>0</v>
      </c>
      <c r="L629" t="str">
        <f t="shared" si="115"/>
        <v>PPA</v>
      </c>
      <c r="M629" t="str">
        <f t="shared" si="116"/>
        <v>Condon Wind Power Phase II</v>
      </c>
    </row>
    <row r="630" spans="1:14" x14ac:dyDescent="0.25">
      <c r="A630" s="63" t="s">
        <v>145</v>
      </c>
      <c r="B630" s="63"/>
      <c r="C630" s="63"/>
      <c r="D630" s="64"/>
      <c r="E630" s="64"/>
      <c r="F630" s="64"/>
      <c r="G630" s="64"/>
      <c r="H630" s="64"/>
      <c r="L630" t="str">
        <f t="shared" si="115"/>
        <v>PPA</v>
      </c>
      <c r="M630" t="str">
        <f t="shared" si="116"/>
        <v>Condon Wind Power Phase II</v>
      </c>
    </row>
    <row r="631" spans="1:14" x14ac:dyDescent="0.25">
      <c r="L631" t="str">
        <f t="shared" si="115"/>
        <v>PPA</v>
      </c>
      <c r="M631" t="str">
        <f t="shared" si="116"/>
        <v>Condon Wind Power Phase II</v>
      </c>
    </row>
    <row r="632" spans="1:14" ht="21" x14ac:dyDescent="0.35">
      <c r="A632" s="58">
        <f>A594+1</f>
        <v>16</v>
      </c>
      <c r="B632" s="58"/>
      <c r="C632" s="59" t="s">
        <v>37</v>
      </c>
      <c r="D632" s="60"/>
      <c r="E632" s="61"/>
      <c r="F632" s="61"/>
      <c r="G632" s="61"/>
      <c r="H632" s="62"/>
      <c r="L632" t="str">
        <f t="shared" si="115"/>
        <v>PPA</v>
      </c>
      <c r="M632" t="str">
        <f t="shared" ref="M632" si="119">C632</f>
        <v>Cosmo Specialty Fibers - Cos1</v>
      </c>
    </row>
    <row r="633" spans="1:14" x14ac:dyDescent="0.25">
      <c r="A633" s="63"/>
      <c r="B633" s="63"/>
      <c r="C633" s="63" t="s">
        <v>32</v>
      </c>
      <c r="D633" s="64"/>
      <c r="E633" s="64"/>
      <c r="F633" s="64"/>
      <c r="G633" s="64"/>
      <c r="H633" s="64"/>
      <c r="L633" t="str">
        <f t="shared" si="115"/>
        <v>PPA</v>
      </c>
      <c r="M633" t="str">
        <f t="shared" ref="M633" si="120">M632</f>
        <v>Cosmo Specialty Fibers - Cos1</v>
      </c>
    </row>
    <row r="634" spans="1:14" ht="18.75" x14ac:dyDescent="0.3">
      <c r="A634" s="65" t="s">
        <v>134</v>
      </c>
      <c r="B634" s="65"/>
      <c r="C634" s="63"/>
      <c r="D634" s="6">
        <f>E634-1</f>
        <v>2020</v>
      </c>
      <c r="E634" s="6">
        <f>F634-1</f>
        <v>2021</v>
      </c>
      <c r="F634" s="6">
        <f>G634-1</f>
        <v>2022</v>
      </c>
      <c r="G634" s="6">
        <f>H634-1</f>
        <v>2023</v>
      </c>
      <c r="H634" s="6">
        <v>2024</v>
      </c>
      <c r="L634" t="str">
        <f t="shared" si="115"/>
        <v>PPA</v>
      </c>
      <c r="M634" t="str">
        <f t="shared" si="116"/>
        <v>Cosmo Specialty Fibers - Cos1</v>
      </c>
    </row>
    <row r="635" spans="1:14" x14ac:dyDescent="0.25">
      <c r="A635" s="63"/>
      <c r="B635" s="2" t="str">
        <f>"Total MWh Produced from " &amp;C632</f>
        <v>Total MWh Produced from Cosmo Specialty Fibers - Cos1</v>
      </c>
      <c r="C635" s="66"/>
      <c r="D635" s="67">
        <v>0</v>
      </c>
      <c r="E635" s="67">
        <v>0</v>
      </c>
      <c r="F635" s="67">
        <v>7028</v>
      </c>
      <c r="G635" s="67">
        <v>0</v>
      </c>
      <c r="H635" s="68">
        <v>0</v>
      </c>
      <c r="L635" t="str">
        <f t="shared" si="115"/>
        <v>PPA</v>
      </c>
      <c r="M635" t="str">
        <f t="shared" si="116"/>
        <v>Cosmo Specialty Fibers - Cos1</v>
      </c>
      <c r="N635" t="str">
        <f t="shared" ref="N635:N638" si="121">B635</f>
        <v>Total MWh Produced from Cosmo Specialty Fibers - Cos1</v>
      </c>
    </row>
    <row r="636" spans="1:14" x14ac:dyDescent="0.25">
      <c r="A636" s="63"/>
      <c r="B636" s="2" t="s">
        <v>102</v>
      </c>
      <c r="C636" s="66"/>
      <c r="D636" s="157">
        <v>1</v>
      </c>
      <c r="E636" s="157">
        <v>1</v>
      </c>
      <c r="F636" s="157">
        <v>1</v>
      </c>
      <c r="G636" s="157">
        <v>1</v>
      </c>
      <c r="H636" s="158">
        <v>1</v>
      </c>
      <c r="L636" t="str">
        <f t="shared" si="115"/>
        <v>PPA</v>
      </c>
      <c r="M636" t="str">
        <f t="shared" si="116"/>
        <v>Cosmo Specialty Fibers - Cos1</v>
      </c>
      <c r="N636" t="str">
        <f t="shared" si="121"/>
        <v>Percent of MWh Qualifying Under RCW 19.285</v>
      </c>
    </row>
    <row r="637" spans="1:14" x14ac:dyDescent="0.25">
      <c r="A637" s="63"/>
      <c r="B637" s="2" t="s">
        <v>135</v>
      </c>
      <c r="C637" s="66"/>
      <c r="D637" s="69">
        <v>1</v>
      </c>
      <c r="E637" s="69">
        <v>1</v>
      </c>
      <c r="F637" s="69">
        <v>1</v>
      </c>
      <c r="G637" s="69">
        <v>1</v>
      </c>
      <c r="H637" s="70">
        <v>1</v>
      </c>
      <c r="L637" t="str">
        <f t="shared" si="115"/>
        <v>PPA</v>
      </c>
      <c r="M637" t="str">
        <f t="shared" si="116"/>
        <v>Cosmo Specialty Fibers - Cos1</v>
      </c>
      <c r="N637" t="str">
        <f t="shared" si="121"/>
        <v>Percent of Qualifying MWh Allocated to WA</v>
      </c>
    </row>
    <row r="638" spans="1:14" x14ac:dyDescent="0.25">
      <c r="A638" s="63"/>
      <c r="B638" s="1" t="s">
        <v>101</v>
      </c>
      <c r="C638" s="79"/>
      <c r="D638" s="159">
        <f>ROUNDDOWN(D635*D636*D637,0)</f>
        <v>0</v>
      </c>
      <c r="E638" s="159">
        <f>ROUNDDOWN(E635*E636*E637,0)</f>
        <v>0</v>
      </c>
      <c r="F638" s="159">
        <f>ROUNDDOWN(F635*F636*F637,0)</f>
        <v>7028</v>
      </c>
      <c r="G638" s="159">
        <f>ROUNDDOWN(G635*G636*G637,0)</f>
        <v>0</v>
      </c>
      <c r="H638" s="159">
        <f>ROUNDDOWN(H635*H636*H637,0)</f>
        <v>0</v>
      </c>
      <c r="L638" t="str">
        <f t="shared" si="115"/>
        <v>PPA</v>
      </c>
      <c r="M638" t="str">
        <f t="shared" si="116"/>
        <v>Cosmo Specialty Fibers - Cos1</v>
      </c>
      <c r="N638" t="str">
        <f t="shared" si="121"/>
        <v>Eligible MWh Available for RCW 19.285 Compliance</v>
      </c>
    </row>
    <row r="639" spans="1:14" x14ac:dyDescent="0.25">
      <c r="A639" s="63"/>
      <c r="B639" s="63"/>
      <c r="C639" s="63"/>
      <c r="D639" s="71"/>
      <c r="E639" s="71"/>
      <c r="F639" s="71"/>
      <c r="G639" s="72"/>
      <c r="H639" s="73"/>
      <c r="L639" t="str">
        <f t="shared" si="115"/>
        <v>PPA</v>
      </c>
      <c r="M639" t="str">
        <f t="shared" si="116"/>
        <v>Cosmo Specialty Fibers - Cos1</v>
      </c>
    </row>
    <row r="640" spans="1:14" ht="18.75" x14ac:dyDescent="0.3">
      <c r="A640" s="65" t="s">
        <v>136</v>
      </c>
      <c r="B640" s="63"/>
      <c r="C640" s="63"/>
      <c r="D640" s="6">
        <f>E640-1</f>
        <v>2020</v>
      </c>
      <c r="E640" s="6">
        <f>F640-1</f>
        <v>2021</v>
      </c>
      <c r="F640" s="6">
        <f>G640-1</f>
        <v>2022</v>
      </c>
      <c r="G640" s="6">
        <f>H640-1</f>
        <v>2023</v>
      </c>
      <c r="H640" s="6">
        <v>2024</v>
      </c>
      <c r="L640" t="str">
        <f t="shared" si="115"/>
        <v>PPA</v>
      </c>
      <c r="M640" t="str">
        <f t="shared" si="116"/>
        <v>Cosmo Specialty Fibers - Cos1</v>
      </c>
    </row>
    <row r="641" spans="1:14" x14ac:dyDescent="0.25">
      <c r="A641" s="63"/>
      <c r="B641" s="2" t="s">
        <v>106</v>
      </c>
      <c r="C641" s="66"/>
      <c r="D641" s="109">
        <v>0</v>
      </c>
      <c r="E641" s="110">
        <v>0</v>
      </c>
      <c r="F641" s="110">
        <v>0</v>
      </c>
      <c r="G641" s="110">
        <v>0</v>
      </c>
      <c r="H641" s="111">
        <v>0</v>
      </c>
      <c r="L641" t="str">
        <f t="shared" si="115"/>
        <v>PPA</v>
      </c>
      <c r="M641" t="str">
        <f t="shared" si="116"/>
        <v>Cosmo Specialty Fibers - Cos1</v>
      </c>
      <c r="N641" t="str">
        <f t="shared" ref="N641:N643" si="122">B641</f>
        <v>Extra Apprenticeship Credit</v>
      </c>
    </row>
    <row r="642" spans="1:14" x14ac:dyDescent="0.25">
      <c r="A642" s="63"/>
      <c r="B642" s="2" t="s">
        <v>110</v>
      </c>
      <c r="C642" s="66"/>
      <c r="D642" s="16">
        <v>0</v>
      </c>
      <c r="E642" s="112">
        <v>0</v>
      </c>
      <c r="F642" s="112">
        <v>0</v>
      </c>
      <c r="G642" s="112">
        <v>0</v>
      </c>
      <c r="H642" s="113">
        <v>0</v>
      </c>
      <c r="L642" t="str">
        <f t="shared" si="115"/>
        <v>PPA</v>
      </c>
      <c r="M642" t="str">
        <f t="shared" si="116"/>
        <v>Cosmo Specialty Fibers - Cos1</v>
      </c>
      <c r="N642" t="str">
        <f t="shared" si="122"/>
        <v>Distributed Generation Bonus</v>
      </c>
    </row>
    <row r="643" spans="1:14" x14ac:dyDescent="0.25">
      <c r="A643" s="63"/>
      <c r="B643" s="1" t="s">
        <v>111</v>
      </c>
      <c r="C643" s="79"/>
      <c r="D643" s="74">
        <f>ROUND(D641+D642,0)</f>
        <v>0</v>
      </c>
      <c r="E643" s="74">
        <f>ROUND(E641+E642,0)</f>
        <v>0</v>
      </c>
      <c r="F643" s="74">
        <f>ROUND(F641+F642,0)</f>
        <v>0</v>
      </c>
      <c r="G643" s="74">
        <f>ROUND(G641+G642,0)</f>
        <v>0</v>
      </c>
      <c r="H643" s="74">
        <f>ROUND(H641+H642,0)</f>
        <v>0</v>
      </c>
      <c r="L643" t="str">
        <f t="shared" si="115"/>
        <v>PPA</v>
      </c>
      <c r="M643" t="str">
        <f t="shared" si="116"/>
        <v>Cosmo Specialty Fibers - Cos1</v>
      </c>
      <c r="N643" t="str">
        <f t="shared" si="122"/>
        <v>Total Quantity from Non REC Eligible Generation</v>
      </c>
    </row>
    <row r="644" spans="1:14" x14ac:dyDescent="0.25">
      <c r="A644" s="63"/>
      <c r="B644" s="63"/>
      <c r="C644" s="63"/>
      <c r="D644" s="75"/>
      <c r="E644" s="75"/>
      <c r="F644" s="75"/>
      <c r="G644" s="75"/>
      <c r="H644" s="76"/>
      <c r="L644" t="str">
        <f t="shared" si="115"/>
        <v>PPA</v>
      </c>
      <c r="M644" t="str">
        <f t="shared" si="116"/>
        <v>Cosmo Specialty Fibers - Cos1</v>
      </c>
    </row>
    <row r="645" spans="1:14" ht="18.75" x14ac:dyDescent="0.3">
      <c r="A645" s="65" t="s">
        <v>137</v>
      </c>
      <c r="B645" s="63"/>
      <c r="C645" s="63"/>
      <c r="D645" s="6">
        <f>E645-1</f>
        <v>2020</v>
      </c>
      <c r="E645" s="6">
        <f>F645-1</f>
        <v>2021</v>
      </c>
      <c r="F645" s="6">
        <f>G645-1</f>
        <v>2022</v>
      </c>
      <c r="G645" s="6">
        <f>H645-1</f>
        <v>2023</v>
      </c>
      <c r="H645" s="6">
        <v>2024</v>
      </c>
      <c r="L645" t="str">
        <f t="shared" si="115"/>
        <v>PPA</v>
      </c>
      <c r="M645" t="str">
        <f t="shared" si="116"/>
        <v>Cosmo Specialty Fibers - Cos1</v>
      </c>
    </row>
    <row r="646" spans="1:14" x14ac:dyDescent="0.25">
      <c r="A646" s="63"/>
      <c r="B646" s="2" t="s">
        <v>130</v>
      </c>
      <c r="C646" s="66"/>
      <c r="D646" s="67">
        <v>0</v>
      </c>
      <c r="E646" s="67">
        <v>0</v>
      </c>
      <c r="F646" s="67">
        <v>0</v>
      </c>
      <c r="G646" s="67">
        <v>0</v>
      </c>
      <c r="H646" s="68">
        <v>0</v>
      </c>
      <c r="L646" t="str">
        <f t="shared" si="115"/>
        <v>PPA</v>
      </c>
      <c r="M646" t="str">
        <f t="shared" si="116"/>
        <v>Cosmo Specialty Fibers - Cos1</v>
      </c>
      <c r="N646" t="str">
        <f t="shared" ref="N646:N649" si="123">B646</f>
        <v>Quantity of RECs Sold</v>
      </c>
    </row>
    <row r="647" spans="1:14" x14ac:dyDescent="0.25">
      <c r="A647" s="63"/>
      <c r="B647" s="77" t="s">
        <v>131</v>
      </c>
      <c r="C647" s="108"/>
      <c r="D647" s="103">
        <v>0</v>
      </c>
      <c r="E647" s="103">
        <v>0</v>
      </c>
      <c r="F647" s="103">
        <v>0</v>
      </c>
      <c r="G647" s="103">
        <v>0</v>
      </c>
      <c r="H647" s="104">
        <v>0</v>
      </c>
      <c r="L647" t="str">
        <f t="shared" si="115"/>
        <v>PPA</v>
      </c>
      <c r="M647" t="str">
        <f t="shared" si="116"/>
        <v>Cosmo Specialty Fibers - Cos1</v>
      </c>
      <c r="N647" t="str">
        <f t="shared" si="123"/>
        <v>Bonus Incentives Transferred</v>
      </c>
    </row>
    <row r="648" spans="1:14" x14ac:dyDescent="0.25">
      <c r="A648" s="63"/>
      <c r="B648" s="77" t="s">
        <v>132</v>
      </c>
      <c r="D648" s="105">
        <v>0</v>
      </c>
      <c r="E648" s="106">
        <v>0</v>
      </c>
      <c r="F648" s="106">
        <v>0</v>
      </c>
      <c r="G648" s="106">
        <v>0</v>
      </c>
      <c r="H648" s="107">
        <v>0</v>
      </c>
      <c r="L648" t="str">
        <f t="shared" si="115"/>
        <v>PPA</v>
      </c>
      <c r="M648" t="str">
        <f t="shared" si="116"/>
        <v>Cosmo Specialty Fibers - Cos1</v>
      </c>
      <c r="N648" t="str">
        <f t="shared" si="123"/>
        <v>Bonus Incentives Not Realized</v>
      </c>
    </row>
    <row r="649" spans="1:14" x14ac:dyDescent="0.25">
      <c r="A649" s="63"/>
      <c r="B649" s="1" t="s">
        <v>133</v>
      </c>
      <c r="C649" s="63"/>
      <c r="D649" s="78">
        <f>SUM(D646:D648)</f>
        <v>0</v>
      </c>
      <c r="E649" s="78">
        <f>SUM(E646:E648)</f>
        <v>0</v>
      </c>
      <c r="F649" s="78">
        <f>SUM(F646:F648)</f>
        <v>0</v>
      </c>
      <c r="G649" s="78">
        <f>SUM(G646:G648)</f>
        <v>0</v>
      </c>
      <c r="H649" s="78">
        <f>SUM(H646:H648)</f>
        <v>0</v>
      </c>
      <c r="L649" t="str">
        <f t="shared" si="115"/>
        <v>PPA</v>
      </c>
      <c r="M649" t="str">
        <f t="shared" si="116"/>
        <v>Cosmo Specialty Fibers - Cos1</v>
      </c>
      <c r="N649" t="str">
        <f t="shared" si="123"/>
        <v>Total Sold / Transferred / Unrealized</v>
      </c>
    </row>
    <row r="650" spans="1:14" x14ac:dyDescent="0.25">
      <c r="A650" s="63"/>
      <c r="B650" s="79"/>
      <c r="C650" s="63"/>
      <c r="D650" s="72"/>
      <c r="E650" s="72"/>
      <c r="F650" s="72"/>
      <c r="G650" s="72"/>
      <c r="H650" s="78"/>
      <c r="L650" t="str">
        <f t="shared" si="115"/>
        <v>PPA</v>
      </c>
      <c r="M650" t="str">
        <f t="shared" si="116"/>
        <v>Cosmo Specialty Fibers - Cos1</v>
      </c>
    </row>
    <row r="651" spans="1:14" ht="18.75" x14ac:dyDescent="0.3">
      <c r="A651" s="65" t="s">
        <v>124</v>
      </c>
      <c r="B651" s="63"/>
      <c r="C651" s="63"/>
      <c r="D651" s="6">
        <f>E651-1</f>
        <v>2020</v>
      </c>
      <c r="E651" s="6">
        <f>F651-1</f>
        <v>2021</v>
      </c>
      <c r="F651" s="6">
        <f>G651-1</f>
        <v>2022</v>
      </c>
      <c r="G651" s="6">
        <f>H651-1</f>
        <v>2023</v>
      </c>
      <c r="H651" s="6">
        <v>2024</v>
      </c>
      <c r="L651" t="str">
        <f t="shared" si="115"/>
        <v>PPA</v>
      </c>
      <c r="M651" t="str">
        <f t="shared" si="116"/>
        <v>Cosmo Specialty Fibers - Cos1</v>
      </c>
    </row>
    <row r="652" spans="1:14" x14ac:dyDescent="0.25">
      <c r="A652" s="63"/>
      <c r="B652" s="2" t="str">
        <f>(D651-1) &amp; " Surplus Applied to " &amp; D651</f>
        <v>2019 Surplus Applied to 2020</v>
      </c>
      <c r="C652" s="63"/>
      <c r="D652" s="80">
        <v>25871</v>
      </c>
      <c r="E652" s="81"/>
      <c r="F652" s="81"/>
      <c r="G652" s="81"/>
      <c r="H652" s="82"/>
      <c r="L652" t="str">
        <f t="shared" si="115"/>
        <v>PPA</v>
      </c>
      <c r="M652" t="str">
        <f t="shared" si="116"/>
        <v>Cosmo Specialty Fibers - Cos1</v>
      </c>
      <c r="N652" t="str">
        <f t="shared" ref="N652:N662" si="124">B652</f>
        <v>2019 Surplus Applied to 2020</v>
      </c>
    </row>
    <row r="653" spans="1:14" x14ac:dyDescent="0.25">
      <c r="A653" s="63"/>
      <c r="B653" s="2" t="str">
        <f>D651 &amp; " Surplus Applied to " &amp; (D651-1)</f>
        <v>2020 Surplus Applied to 2019</v>
      </c>
      <c r="C653" s="63"/>
      <c r="D653" s="83">
        <v>0</v>
      </c>
      <c r="E653" s="84"/>
      <c r="F653" s="84"/>
      <c r="G653" s="84"/>
      <c r="H653" s="85"/>
      <c r="L653" t="str">
        <f t="shared" si="115"/>
        <v>PPA</v>
      </c>
      <c r="M653" t="str">
        <f t="shared" si="116"/>
        <v>Cosmo Specialty Fibers - Cos1</v>
      </c>
      <c r="N653" t="str">
        <f t="shared" si="124"/>
        <v>2020 Surplus Applied to 2019</v>
      </c>
    </row>
    <row r="654" spans="1:14" x14ac:dyDescent="0.25">
      <c r="A654" s="63"/>
      <c r="B654" s="2" t="str">
        <f>(E651-1) &amp; " Surplus Applied to " &amp; E651</f>
        <v>2020 Surplus Applied to 2021</v>
      </c>
      <c r="C654" s="63"/>
      <c r="D654" s="86">
        <f>-E654</f>
        <v>0</v>
      </c>
      <c r="E654" s="87">
        <v>0</v>
      </c>
      <c r="F654" s="35"/>
      <c r="G654" s="35"/>
      <c r="H654" s="36"/>
      <c r="L654" t="str">
        <f t="shared" si="115"/>
        <v>PPA</v>
      </c>
      <c r="M654" t="str">
        <f t="shared" si="116"/>
        <v>Cosmo Specialty Fibers - Cos1</v>
      </c>
      <c r="N654" t="str">
        <f t="shared" si="124"/>
        <v>2020 Surplus Applied to 2021</v>
      </c>
    </row>
    <row r="655" spans="1:14" x14ac:dyDescent="0.25">
      <c r="A655" s="63"/>
      <c r="B655" s="2" t="str">
        <f>E651 &amp; " Surplus Applied to " &amp; (E651-1)</f>
        <v>2021 Surplus Applied to 2020</v>
      </c>
      <c r="C655" s="63"/>
      <c r="D655" s="88">
        <f>-E655</f>
        <v>0</v>
      </c>
      <c r="E655" s="89">
        <v>0</v>
      </c>
      <c r="F655" s="84"/>
      <c r="G655" s="84"/>
      <c r="H655" s="85"/>
      <c r="L655" t="str">
        <f t="shared" si="115"/>
        <v>PPA</v>
      </c>
      <c r="M655" t="str">
        <f t="shared" si="116"/>
        <v>Cosmo Specialty Fibers - Cos1</v>
      </c>
      <c r="N655" t="str">
        <f t="shared" si="124"/>
        <v>2021 Surplus Applied to 2020</v>
      </c>
    </row>
    <row r="656" spans="1:14" x14ac:dyDescent="0.25">
      <c r="A656" s="63"/>
      <c r="B656" s="2" t="str">
        <f>(F651-1) &amp; " Surplus Applied to " &amp; F651</f>
        <v>2021 Surplus Applied to 2022</v>
      </c>
      <c r="C656" s="63"/>
      <c r="D656" s="41"/>
      <c r="E656" s="90">
        <f>-F656</f>
        <v>0</v>
      </c>
      <c r="F656" s="38">
        <v>0</v>
      </c>
      <c r="G656" s="39"/>
      <c r="H656" s="40"/>
      <c r="L656" t="str">
        <f t="shared" si="115"/>
        <v>PPA</v>
      </c>
      <c r="M656" t="str">
        <f t="shared" si="116"/>
        <v>Cosmo Specialty Fibers - Cos1</v>
      </c>
      <c r="N656" t="str">
        <f t="shared" si="124"/>
        <v>2021 Surplus Applied to 2022</v>
      </c>
    </row>
    <row r="657" spans="1:14" x14ac:dyDescent="0.25">
      <c r="A657" s="63"/>
      <c r="B657" s="2" t="str">
        <f>F651 &amp; " Surplus Applied to " &amp; (F651-1)</f>
        <v>2022 Surplus Applied to 2021</v>
      </c>
      <c r="C657" s="63"/>
      <c r="D657" s="91"/>
      <c r="E657" s="92">
        <f>-F657</f>
        <v>0</v>
      </c>
      <c r="F657" s="89">
        <v>0</v>
      </c>
      <c r="G657" s="84"/>
      <c r="H657" s="85"/>
      <c r="L657" t="str">
        <f t="shared" si="115"/>
        <v>PPA</v>
      </c>
      <c r="M657" t="str">
        <f t="shared" si="116"/>
        <v>Cosmo Specialty Fibers - Cos1</v>
      </c>
      <c r="N657" t="str">
        <f t="shared" si="124"/>
        <v>2022 Surplus Applied to 2021</v>
      </c>
    </row>
    <row r="658" spans="1:14" x14ac:dyDescent="0.25">
      <c r="A658" s="63"/>
      <c r="B658" s="2" t="str">
        <f>(G651-1) &amp; " Surplus Applied to " &amp; G651</f>
        <v>2022 Surplus Applied to 2023</v>
      </c>
      <c r="C658" s="63"/>
      <c r="D658" s="41"/>
      <c r="E658" s="39"/>
      <c r="F658" s="90">
        <f>-G658</f>
        <v>0</v>
      </c>
      <c r="G658" s="38">
        <v>0</v>
      </c>
      <c r="H658" s="40"/>
      <c r="L658" t="str">
        <f t="shared" si="115"/>
        <v>PPA</v>
      </c>
      <c r="M658" t="str">
        <f t="shared" si="116"/>
        <v>Cosmo Specialty Fibers - Cos1</v>
      </c>
      <c r="N658" t="str">
        <f t="shared" si="124"/>
        <v>2022 Surplus Applied to 2023</v>
      </c>
    </row>
    <row r="659" spans="1:14" x14ac:dyDescent="0.25">
      <c r="A659" s="63"/>
      <c r="B659" s="2" t="str">
        <f>G651 &amp; " Surplus Applied to " &amp; (G651-1)</f>
        <v>2023 Surplus Applied to 2022</v>
      </c>
      <c r="C659" s="63"/>
      <c r="D659" s="91"/>
      <c r="E659" s="84"/>
      <c r="F659" s="92">
        <f>-G659</f>
        <v>0</v>
      </c>
      <c r="G659" s="89">
        <v>0</v>
      </c>
      <c r="H659" s="85"/>
      <c r="L659" t="str">
        <f t="shared" si="115"/>
        <v>PPA</v>
      </c>
      <c r="M659" t="str">
        <f t="shared" si="116"/>
        <v>Cosmo Specialty Fibers - Cos1</v>
      </c>
      <c r="N659" t="str">
        <f t="shared" si="124"/>
        <v>2023 Surplus Applied to 2022</v>
      </c>
    </row>
    <row r="660" spans="1:14" x14ac:dyDescent="0.25">
      <c r="A660" s="63"/>
      <c r="B660" s="2" t="str">
        <f>(H651-1) &amp; " Surplus Applied to " &amp; H651</f>
        <v>2023 Surplus Applied to 2024</v>
      </c>
      <c r="C660" s="63"/>
      <c r="D660" s="41"/>
      <c r="E660" s="39"/>
      <c r="F660" s="39"/>
      <c r="G660" s="90">
        <f>-H660</f>
        <v>0</v>
      </c>
      <c r="H660" s="42">
        <v>0</v>
      </c>
      <c r="L660" t="str">
        <f t="shared" si="115"/>
        <v>PPA</v>
      </c>
      <c r="M660" t="str">
        <f t="shared" si="116"/>
        <v>Cosmo Specialty Fibers - Cos1</v>
      </c>
      <c r="N660" t="str">
        <f t="shared" si="124"/>
        <v>2023 Surplus Applied to 2024</v>
      </c>
    </row>
    <row r="661" spans="1:14" x14ac:dyDescent="0.25">
      <c r="A661" s="63"/>
      <c r="B661" s="2" t="str">
        <f>H651 &amp; " Surplus Applied to " &amp; (H651-1)</f>
        <v>2024 Surplus Applied to 2023</v>
      </c>
      <c r="C661" s="63"/>
      <c r="D661" s="93"/>
      <c r="E661" s="94"/>
      <c r="F661" s="94"/>
      <c r="G661" s="95">
        <f>-H661</f>
        <v>0</v>
      </c>
      <c r="H661" s="96">
        <v>0</v>
      </c>
      <c r="L661" t="str">
        <f t="shared" si="115"/>
        <v>PPA</v>
      </c>
      <c r="M661" t="str">
        <f t="shared" si="116"/>
        <v>Cosmo Specialty Fibers - Cos1</v>
      </c>
      <c r="N661" t="str">
        <f t="shared" si="124"/>
        <v>2024 Surplus Applied to 2023</v>
      </c>
    </row>
    <row r="662" spans="1:14" x14ac:dyDescent="0.25">
      <c r="A662" s="63"/>
      <c r="B662" s="1" t="s">
        <v>125</v>
      </c>
      <c r="C662" s="63"/>
      <c r="D662" s="78">
        <f>SUM(D652:D661)</f>
        <v>25871</v>
      </c>
      <c r="E662" s="78">
        <f>SUM(E652:E661)</f>
        <v>0</v>
      </c>
      <c r="F662" s="78">
        <f>SUM(F652:F661)</f>
        <v>0</v>
      </c>
      <c r="G662" s="78">
        <f>SUM(G652:G661)</f>
        <v>0</v>
      </c>
      <c r="H662" s="78">
        <f>SUM(H652:H661)</f>
        <v>0</v>
      </c>
      <c r="L662" t="str">
        <f t="shared" si="115"/>
        <v>PPA</v>
      </c>
      <c r="M662" t="str">
        <f t="shared" si="116"/>
        <v>Cosmo Specialty Fibers - Cos1</v>
      </c>
      <c r="N662" t="str">
        <f t="shared" si="124"/>
        <v>Net Surplus Adjustments</v>
      </c>
    </row>
    <row r="663" spans="1:14" x14ac:dyDescent="0.25">
      <c r="A663" s="63"/>
      <c r="B663" s="79"/>
      <c r="C663" s="63"/>
      <c r="D663" s="78"/>
      <c r="E663" s="78"/>
      <c r="F663" s="78"/>
      <c r="G663" s="78"/>
      <c r="H663" s="78"/>
      <c r="L663" t="str">
        <f t="shared" si="115"/>
        <v>PPA</v>
      </c>
      <c r="M663" t="str">
        <f t="shared" si="116"/>
        <v>Cosmo Specialty Fibers - Cos1</v>
      </c>
    </row>
    <row r="664" spans="1:14" x14ac:dyDescent="0.25">
      <c r="A664" s="63"/>
      <c r="B664" s="1" t="s">
        <v>126</v>
      </c>
      <c r="C664" s="66"/>
      <c r="D664" s="97">
        <v>0</v>
      </c>
      <c r="E664" s="98">
        <v>0</v>
      </c>
      <c r="F664" s="98">
        <v>0</v>
      </c>
      <c r="G664" s="98">
        <v>0</v>
      </c>
      <c r="H664" s="99">
        <v>0</v>
      </c>
      <c r="L664" t="str">
        <f t="shared" si="115"/>
        <v>PPA</v>
      </c>
      <c r="M664" t="str">
        <f t="shared" si="116"/>
        <v>Cosmo Specialty Fibers - Cos1</v>
      </c>
      <c r="N664" t="str">
        <f t="shared" ref="N664" si="125">B664</f>
        <v>Adjustment for Events Beyond Control</v>
      </c>
    </row>
    <row r="665" spans="1:14" x14ac:dyDescent="0.25">
      <c r="A665" s="63"/>
      <c r="B665" s="79"/>
      <c r="C665" s="63"/>
      <c r="D665" s="78"/>
      <c r="E665" s="78"/>
      <c r="F665" s="78"/>
      <c r="G665" s="78"/>
      <c r="H665" s="78"/>
      <c r="L665" t="str">
        <f t="shared" si="115"/>
        <v>PPA</v>
      </c>
      <c r="M665" t="str">
        <f t="shared" si="116"/>
        <v>Cosmo Specialty Fibers - Cos1</v>
      </c>
    </row>
    <row r="666" spans="1:14" ht="18.75" x14ac:dyDescent="0.3">
      <c r="A666" s="65" t="s">
        <v>138</v>
      </c>
      <c r="B666" s="63"/>
      <c r="C666" s="66"/>
      <c r="D666" s="100">
        <f>SUM(D638,D643,D649,D662,D664)</f>
        <v>25871</v>
      </c>
      <c r="E666" s="100">
        <f>SUM(E638,E643,E649,E662,E664)</f>
        <v>0</v>
      </c>
      <c r="F666" s="100">
        <f>SUM(F638,F643,F649,F662,F664)</f>
        <v>7028</v>
      </c>
      <c r="G666" s="100">
        <f>SUM(G638,G643,G649,G662,G664)</f>
        <v>0</v>
      </c>
      <c r="H666" s="101">
        <f>SUM(H638,H643,H649,H662,H664)</f>
        <v>0</v>
      </c>
      <c r="L666" t="str">
        <f t="shared" si="115"/>
        <v>PPA</v>
      </c>
      <c r="M666" t="str">
        <f t="shared" si="116"/>
        <v>Cosmo Specialty Fibers - Cos1</v>
      </c>
    </row>
    <row r="667" spans="1:14" x14ac:dyDescent="0.25">
      <c r="A667" s="63"/>
      <c r="B667" s="79"/>
      <c r="C667" s="102" t="s">
        <v>128</v>
      </c>
      <c r="D667" s="78">
        <v>25871</v>
      </c>
      <c r="E667" s="78">
        <v>0</v>
      </c>
      <c r="F667" s="78">
        <v>0</v>
      </c>
      <c r="G667" s="78">
        <v>0</v>
      </c>
      <c r="H667" s="78">
        <v>0</v>
      </c>
      <c r="L667" t="str">
        <f t="shared" si="115"/>
        <v>PPA</v>
      </c>
      <c r="M667" t="str">
        <f t="shared" si="116"/>
        <v>Cosmo Specialty Fibers - Cos1</v>
      </c>
    </row>
    <row r="668" spans="1:14" x14ac:dyDescent="0.25">
      <c r="A668" s="63" t="s">
        <v>145</v>
      </c>
      <c r="B668" s="63"/>
      <c r="C668" s="63"/>
      <c r="D668" s="64"/>
      <c r="E668" s="64"/>
      <c r="F668" s="64"/>
      <c r="G668" s="64"/>
      <c r="H668" s="64"/>
      <c r="L668" t="str">
        <f t="shared" si="115"/>
        <v>PPA</v>
      </c>
      <c r="M668" t="str">
        <f t="shared" si="116"/>
        <v>Cosmo Specialty Fibers - Cos1</v>
      </c>
    </row>
    <row r="669" spans="1:14" x14ac:dyDescent="0.25">
      <c r="L669" t="str">
        <f t="shared" si="115"/>
        <v>PPA</v>
      </c>
      <c r="M669" t="str">
        <f t="shared" si="116"/>
        <v>Cosmo Specialty Fibers - Cos1</v>
      </c>
    </row>
    <row r="670" spans="1:14" ht="21" x14ac:dyDescent="0.35">
      <c r="A670" s="58">
        <f>A632+1</f>
        <v>17</v>
      </c>
      <c r="B670" s="58"/>
      <c r="C670" s="59" t="s">
        <v>39</v>
      </c>
      <c r="D670" s="60"/>
      <c r="E670" s="61"/>
      <c r="F670" s="61"/>
      <c r="G670" s="61"/>
      <c r="H670" s="62"/>
      <c r="L670" t="str">
        <f t="shared" si="115"/>
        <v>PPA</v>
      </c>
      <c r="M670" t="str">
        <f t="shared" ref="M670" si="126">C670</f>
        <v>Cosmo Specialty Fibers Inc. - COS2</v>
      </c>
    </row>
    <row r="671" spans="1:14" x14ac:dyDescent="0.25">
      <c r="A671" s="63"/>
      <c r="B671" s="63"/>
      <c r="C671" s="63" t="s">
        <v>32</v>
      </c>
      <c r="D671" s="64"/>
      <c r="E671" s="64"/>
      <c r="F671" s="64"/>
      <c r="G671" s="64"/>
      <c r="H671" s="64"/>
      <c r="L671" t="str">
        <f t="shared" si="115"/>
        <v>PPA</v>
      </c>
      <c r="M671" t="str">
        <f t="shared" ref="M671" si="127">M670</f>
        <v>Cosmo Specialty Fibers Inc. - COS2</v>
      </c>
    </row>
    <row r="672" spans="1:14" ht="18.75" x14ac:dyDescent="0.3">
      <c r="A672" s="65" t="s">
        <v>134</v>
      </c>
      <c r="B672" s="65"/>
      <c r="C672" s="63"/>
      <c r="D672" s="6">
        <f>E672-1</f>
        <v>2020</v>
      </c>
      <c r="E672" s="6">
        <f>F672-1</f>
        <v>2021</v>
      </c>
      <c r="F672" s="6">
        <f>G672-1</f>
        <v>2022</v>
      </c>
      <c r="G672" s="6">
        <f>H672-1</f>
        <v>2023</v>
      </c>
      <c r="H672" s="6">
        <v>2024</v>
      </c>
      <c r="L672" t="str">
        <f t="shared" si="115"/>
        <v>PPA</v>
      </c>
      <c r="M672" t="str">
        <f t="shared" si="116"/>
        <v>Cosmo Specialty Fibers Inc. - COS2</v>
      </c>
    </row>
    <row r="673" spans="1:14" x14ac:dyDescent="0.25">
      <c r="A673" s="63"/>
      <c r="B673" s="2" t="str">
        <f>"Total MWh Produced from " &amp;C670</f>
        <v>Total MWh Produced from Cosmo Specialty Fibers Inc. - COS2</v>
      </c>
      <c r="C673" s="66"/>
      <c r="D673" s="67">
        <v>0</v>
      </c>
      <c r="E673" s="67">
        <v>0</v>
      </c>
      <c r="F673" s="67">
        <v>11572</v>
      </c>
      <c r="G673" s="67">
        <v>0</v>
      </c>
      <c r="H673" s="68">
        <v>0</v>
      </c>
      <c r="L673" t="str">
        <f t="shared" si="115"/>
        <v>PPA</v>
      </c>
      <c r="M673" t="str">
        <f t="shared" si="116"/>
        <v>Cosmo Specialty Fibers Inc. - COS2</v>
      </c>
      <c r="N673" t="str">
        <f t="shared" ref="N673:N676" si="128">B673</f>
        <v>Total MWh Produced from Cosmo Specialty Fibers Inc. - COS2</v>
      </c>
    </row>
    <row r="674" spans="1:14" x14ac:dyDescent="0.25">
      <c r="A674" s="63"/>
      <c r="B674" s="2" t="s">
        <v>102</v>
      </c>
      <c r="C674" s="66"/>
      <c r="D674" s="157">
        <v>1</v>
      </c>
      <c r="E674" s="157">
        <v>1</v>
      </c>
      <c r="F674" s="157">
        <v>1</v>
      </c>
      <c r="G674" s="157">
        <v>1</v>
      </c>
      <c r="H674" s="158">
        <v>1</v>
      </c>
      <c r="L674" t="str">
        <f t="shared" si="115"/>
        <v>PPA</v>
      </c>
      <c r="M674" t="str">
        <f t="shared" si="116"/>
        <v>Cosmo Specialty Fibers Inc. - COS2</v>
      </c>
      <c r="N674" t="str">
        <f t="shared" si="128"/>
        <v>Percent of MWh Qualifying Under RCW 19.285</v>
      </c>
    </row>
    <row r="675" spans="1:14" x14ac:dyDescent="0.25">
      <c r="A675" s="63"/>
      <c r="B675" s="2" t="s">
        <v>135</v>
      </c>
      <c r="C675" s="66"/>
      <c r="D675" s="69">
        <v>1</v>
      </c>
      <c r="E675" s="69">
        <v>1</v>
      </c>
      <c r="F675" s="69">
        <v>1</v>
      </c>
      <c r="G675" s="69">
        <v>1</v>
      </c>
      <c r="H675" s="70">
        <v>1</v>
      </c>
      <c r="L675" t="str">
        <f t="shared" si="115"/>
        <v>PPA</v>
      </c>
      <c r="M675" t="str">
        <f t="shared" si="116"/>
        <v>Cosmo Specialty Fibers Inc. - COS2</v>
      </c>
      <c r="N675" t="str">
        <f t="shared" si="128"/>
        <v>Percent of Qualifying MWh Allocated to WA</v>
      </c>
    </row>
    <row r="676" spans="1:14" x14ac:dyDescent="0.25">
      <c r="A676" s="63"/>
      <c r="B676" s="1" t="s">
        <v>101</v>
      </c>
      <c r="C676" s="79"/>
      <c r="D676" s="159">
        <f>ROUNDDOWN(D673*D674*D675,0)</f>
        <v>0</v>
      </c>
      <c r="E676" s="159">
        <f>ROUNDDOWN(E673*E674*E675,0)</f>
        <v>0</v>
      </c>
      <c r="F676" s="159">
        <f>ROUNDDOWN(F673*F674*F675,0)</f>
        <v>11572</v>
      </c>
      <c r="G676" s="159">
        <f>ROUNDDOWN(G673*G674*G675,0)</f>
        <v>0</v>
      </c>
      <c r="H676" s="159">
        <f>ROUNDDOWN(H673*H674*H675,0)</f>
        <v>0</v>
      </c>
      <c r="L676" t="str">
        <f t="shared" si="115"/>
        <v>PPA</v>
      </c>
      <c r="M676" t="str">
        <f t="shared" si="116"/>
        <v>Cosmo Specialty Fibers Inc. - COS2</v>
      </c>
      <c r="N676" t="str">
        <f t="shared" si="128"/>
        <v>Eligible MWh Available for RCW 19.285 Compliance</v>
      </c>
    </row>
    <row r="677" spans="1:14" x14ac:dyDescent="0.25">
      <c r="A677" s="63"/>
      <c r="B677" s="63"/>
      <c r="C677" s="63"/>
      <c r="D677" s="71"/>
      <c r="E677" s="71"/>
      <c r="F677" s="71"/>
      <c r="G677" s="72"/>
      <c r="H677" s="73"/>
      <c r="L677" t="str">
        <f t="shared" ref="L677:L740" si="129">VLOOKUP(M677,$B$4:$D$47,3)</f>
        <v>PPA</v>
      </c>
      <c r="M677" t="str">
        <f t="shared" ref="M677:M740" si="130">M676</f>
        <v>Cosmo Specialty Fibers Inc. - COS2</v>
      </c>
    </row>
    <row r="678" spans="1:14" ht="18.75" x14ac:dyDescent="0.3">
      <c r="A678" s="65" t="s">
        <v>136</v>
      </c>
      <c r="B678" s="63"/>
      <c r="C678" s="63"/>
      <c r="D678" s="6">
        <f>E678-1</f>
        <v>2020</v>
      </c>
      <c r="E678" s="6">
        <f>F678-1</f>
        <v>2021</v>
      </c>
      <c r="F678" s="6">
        <f>G678-1</f>
        <v>2022</v>
      </c>
      <c r="G678" s="6">
        <f>H678-1</f>
        <v>2023</v>
      </c>
      <c r="H678" s="6">
        <v>2024</v>
      </c>
      <c r="L678" t="str">
        <f t="shared" si="129"/>
        <v>PPA</v>
      </c>
      <c r="M678" t="str">
        <f t="shared" si="130"/>
        <v>Cosmo Specialty Fibers Inc. - COS2</v>
      </c>
    </row>
    <row r="679" spans="1:14" x14ac:dyDescent="0.25">
      <c r="A679" s="63"/>
      <c r="B679" s="2" t="s">
        <v>106</v>
      </c>
      <c r="C679" s="66"/>
      <c r="D679" s="109">
        <v>0</v>
      </c>
      <c r="E679" s="110">
        <v>0</v>
      </c>
      <c r="F679" s="110">
        <v>0</v>
      </c>
      <c r="G679" s="110">
        <v>0</v>
      </c>
      <c r="H679" s="111">
        <v>0</v>
      </c>
      <c r="L679" t="str">
        <f t="shared" si="129"/>
        <v>PPA</v>
      </c>
      <c r="M679" t="str">
        <f t="shared" si="130"/>
        <v>Cosmo Specialty Fibers Inc. - COS2</v>
      </c>
      <c r="N679" t="str">
        <f t="shared" ref="N679:N681" si="131">B679</f>
        <v>Extra Apprenticeship Credit</v>
      </c>
    </row>
    <row r="680" spans="1:14" x14ac:dyDescent="0.25">
      <c r="A680" s="63"/>
      <c r="B680" s="2" t="s">
        <v>110</v>
      </c>
      <c r="C680" s="66"/>
      <c r="D680" s="16">
        <v>0</v>
      </c>
      <c r="E680" s="112">
        <v>0</v>
      </c>
      <c r="F680" s="112">
        <v>0</v>
      </c>
      <c r="G680" s="112">
        <v>0</v>
      </c>
      <c r="H680" s="113">
        <v>0</v>
      </c>
      <c r="L680" t="str">
        <f t="shared" si="129"/>
        <v>PPA</v>
      </c>
      <c r="M680" t="str">
        <f t="shared" si="130"/>
        <v>Cosmo Specialty Fibers Inc. - COS2</v>
      </c>
      <c r="N680" t="str">
        <f t="shared" si="131"/>
        <v>Distributed Generation Bonus</v>
      </c>
    </row>
    <row r="681" spans="1:14" x14ac:dyDescent="0.25">
      <c r="A681" s="63"/>
      <c r="B681" s="1" t="s">
        <v>111</v>
      </c>
      <c r="C681" s="79"/>
      <c r="D681" s="74">
        <f>ROUND(D679+D680,0)</f>
        <v>0</v>
      </c>
      <c r="E681" s="74">
        <f>ROUND(E679+E680,0)</f>
        <v>0</v>
      </c>
      <c r="F681" s="74">
        <f>ROUND(F679+F680,0)</f>
        <v>0</v>
      </c>
      <c r="G681" s="74">
        <f>ROUND(G679+G680,0)</f>
        <v>0</v>
      </c>
      <c r="H681" s="74">
        <f>ROUND(H679+H680,0)</f>
        <v>0</v>
      </c>
      <c r="L681" t="str">
        <f t="shared" si="129"/>
        <v>PPA</v>
      </c>
      <c r="M681" t="str">
        <f t="shared" si="130"/>
        <v>Cosmo Specialty Fibers Inc. - COS2</v>
      </c>
      <c r="N681" t="str">
        <f t="shared" si="131"/>
        <v>Total Quantity from Non REC Eligible Generation</v>
      </c>
    </row>
    <row r="682" spans="1:14" x14ac:dyDescent="0.25">
      <c r="A682" s="63"/>
      <c r="B682" s="63"/>
      <c r="C682" s="63"/>
      <c r="D682" s="75"/>
      <c r="E682" s="75"/>
      <c r="F682" s="75"/>
      <c r="G682" s="75"/>
      <c r="H682" s="76"/>
      <c r="L682" t="str">
        <f t="shared" si="129"/>
        <v>PPA</v>
      </c>
      <c r="M682" t="str">
        <f t="shared" si="130"/>
        <v>Cosmo Specialty Fibers Inc. - COS2</v>
      </c>
    </row>
    <row r="683" spans="1:14" ht="18.75" x14ac:dyDescent="0.3">
      <c r="A683" s="65" t="s">
        <v>137</v>
      </c>
      <c r="B683" s="63"/>
      <c r="C683" s="63"/>
      <c r="D683" s="6">
        <f>E683-1</f>
        <v>2020</v>
      </c>
      <c r="E683" s="6">
        <f>F683-1</f>
        <v>2021</v>
      </c>
      <c r="F683" s="6">
        <f>G683-1</f>
        <v>2022</v>
      </c>
      <c r="G683" s="6">
        <f>H683-1</f>
        <v>2023</v>
      </c>
      <c r="H683" s="6">
        <v>2024</v>
      </c>
      <c r="L683" t="str">
        <f t="shared" si="129"/>
        <v>PPA</v>
      </c>
      <c r="M683" t="str">
        <f t="shared" si="130"/>
        <v>Cosmo Specialty Fibers Inc. - COS2</v>
      </c>
    </row>
    <row r="684" spans="1:14" x14ac:dyDescent="0.25">
      <c r="A684" s="63"/>
      <c r="B684" s="2" t="s">
        <v>130</v>
      </c>
      <c r="C684" s="66"/>
      <c r="D684" s="67">
        <v>0</v>
      </c>
      <c r="E684" s="67">
        <v>0</v>
      </c>
      <c r="F684" s="67">
        <v>0</v>
      </c>
      <c r="G684" s="67">
        <v>0</v>
      </c>
      <c r="H684" s="68">
        <v>0</v>
      </c>
      <c r="L684" t="str">
        <f t="shared" si="129"/>
        <v>PPA</v>
      </c>
      <c r="M684" t="str">
        <f t="shared" si="130"/>
        <v>Cosmo Specialty Fibers Inc. - COS2</v>
      </c>
      <c r="N684" t="str">
        <f t="shared" ref="N684:N687" si="132">B684</f>
        <v>Quantity of RECs Sold</v>
      </c>
    </row>
    <row r="685" spans="1:14" x14ac:dyDescent="0.25">
      <c r="A685" s="63"/>
      <c r="B685" s="77" t="s">
        <v>131</v>
      </c>
      <c r="C685" s="108"/>
      <c r="D685" s="103">
        <v>0</v>
      </c>
      <c r="E685" s="103">
        <v>0</v>
      </c>
      <c r="F685" s="103">
        <v>0</v>
      </c>
      <c r="G685" s="103">
        <v>0</v>
      </c>
      <c r="H685" s="104">
        <v>0</v>
      </c>
      <c r="L685" t="str">
        <f t="shared" si="129"/>
        <v>PPA</v>
      </c>
      <c r="M685" t="str">
        <f t="shared" si="130"/>
        <v>Cosmo Specialty Fibers Inc. - COS2</v>
      </c>
      <c r="N685" t="str">
        <f t="shared" si="132"/>
        <v>Bonus Incentives Transferred</v>
      </c>
    </row>
    <row r="686" spans="1:14" x14ac:dyDescent="0.25">
      <c r="A686" s="63"/>
      <c r="B686" s="77" t="s">
        <v>132</v>
      </c>
      <c r="D686" s="105">
        <v>0</v>
      </c>
      <c r="E686" s="106">
        <v>0</v>
      </c>
      <c r="F686" s="106">
        <v>0</v>
      </c>
      <c r="G686" s="106">
        <v>0</v>
      </c>
      <c r="H686" s="107">
        <v>0</v>
      </c>
      <c r="L686" t="str">
        <f t="shared" si="129"/>
        <v>PPA</v>
      </c>
      <c r="M686" t="str">
        <f t="shared" si="130"/>
        <v>Cosmo Specialty Fibers Inc. - COS2</v>
      </c>
      <c r="N686" t="str">
        <f t="shared" si="132"/>
        <v>Bonus Incentives Not Realized</v>
      </c>
    </row>
    <row r="687" spans="1:14" x14ac:dyDescent="0.25">
      <c r="A687" s="63"/>
      <c r="B687" s="1" t="s">
        <v>133</v>
      </c>
      <c r="C687" s="63"/>
      <c r="D687" s="78">
        <f>SUM(D684:D686)</f>
        <v>0</v>
      </c>
      <c r="E687" s="78">
        <f>SUM(E684:E686)</f>
        <v>0</v>
      </c>
      <c r="F687" s="78">
        <f>SUM(F684:F686)</f>
        <v>0</v>
      </c>
      <c r="G687" s="78">
        <f>SUM(G684:G686)</f>
        <v>0</v>
      </c>
      <c r="H687" s="78">
        <f>SUM(H684:H686)</f>
        <v>0</v>
      </c>
      <c r="L687" t="str">
        <f t="shared" si="129"/>
        <v>PPA</v>
      </c>
      <c r="M687" t="str">
        <f t="shared" si="130"/>
        <v>Cosmo Specialty Fibers Inc. - COS2</v>
      </c>
      <c r="N687" t="str">
        <f t="shared" si="132"/>
        <v>Total Sold / Transferred / Unrealized</v>
      </c>
    </row>
    <row r="688" spans="1:14" x14ac:dyDescent="0.25">
      <c r="A688" s="63"/>
      <c r="B688" s="79"/>
      <c r="C688" s="63"/>
      <c r="D688" s="72"/>
      <c r="E688" s="72"/>
      <c r="F688" s="72"/>
      <c r="G688" s="72"/>
      <c r="H688" s="78"/>
      <c r="L688" t="str">
        <f t="shared" si="129"/>
        <v>PPA</v>
      </c>
      <c r="M688" t="str">
        <f t="shared" si="130"/>
        <v>Cosmo Specialty Fibers Inc. - COS2</v>
      </c>
    </row>
    <row r="689" spans="1:14" ht="18.75" x14ac:dyDescent="0.3">
      <c r="A689" s="65" t="s">
        <v>124</v>
      </c>
      <c r="B689" s="63"/>
      <c r="C689" s="63"/>
      <c r="D689" s="6">
        <f>E689-1</f>
        <v>2020</v>
      </c>
      <c r="E689" s="6">
        <f>F689-1</f>
        <v>2021</v>
      </c>
      <c r="F689" s="6">
        <f>G689-1</f>
        <v>2022</v>
      </c>
      <c r="G689" s="6">
        <f>H689-1</f>
        <v>2023</v>
      </c>
      <c r="H689" s="6">
        <v>2024</v>
      </c>
      <c r="L689" t="str">
        <f t="shared" si="129"/>
        <v>PPA</v>
      </c>
      <c r="M689" t="str">
        <f t="shared" si="130"/>
        <v>Cosmo Specialty Fibers Inc. - COS2</v>
      </c>
    </row>
    <row r="690" spans="1:14" x14ac:dyDescent="0.25">
      <c r="A690" s="63"/>
      <c r="B690" s="2" t="str">
        <f>(D689-1) &amp; " Surplus Applied to " &amp; D689</f>
        <v>2019 Surplus Applied to 2020</v>
      </c>
      <c r="C690" s="63"/>
      <c r="D690" s="80">
        <v>26987</v>
      </c>
      <c r="E690" s="81"/>
      <c r="F690" s="81"/>
      <c r="G690" s="81"/>
      <c r="H690" s="82"/>
      <c r="L690" t="str">
        <f t="shared" si="129"/>
        <v>PPA</v>
      </c>
      <c r="M690" t="str">
        <f t="shared" si="130"/>
        <v>Cosmo Specialty Fibers Inc. - COS2</v>
      </c>
      <c r="N690" t="str">
        <f t="shared" ref="N690:N700" si="133">B690</f>
        <v>2019 Surplus Applied to 2020</v>
      </c>
    </row>
    <row r="691" spans="1:14" x14ac:dyDescent="0.25">
      <c r="A691" s="63"/>
      <c r="B691" s="2" t="str">
        <f>D689 &amp; " Surplus Applied to " &amp; (D689-1)</f>
        <v>2020 Surplus Applied to 2019</v>
      </c>
      <c r="C691" s="63"/>
      <c r="D691" s="83">
        <v>0</v>
      </c>
      <c r="E691" s="84"/>
      <c r="F691" s="84"/>
      <c r="G691" s="84"/>
      <c r="H691" s="85"/>
      <c r="L691" t="str">
        <f t="shared" si="129"/>
        <v>PPA</v>
      </c>
      <c r="M691" t="str">
        <f t="shared" si="130"/>
        <v>Cosmo Specialty Fibers Inc. - COS2</v>
      </c>
      <c r="N691" t="str">
        <f t="shared" si="133"/>
        <v>2020 Surplus Applied to 2019</v>
      </c>
    </row>
    <row r="692" spans="1:14" x14ac:dyDescent="0.25">
      <c r="A692" s="63"/>
      <c r="B692" s="2" t="str">
        <f>(E689-1) &amp; " Surplus Applied to " &amp; E689</f>
        <v>2020 Surplus Applied to 2021</v>
      </c>
      <c r="C692" s="63"/>
      <c r="D692" s="86">
        <f>-E692</f>
        <v>0</v>
      </c>
      <c r="E692" s="87">
        <v>0</v>
      </c>
      <c r="F692" s="35"/>
      <c r="G692" s="35"/>
      <c r="H692" s="36"/>
      <c r="L692" t="str">
        <f t="shared" si="129"/>
        <v>PPA</v>
      </c>
      <c r="M692" t="str">
        <f t="shared" si="130"/>
        <v>Cosmo Specialty Fibers Inc. - COS2</v>
      </c>
      <c r="N692" t="str">
        <f t="shared" si="133"/>
        <v>2020 Surplus Applied to 2021</v>
      </c>
    </row>
    <row r="693" spans="1:14" x14ac:dyDescent="0.25">
      <c r="A693" s="63"/>
      <c r="B693" s="2" t="str">
        <f>E689 &amp; " Surplus Applied to " &amp; (E689-1)</f>
        <v>2021 Surplus Applied to 2020</v>
      </c>
      <c r="C693" s="63"/>
      <c r="D693" s="88">
        <f>-E693</f>
        <v>0</v>
      </c>
      <c r="E693" s="89">
        <v>0</v>
      </c>
      <c r="F693" s="84"/>
      <c r="G693" s="84"/>
      <c r="H693" s="85"/>
      <c r="L693" t="str">
        <f t="shared" si="129"/>
        <v>PPA</v>
      </c>
      <c r="M693" t="str">
        <f t="shared" si="130"/>
        <v>Cosmo Specialty Fibers Inc. - COS2</v>
      </c>
      <c r="N693" t="str">
        <f t="shared" si="133"/>
        <v>2021 Surplus Applied to 2020</v>
      </c>
    </row>
    <row r="694" spans="1:14" x14ac:dyDescent="0.25">
      <c r="A694" s="63"/>
      <c r="B694" s="2" t="str">
        <f>(F689-1) &amp; " Surplus Applied to " &amp; F689</f>
        <v>2021 Surplus Applied to 2022</v>
      </c>
      <c r="C694" s="63"/>
      <c r="D694" s="41"/>
      <c r="E694" s="90">
        <f>-F694</f>
        <v>0</v>
      </c>
      <c r="F694" s="38">
        <v>0</v>
      </c>
      <c r="G694" s="39"/>
      <c r="H694" s="40"/>
      <c r="L694" t="str">
        <f t="shared" si="129"/>
        <v>PPA</v>
      </c>
      <c r="M694" t="str">
        <f t="shared" si="130"/>
        <v>Cosmo Specialty Fibers Inc. - COS2</v>
      </c>
      <c r="N694" t="str">
        <f t="shared" si="133"/>
        <v>2021 Surplus Applied to 2022</v>
      </c>
    </row>
    <row r="695" spans="1:14" x14ac:dyDescent="0.25">
      <c r="A695" s="63"/>
      <c r="B695" s="2" t="str">
        <f>F689 &amp; " Surplus Applied to " &amp; (F689-1)</f>
        <v>2022 Surplus Applied to 2021</v>
      </c>
      <c r="C695" s="63"/>
      <c r="D695" s="91"/>
      <c r="E695" s="92">
        <f>-F695</f>
        <v>0</v>
      </c>
      <c r="F695" s="89">
        <v>0</v>
      </c>
      <c r="G695" s="84"/>
      <c r="H695" s="85"/>
      <c r="L695" t="str">
        <f t="shared" si="129"/>
        <v>PPA</v>
      </c>
      <c r="M695" t="str">
        <f t="shared" si="130"/>
        <v>Cosmo Specialty Fibers Inc. - COS2</v>
      </c>
      <c r="N695" t="str">
        <f t="shared" si="133"/>
        <v>2022 Surplus Applied to 2021</v>
      </c>
    </row>
    <row r="696" spans="1:14" x14ac:dyDescent="0.25">
      <c r="A696" s="63"/>
      <c r="B696" s="2" t="str">
        <f>(G689-1) &amp; " Surplus Applied to " &amp; G689</f>
        <v>2022 Surplus Applied to 2023</v>
      </c>
      <c r="C696" s="63"/>
      <c r="D696" s="41"/>
      <c r="E696" s="39"/>
      <c r="F696" s="90">
        <f>-G696</f>
        <v>0</v>
      </c>
      <c r="G696" s="38">
        <v>0</v>
      </c>
      <c r="H696" s="40"/>
      <c r="L696" t="str">
        <f t="shared" si="129"/>
        <v>PPA</v>
      </c>
      <c r="M696" t="str">
        <f t="shared" si="130"/>
        <v>Cosmo Specialty Fibers Inc. - COS2</v>
      </c>
      <c r="N696" t="str">
        <f t="shared" si="133"/>
        <v>2022 Surplus Applied to 2023</v>
      </c>
    </row>
    <row r="697" spans="1:14" x14ac:dyDescent="0.25">
      <c r="A697" s="63"/>
      <c r="B697" s="2" t="str">
        <f>G689 &amp; " Surplus Applied to " &amp; (G689-1)</f>
        <v>2023 Surplus Applied to 2022</v>
      </c>
      <c r="C697" s="63"/>
      <c r="D697" s="91"/>
      <c r="E697" s="84"/>
      <c r="F697" s="92">
        <f>-G697</f>
        <v>0</v>
      </c>
      <c r="G697" s="89">
        <v>0</v>
      </c>
      <c r="H697" s="85"/>
      <c r="L697" t="str">
        <f t="shared" si="129"/>
        <v>PPA</v>
      </c>
      <c r="M697" t="str">
        <f t="shared" si="130"/>
        <v>Cosmo Specialty Fibers Inc. - COS2</v>
      </c>
      <c r="N697" t="str">
        <f t="shared" si="133"/>
        <v>2023 Surplus Applied to 2022</v>
      </c>
    </row>
    <row r="698" spans="1:14" x14ac:dyDescent="0.25">
      <c r="A698" s="63"/>
      <c r="B698" s="2" t="str">
        <f>(H689-1) &amp; " Surplus Applied to " &amp; H689</f>
        <v>2023 Surplus Applied to 2024</v>
      </c>
      <c r="C698" s="63"/>
      <c r="D698" s="41"/>
      <c r="E698" s="39"/>
      <c r="F698" s="39"/>
      <c r="G698" s="90">
        <f>-H698</f>
        <v>0</v>
      </c>
      <c r="H698" s="42">
        <v>0</v>
      </c>
      <c r="L698" t="str">
        <f t="shared" si="129"/>
        <v>PPA</v>
      </c>
      <c r="M698" t="str">
        <f t="shared" si="130"/>
        <v>Cosmo Specialty Fibers Inc. - COS2</v>
      </c>
      <c r="N698" t="str">
        <f t="shared" si="133"/>
        <v>2023 Surplus Applied to 2024</v>
      </c>
    </row>
    <row r="699" spans="1:14" x14ac:dyDescent="0.25">
      <c r="A699" s="63"/>
      <c r="B699" s="2" t="str">
        <f>H689 &amp; " Surplus Applied to " &amp; (H689-1)</f>
        <v>2024 Surplus Applied to 2023</v>
      </c>
      <c r="C699" s="63"/>
      <c r="D699" s="93"/>
      <c r="E699" s="94"/>
      <c r="F699" s="94"/>
      <c r="G699" s="95">
        <f>-H699</f>
        <v>0</v>
      </c>
      <c r="H699" s="96">
        <v>0</v>
      </c>
      <c r="L699" t="str">
        <f t="shared" si="129"/>
        <v>PPA</v>
      </c>
      <c r="M699" t="str">
        <f t="shared" si="130"/>
        <v>Cosmo Specialty Fibers Inc. - COS2</v>
      </c>
      <c r="N699" t="str">
        <f t="shared" si="133"/>
        <v>2024 Surplus Applied to 2023</v>
      </c>
    </row>
    <row r="700" spans="1:14" x14ac:dyDescent="0.25">
      <c r="A700" s="63"/>
      <c r="B700" s="1" t="s">
        <v>125</v>
      </c>
      <c r="C700" s="63"/>
      <c r="D700" s="78">
        <f>SUM(D690:D699)</f>
        <v>26987</v>
      </c>
      <c r="E700" s="78">
        <f>SUM(E690:E699)</f>
        <v>0</v>
      </c>
      <c r="F700" s="78">
        <f>SUM(F690:F699)</f>
        <v>0</v>
      </c>
      <c r="G700" s="78">
        <f>SUM(G690:G699)</f>
        <v>0</v>
      </c>
      <c r="H700" s="78">
        <f>SUM(H690:H699)</f>
        <v>0</v>
      </c>
      <c r="L700" t="str">
        <f t="shared" si="129"/>
        <v>PPA</v>
      </c>
      <c r="M700" t="str">
        <f t="shared" si="130"/>
        <v>Cosmo Specialty Fibers Inc. - COS2</v>
      </c>
      <c r="N700" t="str">
        <f t="shared" si="133"/>
        <v>Net Surplus Adjustments</v>
      </c>
    </row>
    <row r="701" spans="1:14" x14ac:dyDescent="0.25">
      <c r="A701" s="63"/>
      <c r="B701" s="79"/>
      <c r="C701" s="63"/>
      <c r="D701" s="78"/>
      <c r="E701" s="78"/>
      <c r="F701" s="78"/>
      <c r="G701" s="78"/>
      <c r="H701" s="78"/>
      <c r="L701" t="str">
        <f t="shared" si="129"/>
        <v>PPA</v>
      </c>
      <c r="M701" t="str">
        <f t="shared" si="130"/>
        <v>Cosmo Specialty Fibers Inc. - COS2</v>
      </c>
    </row>
    <row r="702" spans="1:14" x14ac:dyDescent="0.25">
      <c r="A702" s="63"/>
      <c r="B702" s="1" t="s">
        <v>126</v>
      </c>
      <c r="C702" s="66"/>
      <c r="D702" s="97">
        <v>0</v>
      </c>
      <c r="E702" s="98">
        <v>0</v>
      </c>
      <c r="F702" s="98">
        <v>0</v>
      </c>
      <c r="G702" s="98">
        <v>0</v>
      </c>
      <c r="H702" s="99">
        <v>0</v>
      </c>
      <c r="L702" t="str">
        <f t="shared" si="129"/>
        <v>PPA</v>
      </c>
      <c r="M702" t="str">
        <f t="shared" si="130"/>
        <v>Cosmo Specialty Fibers Inc. - COS2</v>
      </c>
      <c r="N702" t="str">
        <f t="shared" ref="N702" si="134">B702</f>
        <v>Adjustment for Events Beyond Control</v>
      </c>
    </row>
    <row r="703" spans="1:14" x14ac:dyDescent="0.25">
      <c r="A703" s="63"/>
      <c r="B703" s="79"/>
      <c r="C703" s="63"/>
      <c r="D703" s="78"/>
      <c r="E703" s="78"/>
      <c r="F703" s="78"/>
      <c r="G703" s="78"/>
      <c r="H703" s="78"/>
      <c r="L703" t="str">
        <f t="shared" si="129"/>
        <v>PPA</v>
      </c>
      <c r="M703" t="str">
        <f t="shared" si="130"/>
        <v>Cosmo Specialty Fibers Inc. - COS2</v>
      </c>
    </row>
    <row r="704" spans="1:14" ht="18.75" x14ac:dyDescent="0.3">
      <c r="A704" s="65" t="s">
        <v>138</v>
      </c>
      <c r="B704" s="63"/>
      <c r="C704" s="66"/>
      <c r="D704" s="100">
        <f>SUM(D676,D681,D687,D700,D702)</f>
        <v>26987</v>
      </c>
      <c r="E704" s="100">
        <f>SUM(E676,E681,E687,E700,E702)</f>
        <v>0</v>
      </c>
      <c r="F704" s="100">
        <f>SUM(F676,F681,F687,F700,F702)</f>
        <v>11572</v>
      </c>
      <c r="G704" s="100">
        <f>SUM(G676,G681,G687,G700,G702)</f>
        <v>0</v>
      </c>
      <c r="H704" s="101">
        <f>SUM(H676,H681,H687,H700,H702)</f>
        <v>0</v>
      </c>
      <c r="L704" t="str">
        <f t="shared" si="129"/>
        <v>PPA</v>
      </c>
      <c r="M704" t="str">
        <f t="shared" si="130"/>
        <v>Cosmo Specialty Fibers Inc. - COS2</v>
      </c>
    </row>
    <row r="705" spans="1:14" x14ac:dyDescent="0.25">
      <c r="A705" s="63"/>
      <c r="B705" s="79"/>
      <c r="C705" s="102" t="s">
        <v>128</v>
      </c>
      <c r="D705" s="78">
        <v>26987</v>
      </c>
      <c r="E705" s="78">
        <v>0</v>
      </c>
      <c r="F705" s="78">
        <v>0</v>
      </c>
      <c r="G705" s="78">
        <v>0</v>
      </c>
      <c r="H705" s="78">
        <v>0</v>
      </c>
      <c r="L705" t="str">
        <f t="shared" si="129"/>
        <v>PPA</v>
      </c>
      <c r="M705" t="str">
        <f t="shared" si="130"/>
        <v>Cosmo Specialty Fibers Inc. - COS2</v>
      </c>
    </row>
    <row r="706" spans="1:14" x14ac:dyDescent="0.25">
      <c r="A706" s="63" t="s">
        <v>145</v>
      </c>
      <c r="B706" s="63"/>
      <c r="C706" s="63"/>
      <c r="D706" s="64"/>
      <c r="E706" s="64"/>
      <c r="F706" s="64"/>
      <c r="G706" s="64"/>
      <c r="H706" s="64"/>
      <c r="L706" t="str">
        <f t="shared" si="129"/>
        <v>PPA</v>
      </c>
      <c r="M706" t="str">
        <f t="shared" si="130"/>
        <v>Cosmo Specialty Fibers Inc. - COS2</v>
      </c>
    </row>
    <row r="707" spans="1:14" x14ac:dyDescent="0.25">
      <c r="L707" t="str">
        <f t="shared" si="129"/>
        <v>PPA</v>
      </c>
      <c r="M707" t="str">
        <f t="shared" si="130"/>
        <v>Cosmo Specialty Fibers Inc. - COS2</v>
      </c>
    </row>
    <row r="708" spans="1:14" ht="21" x14ac:dyDescent="0.35">
      <c r="A708" s="58">
        <f>A670+1</f>
        <v>18</v>
      </c>
      <c r="B708" s="58"/>
      <c r="C708" s="59" t="s">
        <v>41</v>
      </c>
      <c r="D708" s="60"/>
      <c r="E708" s="61"/>
      <c r="F708" s="61"/>
      <c r="G708" s="61"/>
      <c r="H708" s="62"/>
      <c r="L708" t="str">
        <f t="shared" si="129"/>
        <v>PPA</v>
      </c>
      <c r="M708" t="str">
        <f t="shared" ref="M708" si="135">C708</f>
        <v>Golden Valley Wind Park - Golden Valley Wind Park</v>
      </c>
    </row>
    <row r="709" spans="1:14" x14ac:dyDescent="0.25">
      <c r="A709" s="63"/>
      <c r="B709" s="63"/>
      <c r="C709" s="63" t="s">
        <v>32</v>
      </c>
      <c r="D709" s="64"/>
      <c r="E709" s="64"/>
      <c r="F709" s="64"/>
      <c r="G709" s="64"/>
      <c r="H709" s="64"/>
      <c r="L709" t="str">
        <f t="shared" si="129"/>
        <v>PPA</v>
      </c>
      <c r="M709" t="str">
        <f t="shared" ref="M709" si="136">M708</f>
        <v>Golden Valley Wind Park - Golden Valley Wind Park</v>
      </c>
    </row>
    <row r="710" spans="1:14" ht="18.75" x14ac:dyDescent="0.3">
      <c r="A710" s="65" t="s">
        <v>134</v>
      </c>
      <c r="B710" s="65"/>
      <c r="C710" s="63"/>
      <c r="D710" s="6">
        <f>E710-1</f>
        <v>2020</v>
      </c>
      <c r="E710" s="6">
        <f>F710-1</f>
        <v>2021</v>
      </c>
      <c r="F710" s="6">
        <f>G710-1</f>
        <v>2022</v>
      </c>
      <c r="G710" s="6">
        <f>H710-1</f>
        <v>2023</v>
      </c>
      <c r="H710" s="6">
        <v>2024</v>
      </c>
      <c r="L710" t="str">
        <f t="shared" si="129"/>
        <v>PPA</v>
      </c>
      <c r="M710" t="str">
        <f t="shared" si="130"/>
        <v>Golden Valley Wind Park - Golden Valley Wind Park</v>
      </c>
    </row>
    <row r="711" spans="1:14" x14ac:dyDescent="0.25">
      <c r="A711" s="63"/>
      <c r="B711" s="2" t="str">
        <f>"Total MWh Produced from " &amp;C708</f>
        <v>Total MWh Produced from Golden Valley Wind Park - Golden Valley Wind Park</v>
      </c>
      <c r="C711" s="66"/>
      <c r="D711" s="67">
        <v>0</v>
      </c>
      <c r="E711" s="67">
        <v>0</v>
      </c>
      <c r="F711" s="67">
        <v>0</v>
      </c>
      <c r="G711" s="67">
        <v>0</v>
      </c>
      <c r="H711" s="68">
        <v>0</v>
      </c>
      <c r="L711" t="str">
        <f t="shared" si="129"/>
        <v>PPA</v>
      </c>
      <c r="M711" t="str">
        <f t="shared" si="130"/>
        <v>Golden Valley Wind Park - Golden Valley Wind Park</v>
      </c>
      <c r="N711" t="str">
        <f t="shared" ref="N711:N714" si="137">B711</f>
        <v>Total MWh Produced from Golden Valley Wind Park - Golden Valley Wind Park</v>
      </c>
    </row>
    <row r="712" spans="1:14" x14ac:dyDescent="0.25">
      <c r="A712" s="63"/>
      <c r="B712" s="2" t="s">
        <v>102</v>
      </c>
      <c r="C712" s="66"/>
      <c r="D712" s="157">
        <v>1</v>
      </c>
      <c r="E712" s="157">
        <v>1</v>
      </c>
      <c r="F712" s="157">
        <v>1</v>
      </c>
      <c r="G712" s="157">
        <v>1</v>
      </c>
      <c r="H712" s="158">
        <v>1</v>
      </c>
      <c r="L712" t="str">
        <f t="shared" si="129"/>
        <v>PPA</v>
      </c>
      <c r="M712" t="str">
        <f t="shared" si="130"/>
        <v>Golden Valley Wind Park - Golden Valley Wind Park</v>
      </c>
      <c r="N712" t="str">
        <f t="shared" si="137"/>
        <v>Percent of MWh Qualifying Under RCW 19.285</v>
      </c>
    </row>
    <row r="713" spans="1:14" x14ac:dyDescent="0.25">
      <c r="A713" s="63"/>
      <c r="B713" s="2" t="s">
        <v>135</v>
      </c>
      <c r="C713" s="66"/>
      <c r="D713" s="69">
        <v>1</v>
      </c>
      <c r="E713" s="69">
        <v>1</v>
      </c>
      <c r="F713" s="69">
        <v>1</v>
      </c>
      <c r="G713" s="69">
        <v>1</v>
      </c>
      <c r="H713" s="70">
        <v>1</v>
      </c>
      <c r="L713" t="str">
        <f t="shared" si="129"/>
        <v>PPA</v>
      </c>
      <c r="M713" t="str">
        <f t="shared" si="130"/>
        <v>Golden Valley Wind Park - Golden Valley Wind Park</v>
      </c>
      <c r="N713" t="str">
        <f t="shared" si="137"/>
        <v>Percent of Qualifying MWh Allocated to WA</v>
      </c>
    </row>
    <row r="714" spans="1:14" x14ac:dyDescent="0.25">
      <c r="A714" s="63"/>
      <c r="B714" s="1" t="s">
        <v>101</v>
      </c>
      <c r="C714" s="79"/>
      <c r="D714" s="159">
        <f>ROUNDDOWN(D711*D712*D713,0)</f>
        <v>0</v>
      </c>
      <c r="E714" s="159">
        <f>ROUNDDOWN(E711*E712*E713,0)</f>
        <v>0</v>
      </c>
      <c r="F714" s="159">
        <f>ROUNDDOWN(F711*F712*F713,0)</f>
        <v>0</v>
      </c>
      <c r="G714" s="159">
        <f>ROUNDDOWN(G711*G712*G713,0)</f>
        <v>0</v>
      </c>
      <c r="H714" s="159">
        <f>ROUNDDOWN(H711*H712*H713,0)</f>
        <v>0</v>
      </c>
      <c r="L714" t="str">
        <f t="shared" si="129"/>
        <v>PPA</v>
      </c>
      <c r="M714" t="str">
        <f t="shared" si="130"/>
        <v>Golden Valley Wind Park - Golden Valley Wind Park</v>
      </c>
      <c r="N714" t="str">
        <f t="shared" si="137"/>
        <v>Eligible MWh Available for RCW 19.285 Compliance</v>
      </c>
    </row>
    <row r="715" spans="1:14" x14ac:dyDescent="0.25">
      <c r="A715" s="63"/>
      <c r="B715" s="63"/>
      <c r="C715" s="63"/>
      <c r="D715" s="71"/>
      <c r="E715" s="71"/>
      <c r="F715" s="71"/>
      <c r="G715" s="72"/>
      <c r="H715" s="73"/>
      <c r="L715" t="str">
        <f t="shared" si="129"/>
        <v>PPA</v>
      </c>
      <c r="M715" t="str">
        <f t="shared" si="130"/>
        <v>Golden Valley Wind Park - Golden Valley Wind Park</v>
      </c>
    </row>
    <row r="716" spans="1:14" ht="18.75" x14ac:dyDescent="0.3">
      <c r="A716" s="65" t="s">
        <v>136</v>
      </c>
      <c r="B716" s="63"/>
      <c r="C716" s="63"/>
      <c r="D716" s="6">
        <f>E716-1</f>
        <v>2020</v>
      </c>
      <c r="E716" s="6">
        <f>F716-1</f>
        <v>2021</v>
      </c>
      <c r="F716" s="6">
        <f>G716-1</f>
        <v>2022</v>
      </c>
      <c r="G716" s="6">
        <f>H716-1</f>
        <v>2023</v>
      </c>
      <c r="H716" s="6">
        <v>2024</v>
      </c>
      <c r="L716" t="str">
        <f t="shared" si="129"/>
        <v>PPA</v>
      </c>
      <c r="M716" t="str">
        <f t="shared" si="130"/>
        <v>Golden Valley Wind Park - Golden Valley Wind Park</v>
      </c>
    </row>
    <row r="717" spans="1:14" x14ac:dyDescent="0.25">
      <c r="A717" s="63"/>
      <c r="B717" s="2" t="s">
        <v>106</v>
      </c>
      <c r="C717" s="66"/>
      <c r="D717" s="109">
        <v>0</v>
      </c>
      <c r="E717" s="110">
        <v>0</v>
      </c>
      <c r="F717" s="110">
        <v>0</v>
      </c>
      <c r="G717" s="110">
        <v>0</v>
      </c>
      <c r="H717" s="111">
        <v>0</v>
      </c>
      <c r="L717" t="str">
        <f t="shared" si="129"/>
        <v>PPA</v>
      </c>
      <c r="M717" t="str">
        <f t="shared" si="130"/>
        <v>Golden Valley Wind Park - Golden Valley Wind Park</v>
      </c>
      <c r="N717" t="str">
        <f t="shared" ref="N717:N719" si="138">B717</f>
        <v>Extra Apprenticeship Credit</v>
      </c>
    </row>
    <row r="718" spans="1:14" x14ac:dyDescent="0.25">
      <c r="A718" s="63"/>
      <c r="B718" s="2" t="s">
        <v>110</v>
      </c>
      <c r="C718" s="66"/>
      <c r="D718" s="16">
        <v>0</v>
      </c>
      <c r="E718" s="112">
        <v>0</v>
      </c>
      <c r="F718" s="112">
        <v>0</v>
      </c>
      <c r="G718" s="112">
        <v>0</v>
      </c>
      <c r="H718" s="113">
        <v>0</v>
      </c>
      <c r="L718" t="str">
        <f t="shared" si="129"/>
        <v>PPA</v>
      </c>
      <c r="M718" t="str">
        <f t="shared" si="130"/>
        <v>Golden Valley Wind Park - Golden Valley Wind Park</v>
      </c>
      <c r="N718" t="str">
        <f t="shared" si="138"/>
        <v>Distributed Generation Bonus</v>
      </c>
    </row>
    <row r="719" spans="1:14" x14ac:dyDescent="0.25">
      <c r="A719" s="63"/>
      <c r="B719" s="1" t="s">
        <v>111</v>
      </c>
      <c r="C719" s="79"/>
      <c r="D719" s="74">
        <f>ROUND(D717+D718,0)</f>
        <v>0</v>
      </c>
      <c r="E719" s="74">
        <f>ROUND(E717+E718,0)</f>
        <v>0</v>
      </c>
      <c r="F719" s="74">
        <f>ROUND(F717+F718,0)</f>
        <v>0</v>
      </c>
      <c r="G719" s="74">
        <f>ROUND(G717+G718,0)</f>
        <v>0</v>
      </c>
      <c r="H719" s="74">
        <f>ROUND(H717+H718,0)</f>
        <v>0</v>
      </c>
      <c r="L719" t="str">
        <f t="shared" si="129"/>
        <v>PPA</v>
      </c>
      <c r="M719" t="str">
        <f t="shared" si="130"/>
        <v>Golden Valley Wind Park - Golden Valley Wind Park</v>
      </c>
      <c r="N719" t="str">
        <f t="shared" si="138"/>
        <v>Total Quantity from Non REC Eligible Generation</v>
      </c>
    </row>
    <row r="720" spans="1:14" x14ac:dyDescent="0.25">
      <c r="A720" s="63"/>
      <c r="B720" s="63"/>
      <c r="C720" s="63"/>
      <c r="D720" s="75"/>
      <c r="E720" s="75"/>
      <c r="F720" s="75"/>
      <c r="G720" s="75"/>
      <c r="H720" s="76"/>
      <c r="L720" t="str">
        <f t="shared" si="129"/>
        <v>PPA</v>
      </c>
      <c r="M720" t="str">
        <f t="shared" si="130"/>
        <v>Golden Valley Wind Park - Golden Valley Wind Park</v>
      </c>
    </row>
    <row r="721" spans="1:14" ht="18.75" x14ac:dyDescent="0.3">
      <c r="A721" s="65" t="s">
        <v>137</v>
      </c>
      <c r="B721" s="63"/>
      <c r="C721" s="63"/>
      <c r="D721" s="6">
        <f>E721-1</f>
        <v>2020</v>
      </c>
      <c r="E721" s="6">
        <f>F721-1</f>
        <v>2021</v>
      </c>
      <c r="F721" s="6">
        <f>G721-1</f>
        <v>2022</v>
      </c>
      <c r="G721" s="6">
        <f>H721-1</f>
        <v>2023</v>
      </c>
      <c r="H721" s="6">
        <v>2024</v>
      </c>
      <c r="L721" t="str">
        <f t="shared" si="129"/>
        <v>PPA</v>
      </c>
      <c r="M721" t="str">
        <f t="shared" si="130"/>
        <v>Golden Valley Wind Park - Golden Valley Wind Park</v>
      </c>
    </row>
    <row r="722" spans="1:14" x14ac:dyDescent="0.25">
      <c r="A722" s="63"/>
      <c r="B722" s="2" t="s">
        <v>130</v>
      </c>
      <c r="C722" s="66"/>
      <c r="D722" s="67">
        <v>0</v>
      </c>
      <c r="E722" s="67">
        <v>0</v>
      </c>
      <c r="F722" s="67">
        <v>0</v>
      </c>
      <c r="G722" s="67">
        <v>0</v>
      </c>
      <c r="H722" s="68">
        <v>0</v>
      </c>
      <c r="L722" t="str">
        <f t="shared" si="129"/>
        <v>PPA</v>
      </c>
      <c r="M722" t="str">
        <f t="shared" si="130"/>
        <v>Golden Valley Wind Park - Golden Valley Wind Park</v>
      </c>
      <c r="N722" t="str">
        <f t="shared" ref="N722:N725" si="139">B722</f>
        <v>Quantity of RECs Sold</v>
      </c>
    </row>
    <row r="723" spans="1:14" x14ac:dyDescent="0.25">
      <c r="A723" s="63"/>
      <c r="B723" s="77" t="s">
        <v>131</v>
      </c>
      <c r="C723" s="108"/>
      <c r="D723" s="103">
        <v>0</v>
      </c>
      <c r="E723" s="103">
        <v>0</v>
      </c>
      <c r="F723" s="103">
        <v>0</v>
      </c>
      <c r="G723" s="103">
        <v>0</v>
      </c>
      <c r="H723" s="104">
        <v>0</v>
      </c>
      <c r="L723" t="str">
        <f t="shared" si="129"/>
        <v>PPA</v>
      </c>
      <c r="M723" t="str">
        <f t="shared" si="130"/>
        <v>Golden Valley Wind Park - Golden Valley Wind Park</v>
      </c>
      <c r="N723" t="str">
        <f t="shared" si="139"/>
        <v>Bonus Incentives Transferred</v>
      </c>
    </row>
    <row r="724" spans="1:14" x14ac:dyDescent="0.25">
      <c r="A724" s="63"/>
      <c r="B724" s="77" t="s">
        <v>132</v>
      </c>
      <c r="D724" s="105">
        <v>0</v>
      </c>
      <c r="E724" s="106">
        <v>0</v>
      </c>
      <c r="F724" s="106">
        <v>0</v>
      </c>
      <c r="G724" s="106">
        <v>0</v>
      </c>
      <c r="H724" s="107">
        <v>0</v>
      </c>
      <c r="L724" t="str">
        <f t="shared" si="129"/>
        <v>PPA</v>
      </c>
      <c r="M724" t="str">
        <f t="shared" si="130"/>
        <v>Golden Valley Wind Park - Golden Valley Wind Park</v>
      </c>
      <c r="N724" t="str">
        <f t="shared" si="139"/>
        <v>Bonus Incentives Not Realized</v>
      </c>
    </row>
    <row r="725" spans="1:14" x14ac:dyDescent="0.25">
      <c r="A725" s="63"/>
      <c r="B725" s="1" t="s">
        <v>133</v>
      </c>
      <c r="C725" s="63"/>
      <c r="D725" s="78">
        <f>SUM(D722:D724)</f>
        <v>0</v>
      </c>
      <c r="E725" s="78">
        <f>SUM(E722:E724)</f>
        <v>0</v>
      </c>
      <c r="F725" s="78">
        <f>SUM(F722:F724)</f>
        <v>0</v>
      </c>
      <c r="G725" s="78">
        <f>SUM(G722:G724)</f>
        <v>0</v>
      </c>
      <c r="H725" s="78">
        <f>SUM(H722:H724)</f>
        <v>0</v>
      </c>
      <c r="L725" t="str">
        <f t="shared" si="129"/>
        <v>PPA</v>
      </c>
      <c r="M725" t="str">
        <f t="shared" si="130"/>
        <v>Golden Valley Wind Park - Golden Valley Wind Park</v>
      </c>
      <c r="N725" t="str">
        <f t="shared" si="139"/>
        <v>Total Sold / Transferred / Unrealized</v>
      </c>
    </row>
    <row r="726" spans="1:14" x14ac:dyDescent="0.25">
      <c r="A726" s="63"/>
      <c r="B726" s="79"/>
      <c r="C726" s="63"/>
      <c r="D726" s="72"/>
      <c r="E726" s="72"/>
      <c r="F726" s="72"/>
      <c r="G726" s="72"/>
      <c r="H726" s="78"/>
      <c r="L726" t="str">
        <f t="shared" si="129"/>
        <v>PPA</v>
      </c>
      <c r="M726" t="str">
        <f t="shared" si="130"/>
        <v>Golden Valley Wind Park - Golden Valley Wind Park</v>
      </c>
    </row>
    <row r="727" spans="1:14" ht="18.75" x14ac:dyDescent="0.3">
      <c r="A727" s="65" t="s">
        <v>124</v>
      </c>
      <c r="B727" s="63"/>
      <c r="C727" s="63"/>
      <c r="D727" s="6">
        <f>E727-1</f>
        <v>2020</v>
      </c>
      <c r="E727" s="6">
        <f>F727-1</f>
        <v>2021</v>
      </c>
      <c r="F727" s="6">
        <f>G727-1</f>
        <v>2022</v>
      </c>
      <c r="G727" s="6">
        <f>H727-1</f>
        <v>2023</v>
      </c>
      <c r="H727" s="6">
        <v>2024</v>
      </c>
      <c r="L727" t="str">
        <f t="shared" si="129"/>
        <v>PPA</v>
      </c>
      <c r="M727" t="str">
        <f t="shared" si="130"/>
        <v>Golden Valley Wind Park - Golden Valley Wind Park</v>
      </c>
    </row>
    <row r="728" spans="1:14" x14ac:dyDescent="0.25">
      <c r="A728" s="63"/>
      <c r="B728" s="2" t="str">
        <f>(D727-1) &amp; " Surplus Applied to " &amp; D727</f>
        <v>2019 Surplus Applied to 2020</v>
      </c>
      <c r="C728" s="63"/>
      <c r="D728" s="80">
        <v>8707</v>
      </c>
      <c r="E728" s="81"/>
      <c r="F728" s="81"/>
      <c r="G728" s="81"/>
      <c r="H728" s="82"/>
      <c r="L728" t="str">
        <f t="shared" si="129"/>
        <v>PPA</v>
      </c>
      <c r="M728" t="str">
        <f t="shared" si="130"/>
        <v>Golden Valley Wind Park - Golden Valley Wind Park</v>
      </c>
      <c r="N728" t="str">
        <f t="shared" ref="N728:N738" si="140">B728</f>
        <v>2019 Surplus Applied to 2020</v>
      </c>
    </row>
    <row r="729" spans="1:14" x14ac:dyDescent="0.25">
      <c r="A729" s="63"/>
      <c r="B729" s="2" t="str">
        <f>D727 &amp; " Surplus Applied to " &amp; (D727-1)</f>
        <v>2020 Surplus Applied to 2019</v>
      </c>
      <c r="C729" s="63"/>
      <c r="D729" s="83">
        <v>0</v>
      </c>
      <c r="E729" s="84"/>
      <c r="F729" s="84"/>
      <c r="G729" s="84"/>
      <c r="H729" s="85"/>
      <c r="L729" t="str">
        <f t="shared" si="129"/>
        <v>PPA</v>
      </c>
      <c r="M729" t="str">
        <f t="shared" si="130"/>
        <v>Golden Valley Wind Park - Golden Valley Wind Park</v>
      </c>
      <c r="N729" t="str">
        <f t="shared" si="140"/>
        <v>2020 Surplus Applied to 2019</v>
      </c>
    </row>
    <row r="730" spans="1:14" x14ac:dyDescent="0.25">
      <c r="A730" s="63"/>
      <c r="B730" s="2" t="str">
        <f>(E727-1) &amp; " Surplus Applied to " &amp; E727</f>
        <v>2020 Surplus Applied to 2021</v>
      </c>
      <c r="C730" s="63"/>
      <c r="D730" s="86">
        <f>-E730</f>
        <v>0</v>
      </c>
      <c r="E730" s="87">
        <v>0</v>
      </c>
      <c r="F730" s="35"/>
      <c r="G730" s="35"/>
      <c r="H730" s="36"/>
      <c r="L730" t="str">
        <f t="shared" si="129"/>
        <v>PPA</v>
      </c>
      <c r="M730" t="str">
        <f t="shared" si="130"/>
        <v>Golden Valley Wind Park - Golden Valley Wind Park</v>
      </c>
      <c r="N730" t="str">
        <f t="shared" si="140"/>
        <v>2020 Surplus Applied to 2021</v>
      </c>
    </row>
    <row r="731" spans="1:14" x14ac:dyDescent="0.25">
      <c r="A731" s="63"/>
      <c r="B731" s="2" t="str">
        <f>E727 &amp; " Surplus Applied to " &amp; (E727-1)</f>
        <v>2021 Surplus Applied to 2020</v>
      </c>
      <c r="C731" s="63"/>
      <c r="D731" s="88">
        <f>-E731</f>
        <v>0</v>
      </c>
      <c r="E731" s="89">
        <v>0</v>
      </c>
      <c r="F731" s="84"/>
      <c r="G731" s="84"/>
      <c r="H731" s="85"/>
      <c r="L731" t="str">
        <f t="shared" si="129"/>
        <v>PPA</v>
      </c>
      <c r="M731" t="str">
        <f t="shared" si="130"/>
        <v>Golden Valley Wind Park - Golden Valley Wind Park</v>
      </c>
      <c r="N731" t="str">
        <f t="shared" si="140"/>
        <v>2021 Surplus Applied to 2020</v>
      </c>
    </row>
    <row r="732" spans="1:14" x14ac:dyDescent="0.25">
      <c r="A732" s="63"/>
      <c r="B732" s="2" t="str">
        <f>(F727-1) &amp; " Surplus Applied to " &amp; F727</f>
        <v>2021 Surplus Applied to 2022</v>
      </c>
      <c r="C732" s="63"/>
      <c r="D732" s="41"/>
      <c r="E732" s="90">
        <f>-F732</f>
        <v>0</v>
      </c>
      <c r="F732" s="38">
        <v>0</v>
      </c>
      <c r="G732" s="39"/>
      <c r="H732" s="40"/>
      <c r="L732" t="str">
        <f t="shared" si="129"/>
        <v>PPA</v>
      </c>
      <c r="M732" t="str">
        <f t="shared" si="130"/>
        <v>Golden Valley Wind Park - Golden Valley Wind Park</v>
      </c>
      <c r="N732" t="str">
        <f t="shared" si="140"/>
        <v>2021 Surplus Applied to 2022</v>
      </c>
    </row>
    <row r="733" spans="1:14" x14ac:dyDescent="0.25">
      <c r="A733" s="63"/>
      <c r="B733" s="2" t="str">
        <f>F727 &amp; " Surplus Applied to " &amp; (F727-1)</f>
        <v>2022 Surplus Applied to 2021</v>
      </c>
      <c r="C733" s="63"/>
      <c r="D733" s="91"/>
      <c r="E733" s="92">
        <f>-F733</f>
        <v>0</v>
      </c>
      <c r="F733" s="89">
        <v>0</v>
      </c>
      <c r="G733" s="84"/>
      <c r="H733" s="85"/>
      <c r="L733" t="str">
        <f t="shared" si="129"/>
        <v>PPA</v>
      </c>
      <c r="M733" t="str">
        <f t="shared" si="130"/>
        <v>Golden Valley Wind Park - Golden Valley Wind Park</v>
      </c>
      <c r="N733" t="str">
        <f t="shared" si="140"/>
        <v>2022 Surplus Applied to 2021</v>
      </c>
    </row>
    <row r="734" spans="1:14" x14ac:dyDescent="0.25">
      <c r="A734" s="63"/>
      <c r="B734" s="2" t="str">
        <f>(G727-1) &amp; " Surplus Applied to " &amp; G727</f>
        <v>2022 Surplus Applied to 2023</v>
      </c>
      <c r="C734" s="63"/>
      <c r="D734" s="41"/>
      <c r="E734" s="39"/>
      <c r="F734" s="90">
        <f>-G734</f>
        <v>0</v>
      </c>
      <c r="G734" s="38">
        <v>0</v>
      </c>
      <c r="H734" s="40"/>
      <c r="L734" t="str">
        <f t="shared" si="129"/>
        <v>PPA</v>
      </c>
      <c r="M734" t="str">
        <f t="shared" si="130"/>
        <v>Golden Valley Wind Park - Golden Valley Wind Park</v>
      </c>
      <c r="N734" t="str">
        <f t="shared" si="140"/>
        <v>2022 Surplus Applied to 2023</v>
      </c>
    </row>
    <row r="735" spans="1:14" x14ac:dyDescent="0.25">
      <c r="A735" s="63"/>
      <c r="B735" s="2" t="str">
        <f>G727 &amp; " Surplus Applied to " &amp; (G727-1)</f>
        <v>2023 Surplus Applied to 2022</v>
      </c>
      <c r="C735" s="63"/>
      <c r="D735" s="91"/>
      <c r="E735" s="84"/>
      <c r="F735" s="92">
        <f>-G735</f>
        <v>0</v>
      </c>
      <c r="G735" s="89">
        <v>0</v>
      </c>
      <c r="H735" s="85"/>
      <c r="L735" t="str">
        <f t="shared" si="129"/>
        <v>PPA</v>
      </c>
      <c r="M735" t="str">
        <f t="shared" si="130"/>
        <v>Golden Valley Wind Park - Golden Valley Wind Park</v>
      </c>
      <c r="N735" t="str">
        <f t="shared" si="140"/>
        <v>2023 Surplus Applied to 2022</v>
      </c>
    </row>
    <row r="736" spans="1:14" x14ac:dyDescent="0.25">
      <c r="A736" s="63"/>
      <c r="B736" s="2" t="str">
        <f>(H727-1) &amp; " Surplus Applied to " &amp; H727</f>
        <v>2023 Surplus Applied to 2024</v>
      </c>
      <c r="C736" s="63"/>
      <c r="D736" s="41"/>
      <c r="E736" s="39"/>
      <c r="F736" s="39"/>
      <c r="G736" s="90">
        <f>-H736</f>
        <v>0</v>
      </c>
      <c r="H736" s="42">
        <v>0</v>
      </c>
      <c r="L736" t="str">
        <f t="shared" si="129"/>
        <v>PPA</v>
      </c>
      <c r="M736" t="str">
        <f t="shared" si="130"/>
        <v>Golden Valley Wind Park - Golden Valley Wind Park</v>
      </c>
      <c r="N736" t="str">
        <f t="shared" si="140"/>
        <v>2023 Surplus Applied to 2024</v>
      </c>
    </row>
    <row r="737" spans="1:14" x14ac:dyDescent="0.25">
      <c r="A737" s="63"/>
      <c r="B737" s="2" t="str">
        <f>H727 &amp; " Surplus Applied to " &amp; (H727-1)</f>
        <v>2024 Surplus Applied to 2023</v>
      </c>
      <c r="C737" s="63"/>
      <c r="D737" s="93"/>
      <c r="E737" s="94"/>
      <c r="F737" s="94"/>
      <c r="G737" s="95">
        <f>-H737</f>
        <v>0</v>
      </c>
      <c r="H737" s="96">
        <v>0</v>
      </c>
      <c r="L737" t="str">
        <f t="shared" si="129"/>
        <v>PPA</v>
      </c>
      <c r="M737" t="str">
        <f t="shared" si="130"/>
        <v>Golden Valley Wind Park - Golden Valley Wind Park</v>
      </c>
      <c r="N737" t="str">
        <f t="shared" si="140"/>
        <v>2024 Surplus Applied to 2023</v>
      </c>
    </row>
    <row r="738" spans="1:14" x14ac:dyDescent="0.25">
      <c r="A738" s="63"/>
      <c r="B738" s="1" t="s">
        <v>125</v>
      </c>
      <c r="C738" s="63"/>
      <c r="D738" s="78">
        <f>SUM(D728:D737)</f>
        <v>8707</v>
      </c>
      <c r="E738" s="78">
        <f>SUM(E728:E737)</f>
        <v>0</v>
      </c>
      <c r="F738" s="78">
        <f>SUM(F728:F737)</f>
        <v>0</v>
      </c>
      <c r="G738" s="78">
        <f>SUM(G728:G737)</f>
        <v>0</v>
      </c>
      <c r="H738" s="78">
        <f>SUM(H728:H737)</f>
        <v>0</v>
      </c>
      <c r="L738" t="str">
        <f t="shared" si="129"/>
        <v>PPA</v>
      </c>
      <c r="M738" t="str">
        <f t="shared" si="130"/>
        <v>Golden Valley Wind Park - Golden Valley Wind Park</v>
      </c>
      <c r="N738" t="str">
        <f t="shared" si="140"/>
        <v>Net Surplus Adjustments</v>
      </c>
    </row>
    <row r="739" spans="1:14" x14ac:dyDescent="0.25">
      <c r="A739" s="63"/>
      <c r="B739" s="79"/>
      <c r="C739" s="63"/>
      <c r="D739" s="78"/>
      <c r="E739" s="78"/>
      <c r="F739" s="78"/>
      <c r="G739" s="78"/>
      <c r="H739" s="78"/>
      <c r="L739" t="str">
        <f t="shared" si="129"/>
        <v>PPA</v>
      </c>
      <c r="M739" t="str">
        <f t="shared" si="130"/>
        <v>Golden Valley Wind Park - Golden Valley Wind Park</v>
      </c>
    </row>
    <row r="740" spans="1:14" x14ac:dyDescent="0.25">
      <c r="A740" s="63"/>
      <c r="B740" s="1" t="s">
        <v>126</v>
      </c>
      <c r="C740" s="66"/>
      <c r="D740" s="97">
        <v>0</v>
      </c>
      <c r="E740" s="98">
        <v>0</v>
      </c>
      <c r="F740" s="98">
        <v>0</v>
      </c>
      <c r="G740" s="98">
        <v>0</v>
      </c>
      <c r="H740" s="99">
        <v>0</v>
      </c>
      <c r="L740" t="str">
        <f t="shared" si="129"/>
        <v>PPA</v>
      </c>
      <c r="M740" t="str">
        <f t="shared" si="130"/>
        <v>Golden Valley Wind Park - Golden Valley Wind Park</v>
      </c>
      <c r="N740" t="str">
        <f t="shared" ref="N740" si="141">B740</f>
        <v>Adjustment for Events Beyond Control</v>
      </c>
    </row>
    <row r="741" spans="1:14" x14ac:dyDescent="0.25">
      <c r="A741" s="63"/>
      <c r="B741" s="79"/>
      <c r="C741" s="63"/>
      <c r="D741" s="78"/>
      <c r="E741" s="78"/>
      <c r="F741" s="78"/>
      <c r="G741" s="78"/>
      <c r="H741" s="78"/>
      <c r="L741" t="str">
        <f t="shared" ref="L741:L804" si="142">VLOOKUP(M741,$B$4:$D$47,3)</f>
        <v>PPA</v>
      </c>
      <c r="M741" t="str">
        <f t="shared" ref="M741:M804" si="143">M740</f>
        <v>Golden Valley Wind Park - Golden Valley Wind Park</v>
      </c>
    </row>
    <row r="742" spans="1:14" ht="18.75" x14ac:dyDescent="0.3">
      <c r="A742" s="65" t="s">
        <v>138</v>
      </c>
      <c r="B742" s="63"/>
      <c r="C742" s="66"/>
      <c r="D742" s="100">
        <f>SUM(D714,D719,D725,D738,D740)</f>
        <v>8707</v>
      </c>
      <c r="E742" s="100">
        <f>SUM(E714,E719,E725,E738,E740)</f>
        <v>0</v>
      </c>
      <c r="F742" s="100">
        <f>SUM(F714,F719,F725,F738,F740)</f>
        <v>0</v>
      </c>
      <c r="G742" s="100">
        <f>SUM(G714,G719,G725,G738,G740)</f>
        <v>0</v>
      </c>
      <c r="H742" s="101">
        <f>SUM(H714,H719,H725,H738,H740)</f>
        <v>0</v>
      </c>
      <c r="L742" t="str">
        <f t="shared" si="142"/>
        <v>PPA</v>
      </c>
      <c r="M742" t="str">
        <f t="shared" si="143"/>
        <v>Golden Valley Wind Park - Golden Valley Wind Park</v>
      </c>
    </row>
    <row r="743" spans="1:14" x14ac:dyDescent="0.25">
      <c r="A743" s="63"/>
      <c r="B743" s="79"/>
      <c r="C743" s="102" t="s">
        <v>128</v>
      </c>
      <c r="D743" s="78">
        <v>8707</v>
      </c>
      <c r="E743" s="78">
        <v>0</v>
      </c>
      <c r="F743" s="78">
        <v>0</v>
      </c>
      <c r="G743" s="78">
        <v>0</v>
      </c>
      <c r="H743" s="78">
        <v>0</v>
      </c>
      <c r="L743" t="str">
        <f t="shared" si="142"/>
        <v>PPA</v>
      </c>
      <c r="M743" t="str">
        <f t="shared" si="143"/>
        <v>Golden Valley Wind Park - Golden Valley Wind Park</v>
      </c>
    </row>
    <row r="744" spans="1:14" x14ac:dyDescent="0.25">
      <c r="A744" s="63" t="s">
        <v>145</v>
      </c>
      <c r="B744" s="63"/>
      <c r="C744" s="63"/>
      <c r="D744" s="64"/>
      <c r="E744" s="64"/>
      <c r="F744" s="64"/>
      <c r="G744" s="64"/>
      <c r="H744" s="64"/>
      <c r="L744" t="str">
        <f t="shared" si="142"/>
        <v>PPA</v>
      </c>
      <c r="M744" t="str">
        <f t="shared" si="143"/>
        <v>Golden Valley Wind Park - Golden Valley Wind Park</v>
      </c>
    </row>
    <row r="745" spans="1:14" x14ac:dyDescent="0.25">
      <c r="L745" t="str">
        <f t="shared" si="142"/>
        <v>PPA</v>
      </c>
      <c r="M745" t="str">
        <f t="shared" si="143"/>
        <v>Golden Valley Wind Park - Golden Valley Wind Park</v>
      </c>
    </row>
    <row r="746" spans="1:14" ht="21" x14ac:dyDescent="0.35">
      <c r="A746" s="58">
        <f>A708+1</f>
        <v>19</v>
      </c>
      <c r="B746" s="58"/>
      <c r="C746" s="59" t="s">
        <v>43</v>
      </c>
      <c r="D746" s="60"/>
      <c r="E746" s="61"/>
      <c r="F746" s="61"/>
      <c r="G746" s="61"/>
      <c r="H746" s="62"/>
      <c r="L746" t="str">
        <f t="shared" si="142"/>
        <v>PPA</v>
      </c>
      <c r="M746" t="str">
        <f t="shared" ref="M746" si="144">C746</f>
        <v>Goodnoe Hills - Goodnoe Hills</v>
      </c>
    </row>
    <row r="747" spans="1:14" x14ac:dyDescent="0.25">
      <c r="A747" s="63"/>
      <c r="B747" s="63"/>
      <c r="C747" s="63" t="s">
        <v>32</v>
      </c>
      <c r="D747" s="64"/>
      <c r="E747" s="64"/>
      <c r="F747" s="64"/>
      <c r="G747" s="64"/>
      <c r="H747" s="64"/>
      <c r="L747" t="str">
        <f t="shared" si="142"/>
        <v>PPA</v>
      </c>
      <c r="M747" t="str">
        <f t="shared" ref="M747" si="145">M746</f>
        <v>Goodnoe Hills - Goodnoe Hills</v>
      </c>
    </row>
    <row r="748" spans="1:14" ht="18.75" x14ac:dyDescent="0.3">
      <c r="A748" s="65" t="s">
        <v>134</v>
      </c>
      <c r="B748" s="65"/>
      <c r="C748" s="63"/>
      <c r="D748" s="6">
        <f>E748-1</f>
        <v>2020</v>
      </c>
      <c r="E748" s="6">
        <f>F748-1</f>
        <v>2021</v>
      </c>
      <c r="F748" s="6">
        <f>G748-1</f>
        <v>2022</v>
      </c>
      <c r="G748" s="6">
        <f>H748-1</f>
        <v>2023</v>
      </c>
      <c r="H748" s="6">
        <v>2024</v>
      </c>
      <c r="L748" t="str">
        <f t="shared" si="142"/>
        <v>PPA</v>
      </c>
      <c r="M748" t="str">
        <f t="shared" si="143"/>
        <v>Goodnoe Hills - Goodnoe Hills</v>
      </c>
    </row>
    <row r="749" spans="1:14" x14ac:dyDescent="0.25">
      <c r="A749" s="63"/>
      <c r="B749" s="2" t="str">
        <f>"Total MWh Produced from " &amp;C746</f>
        <v>Total MWh Produced from Goodnoe Hills - Goodnoe Hills</v>
      </c>
      <c r="C749" s="66"/>
      <c r="D749" s="67">
        <v>6000</v>
      </c>
      <c r="E749" s="67">
        <v>0</v>
      </c>
      <c r="F749" s="67">
        <v>0</v>
      </c>
      <c r="G749" s="67">
        <v>0</v>
      </c>
      <c r="H749" s="68">
        <v>0</v>
      </c>
      <c r="L749" t="str">
        <f t="shared" si="142"/>
        <v>PPA</v>
      </c>
      <c r="M749" t="str">
        <f t="shared" si="143"/>
        <v>Goodnoe Hills - Goodnoe Hills</v>
      </c>
      <c r="N749" t="str">
        <f t="shared" ref="N749:N752" si="146">B749</f>
        <v>Total MWh Produced from Goodnoe Hills - Goodnoe Hills</v>
      </c>
    </row>
    <row r="750" spans="1:14" x14ac:dyDescent="0.25">
      <c r="A750" s="63"/>
      <c r="B750" s="2" t="s">
        <v>102</v>
      </c>
      <c r="C750" s="66"/>
      <c r="D750" s="157">
        <v>1</v>
      </c>
      <c r="E750" s="157">
        <v>1</v>
      </c>
      <c r="F750" s="157">
        <v>1</v>
      </c>
      <c r="G750" s="157">
        <v>1</v>
      </c>
      <c r="H750" s="158">
        <v>1</v>
      </c>
      <c r="L750" t="str">
        <f t="shared" si="142"/>
        <v>PPA</v>
      </c>
      <c r="M750" t="str">
        <f t="shared" si="143"/>
        <v>Goodnoe Hills - Goodnoe Hills</v>
      </c>
      <c r="N750" t="str">
        <f t="shared" si="146"/>
        <v>Percent of MWh Qualifying Under RCW 19.285</v>
      </c>
    </row>
    <row r="751" spans="1:14" x14ac:dyDescent="0.25">
      <c r="A751" s="63"/>
      <c r="B751" s="2" t="s">
        <v>135</v>
      </c>
      <c r="C751" s="66"/>
      <c r="D751" s="69">
        <v>1</v>
      </c>
      <c r="E751" s="69">
        <v>1</v>
      </c>
      <c r="F751" s="69">
        <v>1</v>
      </c>
      <c r="G751" s="69">
        <v>1</v>
      </c>
      <c r="H751" s="70">
        <v>1</v>
      </c>
      <c r="L751" t="str">
        <f t="shared" si="142"/>
        <v>PPA</v>
      </c>
      <c r="M751" t="str">
        <f t="shared" si="143"/>
        <v>Goodnoe Hills - Goodnoe Hills</v>
      </c>
      <c r="N751" t="str">
        <f t="shared" si="146"/>
        <v>Percent of Qualifying MWh Allocated to WA</v>
      </c>
    </row>
    <row r="752" spans="1:14" x14ac:dyDescent="0.25">
      <c r="A752" s="63"/>
      <c r="B752" s="1" t="s">
        <v>101</v>
      </c>
      <c r="C752" s="79"/>
      <c r="D752" s="159">
        <f>ROUNDDOWN(D749*D750*D751,0)</f>
        <v>6000</v>
      </c>
      <c r="E752" s="159">
        <f>ROUNDDOWN(E749*E750*E751,0)</f>
        <v>0</v>
      </c>
      <c r="F752" s="159">
        <f>ROUNDDOWN(F749*F750*F751,0)</f>
        <v>0</v>
      </c>
      <c r="G752" s="159">
        <f>ROUNDDOWN(G749*G750*G751,0)</f>
        <v>0</v>
      </c>
      <c r="H752" s="159">
        <f>ROUNDDOWN(H749*H750*H751,0)</f>
        <v>0</v>
      </c>
      <c r="L752" t="str">
        <f t="shared" si="142"/>
        <v>PPA</v>
      </c>
      <c r="M752" t="str">
        <f t="shared" si="143"/>
        <v>Goodnoe Hills - Goodnoe Hills</v>
      </c>
      <c r="N752" t="str">
        <f t="shared" si="146"/>
        <v>Eligible MWh Available for RCW 19.285 Compliance</v>
      </c>
    </row>
    <row r="753" spans="1:14" x14ac:dyDescent="0.25">
      <c r="A753" s="63"/>
      <c r="B753" s="63"/>
      <c r="C753" s="63"/>
      <c r="D753" s="71"/>
      <c r="E753" s="71"/>
      <c r="F753" s="71"/>
      <c r="G753" s="72"/>
      <c r="H753" s="73"/>
      <c r="L753" t="str">
        <f t="shared" si="142"/>
        <v>PPA</v>
      </c>
      <c r="M753" t="str">
        <f t="shared" si="143"/>
        <v>Goodnoe Hills - Goodnoe Hills</v>
      </c>
    </row>
    <row r="754" spans="1:14" ht="18.75" x14ac:dyDescent="0.3">
      <c r="A754" s="65" t="s">
        <v>136</v>
      </c>
      <c r="B754" s="63"/>
      <c r="C754" s="63"/>
      <c r="D754" s="6">
        <f>E754-1</f>
        <v>2020</v>
      </c>
      <c r="E754" s="6">
        <f>F754-1</f>
        <v>2021</v>
      </c>
      <c r="F754" s="6">
        <f>G754-1</f>
        <v>2022</v>
      </c>
      <c r="G754" s="6">
        <f>H754-1</f>
        <v>2023</v>
      </c>
      <c r="H754" s="6">
        <v>2024</v>
      </c>
      <c r="L754" t="str">
        <f t="shared" si="142"/>
        <v>PPA</v>
      </c>
      <c r="M754" t="str">
        <f t="shared" si="143"/>
        <v>Goodnoe Hills - Goodnoe Hills</v>
      </c>
    </row>
    <row r="755" spans="1:14" x14ac:dyDescent="0.25">
      <c r="A755" s="63"/>
      <c r="B755" s="2" t="s">
        <v>106</v>
      </c>
      <c r="C755" s="66"/>
      <c r="D755" s="109">
        <v>0</v>
      </c>
      <c r="E755" s="110">
        <v>0</v>
      </c>
      <c r="F755" s="110">
        <v>0</v>
      </c>
      <c r="G755" s="110">
        <v>0</v>
      </c>
      <c r="H755" s="111">
        <v>0</v>
      </c>
      <c r="L755" t="str">
        <f t="shared" si="142"/>
        <v>PPA</v>
      </c>
      <c r="M755" t="str">
        <f t="shared" si="143"/>
        <v>Goodnoe Hills - Goodnoe Hills</v>
      </c>
      <c r="N755" t="str">
        <f t="shared" ref="N755:N757" si="147">B755</f>
        <v>Extra Apprenticeship Credit</v>
      </c>
    </row>
    <row r="756" spans="1:14" x14ac:dyDescent="0.25">
      <c r="A756" s="63"/>
      <c r="B756" s="2" t="s">
        <v>110</v>
      </c>
      <c r="C756" s="66"/>
      <c r="D756" s="16">
        <v>0</v>
      </c>
      <c r="E756" s="112">
        <v>0</v>
      </c>
      <c r="F756" s="112">
        <v>0</v>
      </c>
      <c r="G756" s="112">
        <v>0</v>
      </c>
      <c r="H756" s="113">
        <v>0</v>
      </c>
      <c r="L756" t="str">
        <f t="shared" si="142"/>
        <v>PPA</v>
      </c>
      <c r="M756" t="str">
        <f t="shared" si="143"/>
        <v>Goodnoe Hills - Goodnoe Hills</v>
      </c>
      <c r="N756" t="str">
        <f t="shared" si="147"/>
        <v>Distributed Generation Bonus</v>
      </c>
    </row>
    <row r="757" spans="1:14" x14ac:dyDescent="0.25">
      <c r="A757" s="63"/>
      <c r="B757" s="1" t="s">
        <v>111</v>
      </c>
      <c r="C757" s="79"/>
      <c r="D757" s="74">
        <f>ROUND(D755+D756,0)</f>
        <v>0</v>
      </c>
      <c r="E757" s="74">
        <f>ROUND(E755+E756,0)</f>
        <v>0</v>
      </c>
      <c r="F757" s="74">
        <f>ROUND(F755+F756,0)</f>
        <v>0</v>
      </c>
      <c r="G757" s="74">
        <f>ROUND(G755+G756,0)</f>
        <v>0</v>
      </c>
      <c r="H757" s="74">
        <f>ROUND(H755+H756,0)</f>
        <v>0</v>
      </c>
      <c r="L757" t="str">
        <f t="shared" si="142"/>
        <v>PPA</v>
      </c>
      <c r="M757" t="str">
        <f t="shared" si="143"/>
        <v>Goodnoe Hills - Goodnoe Hills</v>
      </c>
      <c r="N757" t="str">
        <f t="shared" si="147"/>
        <v>Total Quantity from Non REC Eligible Generation</v>
      </c>
    </row>
    <row r="758" spans="1:14" x14ac:dyDescent="0.25">
      <c r="A758" s="63"/>
      <c r="B758" s="63"/>
      <c r="C758" s="63"/>
      <c r="D758" s="75"/>
      <c r="E758" s="75"/>
      <c r="F758" s="75"/>
      <c r="G758" s="75"/>
      <c r="H758" s="76"/>
      <c r="L758" t="str">
        <f t="shared" si="142"/>
        <v>PPA</v>
      </c>
      <c r="M758" t="str">
        <f t="shared" si="143"/>
        <v>Goodnoe Hills - Goodnoe Hills</v>
      </c>
    </row>
    <row r="759" spans="1:14" ht="18.75" x14ac:dyDescent="0.3">
      <c r="A759" s="65" t="s">
        <v>137</v>
      </c>
      <c r="B759" s="63"/>
      <c r="C759" s="63"/>
      <c r="D759" s="6">
        <f>E759-1</f>
        <v>2020</v>
      </c>
      <c r="E759" s="6">
        <f>F759-1</f>
        <v>2021</v>
      </c>
      <c r="F759" s="6">
        <f>G759-1</f>
        <v>2022</v>
      </c>
      <c r="G759" s="6">
        <f>H759-1</f>
        <v>2023</v>
      </c>
      <c r="H759" s="6">
        <v>2024</v>
      </c>
      <c r="L759" t="str">
        <f t="shared" si="142"/>
        <v>PPA</v>
      </c>
      <c r="M759" t="str">
        <f t="shared" si="143"/>
        <v>Goodnoe Hills - Goodnoe Hills</v>
      </c>
    </row>
    <row r="760" spans="1:14" x14ac:dyDescent="0.25">
      <c r="A760" s="63"/>
      <c r="B760" s="2" t="s">
        <v>130</v>
      </c>
      <c r="C760" s="66"/>
      <c r="D760" s="67">
        <v>0</v>
      </c>
      <c r="E760" s="67">
        <v>0</v>
      </c>
      <c r="F760" s="67">
        <v>0</v>
      </c>
      <c r="G760" s="67">
        <v>0</v>
      </c>
      <c r="H760" s="68">
        <v>0</v>
      </c>
      <c r="L760" t="str">
        <f t="shared" si="142"/>
        <v>PPA</v>
      </c>
      <c r="M760" t="str">
        <f t="shared" si="143"/>
        <v>Goodnoe Hills - Goodnoe Hills</v>
      </c>
      <c r="N760" t="str">
        <f t="shared" ref="N760:N763" si="148">B760</f>
        <v>Quantity of RECs Sold</v>
      </c>
    </row>
    <row r="761" spans="1:14" x14ac:dyDescent="0.25">
      <c r="A761" s="63"/>
      <c r="B761" s="77" t="s">
        <v>131</v>
      </c>
      <c r="C761" s="108"/>
      <c r="D761" s="103">
        <v>0</v>
      </c>
      <c r="E761" s="103">
        <v>0</v>
      </c>
      <c r="F761" s="103">
        <v>0</v>
      </c>
      <c r="G761" s="103">
        <v>0</v>
      </c>
      <c r="H761" s="104">
        <v>0</v>
      </c>
      <c r="L761" t="str">
        <f t="shared" si="142"/>
        <v>PPA</v>
      </c>
      <c r="M761" t="str">
        <f t="shared" si="143"/>
        <v>Goodnoe Hills - Goodnoe Hills</v>
      </c>
      <c r="N761" t="str">
        <f t="shared" si="148"/>
        <v>Bonus Incentives Transferred</v>
      </c>
    </row>
    <row r="762" spans="1:14" x14ac:dyDescent="0.25">
      <c r="A762" s="63"/>
      <c r="B762" s="77" t="s">
        <v>132</v>
      </c>
      <c r="D762" s="105">
        <v>0</v>
      </c>
      <c r="E762" s="106">
        <v>0</v>
      </c>
      <c r="F762" s="106">
        <v>0</v>
      </c>
      <c r="G762" s="106">
        <v>0</v>
      </c>
      <c r="H762" s="107">
        <v>0</v>
      </c>
      <c r="L762" t="str">
        <f t="shared" si="142"/>
        <v>PPA</v>
      </c>
      <c r="M762" t="str">
        <f t="shared" si="143"/>
        <v>Goodnoe Hills - Goodnoe Hills</v>
      </c>
      <c r="N762" t="str">
        <f t="shared" si="148"/>
        <v>Bonus Incentives Not Realized</v>
      </c>
    </row>
    <row r="763" spans="1:14" x14ac:dyDescent="0.25">
      <c r="A763" s="63"/>
      <c r="B763" s="1" t="s">
        <v>133</v>
      </c>
      <c r="C763" s="63"/>
      <c r="D763" s="78">
        <f>SUM(D760:D762)</f>
        <v>0</v>
      </c>
      <c r="E763" s="78">
        <f>SUM(E760:E762)</f>
        <v>0</v>
      </c>
      <c r="F763" s="78">
        <f>SUM(F760:F762)</f>
        <v>0</v>
      </c>
      <c r="G763" s="78">
        <f>SUM(G760:G762)</f>
        <v>0</v>
      </c>
      <c r="H763" s="78">
        <f>SUM(H760:H762)</f>
        <v>0</v>
      </c>
      <c r="L763" t="str">
        <f t="shared" si="142"/>
        <v>PPA</v>
      </c>
      <c r="M763" t="str">
        <f t="shared" si="143"/>
        <v>Goodnoe Hills - Goodnoe Hills</v>
      </c>
      <c r="N763" t="str">
        <f t="shared" si="148"/>
        <v>Total Sold / Transferred / Unrealized</v>
      </c>
    </row>
    <row r="764" spans="1:14" x14ac:dyDescent="0.25">
      <c r="A764" s="63"/>
      <c r="B764" s="79"/>
      <c r="C764" s="63"/>
      <c r="D764" s="72"/>
      <c r="E764" s="72"/>
      <c r="F764" s="72"/>
      <c r="G764" s="72"/>
      <c r="H764" s="78"/>
      <c r="L764" t="str">
        <f t="shared" si="142"/>
        <v>PPA</v>
      </c>
      <c r="M764" t="str">
        <f t="shared" si="143"/>
        <v>Goodnoe Hills - Goodnoe Hills</v>
      </c>
    </row>
    <row r="765" spans="1:14" ht="18.75" x14ac:dyDescent="0.3">
      <c r="A765" s="65" t="s">
        <v>124</v>
      </c>
      <c r="B765" s="63"/>
      <c r="C765" s="63"/>
      <c r="D765" s="6">
        <f>E765-1</f>
        <v>2020</v>
      </c>
      <c r="E765" s="6">
        <f>F765-1</f>
        <v>2021</v>
      </c>
      <c r="F765" s="6">
        <f>G765-1</f>
        <v>2022</v>
      </c>
      <c r="G765" s="6">
        <f>H765-1</f>
        <v>2023</v>
      </c>
      <c r="H765" s="6">
        <v>2024</v>
      </c>
      <c r="L765" t="str">
        <f t="shared" si="142"/>
        <v>PPA</v>
      </c>
      <c r="M765" t="str">
        <f t="shared" si="143"/>
        <v>Goodnoe Hills - Goodnoe Hills</v>
      </c>
    </row>
    <row r="766" spans="1:14" x14ac:dyDescent="0.25">
      <c r="A766" s="63"/>
      <c r="B766" s="2" t="str">
        <f>(D765-1) &amp; " Surplus Applied to " &amp; D765</f>
        <v>2019 Surplus Applied to 2020</v>
      </c>
      <c r="C766" s="63"/>
      <c r="D766" s="80">
        <v>0</v>
      </c>
      <c r="E766" s="81"/>
      <c r="F766" s="81"/>
      <c r="G766" s="81"/>
      <c r="H766" s="82"/>
      <c r="L766" t="str">
        <f t="shared" si="142"/>
        <v>PPA</v>
      </c>
      <c r="M766" t="str">
        <f t="shared" si="143"/>
        <v>Goodnoe Hills - Goodnoe Hills</v>
      </c>
      <c r="N766" t="str">
        <f t="shared" ref="N766:N776" si="149">B766</f>
        <v>2019 Surplus Applied to 2020</v>
      </c>
    </row>
    <row r="767" spans="1:14" x14ac:dyDescent="0.25">
      <c r="A767" s="63"/>
      <c r="B767" s="2" t="str">
        <f>D765 &amp; " Surplus Applied to " &amp; (D765-1)</f>
        <v>2020 Surplus Applied to 2019</v>
      </c>
      <c r="C767" s="63"/>
      <c r="D767" s="83">
        <v>0</v>
      </c>
      <c r="E767" s="84"/>
      <c r="F767" s="84"/>
      <c r="G767" s="84"/>
      <c r="H767" s="85"/>
      <c r="L767" t="str">
        <f t="shared" si="142"/>
        <v>PPA</v>
      </c>
      <c r="M767" t="str">
        <f t="shared" si="143"/>
        <v>Goodnoe Hills - Goodnoe Hills</v>
      </c>
      <c r="N767" t="str">
        <f t="shared" si="149"/>
        <v>2020 Surplus Applied to 2019</v>
      </c>
    </row>
    <row r="768" spans="1:14" x14ac:dyDescent="0.25">
      <c r="A768" s="63"/>
      <c r="B768" s="2" t="str">
        <f>(E765-1) &amp; " Surplus Applied to " &amp; E765</f>
        <v>2020 Surplus Applied to 2021</v>
      </c>
      <c r="C768" s="63"/>
      <c r="D768" s="86">
        <f>-E768</f>
        <v>0</v>
      </c>
      <c r="E768" s="87">
        <v>0</v>
      </c>
      <c r="F768" s="35"/>
      <c r="G768" s="35"/>
      <c r="H768" s="36"/>
      <c r="L768" t="str">
        <f t="shared" si="142"/>
        <v>PPA</v>
      </c>
      <c r="M768" t="str">
        <f t="shared" si="143"/>
        <v>Goodnoe Hills - Goodnoe Hills</v>
      </c>
      <c r="N768" t="str">
        <f t="shared" si="149"/>
        <v>2020 Surplus Applied to 2021</v>
      </c>
    </row>
    <row r="769" spans="1:14" x14ac:dyDescent="0.25">
      <c r="A769" s="63"/>
      <c r="B769" s="2" t="str">
        <f>E765 &amp; " Surplus Applied to " &amp; (E765-1)</f>
        <v>2021 Surplus Applied to 2020</v>
      </c>
      <c r="C769" s="63"/>
      <c r="D769" s="88">
        <f>-E769</f>
        <v>0</v>
      </c>
      <c r="E769" s="89">
        <v>0</v>
      </c>
      <c r="F769" s="84"/>
      <c r="G769" s="84"/>
      <c r="H769" s="85"/>
      <c r="L769" t="str">
        <f t="shared" si="142"/>
        <v>PPA</v>
      </c>
      <c r="M769" t="str">
        <f t="shared" si="143"/>
        <v>Goodnoe Hills - Goodnoe Hills</v>
      </c>
      <c r="N769" t="str">
        <f t="shared" si="149"/>
        <v>2021 Surplus Applied to 2020</v>
      </c>
    </row>
    <row r="770" spans="1:14" x14ac:dyDescent="0.25">
      <c r="A770" s="63"/>
      <c r="B770" s="2" t="str">
        <f>(F765-1) &amp; " Surplus Applied to " &amp; F765</f>
        <v>2021 Surplus Applied to 2022</v>
      </c>
      <c r="C770" s="63"/>
      <c r="D770" s="41"/>
      <c r="E770" s="90">
        <f>-F770</f>
        <v>0</v>
      </c>
      <c r="F770" s="38">
        <v>0</v>
      </c>
      <c r="G770" s="39"/>
      <c r="H770" s="40"/>
      <c r="L770" t="str">
        <f t="shared" si="142"/>
        <v>PPA</v>
      </c>
      <c r="M770" t="str">
        <f t="shared" si="143"/>
        <v>Goodnoe Hills - Goodnoe Hills</v>
      </c>
      <c r="N770" t="str">
        <f t="shared" si="149"/>
        <v>2021 Surplus Applied to 2022</v>
      </c>
    </row>
    <row r="771" spans="1:14" x14ac:dyDescent="0.25">
      <c r="A771" s="63"/>
      <c r="B771" s="2" t="str">
        <f>F765 &amp; " Surplus Applied to " &amp; (F765-1)</f>
        <v>2022 Surplus Applied to 2021</v>
      </c>
      <c r="C771" s="63"/>
      <c r="D771" s="91"/>
      <c r="E771" s="92">
        <f>-F771</f>
        <v>0</v>
      </c>
      <c r="F771" s="89">
        <v>0</v>
      </c>
      <c r="G771" s="84"/>
      <c r="H771" s="85"/>
      <c r="L771" t="str">
        <f t="shared" si="142"/>
        <v>PPA</v>
      </c>
      <c r="M771" t="str">
        <f t="shared" si="143"/>
        <v>Goodnoe Hills - Goodnoe Hills</v>
      </c>
      <c r="N771" t="str">
        <f t="shared" si="149"/>
        <v>2022 Surplus Applied to 2021</v>
      </c>
    </row>
    <row r="772" spans="1:14" x14ac:dyDescent="0.25">
      <c r="A772" s="63"/>
      <c r="B772" s="2" t="str">
        <f>(G765-1) &amp; " Surplus Applied to " &amp; G765</f>
        <v>2022 Surplus Applied to 2023</v>
      </c>
      <c r="C772" s="63"/>
      <c r="D772" s="41"/>
      <c r="E772" s="39"/>
      <c r="F772" s="90">
        <f>-G772</f>
        <v>0</v>
      </c>
      <c r="G772" s="38">
        <v>0</v>
      </c>
      <c r="H772" s="40"/>
      <c r="L772" t="str">
        <f t="shared" si="142"/>
        <v>PPA</v>
      </c>
      <c r="M772" t="str">
        <f t="shared" si="143"/>
        <v>Goodnoe Hills - Goodnoe Hills</v>
      </c>
      <c r="N772" t="str">
        <f t="shared" si="149"/>
        <v>2022 Surplus Applied to 2023</v>
      </c>
    </row>
    <row r="773" spans="1:14" x14ac:dyDescent="0.25">
      <c r="A773" s="63"/>
      <c r="B773" s="2" t="str">
        <f>G765 &amp; " Surplus Applied to " &amp; (G765-1)</f>
        <v>2023 Surplus Applied to 2022</v>
      </c>
      <c r="C773" s="63"/>
      <c r="D773" s="91"/>
      <c r="E773" s="84"/>
      <c r="F773" s="92">
        <f>-G773</f>
        <v>0</v>
      </c>
      <c r="G773" s="89">
        <v>0</v>
      </c>
      <c r="H773" s="85"/>
      <c r="L773" t="str">
        <f t="shared" si="142"/>
        <v>PPA</v>
      </c>
      <c r="M773" t="str">
        <f t="shared" si="143"/>
        <v>Goodnoe Hills - Goodnoe Hills</v>
      </c>
      <c r="N773" t="str">
        <f t="shared" si="149"/>
        <v>2023 Surplus Applied to 2022</v>
      </c>
    </row>
    <row r="774" spans="1:14" x14ac:dyDescent="0.25">
      <c r="A774" s="63"/>
      <c r="B774" s="2" t="str">
        <f>(H765-1) &amp; " Surplus Applied to " &amp; H765</f>
        <v>2023 Surplus Applied to 2024</v>
      </c>
      <c r="C774" s="63"/>
      <c r="D774" s="41"/>
      <c r="E774" s="39"/>
      <c r="F774" s="39"/>
      <c r="G774" s="90">
        <f>-H774</f>
        <v>0</v>
      </c>
      <c r="H774" s="42">
        <v>0</v>
      </c>
      <c r="L774" t="str">
        <f t="shared" si="142"/>
        <v>PPA</v>
      </c>
      <c r="M774" t="str">
        <f t="shared" si="143"/>
        <v>Goodnoe Hills - Goodnoe Hills</v>
      </c>
      <c r="N774" t="str">
        <f t="shared" si="149"/>
        <v>2023 Surplus Applied to 2024</v>
      </c>
    </row>
    <row r="775" spans="1:14" x14ac:dyDescent="0.25">
      <c r="A775" s="63"/>
      <c r="B775" s="2" t="str">
        <f>H765 &amp; " Surplus Applied to " &amp; (H765-1)</f>
        <v>2024 Surplus Applied to 2023</v>
      </c>
      <c r="C775" s="63"/>
      <c r="D775" s="93"/>
      <c r="E775" s="94"/>
      <c r="F775" s="94"/>
      <c r="G775" s="95">
        <f>-H775</f>
        <v>0</v>
      </c>
      <c r="H775" s="96">
        <v>0</v>
      </c>
      <c r="L775" t="str">
        <f t="shared" si="142"/>
        <v>PPA</v>
      </c>
      <c r="M775" t="str">
        <f t="shared" si="143"/>
        <v>Goodnoe Hills - Goodnoe Hills</v>
      </c>
      <c r="N775" t="str">
        <f t="shared" si="149"/>
        <v>2024 Surplus Applied to 2023</v>
      </c>
    </row>
    <row r="776" spans="1:14" x14ac:dyDescent="0.25">
      <c r="A776" s="63"/>
      <c r="B776" s="1" t="s">
        <v>125</v>
      </c>
      <c r="C776" s="63"/>
      <c r="D776" s="78">
        <f>SUM(D766:D775)</f>
        <v>0</v>
      </c>
      <c r="E776" s="78">
        <f>SUM(E766:E775)</f>
        <v>0</v>
      </c>
      <c r="F776" s="78">
        <f>SUM(F766:F775)</f>
        <v>0</v>
      </c>
      <c r="G776" s="78">
        <f>SUM(G766:G775)</f>
        <v>0</v>
      </c>
      <c r="H776" s="78">
        <f>SUM(H766:H775)</f>
        <v>0</v>
      </c>
      <c r="L776" t="str">
        <f t="shared" si="142"/>
        <v>PPA</v>
      </c>
      <c r="M776" t="str">
        <f t="shared" si="143"/>
        <v>Goodnoe Hills - Goodnoe Hills</v>
      </c>
      <c r="N776" t="str">
        <f t="shared" si="149"/>
        <v>Net Surplus Adjustments</v>
      </c>
    </row>
    <row r="777" spans="1:14" x14ac:dyDescent="0.25">
      <c r="A777" s="63"/>
      <c r="B777" s="79"/>
      <c r="C777" s="63"/>
      <c r="D777" s="78"/>
      <c r="E777" s="78"/>
      <c r="F777" s="78"/>
      <c r="G777" s="78"/>
      <c r="H777" s="78"/>
      <c r="L777" t="str">
        <f t="shared" si="142"/>
        <v>PPA</v>
      </c>
      <c r="M777" t="str">
        <f t="shared" si="143"/>
        <v>Goodnoe Hills - Goodnoe Hills</v>
      </c>
    </row>
    <row r="778" spans="1:14" x14ac:dyDescent="0.25">
      <c r="A778" s="63"/>
      <c r="B778" s="1" t="s">
        <v>126</v>
      </c>
      <c r="C778" s="66"/>
      <c r="D778" s="97">
        <v>0</v>
      </c>
      <c r="E778" s="98">
        <v>0</v>
      </c>
      <c r="F778" s="98">
        <v>0</v>
      </c>
      <c r="G778" s="98">
        <v>0</v>
      </c>
      <c r="H778" s="99">
        <v>0</v>
      </c>
      <c r="L778" t="str">
        <f t="shared" si="142"/>
        <v>PPA</v>
      </c>
      <c r="M778" t="str">
        <f t="shared" si="143"/>
        <v>Goodnoe Hills - Goodnoe Hills</v>
      </c>
      <c r="N778" t="str">
        <f t="shared" ref="N778" si="150">B778</f>
        <v>Adjustment for Events Beyond Control</v>
      </c>
    </row>
    <row r="779" spans="1:14" x14ac:dyDescent="0.25">
      <c r="A779" s="63"/>
      <c r="B779" s="79"/>
      <c r="C779" s="63"/>
      <c r="D779" s="78"/>
      <c r="E779" s="78"/>
      <c r="F779" s="78"/>
      <c r="G779" s="78"/>
      <c r="H779" s="78"/>
      <c r="L779" t="str">
        <f t="shared" si="142"/>
        <v>PPA</v>
      </c>
      <c r="M779" t="str">
        <f t="shared" si="143"/>
        <v>Goodnoe Hills - Goodnoe Hills</v>
      </c>
    </row>
    <row r="780" spans="1:14" ht="18.75" x14ac:dyDescent="0.3">
      <c r="A780" s="65" t="s">
        <v>138</v>
      </c>
      <c r="B780" s="63"/>
      <c r="C780" s="66"/>
      <c r="D780" s="100">
        <f>SUM(D752,D757,D763,D776,D778)</f>
        <v>6000</v>
      </c>
      <c r="E780" s="100">
        <f>SUM(E752,E757,E763,E776,E778)</f>
        <v>0</v>
      </c>
      <c r="F780" s="100">
        <f>SUM(F752,F757,F763,F776,F778)</f>
        <v>0</v>
      </c>
      <c r="G780" s="100">
        <f>SUM(G752,G757,G763,G776,G778)</f>
        <v>0</v>
      </c>
      <c r="H780" s="101">
        <f>SUM(H752,H757,H763,H776,H778)</f>
        <v>0</v>
      </c>
      <c r="L780" t="str">
        <f t="shared" si="142"/>
        <v>PPA</v>
      </c>
      <c r="M780" t="str">
        <f t="shared" si="143"/>
        <v>Goodnoe Hills - Goodnoe Hills</v>
      </c>
    </row>
    <row r="781" spans="1:14" x14ac:dyDescent="0.25">
      <c r="A781" s="63"/>
      <c r="B781" s="79"/>
      <c r="C781" s="102" t="s">
        <v>128</v>
      </c>
      <c r="D781" s="78">
        <v>6000</v>
      </c>
      <c r="E781" s="78">
        <v>0</v>
      </c>
      <c r="F781" s="78">
        <v>0</v>
      </c>
      <c r="G781" s="78">
        <v>0</v>
      </c>
      <c r="H781" s="78">
        <v>0</v>
      </c>
      <c r="L781" t="str">
        <f t="shared" si="142"/>
        <v>PPA</v>
      </c>
      <c r="M781" t="str">
        <f t="shared" si="143"/>
        <v>Goodnoe Hills - Goodnoe Hills</v>
      </c>
    </row>
    <row r="782" spans="1:14" x14ac:dyDescent="0.25">
      <c r="A782" s="63" t="s">
        <v>145</v>
      </c>
      <c r="B782" s="63"/>
      <c r="C782" s="63"/>
      <c r="D782" s="64"/>
      <c r="E782" s="64"/>
      <c r="F782" s="64"/>
      <c r="G782" s="64"/>
      <c r="H782" s="64"/>
      <c r="L782" t="str">
        <f t="shared" si="142"/>
        <v>PPA</v>
      </c>
      <c r="M782" t="str">
        <f t="shared" si="143"/>
        <v>Goodnoe Hills - Goodnoe Hills</v>
      </c>
    </row>
    <row r="783" spans="1:14" x14ac:dyDescent="0.25">
      <c r="L783" t="str">
        <f t="shared" si="142"/>
        <v>PPA</v>
      </c>
      <c r="M783" t="str">
        <f t="shared" si="143"/>
        <v>Goodnoe Hills - Goodnoe Hills</v>
      </c>
    </row>
    <row r="784" spans="1:14" ht="21" x14ac:dyDescent="0.35">
      <c r="A784" s="58">
        <f>A746+1</f>
        <v>20</v>
      </c>
      <c r="B784" s="58"/>
      <c r="C784" s="59" t="s">
        <v>48</v>
      </c>
      <c r="D784" s="60"/>
      <c r="E784" s="61"/>
      <c r="F784" s="61"/>
      <c r="G784" s="61"/>
      <c r="H784" s="62"/>
      <c r="L784" t="str">
        <f t="shared" si="142"/>
        <v>PPA</v>
      </c>
      <c r="M784" t="str">
        <f t="shared" ref="M784" si="151">C784</f>
        <v>Hidden Hollow Energy LLC - Hidden Hollow Energy</v>
      </c>
    </row>
    <row r="785" spans="1:14" x14ac:dyDescent="0.25">
      <c r="A785" s="63"/>
      <c r="B785" s="63"/>
      <c r="C785" s="63" t="s">
        <v>32</v>
      </c>
      <c r="D785" s="64"/>
      <c r="E785" s="64"/>
      <c r="F785" s="64"/>
      <c r="G785" s="64"/>
      <c r="H785" s="64"/>
      <c r="L785" t="str">
        <f t="shared" si="142"/>
        <v>PPA</v>
      </c>
      <c r="M785" t="str">
        <f t="shared" ref="M785" si="152">M784</f>
        <v>Hidden Hollow Energy LLC - Hidden Hollow Energy</v>
      </c>
    </row>
    <row r="786" spans="1:14" ht="18.75" x14ac:dyDescent="0.3">
      <c r="A786" s="65" t="s">
        <v>134</v>
      </c>
      <c r="B786" s="65"/>
      <c r="C786" s="63"/>
      <c r="D786" s="6">
        <f>E786-1</f>
        <v>2020</v>
      </c>
      <c r="E786" s="6">
        <f>F786-1</f>
        <v>2021</v>
      </c>
      <c r="F786" s="6">
        <f>G786-1</f>
        <v>2022</v>
      </c>
      <c r="G786" s="6">
        <f>H786-1</f>
        <v>2023</v>
      </c>
      <c r="H786" s="6">
        <v>2024</v>
      </c>
      <c r="L786" t="str">
        <f t="shared" si="142"/>
        <v>PPA</v>
      </c>
      <c r="M786" t="str">
        <f t="shared" si="143"/>
        <v>Hidden Hollow Energy LLC - Hidden Hollow Energy</v>
      </c>
    </row>
    <row r="787" spans="1:14" x14ac:dyDescent="0.25">
      <c r="A787" s="63"/>
      <c r="B787" s="2" t="str">
        <f>"Total MWh Produced from " &amp;C784</f>
        <v>Total MWh Produced from Hidden Hollow Energy LLC - Hidden Hollow Energy</v>
      </c>
      <c r="C787" s="66"/>
      <c r="D787" s="67">
        <v>25987</v>
      </c>
      <c r="E787" s="67">
        <v>454</v>
      </c>
      <c r="F787" s="67">
        <v>0</v>
      </c>
      <c r="G787" s="67">
        <v>0</v>
      </c>
      <c r="H787" s="68">
        <v>0</v>
      </c>
      <c r="L787" t="str">
        <f t="shared" si="142"/>
        <v>PPA</v>
      </c>
      <c r="M787" t="str">
        <f t="shared" si="143"/>
        <v>Hidden Hollow Energy LLC - Hidden Hollow Energy</v>
      </c>
      <c r="N787" t="str">
        <f t="shared" ref="N787:N790" si="153">B787</f>
        <v>Total MWh Produced from Hidden Hollow Energy LLC - Hidden Hollow Energy</v>
      </c>
    </row>
    <row r="788" spans="1:14" x14ac:dyDescent="0.25">
      <c r="A788" s="63"/>
      <c r="B788" s="2" t="s">
        <v>102</v>
      </c>
      <c r="C788" s="66"/>
      <c r="D788" s="157">
        <v>1</v>
      </c>
      <c r="E788" s="157">
        <v>1</v>
      </c>
      <c r="F788" s="157">
        <v>1</v>
      </c>
      <c r="G788" s="157">
        <v>1</v>
      </c>
      <c r="H788" s="158">
        <v>1</v>
      </c>
      <c r="L788" t="str">
        <f t="shared" si="142"/>
        <v>PPA</v>
      </c>
      <c r="M788" t="str">
        <f t="shared" si="143"/>
        <v>Hidden Hollow Energy LLC - Hidden Hollow Energy</v>
      </c>
      <c r="N788" t="str">
        <f t="shared" si="153"/>
        <v>Percent of MWh Qualifying Under RCW 19.285</v>
      </c>
    </row>
    <row r="789" spans="1:14" x14ac:dyDescent="0.25">
      <c r="A789" s="63"/>
      <c r="B789" s="2" t="s">
        <v>135</v>
      </c>
      <c r="C789" s="66"/>
      <c r="D789" s="69">
        <v>1</v>
      </c>
      <c r="E789" s="69">
        <v>1</v>
      </c>
      <c r="F789" s="69">
        <v>1</v>
      </c>
      <c r="G789" s="69">
        <v>1</v>
      </c>
      <c r="H789" s="70">
        <v>1</v>
      </c>
      <c r="L789" t="str">
        <f t="shared" si="142"/>
        <v>PPA</v>
      </c>
      <c r="M789" t="str">
        <f t="shared" si="143"/>
        <v>Hidden Hollow Energy LLC - Hidden Hollow Energy</v>
      </c>
      <c r="N789" t="str">
        <f t="shared" si="153"/>
        <v>Percent of Qualifying MWh Allocated to WA</v>
      </c>
    </row>
    <row r="790" spans="1:14" x14ac:dyDescent="0.25">
      <c r="A790" s="63"/>
      <c r="B790" s="1" t="s">
        <v>101</v>
      </c>
      <c r="C790" s="79"/>
      <c r="D790" s="159">
        <f>ROUNDDOWN(D787*D788*D789,0)</f>
        <v>25987</v>
      </c>
      <c r="E790" s="159">
        <f>ROUNDDOWN(E787*E788*E789,0)</f>
        <v>454</v>
      </c>
      <c r="F790" s="159">
        <f>ROUNDDOWN(F787*F788*F789,0)</f>
        <v>0</v>
      </c>
      <c r="G790" s="159">
        <f>ROUNDDOWN(G787*G788*G789,0)</f>
        <v>0</v>
      </c>
      <c r="H790" s="159">
        <f>ROUNDDOWN(H787*H788*H789,0)</f>
        <v>0</v>
      </c>
      <c r="L790" t="str">
        <f t="shared" si="142"/>
        <v>PPA</v>
      </c>
      <c r="M790" t="str">
        <f t="shared" si="143"/>
        <v>Hidden Hollow Energy LLC - Hidden Hollow Energy</v>
      </c>
      <c r="N790" t="str">
        <f t="shared" si="153"/>
        <v>Eligible MWh Available for RCW 19.285 Compliance</v>
      </c>
    </row>
    <row r="791" spans="1:14" x14ac:dyDescent="0.25">
      <c r="A791" s="63"/>
      <c r="B791" s="63"/>
      <c r="C791" s="63"/>
      <c r="D791" s="71"/>
      <c r="E791" s="71"/>
      <c r="F791" s="71"/>
      <c r="G791" s="72"/>
      <c r="H791" s="73"/>
      <c r="L791" t="str">
        <f t="shared" si="142"/>
        <v>PPA</v>
      </c>
      <c r="M791" t="str">
        <f t="shared" si="143"/>
        <v>Hidden Hollow Energy LLC - Hidden Hollow Energy</v>
      </c>
    </row>
    <row r="792" spans="1:14" ht="18.75" x14ac:dyDescent="0.3">
      <c r="A792" s="65" t="s">
        <v>136</v>
      </c>
      <c r="B792" s="63"/>
      <c r="C792" s="63"/>
      <c r="D792" s="6">
        <f>E792-1</f>
        <v>2020</v>
      </c>
      <c r="E792" s="6">
        <f>F792-1</f>
        <v>2021</v>
      </c>
      <c r="F792" s="6">
        <f>G792-1</f>
        <v>2022</v>
      </c>
      <c r="G792" s="6">
        <f>H792-1</f>
        <v>2023</v>
      </c>
      <c r="H792" s="6">
        <v>2024</v>
      </c>
      <c r="L792" t="str">
        <f t="shared" si="142"/>
        <v>PPA</v>
      </c>
      <c r="M792" t="str">
        <f t="shared" si="143"/>
        <v>Hidden Hollow Energy LLC - Hidden Hollow Energy</v>
      </c>
    </row>
    <row r="793" spans="1:14" x14ac:dyDescent="0.25">
      <c r="A793" s="63"/>
      <c r="B793" s="2" t="s">
        <v>106</v>
      </c>
      <c r="C793" s="66"/>
      <c r="D793" s="109">
        <v>0</v>
      </c>
      <c r="E793" s="110">
        <v>0</v>
      </c>
      <c r="F793" s="110">
        <v>0</v>
      </c>
      <c r="G793" s="110">
        <v>0</v>
      </c>
      <c r="H793" s="111">
        <v>0</v>
      </c>
      <c r="L793" t="str">
        <f t="shared" si="142"/>
        <v>PPA</v>
      </c>
      <c r="M793" t="str">
        <f t="shared" si="143"/>
        <v>Hidden Hollow Energy LLC - Hidden Hollow Energy</v>
      </c>
      <c r="N793" t="str">
        <f t="shared" ref="N793:N795" si="154">B793</f>
        <v>Extra Apprenticeship Credit</v>
      </c>
    </row>
    <row r="794" spans="1:14" x14ac:dyDescent="0.25">
      <c r="A794" s="63"/>
      <c r="B794" s="2" t="s">
        <v>110</v>
      </c>
      <c r="C794" s="66"/>
      <c r="D794" s="16">
        <v>25987</v>
      </c>
      <c r="E794" s="112">
        <v>454</v>
      </c>
      <c r="F794" s="112">
        <v>0</v>
      </c>
      <c r="G794" s="112">
        <v>0</v>
      </c>
      <c r="H794" s="113">
        <v>0</v>
      </c>
      <c r="L794" t="str">
        <f t="shared" si="142"/>
        <v>PPA</v>
      </c>
      <c r="M794" t="str">
        <f t="shared" si="143"/>
        <v>Hidden Hollow Energy LLC - Hidden Hollow Energy</v>
      </c>
      <c r="N794" t="str">
        <f t="shared" si="154"/>
        <v>Distributed Generation Bonus</v>
      </c>
    </row>
    <row r="795" spans="1:14" x14ac:dyDescent="0.25">
      <c r="A795" s="63"/>
      <c r="B795" s="1" t="s">
        <v>111</v>
      </c>
      <c r="C795" s="79"/>
      <c r="D795" s="74">
        <f>ROUND(D793+D794,0)</f>
        <v>25987</v>
      </c>
      <c r="E795" s="74">
        <f>ROUND(E793+E794,0)</f>
        <v>454</v>
      </c>
      <c r="F795" s="74">
        <f>ROUND(F793+F794,0)</f>
        <v>0</v>
      </c>
      <c r="G795" s="74">
        <f>ROUND(G793+G794,0)</f>
        <v>0</v>
      </c>
      <c r="H795" s="74">
        <f>ROUND(H793+H794,0)</f>
        <v>0</v>
      </c>
      <c r="L795" t="str">
        <f t="shared" si="142"/>
        <v>PPA</v>
      </c>
      <c r="M795" t="str">
        <f t="shared" si="143"/>
        <v>Hidden Hollow Energy LLC - Hidden Hollow Energy</v>
      </c>
      <c r="N795" t="str">
        <f t="shared" si="154"/>
        <v>Total Quantity from Non REC Eligible Generation</v>
      </c>
    </row>
    <row r="796" spans="1:14" x14ac:dyDescent="0.25">
      <c r="A796" s="63"/>
      <c r="B796" s="63"/>
      <c r="C796" s="63"/>
      <c r="D796" s="75"/>
      <c r="E796" s="75"/>
      <c r="F796" s="75"/>
      <c r="G796" s="75"/>
      <c r="H796" s="76"/>
      <c r="L796" t="str">
        <f t="shared" si="142"/>
        <v>PPA</v>
      </c>
      <c r="M796" t="str">
        <f t="shared" si="143"/>
        <v>Hidden Hollow Energy LLC - Hidden Hollow Energy</v>
      </c>
    </row>
    <row r="797" spans="1:14" ht="18.75" x14ac:dyDescent="0.3">
      <c r="A797" s="65" t="s">
        <v>137</v>
      </c>
      <c r="B797" s="63"/>
      <c r="C797" s="63"/>
      <c r="D797" s="6">
        <f>E797-1</f>
        <v>2020</v>
      </c>
      <c r="E797" s="6">
        <f>F797-1</f>
        <v>2021</v>
      </c>
      <c r="F797" s="6">
        <f>G797-1</f>
        <v>2022</v>
      </c>
      <c r="G797" s="6">
        <f>H797-1</f>
        <v>2023</v>
      </c>
      <c r="H797" s="6">
        <v>2024</v>
      </c>
      <c r="L797" t="str">
        <f t="shared" si="142"/>
        <v>PPA</v>
      </c>
      <c r="M797" t="str">
        <f t="shared" si="143"/>
        <v>Hidden Hollow Energy LLC - Hidden Hollow Energy</v>
      </c>
    </row>
    <row r="798" spans="1:14" x14ac:dyDescent="0.25">
      <c r="A798" s="63"/>
      <c r="B798" s="2" t="s">
        <v>130</v>
      </c>
      <c r="C798" s="66"/>
      <c r="D798" s="67">
        <v>0</v>
      </c>
      <c r="E798" s="67">
        <v>0</v>
      </c>
      <c r="F798" s="67">
        <v>0</v>
      </c>
      <c r="G798" s="67">
        <v>0</v>
      </c>
      <c r="H798" s="68">
        <v>0</v>
      </c>
      <c r="L798" t="str">
        <f t="shared" si="142"/>
        <v>PPA</v>
      </c>
      <c r="M798" t="str">
        <f t="shared" si="143"/>
        <v>Hidden Hollow Energy LLC - Hidden Hollow Energy</v>
      </c>
      <c r="N798" t="str">
        <f t="shared" ref="N798:N801" si="155">B798</f>
        <v>Quantity of RECs Sold</v>
      </c>
    </row>
    <row r="799" spans="1:14" x14ac:dyDescent="0.25">
      <c r="A799" s="63"/>
      <c r="B799" s="77" t="s">
        <v>131</v>
      </c>
      <c r="C799" s="108"/>
      <c r="D799" s="103">
        <v>0</v>
      </c>
      <c r="E799" s="103">
        <v>0</v>
      </c>
      <c r="F799" s="103">
        <v>0</v>
      </c>
      <c r="G799" s="103">
        <v>0</v>
      </c>
      <c r="H799" s="104">
        <v>0</v>
      </c>
      <c r="L799" t="str">
        <f t="shared" si="142"/>
        <v>PPA</v>
      </c>
      <c r="M799" t="str">
        <f t="shared" si="143"/>
        <v>Hidden Hollow Energy LLC - Hidden Hollow Energy</v>
      </c>
      <c r="N799" t="str">
        <f t="shared" si="155"/>
        <v>Bonus Incentives Transferred</v>
      </c>
    </row>
    <row r="800" spans="1:14" x14ac:dyDescent="0.25">
      <c r="A800" s="63"/>
      <c r="B800" s="77" t="s">
        <v>132</v>
      </c>
      <c r="D800" s="105">
        <v>0</v>
      </c>
      <c r="E800" s="106">
        <v>0</v>
      </c>
      <c r="F800" s="106">
        <v>0</v>
      </c>
      <c r="G800" s="106">
        <v>0</v>
      </c>
      <c r="H800" s="107">
        <v>0</v>
      </c>
      <c r="L800" t="str">
        <f t="shared" si="142"/>
        <v>PPA</v>
      </c>
      <c r="M800" t="str">
        <f t="shared" si="143"/>
        <v>Hidden Hollow Energy LLC - Hidden Hollow Energy</v>
      </c>
      <c r="N800" t="str">
        <f t="shared" si="155"/>
        <v>Bonus Incentives Not Realized</v>
      </c>
    </row>
    <row r="801" spans="1:14" x14ac:dyDescent="0.25">
      <c r="A801" s="63"/>
      <c r="B801" s="1" t="s">
        <v>133</v>
      </c>
      <c r="C801" s="63"/>
      <c r="D801" s="78">
        <f>SUM(D798:D800)</f>
        <v>0</v>
      </c>
      <c r="E801" s="78">
        <f>SUM(E798:E800)</f>
        <v>0</v>
      </c>
      <c r="F801" s="78">
        <f>SUM(F798:F800)</f>
        <v>0</v>
      </c>
      <c r="G801" s="78">
        <f>SUM(G798:G800)</f>
        <v>0</v>
      </c>
      <c r="H801" s="78">
        <f>SUM(H798:H800)</f>
        <v>0</v>
      </c>
      <c r="L801" t="str">
        <f t="shared" si="142"/>
        <v>PPA</v>
      </c>
      <c r="M801" t="str">
        <f t="shared" si="143"/>
        <v>Hidden Hollow Energy LLC - Hidden Hollow Energy</v>
      </c>
      <c r="N801" t="str">
        <f t="shared" si="155"/>
        <v>Total Sold / Transferred / Unrealized</v>
      </c>
    </row>
    <row r="802" spans="1:14" x14ac:dyDescent="0.25">
      <c r="A802" s="63"/>
      <c r="B802" s="79"/>
      <c r="C802" s="63"/>
      <c r="D802" s="72"/>
      <c r="E802" s="72"/>
      <c r="F802" s="72"/>
      <c r="G802" s="72"/>
      <c r="H802" s="78"/>
      <c r="L802" t="str">
        <f t="shared" si="142"/>
        <v>PPA</v>
      </c>
      <c r="M802" t="str">
        <f t="shared" si="143"/>
        <v>Hidden Hollow Energy LLC - Hidden Hollow Energy</v>
      </c>
    </row>
    <row r="803" spans="1:14" ht="18.75" x14ac:dyDescent="0.3">
      <c r="A803" s="65" t="s">
        <v>124</v>
      </c>
      <c r="B803" s="63"/>
      <c r="C803" s="63"/>
      <c r="D803" s="6">
        <f>E803-1</f>
        <v>2020</v>
      </c>
      <c r="E803" s="6">
        <f>F803-1</f>
        <v>2021</v>
      </c>
      <c r="F803" s="6">
        <f>G803-1</f>
        <v>2022</v>
      </c>
      <c r="G803" s="6">
        <f>H803-1</f>
        <v>2023</v>
      </c>
      <c r="H803" s="6">
        <v>2024</v>
      </c>
      <c r="L803" t="str">
        <f t="shared" si="142"/>
        <v>PPA</v>
      </c>
      <c r="M803" t="str">
        <f t="shared" si="143"/>
        <v>Hidden Hollow Energy LLC - Hidden Hollow Energy</v>
      </c>
    </row>
    <row r="804" spans="1:14" x14ac:dyDescent="0.25">
      <c r="A804" s="63"/>
      <c r="B804" s="2" t="str">
        <f>(D803-1) &amp; " Surplus Applied to " &amp; D803</f>
        <v>2019 Surplus Applied to 2020</v>
      </c>
      <c r="C804" s="63"/>
      <c r="D804" s="80">
        <v>0</v>
      </c>
      <c r="E804" s="81"/>
      <c r="F804" s="81"/>
      <c r="G804" s="81"/>
      <c r="H804" s="82"/>
      <c r="L804" t="str">
        <f t="shared" si="142"/>
        <v>PPA</v>
      </c>
      <c r="M804" t="str">
        <f t="shared" si="143"/>
        <v>Hidden Hollow Energy LLC - Hidden Hollow Energy</v>
      </c>
      <c r="N804" t="str">
        <f t="shared" ref="N804:N814" si="156">B804</f>
        <v>2019 Surplus Applied to 2020</v>
      </c>
    </row>
    <row r="805" spans="1:14" x14ac:dyDescent="0.25">
      <c r="A805" s="63"/>
      <c r="B805" s="2" t="str">
        <f>D803 &amp; " Surplus Applied to " &amp; (D803-1)</f>
        <v>2020 Surplus Applied to 2019</v>
      </c>
      <c r="C805" s="63"/>
      <c r="D805" s="83">
        <v>0</v>
      </c>
      <c r="E805" s="84"/>
      <c r="F805" s="84"/>
      <c r="G805" s="84"/>
      <c r="H805" s="85"/>
      <c r="L805" t="str">
        <f t="shared" ref="L805:L868" si="157">VLOOKUP(M805,$B$4:$D$47,3)</f>
        <v>PPA</v>
      </c>
      <c r="M805" t="str">
        <f t="shared" ref="M805:M868" si="158">M804</f>
        <v>Hidden Hollow Energy LLC - Hidden Hollow Energy</v>
      </c>
      <c r="N805" t="str">
        <f t="shared" si="156"/>
        <v>2020 Surplus Applied to 2019</v>
      </c>
    </row>
    <row r="806" spans="1:14" x14ac:dyDescent="0.25">
      <c r="A806" s="63"/>
      <c r="B806" s="2" t="str">
        <f>(E803-1) &amp; " Surplus Applied to " &amp; E803</f>
        <v>2020 Surplus Applied to 2021</v>
      </c>
      <c r="C806" s="63"/>
      <c r="D806" s="86">
        <f>-E806</f>
        <v>0</v>
      </c>
      <c r="E806" s="87">
        <v>0</v>
      </c>
      <c r="F806" s="35"/>
      <c r="G806" s="35"/>
      <c r="H806" s="36"/>
      <c r="L806" t="str">
        <f t="shared" si="157"/>
        <v>PPA</v>
      </c>
      <c r="M806" t="str">
        <f t="shared" si="158"/>
        <v>Hidden Hollow Energy LLC - Hidden Hollow Energy</v>
      </c>
      <c r="N806" t="str">
        <f t="shared" si="156"/>
        <v>2020 Surplus Applied to 2021</v>
      </c>
    </row>
    <row r="807" spans="1:14" x14ac:dyDescent="0.25">
      <c r="A807" s="63"/>
      <c r="B807" s="2" t="str">
        <f>E803 &amp; " Surplus Applied to " &amp; (E803-1)</f>
        <v>2021 Surplus Applied to 2020</v>
      </c>
      <c r="C807" s="63"/>
      <c r="D807" s="88">
        <f>-E807</f>
        <v>0</v>
      </c>
      <c r="E807" s="89">
        <v>0</v>
      </c>
      <c r="F807" s="84"/>
      <c r="G807" s="84"/>
      <c r="H807" s="85"/>
      <c r="L807" t="str">
        <f t="shared" si="157"/>
        <v>PPA</v>
      </c>
      <c r="M807" t="str">
        <f t="shared" si="158"/>
        <v>Hidden Hollow Energy LLC - Hidden Hollow Energy</v>
      </c>
      <c r="N807" t="str">
        <f t="shared" si="156"/>
        <v>2021 Surplus Applied to 2020</v>
      </c>
    </row>
    <row r="808" spans="1:14" x14ac:dyDescent="0.25">
      <c r="A808" s="63"/>
      <c r="B808" s="2" t="str">
        <f>(F803-1) &amp; " Surplus Applied to " &amp; F803</f>
        <v>2021 Surplus Applied to 2022</v>
      </c>
      <c r="C808" s="63"/>
      <c r="D808" s="41"/>
      <c r="E808" s="90">
        <f>-F808</f>
        <v>0</v>
      </c>
      <c r="F808" s="38">
        <v>0</v>
      </c>
      <c r="G808" s="39"/>
      <c r="H808" s="40"/>
      <c r="L808" t="str">
        <f t="shared" si="157"/>
        <v>PPA</v>
      </c>
      <c r="M808" t="str">
        <f t="shared" si="158"/>
        <v>Hidden Hollow Energy LLC - Hidden Hollow Energy</v>
      </c>
      <c r="N808" t="str">
        <f t="shared" si="156"/>
        <v>2021 Surplus Applied to 2022</v>
      </c>
    </row>
    <row r="809" spans="1:14" x14ac:dyDescent="0.25">
      <c r="A809" s="63"/>
      <c r="B809" s="2" t="str">
        <f>F803 &amp; " Surplus Applied to " &amp; (F803-1)</f>
        <v>2022 Surplus Applied to 2021</v>
      </c>
      <c r="C809" s="63"/>
      <c r="D809" s="91"/>
      <c r="E809" s="92">
        <f>-F809</f>
        <v>0</v>
      </c>
      <c r="F809" s="89">
        <v>0</v>
      </c>
      <c r="G809" s="84"/>
      <c r="H809" s="85"/>
      <c r="L809" t="str">
        <f t="shared" si="157"/>
        <v>PPA</v>
      </c>
      <c r="M809" t="str">
        <f t="shared" si="158"/>
        <v>Hidden Hollow Energy LLC - Hidden Hollow Energy</v>
      </c>
      <c r="N809" t="str">
        <f t="shared" si="156"/>
        <v>2022 Surplus Applied to 2021</v>
      </c>
    </row>
    <row r="810" spans="1:14" x14ac:dyDescent="0.25">
      <c r="A810" s="63"/>
      <c r="B810" s="2" t="str">
        <f>(G803-1) &amp; " Surplus Applied to " &amp; G803</f>
        <v>2022 Surplus Applied to 2023</v>
      </c>
      <c r="C810" s="63"/>
      <c r="D810" s="41"/>
      <c r="E810" s="39"/>
      <c r="F810" s="90">
        <f>-G810</f>
        <v>0</v>
      </c>
      <c r="G810" s="38">
        <v>0</v>
      </c>
      <c r="H810" s="40"/>
      <c r="L810" t="str">
        <f t="shared" si="157"/>
        <v>PPA</v>
      </c>
      <c r="M810" t="str">
        <f t="shared" si="158"/>
        <v>Hidden Hollow Energy LLC - Hidden Hollow Energy</v>
      </c>
      <c r="N810" t="str">
        <f t="shared" si="156"/>
        <v>2022 Surplus Applied to 2023</v>
      </c>
    </row>
    <row r="811" spans="1:14" x14ac:dyDescent="0.25">
      <c r="A811" s="63"/>
      <c r="B811" s="2" t="str">
        <f>G803 &amp; " Surplus Applied to " &amp; (G803-1)</f>
        <v>2023 Surplus Applied to 2022</v>
      </c>
      <c r="C811" s="63"/>
      <c r="D811" s="91"/>
      <c r="E811" s="84"/>
      <c r="F811" s="92">
        <f>-G811</f>
        <v>0</v>
      </c>
      <c r="G811" s="89">
        <v>0</v>
      </c>
      <c r="H811" s="85"/>
      <c r="L811" t="str">
        <f t="shared" si="157"/>
        <v>PPA</v>
      </c>
      <c r="M811" t="str">
        <f t="shared" si="158"/>
        <v>Hidden Hollow Energy LLC - Hidden Hollow Energy</v>
      </c>
      <c r="N811" t="str">
        <f t="shared" si="156"/>
        <v>2023 Surplus Applied to 2022</v>
      </c>
    </row>
    <row r="812" spans="1:14" x14ac:dyDescent="0.25">
      <c r="A812" s="63"/>
      <c r="B812" s="2" t="str">
        <f>(H803-1) &amp; " Surplus Applied to " &amp; H803</f>
        <v>2023 Surplus Applied to 2024</v>
      </c>
      <c r="C812" s="63"/>
      <c r="D812" s="41"/>
      <c r="E812" s="39"/>
      <c r="F812" s="39"/>
      <c r="G812" s="90">
        <f>-H812</f>
        <v>0</v>
      </c>
      <c r="H812" s="42">
        <v>0</v>
      </c>
      <c r="L812" t="str">
        <f t="shared" si="157"/>
        <v>PPA</v>
      </c>
      <c r="M812" t="str">
        <f t="shared" si="158"/>
        <v>Hidden Hollow Energy LLC - Hidden Hollow Energy</v>
      </c>
      <c r="N812" t="str">
        <f t="shared" si="156"/>
        <v>2023 Surplus Applied to 2024</v>
      </c>
    </row>
    <row r="813" spans="1:14" x14ac:dyDescent="0.25">
      <c r="A813" s="63"/>
      <c r="B813" s="2" t="str">
        <f>H803 &amp; " Surplus Applied to " &amp; (H803-1)</f>
        <v>2024 Surplus Applied to 2023</v>
      </c>
      <c r="C813" s="63"/>
      <c r="D813" s="93"/>
      <c r="E813" s="94"/>
      <c r="F813" s="94"/>
      <c r="G813" s="95">
        <f>-H813</f>
        <v>0</v>
      </c>
      <c r="H813" s="96">
        <v>0</v>
      </c>
      <c r="L813" t="str">
        <f t="shared" si="157"/>
        <v>PPA</v>
      </c>
      <c r="M813" t="str">
        <f t="shared" si="158"/>
        <v>Hidden Hollow Energy LLC - Hidden Hollow Energy</v>
      </c>
      <c r="N813" t="str">
        <f t="shared" si="156"/>
        <v>2024 Surplus Applied to 2023</v>
      </c>
    </row>
    <row r="814" spans="1:14" x14ac:dyDescent="0.25">
      <c r="A814" s="63"/>
      <c r="B814" s="1" t="s">
        <v>125</v>
      </c>
      <c r="C814" s="63"/>
      <c r="D814" s="78">
        <f>SUM(D804:D813)</f>
        <v>0</v>
      </c>
      <c r="E814" s="78">
        <f>SUM(E804:E813)</f>
        <v>0</v>
      </c>
      <c r="F814" s="78">
        <f>SUM(F804:F813)</f>
        <v>0</v>
      </c>
      <c r="G814" s="78">
        <f>SUM(G804:G813)</f>
        <v>0</v>
      </c>
      <c r="H814" s="78">
        <f>SUM(H804:H813)</f>
        <v>0</v>
      </c>
      <c r="L814" t="str">
        <f t="shared" si="157"/>
        <v>PPA</v>
      </c>
      <c r="M814" t="str">
        <f t="shared" si="158"/>
        <v>Hidden Hollow Energy LLC - Hidden Hollow Energy</v>
      </c>
      <c r="N814" t="str">
        <f t="shared" si="156"/>
        <v>Net Surplus Adjustments</v>
      </c>
    </row>
    <row r="815" spans="1:14" x14ac:dyDescent="0.25">
      <c r="A815" s="63"/>
      <c r="B815" s="79"/>
      <c r="C815" s="63"/>
      <c r="D815" s="78"/>
      <c r="E815" s="78"/>
      <c r="F815" s="78"/>
      <c r="G815" s="78"/>
      <c r="H815" s="78"/>
      <c r="L815" t="str">
        <f t="shared" si="157"/>
        <v>PPA</v>
      </c>
      <c r="M815" t="str">
        <f t="shared" si="158"/>
        <v>Hidden Hollow Energy LLC - Hidden Hollow Energy</v>
      </c>
    </row>
    <row r="816" spans="1:14" x14ac:dyDescent="0.25">
      <c r="A816" s="63"/>
      <c r="B816" s="1" t="s">
        <v>126</v>
      </c>
      <c r="C816" s="66"/>
      <c r="D816" s="97">
        <v>0</v>
      </c>
      <c r="E816" s="98">
        <v>0</v>
      </c>
      <c r="F816" s="98">
        <v>0</v>
      </c>
      <c r="G816" s="98">
        <v>0</v>
      </c>
      <c r="H816" s="99">
        <v>0</v>
      </c>
      <c r="L816" t="str">
        <f t="shared" si="157"/>
        <v>PPA</v>
      </c>
      <c r="M816" t="str">
        <f t="shared" si="158"/>
        <v>Hidden Hollow Energy LLC - Hidden Hollow Energy</v>
      </c>
      <c r="N816" t="str">
        <f t="shared" ref="N816" si="159">B816</f>
        <v>Adjustment for Events Beyond Control</v>
      </c>
    </row>
    <row r="817" spans="1:14" x14ac:dyDescent="0.25">
      <c r="A817" s="63"/>
      <c r="B817" s="79"/>
      <c r="C817" s="63"/>
      <c r="D817" s="78"/>
      <c r="E817" s="78"/>
      <c r="F817" s="78"/>
      <c r="G817" s="78"/>
      <c r="H817" s="78"/>
      <c r="L817" t="str">
        <f t="shared" si="157"/>
        <v>PPA</v>
      </c>
      <c r="M817" t="str">
        <f t="shared" si="158"/>
        <v>Hidden Hollow Energy LLC - Hidden Hollow Energy</v>
      </c>
    </row>
    <row r="818" spans="1:14" ht="18.75" x14ac:dyDescent="0.3">
      <c r="A818" s="65" t="s">
        <v>138</v>
      </c>
      <c r="B818" s="63"/>
      <c r="C818" s="66"/>
      <c r="D818" s="100">
        <f>SUM(D790,D795,D801,D814,D816)</f>
        <v>51974</v>
      </c>
      <c r="E818" s="100">
        <f>SUM(E790,E795,E801,E814,E816)</f>
        <v>908</v>
      </c>
      <c r="F818" s="100">
        <f>SUM(F790,F795,F801,F814,F816)</f>
        <v>0</v>
      </c>
      <c r="G818" s="100">
        <f>SUM(G790,G795,G801,G814,G816)</f>
        <v>0</v>
      </c>
      <c r="H818" s="101">
        <f>SUM(H790,H795,H801,H814,H816)</f>
        <v>0</v>
      </c>
      <c r="L818" t="str">
        <f t="shared" si="157"/>
        <v>PPA</v>
      </c>
      <c r="M818" t="str">
        <f t="shared" si="158"/>
        <v>Hidden Hollow Energy LLC - Hidden Hollow Energy</v>
      </c>
    </row>
    <row r="819" spans="1:14" x14ac:dyDescent="0.25">
      <c r="A819" s="63"/>
      <c r="B819" s="79"/>
      <c r="C819" s="102" t="s">
        <v>128</v>
      </c>
      <c r="D819" s="78">
        <v>25987</v>
      </c>
      <c r="E819" s="78">
        <v>454</v>
      </c>
      <c r="F819" s="78">
        <v>0</v>
      </c>
      <c r="G819" s="78">
        <v>0</v>
      </c>
      <c r="H819" s="78">
        <v>0</v>
      </c>
      <c r="L819" t="str">
        <f t="shared" si="157"/>
        <v>PPA</v>
      </c>
      <c r="M819" t="str">
        <f t="shared" si="158"/>
        <v>Hidden Hollow Energy LLC - Hidden Hollow Energy</v>
      </c>
    </row>
    <row r="820" spans="1:14" x14ac:dyDescent="0.25">
      <c r="A820" s="63" t="s">
        <v>145</v>
      </c>
      <c r="B820" s="63"/>
      <c r="C820" s="63"/>
      <c r="D820" s="64"/>
      <c r="E820" s="64"/>
      <c r="F820" s="64"/>
      <c r="G820" s="64"/>
      <c r="H820" s="64"/>
      <c r="L820" t="str">
        <f t="shared" si="157"/>
        <v>PPA</v>
      </c>
      <c r="M820" t="str">
        <f t="shared" si="158"/>
        <v>Hidden Hollow Energy LLC - Hidden Hollow Energy</v>
      </c>
    </row>
    <row r="821" spans="1:14" x14ac:dyDescent="0.25">
      <c r="L821" t="str">
        <f t="shared" si="157"/>
        <v>PPA</v>
      </c>
      <c r="M821" t="str">
        <f t="shared" si="158"/>
        <v>Hidden Hollow Energy LLC - Hidden Hollow Energy</v>
      </c>
    </row>
    <row r="822" spans="1:14" ht="21" x14ac:dyDescent="0.35">
      <c r="A822" s="58">
        <f>A784+1</f>
        <v>21</v>
      </c>
      <c r="B822" s="58"/>
      <c r="C822" s="59" t="s">
        <v>51</v>
      </c>
      <c r="D822" s="60"/>
      <c r="E822" s="61"/>
      <c r="F822" s="61"/>
      <c r="G822" s="61"/>
      <c r="H822" s="62"/>
      <c r="L822" t="str">
        <f t="shared" si="157"/>
        <v>PSE owned</v>
      </c>
      <c r="M822" t="str">
        <f t="shared" ref="M822" si="160">C822</f>
        <v>Horse Butte Wind</v>
      </c>
    </row>
    <row r="823" spans="1:14" x14ac:dyDescent="0.25">
      <c r="A823" s="63"/>
      <c r="B823" s="63"/>
      <c r="C823" s="63" t="s">
        <v>32</v>
      </c>
      <c r="D823" s="64"/>
      <c r="E823" s="64"/>
      <c r="F823" s="64"/>
      <c r="G823" s="64"/>
      <c r="H823" s="64"/>
      <c r="L823" t="str">
        <f t="shared" si="157"/>
        <v>PSE owned</v>
      </c>
      <c r="M823" t="str">
        <f t="shared" ref="M823" si="161">M822</f>
        <v>Horse Butte Wind</v>
      </c>
    </row>
    <row r="824" spans="1:14" ht="18.75" x14ac:dyDescent="0.3">
      <c r="A824" s="65" t="s">
        <v>134</v>
      </c>
      <c r="B824" s="65"/>
      <c r="C824" s="63"/>
      <c r="D824" s="6">
        <f>E824-1</f>
        <v>2020</v>
      </c>
      <c r="E824" s="6">
        <f>F824-1</f>
        <v>2021</v>
      </c>
      <c r="F824" s="6">
        <f>G824-1</f>
        <v>2022</v>
      </c>
      <c r="G824" s="6">
        <f>H824-1</f>
        <v>2023</v>
      </c>
      <c r="H824" s="6">
        <v>2024</v>
      </c>
      <c r="L824" t="str">
        <f t="shared" si="157"/>
        <v>PSE owned</v>
      </c>
      <c r="M824" t="str">
        <f t="shared" si="158"/>
        <v>Horse Butte Wind</v>
      </c>
    </row>
    <row r="825" spans="1:14" x14ac:dyDescent="0.25">
      <c r="A825" s="63"/>
      <c r="B825" s="2" t="str">
        <f>"Total MWh Produced from " &amp;C822</f>
        <v>Total MWh Produced from Horse Butte Wind</v>
      </c>
      <c r="C825" s="66"/>
      <c r="D825" s="67">
        <v>13340</v>
      </c>
      <c r="E825" s="67">
        <v>0</v>
      </c>
      <c r="F825" s="67">
        <v>0</v>
      </c>
      <c r="G825" s="67">
        <v>0</v>
      </c>
      <c r="H825" s="68">
        <v>0</v>
      </c>
      <c r="L825" t="str">
        <f t="shared" si="157"/>
        <v>PSE owned</v>
      </c>
      <c r="M825" t="str">
        <f t="shared" si="158"/>
        <v>Horse Butte Wind</v>
      </c>
      <c r="N825" t="str">
        <f t="shared" ref="N825:N828" si="162">B825</f>
        <v>Total MWh Produced from Horse Butte Wind</v>
      </c>
    </row>
    <row r="826" spans="1:14" x14ac:dyDescent="0.25">
      <c r="A826" s="63"/>
      <c r="B826" s="2" t="s">
        <v>102</v>
      </c>
      <c r="C826" s="66"/>
      <c r="D826" s="157">
        <v>1</v>
      </c>
      <c r="E826" s="157">
        <v>1</v>
      </c>
      <c r="F826" s="157">
        <v>1</v>
      </c>
      <c r="G826" s="157">
        <v>1</v>
      </c>
      <c r="H826" s="158">
        <v>1</v>
      </c>
      <c r="L826" t="str">
        <f t="shared" si="157"/>
        <v>PSE owned</v>
      </c>
      <c r="M826" t="str">
        <f t="shared" si="158"/>
        <v>Horse Butte Wind</v>
      </c>
      <c r="N826" t="str">
        <f t="shared" si="162"/>
        <v>Percent of MWh Qualifying Under RCW 19.285</v>
      </c>
    </row>
    <row r="827" spans="1:14" x14ac:dyDescent="0.25">
      <c r="A827" s="63"/>
      <c r="B827" s="2" t="s">
        <v>135</v>
      </c>
      <c r="C827" s="66"/>
      <c r="D827" s="69">
        <v>1</v>
      </c>
      <c r="E827" s="69">
        <v>1</v>
      </c>
      <c r="F827" s="69">
        <v>1</v>
      </c>
      <c r="G827" s="69">
        <v>1</v>
      </c>
      <c r="H827" s="70">
        <v>1</v>
      </c>
      <c r="L827" t="str">
        <f t="shared" si="157"/>
        <v>PSE owned</v>
      </c>
      <c r="M827" t="str">
        <f t="shared" si="158"/>
        <v>Horse Butte Wind</v>
      </c>
      <c r="N827" t="str">
        <f t="shared" si="162"/>
        <v>Percent of Qualifying MWh Allocated to WA</v>
      </c>
    </row>
    <row r="828" spans="1:14" x14ac:dyDescent="0.25">
      <c r="A828" s="63"/>
      <c r="B828" s="1" t="s">
        <v>101</v>
      </c>
      <c r="C828" s="79"/>
      <c r="D828" s="159">
        <f>ROUNDDOWN(D825*D826*D827,0)</f>
        <v>13340</v>
      </c>
      <c r="E828" s="159">
        <f>ROUNDDOWN(E825*E826*E827,0)</f>
        <v>0</v>
      </c>
      <c r="F828" s="159">
        <f>ROUNDDOWN(F825*F826*F827,0)</f>
        <v>0</v>
      </c>
      <c r="G828" s="159">
        <f>ROUNDDOWN(G825*G826*G827,0)</f>
        <v>0</v>
      </c>
      <c r="H828" s="159">
        <f>ROUNDDOWN(H825*H826*H827,0)</f>
        <v>0</v>
      </c>
      <c r="L828" t="str">
        <f t="shared" si="157"/>
        <v>PSE owned</v>
      </c>
      <c r="M828" t="str">
        <f t="shared" si="158"/>
        <v>Horse Butte Wind</v>
      </c>
      <c r="N828" t="str">
        <f t="shared" si="162"/>
        <v>Eligible MWh Available for RCW 19.285 Compliance</v>
      </c>
    </row>
    <row r="829" spans="1:14" x14ac:dyDescent="0.25">
      <c r="A829" s="63"/>
      <c r="B829" s="63"/>
      <c r="C829" s="63"/>
      <c r="D829" s="71"/>
      <c r="E829" s="71"/>
      <c r="F829" s="71"/>
      <c r="G829" s="72"/>
      <c r="H829" s="73"/>
      <c r="L829" t="str">
        <f t="shared" si="157"/>
        <v>PSE owned</v>
      </c>
      <c r="M829" t="str">
        <f t="shared" si="158"/>
        <v>Horse Butte Wind</v>
      </c>
    </row>
    <row r="830" spans="1:14" ht="18.75" x14ac:dyDescent="0.3">
      <c r="A830" s="65" t="s">
        <v>136</v>
      </c>
      <c r="B830" s="63"/>
      <c r="C830" s="63"/>
      <c r="D830" s="6">
        <f>E830-1</f>
        <v>2020</v>
      </c>
      <c r="E830" s="6">
        <f>F830-1</f>
        <v>2021</v>
      </c>
      <c r="F830" s="6">
        <f>G830-1</f>
        <v>2022</v>
      </c>
      <c r="G830" s="6">
        <f>H830-1</f>
        <v>2023</v>
      </c>
      <c r="H830" s="6">
        <v>2024</v>
      </c>
      <c r="L830" t="str">
        <f t="shared" si="157"/>
        <v>PSE owned</v>
      </c>
      <c r="M830" t="str">
        <f t="shared" si="158"/>
        <v>Horse Butte Wind</v>
      </c>
    </row>
    <row r="831" spans="1:14" x14ac:dyDescent="0.25">
      <c r="A831" s="63"/>
      <c r="B831" s="2" t="s">
        <v>106</v>
      </c>
      <c r="C831" s="66"/>
      <c r="D831" s="109">
        <v>0</v>
      </c>
      <c r="E831" s="110">
        <v>0</v>
      </c>
      <c r="F831" s="110">
        <v>0</v>
      </c>
      <c r="G831" s="110">
        <v>0</v>
      </c>
      <c r="H831" s="111">
        <v>0</v>
      </c>
      <c r="L831" t="str">
        <f t="shared" si="157"/>
        <v>PSE owned</v>
      </c>
      <c r="M831" t="str">
        <f t="shared" si="158"/>
        <v>Horse Butte Wind</v>
      </c>
      <c r="N831" t="str">
        <f t="shared" ref="N831:N833" si="163">B831</f>
        <v>Extra Apprenticeship Credit</v>
      </c>
    </row>
    <row r="832" spans="1:14" x14ac:dyDescent="0.25">
      <c r="A832" s="63"/>
      <c r="B832" s="2" t="s">
        <v>110</v>
      </c>
      <c r="C832" s="66"/>
      <c r="D832" s="16">
        <v>0</v>
      </c>
      <c r="E832" s="112">
        <v>0</v>
      </c>
      <c r="F832" s="112">
        <v>0</v>
      </c>
      <c r="G832" s="112">
        <v>0</v>
      </c>
      <c r="H832" s="113">
        <v>0</v>
      </c>
      <c r="L832" t="str">
        <f t="shared" si="157"/>
        <v>PSE owned</v>
      </c>
      <c r="M832" t="str">
        <f t="shared" si="158"/>
        <v>Horse Butte Wind</v>
      </c>
      <c r="N832" t="str">
        <f t="shared" si="163"/>
        <v>Distributed Generation Bonus</v>
      </c>
    </row>
    <row r="833" spans="1:14" x14ac:dyDescent="0.25">
      <c r="A833" s="63"/>
      <c r="B833" s="1" t="s">
        <v>111</v>
      </c>
      <c r="C833" s="79"/>
      <c r="D833" s="74">
        <f>ROUND(D831+D832,0)</f>
        <v>0</v>
      </c>
      <c r="E833" s="74">
        <f>ROUND(E831+E832,0)</f>
        <v>0</v>
      </c>
      <c r="F833" s="74">
        <f>ROUND(F831+F832,0)</f>
        <v>0</v>
      </c>
      <c r="G833" s="74">
        <f>ROUND(G831+G832,0)</f>
        <v>0</v>
      </c>
      <c r="H833" s="74">
        <f>ROUND(H831+H832,0)</f>
        <v>0</v>
      </c>
      <c r="L833" t="str">
        <f t="shared" si="157"/>
        <v>PSE owned</v>
      </c>
      <c r="M833" t="str">
        <f t="shared" si="158"/>
        <v>Horse Butte Wind</v>
      </c>
      <c r="N833" t="str">
        <f t="shared" si="163"/>
        <v>Total Quantity from Non REC Eligible Generation</v>
      </c>
    </row>
    <row r="834" spans="1:14" x14ac:dyDescent="0.25">
      <c r="A834" s="63"/>
      <c r="B834" s="63"/>
      <c r="C834" s="63"/>
      <c r="D834" s="75"/>
      <c r="E834" s="75"/>
      <c r="F834" s="75"/>
      <c r="G834" s="75"/>
      <c r="H834" s="76"/>
      <c r="L834" t="str">
        <f t="shared" si="157"/>
        <v>PSE owned</v>
      </c>
      <c r="M834" t="str">
        <f t="shared" si="158"/>
        <v>Horse Butte Wind</v>
      </c>
    </row>
    <row r="835" spans="1:14" ht="18.75" x14ac:dyDescent="0.3">
      <c r="A835" s="65" t="s">
        <v>137</v>
      </c>
      <c r="B835" s="63"/>
      <c r="C835" s="63"/>
      <c r="D835" s="6">
        <f>E835-1</f>
        <v>2020</v>
      </c>
      <c r="E835" s="6">
        <f>F835-1</f>
        <v>2021</v>
      </c>
      <c r="F835" s="6">
        <f>G835-1</f>
        <v>2022</v>
      </c>
      <c r="G835" s="6">
        <f>H835-1</f>
        <v>2023</v>
      </c>
      <c r="H835" s="6">
        <v>2024</v>
      </c>
      <c r="L835" t="str">
        <f t="shared" si="157"/>
        <v>PSE owned</v>
      </c>
      <c r="M835" t="str">
        <f t="shared" si="158"/>
        <v>Horse Butte Wind</v>
      </c>
    </row>
    <row r="836" spans="1:14" x14ac:dyDescent="0.25">
      <c r="A836" s="63"/>
      <c r="B836" s="2" t="s">
        <v>130</v>
      </c>
      <c r="C836" s="66"/>
      <c r="D836" s="67">
        <v>0</v>
      </c>
      <c r="E836" s="67">
        <v>0</v>
      </c>
      <c r="F836" s="67">
        <v>0</v>
      </c>
      <c r="G836" s="67">
        <v>0</v>
      </c>
      <c r="H836" s="68">
        <v>0</v>
      </c>
      <c r="L836" t="str">
        <f t="shared" si="157"/>
        <v>PSE owned</v>
      </c>
      <c r="M836" t="str">
        <f t="shared" si="158"/>
        <v>Horse Butte Wind</v>
      </c>
      <c r="N836" t="str">
        <f t="shared" ref="N836:N839" si="164">B836</f>
        <v>Quantity of RECs Sold</v>
      </c>
    </row>
    <row r="837" spans="1:14" x14ac:dyDescent="0.25">
      <c r="A837" s="63"/>
      <c r="B837" s="77" t="s">
        <v>131</v>
      </c>
      <c r="C837" s="108"/>
      <c r="D837" s="103">
        <v>0</v>
      </c>
      <c r="E837" s="103">
        <v>0</v>
      </c>
      <c r="F837" s="103">
        <v>0</v>
      </c>
      <c r="G837" s="103">
        <v>0</v>
      </c>
      <c r="H837" s="104">
        <v>0</v>
      </c>
      <c r="L837" t="str">
        <f t="shared" si="157"/>
        <v>PSE owned</v>
      </c>
      <c r="M837" t="str">
        <f t="shared" si="158"/>
        <v>Horse Butte Wind</v>
      </c>
      <c r="N837" t="str">
        <f t="shared" si="164"/>
        <v>Bonus Incentives Transferred</v>
      </c>
    </row>
    <row r="838" spans="1:14" x14ac:dyDescent="0.25">
      <c r="A838" s="63"/>
      <c r="B838" s="77" t="s">
        <v>132</v>
      </c>
      <c r="D838" s="105">
        <v>0</v>
      </c>
      <c r="E838" s="106">
        <v>0</v>
      </c>
      <c r="F838" s="106">
        <v>0</v>
      </c>
      <c r="G838" s="106">
        <v>0</v>
      </c>
      <c r="H838" s="107">
        <v>0</v>
      </c>
      <c r="L838" t="str">
        <f t="shared" si="157"/>
        <v>PSE owned</v>
      </c>
      <c r="M838" t="str">
        <f t="shared" si="158"/>
        <v>Horse Butte Wind</v>
      </c>
      <c r="N838" t="str">
        <f t="shared" si="164"/>
        <v>Bonus Incentives Not Realized</v>
      </c>
    </row>
    <row r="839" spans="1:14" x14ac:dyDescent="0.25">
      <c r="A839" s="63"/>
      <c r="B839" s="1" t="s">
        <v>133</v>
      </c>
      <c r="C839" s="63"/>
      <c r="D839" s="78">
        <f>SUM(D836:D838)</f>
        <v>0</v>
      </c>
      <c r="E839" s="78">
        <f>SUM(E836:E838)</f>
        <v>0</v>
      </c>
      <c r="F839" s="78">
        <f>SUM(F836:F838)</f>
        <v>0</v>
      </c>
      <c r="G839" s="78">
        <f>SUM(G836:G838)</f>
        <v>0</v>
      </c>
      <c r="H839" s="78">
        <f>SUM(H836:H838)</f>
        <v>0</v>
      </c>
      <c r="L839" t="str">
        <f t="shared" si="157"/>
        <v>PSE owned</v>
      </c>
      <c r="M839" t="str">
        <f t="shared" si="158"/>
        <v>Horse Butte Wind</v>
      </c>
      <c r="N839" t="str">
        <f t="shared" si="164"/>
        <v>Total Sold / Transferred / Unrealized</v>
      </c>
    </row>
    <row r="840" spans="1:14" x14ac:dyDescent="0.25">
      <c r="A840" s="63"/>
      <c r="B840" s="79"/>
      <c r="C840" s="63"/>
      <c r="D840" s="72"/>
      <c r="E840" s="72"/>
      <c r="F840" s="72"/>
      <c r="G840" s="72"/>
      <c r="H840" s="78"/>
      <c r="L840" t="str">
        <f t="shared" si="157"/>
        <v>PSE owned</v>
      </c>
      <c r="M840" t="str">
        <f t="shared" si="158"/>
        <v>Horse Butte Wind</v>
      </c>
    </row>
    <row r="841" spans="1:14" ht="18.75" x14ac:dyDescent="0.3">
      <c r="A841" s="65" t="s">
        <v>124</v>
      </c>
      <c r="B841" s="63"/>
      <c r="C841" s="63"/>
      <c r="D841" s="6">
        <f>E841-1</f>
        <v>2020</v>
      </c>
      <c r="E841" s="6">
        <f>F841-1</f>
        <v>2021</v>
      </c>
      <c r="F841" s="6">
        <f>G841-1</f>
        <v>2022</v>
      </c>
      <c r="G841" s="6">
        <f>H841-1</f>
        <v>2023</v>
      </c>
      <c r="H841" s="6">
        <v>2024</v>
      </c>
      <c r="L841" t="str">
        <f t="shared" si="157"/>
        <v>PSE owned</v>
      </c>
      <c r="M841" t="str">
        <f t="shared" si="158"/>
        <v>Horse Butte Wind</v>
      </c>
    </row>
    <row r="842" spans="1:14" x14ac:dyDescent="0.25">
      <c r="A842" s="63"/>
      <c r="B842" s="2" t="str">
        <f>(D841-1) &amp; " Surplus Applied to " &amp; D841</f>
        <v>2019 Surplus Applied to 2020</v>
      </c>
      <c r="C842" s="63"/>
      <c r="D842" s="80">
        <v>4794</v>
      </c>
      <c r="E842" s="81"/>
      <c r="F842" s="81"/>
      <c r="G842" s="81"/>
      <c r="H842" s="82"/>
      <c r="L842" t="str">
        <f t="shared" si="157"/>
        <v>PSE owned</v>
      </c>
      <c r="M842" t="str">
        <f t="shared" si="158"/>
        <v>Horse Butte Wind</v>
      </c>
      <c r="N842" t="str">
        <f t="shared" ref="N842:N852" si="165">B842</f>
        <v>2019 Surplus Applied to 2020</v>
      </c>
    </row>
    <row r="843" spans="1:14" x14ac:dyDescent="0.25">
      <c r="A843" s="63"/>
      <c r="B843" s="2" t="str">
        <f>D841 &amp; " Surplus Applied to " &amp; (D841-1)</f>
        <v>2020 Surplus Applied to 2019</v>
      </c>
      <c r="C843" s="63"/>
      <c r="D843" s="83">
        <v>0</v>
      </c>
      <c r="E843" s="84"/>
      <c r="F843" s="84"/>
      <c r="G843" s="84"/>
      <c r="H843" s="85"/>
      <c r="L843" t="str">
        <f t="shared" si="157"/>
        <v>PSE owned</v>
      </c>
      <c r="M843" t="str">
        <f t="shared" si="158"/>
        <v>Horse Butte Wind</v>
      </c>
      <c r="N843" t="str">
        <f t="shared" si="165"/>
        <v>2020 Surplus Applied to 2019</v>
      </c>
    </row>
    <row r="844" spans="1:14" x14ac:dyDescent="0.25">
      <c r="A844" s="63"/>
      <c r="B844" s="2" t="str">
        <f>(E841-1) &amp; " Surplus Applied to " &amp; E841</f>
        <v>2020 Surplus Applied to 2021</v>
      </c>
      <c r="C844" s="63"/>
      <c r="D844" s="86">
        <f>-E844</f>
        <v>0</v>
      </c>
      <c r="E844" s="87">
        <v>0</v>
      </c>
      <c r="F844" s="35"/>
      <c r="G844" s="35"/>
      <c r="H844" s="36"/>
      <c r="L844" t="str">
        <f t="shared" si="157"/>
        <v>PSE owned</v>
      </c>
      <c r="M844" t="str">
        <f t="shared" si="158"/>
        <v>Horse Butte Wind</v>
      </c>
      <c r="N844" t="str">
        <f t="shared" si="165"/>
        <v>2020 Surplus Applied to 2021</v>
      </c>
    </row>
    <row r="845" spans="1:14" x14ac:dyDescent="0.25">
      <c r="A845" s="63"/>
      <c r="B845" s="2" t="str">
        <f>E841 &amp; " Surplus Applied to " &amp; (E841-1)</f>
        <v>2021 Surplus Applied to 2020</v>
      </c>
      <c r="C845" s="63"/>
      <c r="D845" s="88">
        <f>-E845</f>
        <v>0</v>
      </c>
      <c r="E845" s="89">
        <v>0</v>
      </c>
      <c r="F845" s="84"/>
      <c r="G845" s="84"/>
      <c r="H845" s="85"/>
      <c r="L845" t="str">
        <f t="shared" si="157"/>
        <v>PSE owned</v>
      </c>
      <c r="M845" t="str">
        <f t="shared" si="158"/>
        <v>Horse Butte Wind</v>
      </c>
      <c r="N845" t="str">
        <f t="shared" si="165"/>
        <v>2021 Surplus Applied to 2020</v>
      </c>
    </row>
    <row r="846" spans="1:14" x14ac:dyDescent="0.25">
      <c r="A846" s="63"/>
      <c r="B846" s="2" t="str">
        <f>(F841-1) &amp; " Surplus Applied to " &amp; F841</f>
        <v>2021 Surplus Applied to 2022</v>
      </c>
      <c r="C846" s="63"/>
      <c r="D846" s="41"/>
      <c r="E846" s="90">
        <f>-F846</f>
        <v>0</v>
      </c>
      <c r="F846" s="38">
        <v>0</v>
      </c>
      <c r="G846" s="39"/>
      <c r="H846" s="40"/>
      <c r="L846" t="str">
        <f t="shared" si="157"/>
        <v>PSE owned</v>
      </c>
      <c r="M846" t="str">
        <f t="shared" si="158"/>
        <v>Horse Butte Wind</v>
      </c>
      <c r="N846" t="str">
        <f t="shared" si="165"/>
        <v>2021 Surplus Applied to 2022</v>
      </c>
    </row>
    <row r="847" spans="1:14" x14ac:dyDescent="0.25">
      <c r="A847" s="63"/>
      <c r="B847" s="2" t="str">
        <f>F841 &amp; " Surplus Applied to " &amp; (F841-1)</f>
        <v>2022 Surplus Applied to 2021</v>
      </c>
      <c r="C847" s="63"/>
      <c r="D847" s="91"/>
      <c r="E847" s="92">
        <f>-F847</f>
        <v>0</v>
      </c>
      <c r="F847" s="89">
        <v>0</v>
      </c>
      <c r="G847" s="84"/>
      <c r="H847" s="85"/>
      <c r="L847" t="str">
        <f t="shared" si="157"/>
        <v>PSE owned</v>
      </c>
      <c r="M847" t="str">
        <f t="shared" si="158"/>
        <v>Horse Butte Wind</v>
      </c>
      <c r="N847" t="str">
        <f t="shared" si="165"/>
        <v>2022 Surplus Applied to 2021</v>
      </c>
    </row>
    <row r="848" spans="1:14" x14ac:dyDescent="0.25">
      <c r="A848" s="63"/>
      <c r="B848" s="2" t="str">
        <f>(G841-1) &amp; " Surplus Applied to " &amp; G841</f>
        <v>2022 Surplus Applied to 2023</v>
      </c>
      <c r="C848" s="63"/>
      <c r="D848" s="41"/>
      <c r="E848" s="39"/>
      <c r="F848" s="90">
        <f>-G848</f>
        <v>0</v>
      </c>
      <c r="G848" s="38">
        <v>0</v>
      </c>
      <c r="H848" s="40"/>
      <c r="L848" t="str">
        <f t="shared" si="157"/>
        <v>PSE owned</v>
      </c>
      <c r="M848" t="str">
        <f t="shared" si="158"/>
        <v>Horse Butte Wind</v>
      </c>
      <c r="N848" t="str">
        <f t="shared" si="165"/>
        <v>2022 Surplus Applied to 2023</v>
      </c>
    </row>
    <row r="849" spans="1:14" x14ac:dyDescent="0.25">
      <c r="A849" s="63"/>
      <c r="B849" s="2" t="str">
        <f>G841 &amp; " Surplus Applied to " &amp; (G841-1)</f>
        <v>2023 Surplus Applied to 2022</v>
      </c>
      <c r="C849" s="63"/>
      <c r="D849" s="91"/>
      <c r="E849" s="84"/>
      <c r="F849" s="92">
        <f>-G849</f>
        <v>0</v>
      </c>
      <c r="G849" s="89">
        <v>0</v>
      </c>
      <c r="H849" s="85"/>
      <c r="L849" t="str">
        <f t="shared" si="157"/>
        <v>PSE owned</v>
      </c>
      <c r="M849" t="str">
        <f t="shared" si="158"/>
        <v>Horse Butte Wind</v>
      </c>
      <c r="N849" t="str">
        <f t="shared" si="165"/>
        <v>2023 Surplus Applied to 2022</v>
      </c>
    </row>
    <row r="850" spans="1:14" x14ac:dyDescent="0.25">
      <c r="A850" s="63"/>
      <c r="B850" s="2" t="str">
        <f>(H841-1) &amp; " Surplus Applied to " &amp; H841</f>
        <v>2023 Surplus Applied to 2024</v>
      </c>
      <c r="C850" s="63"/>
      <c r="D850" s="41"/>
      <c r="E850" s="39"/>
      <c r="F850" s="39"/>
      <c r="G850" s="90">
        <f>-H850</f>
        <v>0</v>
      </c>
      <c r="H850" s="42">
        <v>0</v>
      </c>
      <c r="L850" t="str">
        <f t="shared" si="157"/>
        <v>PSE owned</v>
      </c>
      <c r="M850" t="str">
        <f t="shared" si="158"/>
        <v>Horse Butte Wind</v>
      </c>
      <c r="N850" t="str">
        <f t="shared" si="165"/>
        <v>2023 Surplus Applied to 2024</v>
      </c>
    </row>
    <row r="851" spans="1:14" x14ac:dyDescent="0.25">
      <c r="A851" s="63"/>
      <c r="B851" s="2" t="str">
        <f>H841 &amp; " Surplus Applied to " &amp; (H841-1)</f>
        <v>2024 Surplus Applied to 2023</v>
      </c>
      <c r="C851" s="63"/>
      <c r="D851" s="93"/>
      <c r="E851" s="94"/>
      <c r="F851" s="94"/>
      <c r="G851" s="95">
        <f>-H851</f>
        <v>0</v>
      </c>
      <c r="H851" s="96">
        <v>0</v>
      </c>
      <c r="L851" t="str">
        <f t="shared" si="157"/>
        <v>PSE owned</v>
      </c>
      <c r="M851" t="str">
        <f t="shared" si="158"/>
        <v>Horse Butte Wind</v>
      </c>
      <c r="N851" t="str">
        <f t="shared" si="165"/>
        <v>2024 Surplus Applied to 2023</v>
      </c>
    </row>
    <row r="852" spans="1:14" x14ac:dyDescent="0.25">
      <c r="A852" s="63"/>
      <c r="B852" s="1" t="s">
        <v>125</v>
      </c>
      <c r="C852" s="63"/>
      <c r="D852" s="78">
        <f>SUM(D842:D851)</f>
        <v>4794</v>
      </c>
      <c r="E852" s="78">
        <f>SUM(E842:E851)</f>
        <v>0</v>
      </c>
      <c r="F852" s="78">
        <f>SUM(F842:F851)</f>
        <v>0</v>
      </c>
      <c r="G852" s="78">
        <f>SUM(G842:G851)</f>
        <v>0</v>
      </c>
      <c r="H852" s="78">
        <f>SUM(H842:H851)</f>
        <v>0</v>
      </c>
      <c r="L852" t="str">
        <f t="shared" si="157"/>
        <v>PSE owned</v>
      </c>
      <c r="M852" t="str">
        <f t="shared" si="158"/>
        <v>Horse Butte Wind</v>
      </c>
      <c r="N852" t="str">
        <f t="shared" si="165"/>
        <v>Net Surplus Adjustments</v>
      </c>
    </row>
    <row r="853" spans="1:14" x14ac:dyDescent="0.25">
      <c r="A853" s="63"/>
      <c r="B853" s="79"/>
      <c r="C853" s="63"/>
      <c r="D853" s="78"/>
      <c r="E853" s="78"/>
      <c r="F853" s="78"/>
      <c r="G853" s="78"/>
      <c r="H853" s="78"/>
      <c r="L853" t="str">
        <f t="shared" si="157"/>
        <v>PSE owned</v>
      </c>
      <c r="M853" t="str">
        <f t="shared" si="158"/>
        <v>Horse Butte Wind</v>
      </c>
    </row>
    <row r="854" spans="1:14" x14ac:dyDescent="0.25">
      <c r="A854" s="63"/>
      <c r="B854" s="1" t="s">
        <v>126</v>
      </c>
      <c r="C854" s="66"/>
      <c r="D854" s="97">
        <v>0</v>
      </c>
      <c r="E854" s="98">
        <v>0</v>
      </c>
      <c r="F854" s="98">
        <v>0</v>
      </c>
      <c r="G854" s="98">
        <v>0</v>
      </c>
      <c r="H854" s="99">
        <v>0</v>
      </c>
      <c r="L854" t="str">
        <f t="shared" si="157"/>
        <v>PSE owned</v>
      </c>
      <c r="M854" t="str">
        <f t="shared" si="158"/>
        <v>Horse Butte Wind</v>
      </c>
      <c r="N854" t="str">
        <f t="shared" ref="N854" si="166">B854</f>
        <v>Adjustment for Events Beyond Control</v>
      </c>
    </row>
    <row r="855" spans="1:14" x14ac:dyDescent="0.25">
      <c r="A855" s="63"/>
      <c r="B855" s="79"/>
      <c r="C855" s="63"/>
      <c r="D855" s="78"/>
      <c r="E855" s="78"/>
      <c r="F855" s="78"/>
      <c r="G855" s="78"/>
      <c r="H855" s="78"/>
      <c r="L855" t="str">
        <f t="shared" si="157"/>
        <v>PSE owned</v>
      </c>
      <c r="M855" t="str">
        <f t="shared" si="158"/>
        <v>Horse Butte Wind</v>
      </c>
    </row>
    <row r="856" spans="1:14" ht="18.75" x14ac:dyDescent="0.3">
      <c r="A856" s="65" t="s">
        <v>138</v>
      </c>
      <c r="B856" s="63"/>
      <c r="C856" s="66"/>
      <c r="D856" s="100">
        <f>SUM(D828,D833,D839,D852,D854)</f>
        <v>18134</v>
      </c>
      <c r="E856" s="100">
        <f>SUM(E828,E833,E839,E852,E854)</f>
        <v>0</v>
      </c>
      <c r="F856" s="100">
        <f>SUM(F828,F833,F839,F852,F854)</f>
        <v>0</v>
      </c>
      <c r="G856" s="100">
        <f>SUM(G828,G833,G839,G852,G854)</f>
        <v>0</v>
      </c>
      <c r="H856" s="101">
        <f>SUM(H828,H833,H839,H852,H854)</f>
        <v>0</v>
      </c>
      <c r="L856" t="str">
        <f t="shared" si="157"/>
        <v>PSE owned</v>
      </c>
      <c r="M856" t="str">
        <f t="shared" si="158"/>
        <v>Horse Butte Wind</v>
      </c>
    </row>
    <row r="857" spans="1:14" x14ac:dyDescent="0.25">
      <c r="A857" s="63"/>
      <c r="B857" s="79"/>
      <c r="C857" s="102" t="s">
        <v>128</v>
      </c>
      <c r="D857" s="78">
        <v>18134</v>
      </c>
      <c r="E857" s="78">
        <v>0</v>
      </c>
      <c r="F857" s="78">
        <v>0</v>
      </c>
      <c r="G857" s="78">
        <v>0</v>
      </c>
      <c r="H857" s="78">
        <v>0</v>
      </c>
      <c r="L857" t="str">
        <f t="shared" si="157"/>
        <v>PSE owned</v>
      </c>
      <c r="M857" t="str">
        <f t="shared" si="158"/>
        <v>Horse Butte Wind</v>
      </c>
    </row>
    <row r="858" spans="1:14" x14ac:dyDescent="0.25">
      <c r="A858" s="63" t="s">
        <v>145</v>
      </c>
      <c r="B858" s="63"/>
      <c r="C858" s="63"/>
      <c r="D858" s="64"/>
      <c r="E858" s="64"/>
      <c r="F858" s="64"/>
      <c r="G858" s="64"/>
      <c r="H858" s="64"/>
      <c r="L858" t="str">
        <f t="shared" si="157"/>
        <v>PSE owned</v>
      </c>
      <c r="M858" t="str">
        <f t="shared" si="158"/>
        <v>Horse Butte Wind</v>
      </c>
    </row>
    <row r="859" spans="1:14" x14ac:dyDescent="0.25">
      <c r="L859" t="str">
        <f t="shared" si="157"/>
        <v>PSE owned</v>
      </c>
      <c r="M859" t="str">
        <f t="shared" si="158"/>
        <v>Horse Butte Wind</v>
      </c>
    </row>
    <row r="860" spans="1:14" ht="21" x14ac:dyDescent="0.35">
      <c r="A860" s="58">
        <f>A822+1</f>
        <v>22</v>
      </c>
      <c r="B860" s="58"/>
      <c r="C860" s="59" t="s">
        <v>54</v>
      </c>
      <c r="D860" s="60"/>
      <c r="E860" s="61"/>
      <c r="F860" s="61"/>
      <c r="G860" s="61"/>
      <c r="H860" s="62"/>
      <c r="L860" t="str">
        <f t="shared" si="157"/>
        <v>REC only</v>
      </c>
      <c r="M860" t="str">
        <f t="shared" ref="M860" si="167">C860</f>
        <v>Klondike 1</v>
      </c>
    </row>
    <row r="861" spans="1:14" x14ac:dyDescent="0.25">
      <c r="A861" s="63"/>
      <c r="B861" s="63"/>
      <c r="C861" s="63" t="s">
        <v>32</v>
      </c>
      <c r="D861" s="64"/>
      <c r="E861" s="64"/>
      <c r="F861" s="64"/>
      <c r="G861" s="64"/>
      <c r="H861" s="64"/>
      <c r="L861" t="str">
        <f t="shared" si="157"/>
        <v>REC only</v>
      </c>
      <c r="M861" t="str">
        <f t="shared" ref="M861" si="168">M860</f>
        <v>Klondike 1</v>
      </c>
    </row>
    <row r="862" spans="1:14" ht="18.75" x14ac:dyDescent="0.3">
      <c r="A862" s="65" t="s">
        <v>134</v>
      </c>
      <c r="B862" s="65"/>
      <c r="C862" s="63"/>
      <c r="D862" s="6">
        <f>E862-1</f>
        <v>2020</v>
      </c>
      <c r="E862" s="6">
        <f>F862-1</f>
        <v>2021</v>
      </c>
      <c r="F862" s="6">
        <f>G862-1</f>
        <v>2022</v>
      </c>
      <c r="G862" s="6">
        <f>H862-1</f>
        <v>2023</v>
      </c>
      <c r="H862" s="6">
        <v>2024</v>
      </c>
      <c r="L862" t="str">
        <f t="shared" si="157"/>
        <v>REC only</v>
      </c>
      <c r="M862" t="str">
        <f t="shared" si="158"/>
        <v>Klondike 1</v>
      </c>
    </row>
    <row r="863" spans="1:14" x14ac:dyDescent="0.25">
      <c r="A863" s="63"/>
      <c r="B863" s="2" t="str">
        <f>"Total MWh Produced from " &amp;C860</f>
        <v>Total MWh Produced from Klondike 1</v>
      </c>
      <c r="C863" s="66"/>
      <c r="D863" s="67">
        <v>7364</v>
      </c>
      <c r="E863" s="67">
        <v>439</v>
      </c>
      <c r="F863" s="67">
        <v>0</v>
      </c>
      <c r="G863" s="67">
        <v>0</v>
      </c>
      <c r="H863" s="68">
        <v>0</v>
      </c>
      <c r="L863" t="str">
        <f t="shared" si="157"/>
        <v>REC only</v>
      </c>
      <c r="M863" t="str">
        <f t="shared" si="158"/>
        <v>Klondike 1</v>
      </c>
      <c r="N863" t="str">
        <f t="shared" ref="N863:N866" si="169">B863</f>
        <v>Total MWh Produced from Klondike 1</v>
      </c>
    </row>
    <row r="864" spans="1:14" x14ac:dyDescent="0.25">
      <c r="A864" s="63"/>
      <c r="B864" s="2" t="s">
        <v>102</v>
      </c>
      <c r="C864" s="66"/>
      <c r="D864" s="157">
        <v>1</v>
      </c>
      <c r="E864" s="157">
        <v>1</v>
      </c>
      <c r="F864" s="157">
        <v>1</v>
      </c>
      <c r="G864" s="157">
        <v>1</v>
      </c>
      <c r="H864" s="158">
        <v>1</v>
      </c>
      <c r="L864" t="str">
        <f t="shared" si="157"/>
        <v>REC only</v>
      </c>
      <c r="M864" t="str">
        <f t="shared" si="158"/>
        <v>Klondike 1</v>
      </c>
      <c r="N864" t="str">
        <f t="shared" si="169"/>
        <v>Percent of MWh Qualifying Under RCW 19.285</v>
      </c>
    </row>
    <row r="865" spans="1:14" x14ac:dyDescent="0.25">
      <c r="A865" s="63"/>
      <c r="B865" s="2" t="s">
        <v>135</v>
      </c>
      <c r="C865" s="66"/>
      <c r="D865" s="69">
        <v>1</v>
      </c>
      <c r="E865" s="69">
        <v>1</v>
      </c>
      <c r="F865" s="69">
        <v>1</v>
      </c>
      <c r="G865" s="69">
        <v>1</v>
      </c>
      <c r="H865" s="70">
        <v>1</v>
      </c>
      <c r="L865" t="str">
        <f t="shared" si="157"/>
        <v>REC only</v>
      </c>
      <c r="M865" t="str">
        <f t="shared" si="158"/>
        <v>Klondike 1</v>
      </c>
      <c r="N865" t="str">
        <f t="shared" si="169"/>
        <v>Percent of Qualifying MWh Allocated to WA</v>
      </c>
    </row>
    <row r="866" spans="1:14" x14ac:dyDescent="0.25">
      <c r="A866" s="63"/>
      <c r="B866" s="1" t="s">
        <v>101</v>
      </c>
      <c r="C866" s="79"/>
      <c r="D866" s="159">
        <f>ROUNDDOWN(D863*D864*D865,0)</f>
        <v>7364</v>
      </c>
      <c r="E866" s="159">
        <f>ROUNDDOWN(E863*E864*E865,0)</f>
        <v>439</v>
      </c>
      <c r="F866" s="159">
        <f>ROUNDDOWN(F863*F864*F865,0)</f>
        <v>0</v>
      </c>
      <c r="G866" s="159">
        <f>ROUNDDOWN(G863*G864*G865,0)</f>
        <v>0</v>
      </c>
      <c r="H866" s="159">
        <f>ROUNDDOWN(H863*H864*H865,0)</f>
        <v>0</v>
      </c>
      <c r="L866" t="str">
        <f t="shared" si="157"/>
        <v>REC only</v>
      </c>
      <c r="M866" t="str">
        <f t="shared" si="158"/>
        <v>Klondike 1</v>
      </c>
      <c r="N866" t="str">
        <f t="shared" si="169"/>
        <v>Eligible MWh Available for RCW 19.285 Compliance</v>
      </c>
    </row>
    <row r="867" spans="1:14" x14ac:dyDescent="0.25">
      <c r="A867" s="63"/>
      <c r="B867" s="63"/>
      <c r="C867" s="63"/>
      <c r="D867" s="71"/>
      <c r="E867" s="71"/>
      <c r="F867" s="71"/>
      <c r="G867" s="72"/>
      <c r="H867" s="73"/>
      <c r="L867" t="str">
        <f t="shared" si="157"/>
        <v>REC only</v>
      </c>
      <c r="M867" t="str">
        <f t="shared" si="158"/>
        <v>Klondike 1</v>
      </c>
    </row>
    <row r="868" spans="1:14" ht="18.75" x14ac:dyDescent="0.3">
      <c r="A868" s="65" t="s">
        <v>136</v>
      </c>
      <c r="B868" s="63"/>
      <c r="C868" s="63"/>
      <c r="D868" s="6">
        <f>E868-1</f>
        <v>2020</v>
      </c>
      <c r="E868" s="6">
        <f>F868-1</f>
        <v>2021</v>
      </c>
      <c r="F868" s="6">
        <f>G868-1</f>
        <v>2022</v>
      </c>
      <c r="G868" s="6">
        <f>H868-1</f>
        <v>2023</v>
      </c>
      <c r="H868" s="6">
        <v>2024</v>
      </c>
      <c r="L868" t="str">
        <f t="shared" si="157"/>
        <v>REC only</v>
      </c>
      <c r="M868" t="str">
        <f t="shared" si="158"/>
        <v>Klondike 1</v>
      </c>
    </row>
    <row r="869" spans="1:14" x14ac:dyDescent="0.25">
      <c r="A869" s="63"/>
      <c r="B869" s="2" t="s">
        <v>106</v>
      </c>
      <c r="C869" s="66"/>
      <c r="D869" s="109">
        <v>0</v>
      </c>
      <c r="E869" s="110">
        <v>0</v>
      </c>
      <c r="F869" s="110">
        <v>0</v>
      </c>
      <c r="G869" s="110">
        <v>0</v>
      </c>
      <c r="H869" s="111">
        <v>0</v>
      </c>
      <c r="L869" t="str">
        <f t="shared" ref="L869:L932" si="170">VLOOKUP(M869,$B$4:$D$47,3)</f>
        <v>REC only</v>
      </c>
      <c r="M869" t="str">
        <f t="shared" ref="M869:M932" si="171">M868</f>
        <v>Klondike 1</v>
      </c>
      <c r="N869" t="str">
        <f t="shared" ref="N869:N871" si="172">B869</f>
        <v>Extra Apprenticeship Credit</v>
      </c>
    </row>
    <row r="870" spans="1:14" x14ac:dyDescent="0.25">
      <c r="A870" s="63"/>
      <c r="B870" s="2" t="s">
        <v>110</v>
      </c>
      <c r="C870" s="66"/>
      <c r="D870" s="16">
        <v>0</v>
      </c>
      <c r="E870" s="112">
        <v>0</v>
      </c>
      <c r="F870" s="112">
        <v>0</v>
      </c>
      <c r="G870" s="112">
        <v>0</v>
      </c>
      <c r="H870" s="113">
        <v>0</v>
      </c>
      <c r="L870" t="str">
        <f t="shared" si="170"/>
        <v>REC only</v>
      </c>
      <c r="M870" t="str">
        <f t="shared" si="171"/>
        <v>Klondike 1</v>
      </c>
      <c r="N870" t="str">
        <f t="shared" si="172"/>
        <v>Distributed Generation Bonus</v>
      </c>
    </row>
    <row r="871" spans="1:14" x14ac:dyDescent="0.25">
      <c r="A871" s="63"/>
      <c r="B871" s="1" t="s">
        <v>111</v>
      </c>
      <c r="C871" s="79"/>
      <c r="D871" s="74">
        <f>ROUND(D869+D870,0)</f>
        <v>0</v>
      </c>
      <c r="E871" s="74">
        <f>ROUND(E869+E870,0)</f>
        <v>0</v>
      </c>
      <c r="F871" s="74">
        <f>ROUND(F869+F870,0)</f>
        <v>0</v>
      </c>
      <c r="G871" s="74">
        <f>ROUND(G869+G870,0)</f>
        <v>0</v>
      </c>
      <c r="H871" s="74">
        <f>ROUND(H869+H870,0)</f>
        <v>0</v>
      </c>
      <c r="L871" t="str">
        <f t="shared" si="170"/>
        <v>REC only</v>
      </c>
      <c r="M871" t="str">
        <f t="shared" si="171"/>
        <v>Klondike 1</v>
      </c>
      <c r="N871" t="str">
        <f t="shared" si="172"/>
        <v>Total Quantity from Non REC Eligible Generation</v>
      </c>
    </row>
    <row r="872" spans="1:14" x14ac:dyDescent="0.25">
      <c r="A872" s="63"/>
      <c r="B872" s="63"/>
      <c r="C872" s="63"/>
      <c r="D872" s="75"/>
      <c r="E872" s="75"/>
      <c r="F872" s="75"/>
      <c r="G872" s="75"/>
      <c r="H872" s="76"/>
      <c r="L872" t="str">
        <f t="shared" si="170"/>
        <v>REC only</v>
      </c>
      <c r="M872" t="str">
        <f t="shared" si="171"/>
        <v>Klondike 1</v>
      </c>
    </row>
    <row r="873" spans="1:14" ht="18.75" x14ac:dyDescent="0.3">
      <c r="A873" s="65" t="s">
        <v>137</v>
      </c>
      <c r="B873" s="63"/>
      <c r="C873" s="63"/>
      <c r="D873" s="6">
        <f>E873-1</f>
        <v>2020</v>
      </c>
      <c r="E873" s="6">
        <f>F873-1</f>
        <v>2021</v>
      </c>
      <c r="F873" s="6">
        <f>G873-1</f>
        <v>2022</v>
      </c>
      <c r="G873" s="6">
        <f>H873-1</f>
        <v>2023</v>
      </c>
      <c r="H873" s="6">
        <v>2024</v>
      </c>
      <c r="L873" t="str">
        <f t="shared" si="170"/>
        <v>REC only</v>
      </c>
      <c r="M873" t="str">
        <f t="shared" si="171"/>
        <v>Klondike 1</v>
      </c>
    </row>
    <row r="874" spans="1:14" x14ac:dyDescent="0.25">
      <c r="A874" s="63"/>
      <c r="B874" s="2" t="s">
        <v>130</v>
      </c>
      <c r="C874" s="66"/>
      <c r="D874" s="67">
        <v>0</v>
      </c>
      <c r="E874" s="67">
        <v>0</v>
      </c>
      <c r="F874" s="67">
        <v>0</v>
      </c>
      <c r="G874" s="67">
        <v>0</v>
      </c>
      <c r="H874" s="68">
        <v>0</v>
      </c>
      <c r="L874" t="str">
        <f t="shared" si="170"/>
        <v>REC only</v>
      </c>
      <c r="M874" t="str">
        <f t="shared" si="171"/>
        <v>Klondike 1</v>
      </c>
      <c r="N874" t="str">
        <f t="shared" ref="N874:N877" si="173">B874</f>
        <v>Quantity of RECs Sold</v>
      </c>
    </row>
    <row r="875" spans="1:14" x14ac:dyDescent="0.25">
      <c r="A875" s="63"/>
      <c r="B875" s="77" t="s">
        <v>131</v>
      </c>
      <c r="C875" s="108"/>
      <c r="D875" s="103">
        <v>0</v>
      </c>
      <c r="E875" s="103">
        <v>0</v>
      </c>
      <c r="F875" s="103">
        <v>0</v>
      </c>
      <c r="G875" s="103">
        <v>0</v>
      </c>
      <c r="H875" s="104">
        <v>0</v>
      </c>
      <c r="L875" t="str">
        <f t="shared" si="170"/>
        <v>REC only</v>
      </c>
      <c r="M875" t="str">
        <f t="shared" si="171"/>
        <v>Klondike 1</v>
      </c>
      <c r="N875" t="str">
        <f t="shared" si="173"/>
        <v>Bonus Incentives Transferred</v>
      </c>
    </row>
    <row r="876" spans="1:14" x14ac:dyDescent="0.25">
      <c r="A876" s="63"/>
      <c r="B876" s="77" t="s">
        <v>132</v>
      </c>
      <c r="D876" s="105">
        <v>0</v>
      </c>
      <c r="E876" s="106">
        <v>0</v>
      </c>
      <c r="F876" s="106">
        <v>0</v>
      </c>
      <c r="G876" s="106">
        <v>0</v>
      </c>
      <c r="H876" s="107">
        <v>0</v>
      </c>
      <c r="L876" t="str">
        <f t="shared" si="170"/>
        <v>REC only</v>
      </c>
      <c r="M876" t="str">
        <f t="shared" si="171"/>
        <v>Klondike 1</v>
      </c>
      <c r="N876" t="str">
        <f t="shared" si="173"/>
        <v>Bonus Incentives Not Realized</v>
      </c>
    </row>
    <row r="877" spans="1:14" x14ac:dyDescent="0.25">
      <c r="A877" s="63"/>
      <c r="B877" s="1" t="s">
        <v>133</v>
      </c>
      <c r="C877" s="63"/>
      <c r="D877" s="78">
        <f>SUM(D874:D876)</f>
        <v>0</v>
      </c>
      <c r="E877" s="78">
        <f>SUM(E874:E876)</f>
        <v>0</v>
      </c>
      <c r="F877" s="78">
        <f>SUM(F874:F876)</f>
        <v>0</v>
      </c>
      <c r="G877" s="78">
        <f>SUM(G874:G876)</f>
        <v>0</v>
      </c>
      <c r="H877" s="78">
        <f>SUM(H874:H876)</f>
        <v>0</v>
      </c>
      <c r="L877" t="str">
        <f t="shared" si="170"/>
        <v>REC only</v>
      </c>
      <c r="M877" t="str">
        <f t="shared" si="171"/>
        <v>Klondike 1</v>
      </c>
      <c r="N877" t="str">
        <f t="shared" si="173"/>
        <v>Total Sold / Transferred / Unrealized</v>
      </c>
    </row>
    <row r="878" spans="1:14" x14ac:dyDescent="0.25">
      <c r="A878" s="63"/>
      <c r="B878" s="79"/>
      <c r="C878" s="63"/>
      <c r="D878" s="72"/>
      <c r="E878" s="72"/>
      <c r="F878" s="72"/>
      <c r="G878" s="72"/>
      <c r="H878" s="78"/>
      <c r="L878" t="str">
        <f t="shared" si="170"/>
        <v>REC only</v>
      </c>
      <c r="M878" t="str">
        <f t="shared" si="171"/>
        <v>Klondike 1</v>
      </c>
    </row>
    <row r="879" spans="1:14" ht="18.75" x14ac:dyDescent="0.3">
      <c r="A879" s="65" t="s">
        <v>124</v>
      </c>
      <c r="B879" s="63"/>
      <c r="C879" s="63"/>
      <c r="D879" s="6">
        <f>E879-1</f>
        <v>2020</v>
      </c>
      <c r="E879" s="6">
        <f>F879-1</f>
        <v>2021</v>
      </c>
      <c r="F879" s="6">
        <f>G879-1</f>
        <v>2022</v>
      </c>
      <c r="G879" s="6">
        <f>H879-1</f>
        <v>2023</v>
      </c>
      <c r="H879" s="6">
        <v>2024</v>
      </c>
      <c r="L879" t="str">
        <f t="shared" si="170"/>
        <v>REC only</v>
      </c>
      <c r="M879" t="str">
        <f t="shared" si="171"/>
        <v>Klondike 1</v>
      </c>
    </row>
    <row r="880" spans="1:14" x14ac:dyDescent="0.25">
      <c r="A880" s="63"/>
      <c r="B880" s="2" t="str">
        <f>(D879-1) &amp; " Surplus Applied to " &amp; D879</f>
        <v>2019 Surplus Applied to 2020</v>
      </c>
      <c r="C880" s="63"/>
      <c r="D880" s="80">
        <v>755</v>
      </c>
      <c r="E880" s="81"/>
      <c r="F880" s="81"/>
      <c r="G880" s="81"/>
      <c r="H880" s="82"/>
      <c r="L880" t="str">
        <f t="shared" si="170"/>
        <v>REC only</v>
      </c>
      <c r="M880" t="str">
        <f t="shared" si="171"/>
        <v>Klondike 1</v>
      </c>
      <c r="N880" t="str">
        <f t="shared" ref="N880:N890" si="174">B880</f>
        <v>2019 Surplus Applied to 2020</v>
      </c>
    </row>
    <row r="881" spans="1:14" x14ac:dyDescent="0.25">
      <c r="A881" s="63"/>
      <c r="B881" s="2" t="str">
        <f>D879 &amp; " Surplus Applied to " &amp; (D879-1)</f>
        <v>2020 Surplus Applied to 2019</v>
      </c>
      <c r="C881" s="63"/>
      <c r="D881" s="83">
        <v>0</v>
      </c>
      <c r="E881" s="84"/>
      <c r="F881" s="84"/>
      <c r="G881" s="84"/>
      <c r="H881" s="85"/>
      <c r="L881" t="str">
        <f t="shared" si="170"/>
        <v>REC only</v>
      </c>
      <c r="M881" t="str">
        <f t="shared" si="171"/>
        <v>Klondike 1</v>
      </c>
      <c r="N881" t="str">
        <f t="shared" si="174"/>
        <v>2020 Surplus Applied to 2019</v>
      </c>
    </row>
    <row r="882" spans="1:14" x14ac:dyDescent="0.25">
      <c r="A882" s="63"/>
      <c r="B882" s="2" t="str">
        <f>(E879-1) &amp; " Surplus Applied to " &amp; E879</f>
        <v>2020 Surplus Applied to 2021</v>
      </c>
      <c r="C882" s="63"/>
      <c r="D882" s="86">
        <f>-E882</f>
        <v>0</v>
      </c>
      <c r="E882" s="87">
        <v>0</v>
      </c>
      <c r="F882" s="35"/>
      <c r="G882" s="35"/>
      <c r="H882" s="36"/>
      <c r="L882" t="str">
        <f t="shared" si="170"/>
        <v>REC only</v>
      </c>
      <c r="M882" t="str">
        <f t="shared" si="171"/>
        <v>Klondike 1</v>
      </c>
      <c r="N882" t="str">
        <f t="shared" si="174"/>
        <v>2020 Surplus Applied to 2021</v>
      </c>
    </row>
    <row r="883" spans="1:14" x14ac:dyDescent="0.25">
      <c r="A883" s="63"/>
      <c r="B883" s="2" t="str">
        <f>E879 &amp; " Surplus Applied to " &amp; (E879-1)</f>
        <v>2021 Surplus Applied to 2020</v>
      </c>
      <c r="C883" s="63"/>
      <c r="D883" s="88">
        <f>-E883</f>
        <v>0</v>
      </c>
      <c r="E883" s="89">
        <v>0</v>
      </c>
      <c r="F883" s="84"/>
      <c r="G883" s="84"/>
      <c r="H883" s="85"/>
      <c r="L883" t="str">
        <f t="shared" si="170"/>
        <v>REC only</v>
      </c>
      <c r="M883" t="str">
        <f t="shared" si="171"/>
        <v>Klondike 1</v>
      </c>
      <c r="N883" t="str">
        <f t="shared" si="174"/>
        <v>2021 Surplus Applied to 2020</v>
      </c>
    </row>
    <row r="884" spans="1:14" x14ac:dyDescent="0.25">
      <c r="A884" s="63"/>
      <c r="B884" s="2" t="str">
        <f>(F879-1) &amp; " Surplus Applied to " &amp; F879</f>
        <v>2021 Surplus Applied to 2022</v>
      </c>
      <c r="C884" s="63"/>
      <c r="D884" s="41"/>
      <c r="E884" s="90">
        <f>-F884</f>
        <v>0</v>
      </c>
      <c r="F884" s="38">
        <v>0</v>
      </c>
      <c r="G884" s="39"/>
      <c r="H884" s="40"/>
      <c r="L884" t="str">
        <f t="shared" si="170"/>
        <v>REC only</v>
      </c>
      <c r="M884" t="str">
        <f t="shared" si="171"/>
        <v>Klondike 1</v>
      </c>
      <c r="N884" t="str">
        <f t="shared" si="174"/>
        <v>2021 Surplus Applied to 2022</v>
      </c>
    </row>
    <row r="885" spans="1:14" x14ac:dyDescent="0.25">
      <c r="A885" s="63"/>
      <c r="B885" s="2" t="str">
        <f>F879 &amp; " Surplus Applied to " &amp; (F879-1)</f>
        <v>2022 Surplus Applied to 2021</v>
      </c>
      <c r="C885" s="63"/>
      <c r="D885" s="91"/>
      <c r="E885" s="92">
        <f>-F885</f>
        <v>0</v>
      </c>
      <c r="F885" s="89">
        <v>0</v>
      </c>
      <c r="G885" s="84"/>
      <c r="H885" s="85"/>
      <c r="L885" t="str">
        <f t="shared" si="170"/>
        <v>REC only</v>
      </c>
      <c r="M885" t="str">
        <f t="shared" si="171"/>
        <v>Klondike 1</v>
      </c>
      <c r="N885" t="str">
        <f t="shared" si="174"/>
        <v>2022 Surplus Applied to 2021</v>
      </c>
    </row>
    <row r="886" spans="1:14" x14ac:dyDescent="0.25">
      <c r="A886" s="63"/>
      <c r="B886" s="2" t="str">
        <f>(G879-1) &amp; " Surplus Applied to " &amp; G879</f>
        <v>2022 Surplus Applied to 2023</v>
      </c>
      <c r="C886" s="63"/>
      <c r="D886" s="41"/>
      <c r="E886" s="39"/>
      <c r="F886" s="90">
        <f>-G886</f>
        <v>0</v>
      </c>
      <c r="G886" s="38">
        <v>0</v>
      </c>
      <c r="H886" s="40"/>
      <c r="L886" t="str">
        <f t="shared" si="170"/>
        <v>REC only</v>
      </c>
      <c r="M886" t="str">
        <f t="shared" si="171"/>
        <v>Klondike 1</v>
      </c>
      <c r="N886" t="str">
        <f t="shared" si="174"/>
        <v>2022 Surplus Applied to 2023</v>
      </c>
    </row>
    <row r="887" spans="1:14" x14ac:dyDescent="0.25">
      <c r="A887" s="63"/>
      <c r="B887" s="2" t="str">
        <f>G879 &amp; " Surplus Applied to " &amp; (G879-1)</f>
        <v>2023 Surplus Applied to 2022</v>
      </c>
      <c r="C887" s="63"/>
      <c r="D887" s="91"/>
      <c r="E887" s="84"/>
      <c r="F887" s="92">
        <f>-G887</f>
        <v>0</v>
      </c>
      <c r="G887" s="89">
        <v>0</v>
      </c>
      <c r="H887" s="85"/>
      <c r="L887" t="str">
        <f t="shared" si="170"/>
        <v>REC only</v>
      </c>
      <c r="M887" t="str">
        <f t="shared" si="171"/>
        <v>Klondike 1</v>
      </c>
      <c r="N887" t="str">
        <f t="shared" si="174"/>
        <v>2023 Surplus Applied to 2022</v>
      </c>
    </row>
    <row r="888" spans="1:14" x14ac:dyDescent="0.25">
      <c r="A888" s="63"/>
      <c r="B888" s="2" t="str">
        <f>(H879-1) &amp; " Surplus Applied to " &amp; H879</f>
        <v>2023 Surplus Applied to 2024</v>
      </c>
      <c r="C888" s="63"/>
      <c r="D888" s="41"/>
      <c r="E888" s="39"/>
      <c r="F888" s="39"/>
      <c r="G888" s="90">
        <f>-H888</f>
        <v>0</v>
      </c>
      <c r="H888" s="42">
        <v>0</v>
      </c>
      <c r="L888" t="str">
        <f t="shared" si="170"/>
        <v>REC only</v>
      </c>
      <c r="M888" t="str">
        <f t="shared" si="171"/>
        <v>Klondike 1</v>
      </c>
      <c r="N888" t="str">
        <f t="shared" si="174"/>
        <v>2023 Surplus Applied to 2024</v>
      </c>
    </row>
    <row r="889" spans="1:14" x14ac:dyDescent="0.25">
      <c r="A889" s="63"/>
      <c r="B889" s="2" t="str">
        <f>H879 &amp; " Surplus Applied to " &amp; (H879-1)</f>
        <v>2024 Surplus Applied to 2023</v>
      </c>
      <c r="C889" s="63"/>
      <c r="D889" s="93"/>
      <c r="E889" s="94"/>
      <c r="F889" s="94"/>
      <c r="G889" s="95">
        <f>-H889</f>
        <v>0</v>
      </c>
      <c r="H889" s="96">
        <v>0</v>
      </c>
      <c r="L889" t="str">
        <f t="shared" si="170"/>
        <v>REC only</v>
      </c>
      <c r="M889" t="str">
        <f t="shared" si="171"/>
        <v>Klondike 1</v>
      </c>
      <c r="N889" t="str">
        <f t="shared" si="174"/>
        <v>2024 Surplus Applied to 2023</v>
      </c>
    </row>
    <row r="890" spans="1:14" x14ac:dyDescent="0.25">
      <c r="A890" s="63"/>
      <c r="B890" s="1" t="s">
        <v>125</v>
      </c>
      <c r="C890" s="63"/>
      <c r="D890" s="78">
        <f>SUM(D880:D889)</f>
        <v>755</v>
      </c>
      <c r="E890" s="78">
        <f>SUM(E880:E889)</f>
        <v>0</v>
      </c>
      <c r="F890" s="78">
        <f>SUM(F880:F889)</f>
        <v>0</v>
      </c>
      <c r="G890" s="78">
        <f>SUM(G880:G889)</f>
        <v>0</v>
      </c>
      <c r="H890" s="78">
        <f>SUM(H880:H889)</f>
        <v>0</v>
      </c>
      <c r="L890" t="str">
        <f t="shared" si="170"/>
        <v>REC only</v>
      </c>
      <c r="M890" t="str">
        <f t="shared" si="171"/>
        <v>Klondike 1</v>
      </c>
      <c r="N890" t="str">
        <f t="shared" si="174"/>
        <v>Net Surplus Adjustments</v>
      </c>
    </row>
    <row r="891" spans="1:14" x14ac:dyDescent="0.25">
      <c r="A891" s="63"/>
      <c r="B891" s="79"/>
      <c r="C891" s="63"/>
      <c r="D891" s="78"/>
      <c r="E891" s="78"/>
      <c r="F891" s="78"/>
      <c r="G891" s="78"/>
      <c r="H891" s="78"/>
      <c r="L891" t="str">
        <f t="shared" si="170"/>
        <v>REC only</v>
      </c>
      <c r="M891" t="str">
        <f t="shared" si="171"/>
        <v>Klondike 1</v>
      </c>
    </row>
    <row r="892" spans="1:14" x14ac:dyDescent="0.25">
      <c r="A892" s="63"/>
      <c r="B892" s="1" t="s">
        <v>126</v>
      </c>
      <c r="C892" s="66"/>
      <c r="D892" s="97">
        <v>0</v>
      </c>
      <c r="E892" s="98">
        <v>0</v>
      </c>
      <c r="F892" s="98">
        <v>0</v>
      </c>
      <c r="G892" s="98">
        <v>0</v>
      </c>
      <c r="H892" s="99">
        <v>0</v>
      </c>
      <c r="L892" t="str">
        <f t="shared" si="170"/>
        <v>REC only</v>
      </c>
      <c r="M892" t="str">
        <f t="shared" si="171"/>
        <v>Klondike 1</v>
      </c>
      <c r="N892" t="str">
        <f t="shared" ref="N892" si="175">B892</f>
        <v>Adjustment for Events Beyond Control</v>
      </c>
    </row>
    <row r="893" spans="1:14" x14ac:dyDescent="0.25">
      <c r="A893" s="63"/>
      <c r="B893" s="79"/>
      <c r="C893" s="63"/>
      <c r="D893" s="78"/>
      <c r="E893" s="78"/>
      <c r="F893" s="78"/>
      <c r="G893" s="78"/>
      <c r="H893" s="78"/>
      <c r="L893" t="str">
        <f t="shared" si="170"/>
        <v>REC only</v>
      </c>
      <c r="M893" t="str">
        <f t="shared" si="171"/>
        <v>Klondike 1</v>
      </c>
    </row>
    <row r="894" spans="1:14" ht="18.75" x14ac:dyDescent="0.3">
      <c r="A894" s="65" t="s">
        <v>138</v>
      </c>
      <c r="B894" s="63"/>
      <c r="C894" s="66"/>
      <c r="D894" s="100">
        <f>SUM(D866,D871,D877,D890,D892)</f>
        <v>8119</v>
      </c>
      <c r="E894" s="100">
        <f>SUM(E866,E871,E877,E890,E892)</f>
        <v>439</v>
      </c>
      <c r="F894" s="100">
        <f>SUM(F866,F871,F877,F890,F892)</f>
        <v>0</v>
      </c>
      <c r="G894" s="100">
        <f>SUM(G866,G871,G877,G890,G892)</f>
        <v>0</v>
      </c>
      <c r="H894" s="101">
        <f>SUM(H866,H871,H877,H890,H892)</f>
        <v>0</v>
      </c>
      <c r="L894" t="str">
        <f t="shared" si="170"/>
        <v>REC only</v>
      </c>
      <c r="M894" t="str">
        <f t="shared" si="171"/>
        <v>Klondike 1</v>
      </c>
    </row>
    <row r="895" spans="1:14" x14ac:dyDescent="0.25">
      <c r="A895" s="63"/>
      <c r="B895" s="79"/>
      <c r="C895" s="102" t="s">
        <v>128</v>
      </c>
      <c r="D895" s="78">
        <v>8119</v>
      </c>
      <c r="E895" s="78">
        <v>439</v>
      </c>
      <c r="F895" s="78">
        <v>0</v>
      </c>
      <c r="G895" s="78">
        <v>0</v>
      </c>
      <c r="H895" s="78">
        <v>0</v>
      </c>
      <c r="L895" t="str">
        <f t="shared" si="170"/>
        <v>REC only</v>
      </c>
      <c r="M895" t="str">
        <f t="shared" si="171"/>
        <v>Klondike 1</v>
      </c>
    </row>
    <row r="896" spans="1:14" x14ac:dyDescent="0.25">
      <c r="A896" s="63" t="s">
        <v>145</v>
      </c>
      <c r="B896" s="63"/>
      <c r="C896" s="63"/>
      <c r="D896" s="64"/>
      <c r="E896" s="64"/>
      <c r="F896" s="64"/>
      <c r="G896" s="64"/>
      <c r="H896" s="64"/>
      <c r="L896" t="str">
        <f t="shared" si="170"/>
        <v>REC only</v>
      </c>
      <c r="M896" t="str">
        <f t="shared" si="171"/>
        <v>Klondike 1</v>
      </c>
    </row>
    <row r="897" spans="1:14" x14ac:dyDescent="0.25">
      <c r="L897" t="str">
        <f t="shared" si="170"/>
        <v>REC only</v>
      </c>
      <c r="M897" t="str">
        <f t="shared" si="171"/>
        <v>Klondike 1</v>
      </c>
    </row>
    <row r="898" spans="1:14" ht="21" x14ac:dyDescent="0.35">
      <c r="A898" s="58">
        <f>A860+1</f>
        <v>23</v>
      </c>
      <c r="B898" s="58"/>
      <c r="C898" s="59" t="s">
        <v>56</v>
      </c>
      <c r="D898" s="60"/>
      <c r="E898" s="61"/>
      <c r="F898" s="61"/>
      <c r="G898" s="61"/>
      <c r="H898" s="62"/>
      <c r="L898" t="str">
        <f t="shared" si="170"/>
        <v>REC only</v>
      </c>
      <c r="M898" t="str">
        <f t="shared" ref="M898" si="176">C898</f>
        <v>Klondike III - Klondike Wind Power III LLC</v>
      </c>
    </row>
    <row r="899" spans="1:14" x14ac:dyDescent="0.25">
      <c r="A899" s="63"/>
      <c r="B899" s="63"/>
      <c r="C899" s="63" t="s">
        <v>32</v>
      </c>
      <c r="D899" s="64"/>
      <c r="E899" s="64"/>
      <c r="F899" s="64"/>
      <c r="G899" s="64"/>
      <c r="H899" s="64"/>
      <c r="L899" t="str">
        <f t="shared" si="170"/>
        <v>REC only</v>
      </c>
      <c r="M899" t="str">
        <f t="shared" ref="M899" si="177">M898</f>
        <v>Klondike III - Klondike Wind Power III LLC</v>
      </c>
    </row>
    <row r="900" spans="1:14" ht="18.75" x14ac:dyDescent="0.3">
      <c r="A900" s="65" t="s">
        <v>134</v>
      </c>
      <c r="B900" s="65"/>
      <c r="C900" s="63"/>
      <c r="D900" s="6">
        <f>E900-1</f>
        <v>2020</v>
      </c>
      <c r="E900" s="6">
        <f>F900-1</f>
        <v>2021</v>
      </c>
      <c r="F900" s="6">
        <f>G900-1</f>
        <v>2022</v>
      </c>
      <c r="G900" s="6">
        <f>H900-1</f>
        <v>2023</v>
      </c>
      <c r="H900" s="6">
        <v>2024</v>
      </c>
      <c r="L900" t="str">
        <f t="shared" si="170"/>
        <v>REC only</v>
      </c>
      <c r="M900" t="str">
        <f t="shared" si="171"/>
        <v>Klondike III - Klondike Wind Power III LLC</v>
      </c>
    </row>
    <row r="901" spans="1:14" x14ac:dyDescent="0.25">
      <c r="A901" s="63"/>
      <c r="B901" s="2" t="str">
        <f>"Total MWh Produced from " &amp;C898</f>
        <v>Total MWh Produced from Klondike III - Klondike Wind Power III LLC</v>
      </c>
      <c r="C901" s="66"/>
      <c r="D901" s="67">
        <v>6675</v>
      </c>
      <c r="E901" s="67">
        <v>1316</v>
      </c>
      <c r="F901" s="67">
        <v>0</v>
      </c>
      <c r="G901" s="67">
        <v>0</v>
      </c>
      <c r="H901" s="68">
        <v>0</v>
      </c>
      <c r="L901" t="str">
        <f t="shared" si="170"/>
        <v>REC only</v>
      </c>
      <c r="M901" t="str">
        <f t="shared" si="171"/>
        <v>Klondike III - Klondike Wind Power III LLC</v>
      </c>
      <c r="N901" t="str">
        <f t="shared" ref="N901:N904" si="178">B901</f>
        <v>Total MWh Produced from Klondike III - Klondike Wind Power III LLC</v>
      </c>
    </row>
    <row r="902" spans="1:14" x14ac:dyDescent="0.25">
      <c r="A902" s="63"/>
      <c r="B902" s="2" t="s">
        <v>102</v>
      </c>
      <c r="C902" s="66"/>
      <c r="D902" s="157">
        <v>1</v>
      </c>
      <c r="E902" s="157">
        <v>1</v>
      </c>
      <c r="F902" s="157">
        <v>1</v>
      </c>
      <c r="G902" s="157">
        <v>1</v>
      </c>
      <c r="H902" s="158">
        <v>1</v>
      </c>
      <c r="L902" t="str">
        <f t="shared" si="170"/>
        <v>REC only</v>
      </c>
      <c r="M902" t="str">
        <f t="shared" si="171"/>
        <v>Klondike III - Klondike Wind Power III LLC</v>
      </c>
      <c r="N902" t="str">
        <f t="shared" si="178"/>
        <v>Percent of MWh Qualifying Under RCW 19.285</v>
      </c>
    </row>
    <row r="903" spans="1:14" x14ac:dyDescent="0.25">
      <c r="A903" s="63"/>
      <c r="B903" s="2" t="s">
        <v>135</v>
      </c>
      <c r="C903" s="66"/>
      <c r="D903" s="69">
        <v>1</v>
      </c>
      <c r="E903" s="69">
        <v>1</v>
      </c>
      <c r="F903" s="69">
        <v>1</v>
      </c>
      <c r="G903" s="69">
        <v>1</v>
      </c>
      <c r="H903" s="70">
        <v>1</v>
      </c>
      <c r="L903" t="str">
        <f t="shared" si="170"/>
        <v>REC only</v>
      </c>
      <c r="M903" t="str">
        <f t="shared" si="171"/>
        <v>Klondike III - Klondike Wind Power III LLC</v>
      </c>
      <c r="N903" t="str">
        <f t="shared" si="178"/>
        <v>Percent of Qualifying MWh Allocated to WA</v>
      </c>
    </row>
    <row r="904" spans="1:14" x14ac:dyDescent="0.25">
      <c r="A904" s="63"/>
      <c r="B904" s="1" t="s">
        <v>101</v>
      </c>
      <c r="C904" s="79"/>
      <c r="D904" s="159">
        <f>ROUNDDOWN(D901*D902*D903,0)</f>
        <v>6675</v>
      </c>
      <c r="E904" s="159">
        <f>ROUNDDOWN(E901*E902*E903,0)</f>
        <v>1316</v>
      </c>
      <c r="F904" s="159">
        <f>ROUNDDOWN(F901*F902*F903,0)</f>
        <v>0</v>
      </c>
      <c r="G904" s="159">
        <f>ROUNDDOWN(G901*G902*G903,0)</f>
        <v>0</v>
      </c>
      <c r="H904" s="159">
        <f>ROUNDDOWN(H901*H902*H903,0)</f>
        <v>0</v>
      </c>
      <c r="L904" t="str">
        <f t="shared" si="170"/>
        <v>REC only</v>
      </c>
      <c r="M904" t="str">
        <f t="shared" si="171"/>
        <v>Klondike III - Klondike Wind Power III LLC</v>
      </c>
      <c r="N904" t="str">
        <f t="shared" si="178"/>
        <v>Eligible MWh Available for RCW 19.285 Compliance</v>
      </c>
    </row>
    <row r="905" spans="1:14" x14ac:dyDescent="0.25">
      <c r="A905" s="63"/>
      <c r="B905" s="63"/>
      <c r="C905" s="63"/>
      <c r="D905" s="71"/>
      <c r="E905" s="71"/>
      <c r="F905" s="71"/>
      <c r="G905" s="72"/>
      <c r="H905" s="73"/>
      <c r="L905" t="str">
        <f t="shared" si="170"/>
        <v>REC only</v>
      </c>
      <c r="M905" t="str">
        <f t="shared" si="171"/>
        <v>Klondike III - Klondike Wind Power III LLC</v>
      </c>
    </row>
    <row r="906" spans="1:14" ht="18.75" x14ac:dyDescent="0.3">
      <c r="A906" s="65" t="s">
        <v>136</v>
      </c>
      <c r="B906" s="63"/>
      <c r="C906" s="63"/>
      <c r="D906" s="6">
        <f>E906-1</f>
        <v>2020</v>
      </c>
      <c r="E906" s="6">
        <f>F906-1</f>
        <v>2021</v>
      </c>
      <c r="F906" s="6">
        <f>G906-1</f>
        <v>2022</v>
      </c>
      <c r="G906" s="6">
        <f>H906-1</f>
        <v>2023</v>
      </c>
      <c r="H906" s="6">
        <v>2024</v>
      </c>
      <c r="L906" t="str">
        <f t="shared" si="170"/>
        <v>REC only</v>
      </c>
      <c r="M906" t="str">
        <f t="shared" si="171"/>
        <v>Klondike III - Klondike Wind Power III LLC</v>
      </c>
    </row>
    <row r="907" spans="1:14" x14ac:dyDescent="0.25">
      <c r="A907" s="63"/>
      <c r="B907" s="2" t="s">
        <v>106</v>
      </c>
      <c r="C907" s="66"/>
      <c r="D907" s="109">
        <v>0</v>
      </c>
      <c r="E907" s="110">
        <v>0</v>
      </c>
      <c r="F907" s="110">
        <v>0</v>
      </c>
      <c r="G907" s="110">
        <v>0</v>
      </c>
      <c r="H907" s="111">
        <v>0</v>
      </c>
      <c r="L907" t="str">
        <f t="shared" si="170"/>
        <v>REC only</v>
      </c>
      <c r="M907" t="str">
        <f t="shared" si="171"/>
        <v>Klondike III - Klondike Wind Power III LLC</v>
      </c>
      <c r="N907" t="str">
        <f t="shared" ref="N907:N909" si="179">B907</f>
        <v>Extra Apprenticeship Credit</v>
      </c>
    </row>
    <row r="908" spans="1:14" x14ac:dyDescent="0.25">
      <c r="A908" s="63"/>
      <c r="B908" s="2" t="s">
        <v>110</v>
      </c>
      <c r="C908" s="66"/>
      <c r="D908" s="16">
        <v>0</v>
      </c>
      <c r="E908" s="112">
        <v>0</v>
      </c>
      <c r="F908" s="112">
        <v>0</v>
      </c>
      <c r="G908" s="112">
        <v>0</v>
      </c>
      <c r="H908" s="113">
        <v>0</v>
      </c>
      <c r="L908" t="str">
        <f t="shared" si="170"/>
        <v>REC only</v>
      </c>
      <c r="M908" t="str">
        <f t="shared" si="171"/>
        <v>Klondike III - Klondike Wind Power III LLC</v>
      </c>
      <c r="N908" t="str">
        <f t="shared" si="179"/>
        <v>Distributed Generation Bonus</v>
      </c>
    </row>
    <row r="909" spans="1:14" x14ac:dyDescent="0.25">
      <c r="A909" s="63"/>
      <c r="B909" s="1" t="s">
        <v>111</v>
      </c>
      <c r="C909" s="79"/>
      <c r="D909" s="74">
        <f>ROUND(D907+D908,0)</f>
        <v>0</v>
      </c>
      <c r="E909" s="74">
        <f>ROUND(E907+E908,0)</f>
        <v>0</v>
      </c>
      <c r="F909" s="74">
        <f>ROUND(F907+F908,0)</f>
        <v>0</v>
      </c>
      <c r="G909" s="74">
        <f>ROUND(G907+G908,0)</f>
        <v>0</v>
      </c>
      <c r="H909" s="74">
        <f>ROUND(H907+H908,0)</f>
        <v>0</v>
      </c>
      <c r="L909" t="str">
        <f t="shared" si="170"/>
        <v>REC only</v>
      </c>
      <c r="M909" t="str">
        <f t="shared" si="171"/>
        <v>Klondike III - Klondike Wind Power III LLC</v>
      </c>
      <c r="N909" t="str">
        <f t="shared" si="179"/>
        <v>Total Quantity from Non REC Eligible Generation</v>
      </c>
    </row>
    <row r="910" spans="1:14" x14ac:dyDescent="0.25">
      <c r="A910" s="63"/>
      <c r="B910" s="63"/>
      <c r="C910" s="63"/>
      <c r="D910" s="75"/>
      <c r="E910" s="75"/>
      <c r="F910" s="75"/>
      <c r="G910" s="75"/>
      <c r="H910" s="76"/>
      <c r="L910" t="str">
        <f t="shared" si="170"/>
        <v>REC only</v>
      </c>
      <c r="M910" t="str">
        <f t="shared" si="171"/>
        <v>Klondike III - Klondike Wind Power III LLC</v>
      </c>
    </row>
    <row r="911" spans="1:14" ht="18.75" x14ac:dyDescent="0.3">
      <c r="A911" s="65" t="s">
        <v>137</v>
      </c>
      <c r="B911" s="63"/>
      <c r="C911" s="63"/>
      <c r="D911" s="6">
        <f>E911-1</f>
        <v>2020</v>
      </c>
      <c r="E911" s="6">
        <f>F911-1</f>
        <v>2021</v>
      </c>
      <c r="F911" s="6">
        <f>G911-1</f>
        <v>2022</v>
      </c>
      <c r="G911" s="6">
        <f>H911-1</f>
        <v>2023</v>
      </c>
      <c r="H911" s="6">
        <v>2024</v>
      </c>
      <c r="L911" t="str">
        <f t="shared" si="170"/>
        <v>REC only</v>
      </c>
      <c r="M911" t="str">
        <f t="shared" si="171"/>
        <v>Klondike III - Klondike Wind Power III LLC</v>
      </c>
    </row>
    <row r="912" spans="1:14" x14ac:dyDescent="0.25">
      <c r="A912" s="63"/>
      <c r="B912" s="2" t="s">
        <v>130</v>
      </c>
      <c r="C912" s="66"/>
      <c r="D912" s="67">
        <v>0</v>
      </c>
      <c r="E912" s="67">
        <v>0</v>
      </c>
      <c r="F912" s="67">
        <v>0</v>
      </c>
      <c r="G912" s="67">
        <v>0</v>
      </c>
      <c r="H912" s="68">
        <v>0</v>
      </c>
      <c r="L912" t="str">
        <f t="shared" si="170"/>
        <v>REC only</v>
      </c>
      <c r="M912" t="str">
        <f t="shared" si="171"/>
        <v>Klondike III - Klondike Wind Power III LLC</v>
      </c>
      <c r="N912" t="str">
        <f t="shared" ref="N912:N915" si="180">B912</f>
        <v>Quantity of RECs Sold</v>
      </c>
    </row>
    <row r="913" spans="1:14" x14ac:dyDescent="0.25">
      <c r="A913" s="63"/>
      <c r="B913" s="77" t="s">
        <v>131</v>
      </c>
      <c r="C913" s="108"/>
      <c r="D913" s="103">
        <v>0</v>
      </c>
      <c r="E913" s="103">
        <v>0</v>
      </c>
      <c r="F913" s="103">
        <v>0</v>
      </c>
      <c r="G913" s="103">
        <v>0</v>
      </c>
      <c r="H913" s="104">
        <v>0</v>
      </c>
      <c r="L913" t="str">
        <f t="shared" si="170"/>
        <v>REC only</v>
      </c>
      <c r="M913" t="str">
        <f t="shared" si="171"/>
        <v>Klondike III - Klondike Wind Power III LLC</v>
      </c>
      <c r="N913" t="str">
        <f t="shared" si="180"/>
        <v>Bonus Incentives Transferred</v>
      </c>
    </row>
    <row r="914" spans="1:14" x14ac:dyDescent="0.25">
      <c r="A914" s="63"/>
      <c r="B914" s="77" t="s">
        <v>132</v>
      </c>
      <c r="D914" s="105">
        <v>0</v>
      </c>
      <c r="E914" s="106">
        <v>0</v>
      </c>
      <c r="F914" s="106">
        <v>0</v>
      </c>
      <c r="G914" s="106">
        <v>0</v>
      </c>
      <c r="H914" s="107">
        <v>0</v>
      </c>
      <c r="L914" t="str">
        <f t="shared" si="170"/>
        <v>REC only</v>
      </c>
      <c r="M914" t="str">
        <f t="shared" si="171"/>
        <v>Klondike III - Klondike Wind Power III LLC</v>
      </c>
      <c r="N914" t="str">
        <f t="shared" si="180"/>
        <v>Bonus Incentives Not Realized</v>
      </c>
    </row>
    <row r="915" spans="1:14" x14ac:dyDescent="0.25">
      <c r="A915" s="63"/>
      <c r="B915" s="1" t="s">
        <v>133</v>
      </c>
      <c r="C915" s="63"/>
      <c r="D915" s="78">
        <f>SUM(D912:D914)</f>
        <v>0</v>
      </c>
      <c r="E915" s="78">
        <f>SUM(E912:E914)</f>
        <v>0</v>
      </c>
      <c r="F915" s="78">
        <f>SUM(F912:F914)</f>
        <v>0</v>
      </c>
      <c r="G915" s="78">
        <f>SUM(G912:G914)</f>
        <v>0</v>
      </c>
      <c r="H915" s="78">
        <f>SUM(H912:H914)</f>
        <v>0</v>
      </c>
      <c r="L915" t="str">
        <f t="shared" si="170"/>
        <v>REC only</v>
      </c>
      <c r="M915" t="str">
        <f t="shared" si="171"/>
        <v>Klondike III - Klondike Wind Power III LLC</v>
      </c>
      <c r="N915" t="str">
        <f t="shared" si="180"/>
        <v>Total Sold / Transferred / Unrealized</v>
      </c>
    </row>
    <row r="916" spans="1:14" x14ac:dyDescent="0.25">
      <c r="A916" s="63"/>
      <c r="B916" s="79"/>
      <c r="C916" s="63"/>
      <c r="D916" s="72"/>
      <c r="E916" s="72"/>
      <c r="F916" s="72"/>
      <c r="G916" s="72"/>
      <c r="H916" s="78"/>
      <c r="L916" t="str">
        <f t="shared" si="170"/>
        <v>REC only</v>
      </c>
      <c r="M916" t="str">
        <f t="shared" si="171"/>
        <v>Klondike III - Klondike Wind Power III LLC</v>
      </c>
    </row>
    <row r="917" spans="1:14" ht="18.75" x14ac:dyDescent="0.3">
      <c r="A917" s="65" t="s">
        <v>124</v>
      </c>
      <c r="B917" s="63"/>
      <c r="C917" s="63"/>
      <c r="D917" s="6">
        <f>E917-1</f>
        <v>2020</v>
      </c>
      <c r="E917" s="6">
        <f>F917-1</f>
        <v>2021</v>
      </c>
      <c r="F917" s="6">
        <f>G917-1</f>
        <v>2022</v>
      </c>
      <c r="G917" s="6">
        <f>H917-1</f>
        <v>2023</v>
      </c>
      <c r="H917" s="6">
        <v>2024</v>
      </c>
      <c r="L917" t="str">
        <f t="shared" si="170"/>
        <v>REC only</v>
      </c>
      <c r="M917" t="str">
        <f t="shared" si="171"/>
        <v>Klondike III - Klondike Wind Power III LLC</v>
      </c>
    </row>
    <row r="918" spans="1:14" x14ac:dyDescent="0.25">
      <c r="A918" s="63"/>
      <c r="B918" s="2" t="str">
        <f>(D917-1) &amp; " Surplus Applied to " &amp; D917</f>
        <v>2019 Surplus Applied to 2020</v>
      </c>
      <c r="C918" s="63"/>
      <c r="D918" s="80">
        <v>19040</v>
      </c>
      <c r="E918" s="81"/>
      <c r="F918" s="81"/>
      <c r="G918" s="81"/>
      <c r="H918" s="82"/>
      <c r="L918" t="str">
        <f t="shared" si="170"/>
        <v>REC only</v>
      </c>
      <c r="M918" t="str">
        <f t="shared" si="171"/>
        <v>Klondike III - Klondike Wind Power III LLC</v>
      </c>
      <c r="N918" t="str">
        <f t="shared" ref="N918:N928" si="181">B918</f>
        <v>2019 Surplus Applied to 2020</v>
      </c>
    </row>
    <row r="919" spans="1:14" x14ac:dyDescent="0.25">
      <c r="A919" s="63"/>
      <c r="B919" s="2" t="str">
        <f>D917 &amp; " Surplus Applied to " &amp; (D917-1)</f>
        <v>2020 Surplus Applied to 2019</v>
      </c>
      <c r="C919" s="63"/>
      <c r="D919" s="83">
        <v>0</v>
      </c>
      <c r="E919" s="84"/>
      <c r="F919" s="84"/>
      <c r="G919" s="84"/>
      <c r="H919" s="85"/>
      <c r="L919" t="str">
        <f t="shared" si="170"/>
        <v>REC only</v>
      </c>
      <c r="M919" t="str">
        <f t="shared" si="171"/>
        <v>Klondike III - Klondike Wind Power III LLC</v>
      </c>
      <c r="N919" t="str">
        <f t="shared" si="181"/>
        <v>2020 Surplus Applied to 2019</v>
      </c>
    </row>
    <row r="920" spans="1:14" x14ac:dyDescent="0.25">
      <c r="A920" s="63"/>
      <c r="B920" s="2" t="str">
        <f>(E917-1) &amp; " Surplus Applied to " &amp; E917</f>
        <v>2020 Surplus Applied to 2021</v>
      </c>
      <c r="C920" s="63"/>
      <c r="D920" s="86">
        <f>-E920</f>
        <v>0</v>
      </c>
      <c r="E920" s="87">
        <v>0</v>
      </c>
      <c r="F920" s="35"/>
      <c r="G920" s="35"/>
      <c r="H920" s="36"/>
      <c r="L920" t="str">
        <f t="shared" si="170"/>
        <v>REC only</v>
      </c>
      <c r="M920" t="str">
        <f t="shared" si="171"/>
        <v>Klondike III - Klondike Wind Power III LLC</v>
      </c>
      <c r="N920" t="str">
        <f t="shared" si="181"/>
        <v>2020 Surplus Applied to 2021</v>
      </c>
    </row>
    <row r="921" spans="1:14" x14ac:dyDescent="0.25">
      <c r="A921" s="63"/>
      <c r="B921" s="2" t="str">
        <f>E917 &amp; " Surplus Applied to " &amp; (E917-1)</f>
        <v>2021 Surplus Applied to 2020</v>
      </c>
      <c r="C921" s="63"/>
      <c r="D921" s="88">
        <f>-E921</f>
        <v>0</v>
      </c>
      <c r="E921" s="89">
        <v>0</v>
      </c>
      <c r="F921" s="84"/>
      <c r="G921" s="84"/>
      <c r="H921" s="85"/>
      <c r="L921" t="str">
        <f t="shared" si="170"/>
        <v>REC only</v>
      </c>
      <c r="M921" t="str">
        <f t="shared" si="171"/>
        <v>Klondike III - Klondike Wind Power III LLC</v>
      </c>
      <c r="N921" t="str">
        <f t="shared" si="181"/>
        <v>2021 Surplus Applied to 2020</v>
      </c>
    </row>
    <row r="922" spans="1:14" x14ac:dyDescent="0.25">
      <c r="A922" s="63"/>
      <c r="B922" s="2" t="str">
        <f>(F917-1) &amp; " Surplus Applied to " &amp; F917</f>
        <v>2021 Surplus Applied to 2022</v>
      </c>
      <c r="C922" s="63"/>
      <c r="D922" s="41"/>
      <c r="E922" s="90">
        <f>-F922</f>
        <v>0</v>
      </c>
      <c r="F922" s="38">
        <v>0</v>
      </c>
      <c r="G922" s="39"/>
      <c r="H922" s="40"/>
      <c r="L922" t="str">
        <f t="shared" si="170"/>
        <v>REC only</v>
      </c>
      <c r="M922" t="str">
        <f t="shared" si="171"/>
        <v>Klondike III - Klondike Wind Power III LLC</v>
      </c>
      <c r="N922" t="str">
        <f t="shared" si="181"/>
        <v>2021 Surplus Applied to 2022</v>
      </c>
    </row>
    <row r="923" spans="1:14" x14ac:dyDescent="0.25">
      <c r="A923" s="63"/>
      <c r="B923" s="2" t="str">
        <f>F917 &amp; " Surplus Applied to " &amp; (F917-1)</f>
        <v>2022 Surplus Applied to 2021</v>
      </c>
      <c r="C923" s="63"/>
      <c r="D923" s="91"/>
      <c r="E923" s="92">
        <f>-F923</f>
        <v>0</v>
      </c>
      <c r="F923" s="89">
        <v>0</v>
      </c>
      <c r="G923" s="84"/>
      <c r="H923" s="85"/>
      <c r="L923" t="str">
        <f t="shared" si="170"/>
        <v>REC only</v>
      </c>
      <c r="M923" t="str">
        <f t="shared" si="171"/>
        <v>Klondike III - Klondike Wind Power III LLC</v>
      </c>
      <c r="N923" t="str">
        <f t="shared" si="181"/>
        <v>2022 Surplus Applied to 2021</v>
      </c>
    </row>
    <row r="924" spans="1:14" x14ac:dyDescent="0.25">
      <c r="A924" s="63"/>
      <c r="B924" s="2" t="str">
        <f>(G917-1) &amp; " Surplus Applied to " &amp; G917</f>
        <v>2022 Surplus Applied to 2023</v>
      </c>
      <c r="C924" s="63"/>
      <c r="D924" s="41"/>
      <c r="E924" s="39"/>
      <c r="F924" s="90">
        <f>-G924</f>
        <v>0</v>
      </c>
      <c r="G924" s="38">
        <v>0</v>
      </c>
      <c r="H924" s="40"/>
      <c r="L924" t="str">
        <f t="shared" si="170"/>
        <v>REC only</v>
      </c>
      <c r="M924" t="str">
        <f t="shared" si="171"/>
        <v>Klondike III - Klondike Wind Power III LLC</v>
      </c>
      <c r="N924" t="str">
        <f t="shared" si="181"/>
        <v>2022 Surplus Applied to 2023</v>
      </c>
    </row>
    <row r="925" spans="1:14" x14ac:dyDescent="0.25">
      <c r="A925" s="63"/>
      <c r="B925" s="2" t="str">
        <f>G917 &amp; " Surplus Applied to " &amp; (G917-1)</f>
        <v>2023 Surplus Applied to 2022</v>
      </c>
      <c r="C925" s="63"/>
      <c r="D925" s="91"/>
      <c r="E925" s="84"/>
      <c r="F925" s="92">
        <f>-G925</f>
        <v>0</v>
      </c>
      <c r="G925" s="89">
        <v>0</v>
      </c>
      <c r="H925" s="85"/>
      <c r="L925" t="str">
        <f t="shared" si="170"/>
        <v>REC only</v>
      </c>
      <c r="M925" t="str">
        <f t="shared" si="171"/>
        <v>Klondike III - Klondike Wind Power III LLC</v>
      </c>
      <c r="N925" t="str">
        <f t="shared" si="181"/>
        <v>2023 Surplus Applied to 2022</v>
      </c>
    </row>
    <row r="926" spans="1:14" x14ac:dyDescent="0.25">
      <c r="A926" s="63"/>
      <c r="B926" s="2" t="str">
        <f>(H917-1) &amp; " Surplus Applied to " &amp; H917</f>
        <v>2023 Surplus Applied to 2024</v>
      </c>
      <c r="C926" s="63"/>
      <c r="D926" s="41"/>
      <c r="E926" s="39"/>
      <c r="F926" s="39"/>
      <c r="G926" s="90">
        <f>-H926</f>
        <v>0</v>
      </c>
      <c r="H926" s="42">
        <v>0</v>
      </c>
      <c r="L926" t="str">
        <f t="shared" si="170"/>
        <v>REC only</v>
      </c>
      <c r="M926" t="str">
        <f t="shared" si="171"/>
        <v>Klondike III - Klondike Wind Power III LLC</v>
      </c>
      <c r="N926" t="str">
        <f t="shared" si="181"/>
        <v>2023 Surplus Applied to 2024</v>
      </c>
    </row>
    <row r="927" spans="1:14" x14ac:dyDescent="0.25">
      <c r="A927" s="63"/>
      <c r="B927" s="2" t="str">
        <f>H917 &amp; " Surplus Applied to " &amp; (H917-1)</f>
        <v>2024 Surplus Applied to 2023</v>
      </c>
      <c r="C927" s="63"/>
      <c r="D927" s="93"/>
      <c r="E927" s="94"/>
      <c r="F927" s="94"/>
      <c r="G927" s="95">
        <f>-H927</f>
        <v>0</v>
      </c>
      <c r="H927" s="96">
        <v>0</v>
      </c>
      <c r="L927" t="str">
        <f t="shared" si="170"/>
        <v>REC only</v>
      </c>
      <c r="M927" t="str">
        <f t="shared" si="171"/>
        <v>Klondike III - Klondike Wind Power III LLC</v>
      </c>
      <c r="N927" t="str">
        <f t="shared" si="181"/>
        <v>2024 Surplus Applied to 2023</v>
      </c>
    </row>
    <row r="928" spans="1:14" x14ac:dyDescent="0.25">
      <c r="A928" s="63"/>
      <c r="B928" s="1" t="s">
        <v>125</v>
      </c>
      <c r="C928" s="63"/>
      <c r="D928" s="78">
        <f>SUM(D918:D927)</f>
        <v>19040</v>
      </c>
      <c r="E928" s="78">
        <f>SUM(E918:E927)</f>
        <v>0</v>
      </c>
      <c r="F928" s="78">
        <f>SUM(F918:F927)</f>
        <v>0</v>
      </c>
      <c r="G928" s="78">
        <f>SUM(G918:G927)</f>
        <v>0</v>
      </c>
      <c r="H928" s="78">
        <f>SUM(H918:H927)</f>
        <v>0</v>
      </c>
      <c r="L928" t="str">
        <f t="shared" si="170"/>
        <v>REC only</v>
      </c>
      <c r="M928" t="str">
        <f t="shared" si="171"/>
        <v>Klondike III - Klondike Wind Power III LLC</v>
      </c>
      <c r="N928" t="str">
        <f t="shared" si="181"/>
        <v>Net Surplus Adjustments</v>
      </c>
    </row>
    <row r="929" spans="1:14" x14ac:dyDescent="0.25">
      <c r="A929" s="63"/>
      <c r="B929" s="79"/>
      <c r="C929" s="63"/>
      <c r="D929" s="78"/>
      <c r="E929" s="78"/>
      <c r="F929" s="78"/>
      <c r="G929" s="78"/>
      <c r="H929" s="78"/>
      <c r="L929" t="str">
        <f t="shared" si="170"/>
        <v>REC only</v>
      </c>
      <c r="M929" t="str">
        <f t="shared" si="171"/>
        <v>Klondike III - Klondike Wind Power III LLC</v>
      </c>
    </row>
    <row r="930" spans="1:14" x14ac:dyDescent="0.25">
      <c r="A930" s="63"/>
      <c r="B930" s="1" t="s">
        <v>126</v>
      </c>
      <c r="C930" s="66"/>
      <c r="D930" s="97">
        <v>0</v>
      </c>
      <c r="E930" s="98">
        <v>0</v>
      </c>
      <c r="F930" s="98">
        <v>0</v>
      </c>
      <c r="G930" s="98">
        <v>0</v>
      </c>
      <c r="H930" s="99">
        <v>0</v>
      </c>
      <c r="L930" t="str">
        <f t="shared" si="170"/>
        <v>REC only</v>
      </c>
      <c r="M930" t="str">
        <f t="shared" si="171"/>
        <v>Klondike III - Klondike Wind Power III LLC</v>
      </c>
      <c r="N930" t="str">
        <f t="shared" ref="N930" si="182">B930</f>
        <v>Adjustment for Events Beyond Control</v>
      </c>
    </row>
    <row r="931" spans="1:14" x14ac:dyDescent="0.25">
      <c r="A931" s="63"/>
      <c r="B931" s="79"/>
      <c r="C931" s="63"/>
      <c r="D931" s="78"/>
      <c r="E931" s="78"/>
      <c r="F931" s="78"/>
      <c r="G931" s="78"/>
      <c r="H931" s="78"/>
      <c r="L931" t="str">
        <f t="shared" si="170"/>
        <v>REC only</v>
      </c>
      <c r="M931" t="str">
        <f t="shared" si="171"/>
        <v>Klondike III - Klondike Wind Power III LLC</v>
      </c>
    </row>
    <row r="932" spans="1:14" ht="18.75" x14ac:dyDescent="0.3">
      <c r="A932" s="65" t="s">
        <v>138</v>
      </c>
      <c r="B932" s="63"/>
      <c r="C932" s="66"/>
      <c r="D932" s="100">
        <f>SUM(D904,D909,D915,D928,D930)</f>
        <v>25715</v>
      </c>
      <c r="E932" s="100">
        <f>SUM(E904,E909,E915,E928,E930)</f>
        <v>1316</v>
      </c>
      <c r="F932" s="100">
        <f>SUM(F904,F909,F915,F928,F930)</f>
        <v>0</v>
      </c>
      <c r="G932" s="100">
        <f>SUM(G904,G909,G915,G928,G930)</f>
        <v>0</v>
      </c>
      <c r="H932" s="101">
        <f>SUM(H904,H909,H915,H928,H930)</f>
        <v>0</v>
      </c>
      <c r="L932" t="str">
        <f t="shared" si="170"/>
        <v>REC only</v>
      </c>
      <c r="M932" t="str">
        <f t="shared" si="171"/>
        <v>Klondike III - Klondike Wind Power III LLC</v>
      </c>
    </row>
    <row r="933" spans="1:14" x14ac:dyDescent="0.25">
      <c r="A933" s="63"/>
      <c r="B933" s="79"/>
      <c r="C933" s="102" t="s">
        <v>128</v>
      </c>
      <c r="D933" s="78">
        <v>25715</v>
      </c>
      <c r="E933" s="78">
        <v>1316</v>
      </c>
      <c r="F933" s="78">
        <v>0</v>
      </c>
      <c r="G933" s="78">
        <v>0</v>
      </c>
      <c r="H933" s="78">
        <v>0</v>
      </c>
      <c r="L933" t="str">
        <f t="shared" ref="L933:L996" si="183">VLOOKUP(M933,$B$4:$D$47,3)</f>
        <v>REC only</v>
      </c>
      <c r="M933" t="str">
        <f t="shared" ref="M933:M996" si="184">M932</f>
        <v>Klondike III - Klondike Wind Power III LLC</v>
      </c>
    </row>
    <row r="934" spans="1:14" x14ac:dyDescent="0.25">
      <c r="A934" s="63" t="s">
        <v>145</v>
      </c>
      <c r="B934" s="63"/>
      <c r="C934" s="63"/>
      <c r="D934" s="64"/>
      <c r="E934" s="64"/>
      <c r="F934" s="64"/>
      <c r="G934" s="64"/>
      <c r="H934" s="64"/>
      <c r="L934" t="str">
        <f t="shared" si="183"/>
        <v>REC only</v>
      </c>
      <c r="M934" t="str">
        <f t="shared" si="184"/>
        <v>Klondike III - Klondike Wind Power III LLC</v>
      </c>
    </row>
    <row r="935" spans="1:14" x14ac:dyDescent="0.25">
      <c r="L935" t="str">
        <f t="shared" si="183"/>
        <v>REC only</v>
      </c>
      <c r="M935" t="str">
        <f t="shared" si="184"/>
        <v>Klondike III - Klondike Wind Power III LLC</v>
      </c>
    </row>
    <row r="936" spans="1:14" ht="21" x14ac:dyDescent="0.35">
      <c r="A936" s="58">
        <f>A898+1</f>
        <v>24</v>
      </c>
      <c r="B936" s="58"/>
      <c r="C936" s="59" t="s">
        <v>57</v>
      </c>
      <c r="D936" s="60"/>
      <c r="E936" s="61"/>
      <c r="F936" s="61"/>
      <c r="G936" s="61"/>
      <c r="H936" s="62"/>
      <c r="L936" t="str">
        <f t="shared" si="183"/>
        <v>REC only</v>
      </c>
      <c r="M936" t="str">
        <f t="shared" ref="M936" si="185">C936</f>
        <v>Klondike IIIa - Klondike Wind Power IIIa</v>
      </c>
    </row>
    <row r="937" spans="1:14" x14ac:dyDescent="0.25">
      <c r="A937" s="63"/>
      <c r="B937" s="63"/>
      <c r="C937" s="63" t="s">
        <v>32</v>
      </c>
      <c r="D937" s="64"/>
      <c r="E937" s="64"/>
      <c r="F937" s="64"/>
      <c r="G937" s="64"/>
      <c r="H937" s="64"/>
      <c r="L937" t="str">
        <f t="shared" si="183"/>
        <v>REC only</v>
      </c>
      <c r="M937" t="str">
        <f t="shared" ref="M937" si="186">M936</f>
        <v>Klondike IIIa - Klondike Wind Power IIIa</v>
      </c>
    </row>
    <row r="938" spans="1:14" ht="18.75" x14ac:dyDescent="0.3">
      <c r="A938" s="65" t="s">
        <v>134</v>
      </c>
      <c r="B938" s="65"/>
      <c r="C938" s="63"/>
      <c r="D938" s="6">
        <f>E938-1</f>
        <v>2020</v>
      </c>
      <c r="E938" s="6">
        <f>F938-1</f>
        <v>2021</v>
      </c>
      <c r="F938" s="6">
        <f>G938-1</f>
        <v>2022</v>
      </c>
      <c r="G938" s="6">
        <f>H938-1</f>
        <v>2023</v>
      </c>
      <c r="H938" s="6">
        <v>2024</v>
      </c>
      <c r="L938" t="str">
        <f t="shared" si="183"/>
        <v>REC only</v>
      </c>
      <c r="M938" t="str">
        <f t="shared" si="184"/>
        <v>Klondike IIIa - Klondike Wind Power IIIa</v>
      </c>
    </row>
    <row r="939" spans="1:14" x14ac:dyDescent="0.25">
      <c r="A939" s="63"/>
      <c r="B939" s="2" t="str">
        <f>"Total MWh Produced from " &amp;C936</f>
        <v>Total MWh Produced from Klondike IIIa - Klondike Wind Power IIIa</v>
      </c>
      <c r="C939" s="66"/>
      <c r="D939" s="67">
        <v>0</v>
      </c>
      <c r="E939" s="67">
        <v>0</v>
      </c>
      <c r="F939" s="67">
        <v>0</v>
      </c>
      <c r="G939" s="67">
        <v>0</v>
      </c>
      <c r="H939" s="68">
        <v>0</v>
      </c>
      <c r="L939" t="str">
        <f t="shared" si="183"/>
        <v>REC only</v>
      </c>
      <c r="M939" t="str">
        <f t="shared" si="184"/>
        <v>Klondike IIIa - Klondike Wind Power IIIa</v>
      </c>
      <c r="N939" t="str">
        <f t="shared" ref="N939:N942" si="187">B939</f>
        <v>Total MWh Produced from Klondike IIIa - Klondike Wind Power IIIa</v>
      </c>
    </row>
    <row r="940" spans="1:14" x14ac:dyDescent="0.25">
      <c r="A940" s="63"/>
      <c r="B940" s="2" t="s">
        <v>102</v>
      </c>
      <c r="C940" s="66"/>
      <c r="D940" s="157">
        <v>1</v>
      </c>
      <c r="E940" s="157">
        <v>1</v>
      </c>
      <c r="F940" s="157">
        <v>1</v>
      </c>
      <c r="G940" s="157">
        <v>1</v>
      </c>
      <c r="H940" s="158">
        <v>1</v>
      </c>
      <c r="L940" t="str">
        <f t="shared" si="183"/>
        <v>REC only</v>
      </c>
      <c r="M940" t="str">
        <f t="shared" si="184"/>
        <v>Klondike IIIa - Klondike Wind Power IIIa</v>
      </c>
      <c r="N940" t="str">
        <f t="shared" si="187"/>
        <v>Percent of MWh Qualifying Under RCW 19.285</v>
      </c>
    </row>
    <row r="941" spans="1:14" x14ac:dyDescent="0.25">
      <c r="A941" s="63"/>
      <c r="B941" s="2" t="s">
        <v>135</v>
      </c>
      <c r="C941" s="66"/>
      <c r="D941" s="69">
        <v>1</v>
      </c>
      <c r="E941" s="69">
        <v>1</v>
      </c>
      <c r="F941" s="69">
        <v>1</v>
      </c>
      <c r="G941" s="69">
        <v>1</v>
      </c>
      <c r="H941" s="70">
        <v>1</v>
      </c>
      <c r="L941" t="str">
        <f t="shared" si="183"/>
        <v>REC only</v>
      </c>
      <c r="M941" t="str">
        <f t="shared" si="184"/>
        <v>Klondike IIIa - Klondike Wind Power IIIa</v>
      </c>
      <c r="N941" t="str">
        <f t="shared" si="187"/>
        <v>Percent of Qualifying MWh Allocated to WA</v>
      </c>
    </row>
    <row r="942" spans="1:14" x14ac:dyDescent="0.25">
      <c r="A942" s="63"/>
      <c r="B942" s="1" t="s">
        <v>101</v>
      </c>
      <c r="C942" s="79"/>
      <c r="D942" s="159">
        <f>ROUNDDOWN(D939*D940*D941,0)</f>
        <v>0</v>
      </c>
      <c r="E942" s="159">
        <f>ROUNDDOWN(E939*E940*E941,0)</f>
        <v>0</v>
      </c>
      <c r="F942" s="159">
        <f>ROUNDDOWN(F939*F940*F941,0)</f>
        <v>0</v>
      </c>
      <c r="G942" s="159">
        <f>ROUNDDOWN(G939*G940*G941,0)</f>
        <v>0</v>
      </c>
      <c r="H942" s="159">
        <f>ROUNDDOWN(H939*H940*H941,0)</f>
        <v>0</v>
      </c>
      <c r="L942" t="str">
        <f t="shared" si="183"/>
        <v>REC only</v>
      </c>
      <c r="M942" t="str">
        <f t="shared" si="184"/>
        <v>Klondike IIIa - Klondike Wind Power IIIa</v>
      </c>
      <c r="N942" t="str">
        <f t="shared" si="187"/>
        <v>Eligible MWh Available for RCW 19.285 Compliance</v>
      </c>
    </row>
    <row r="943" spans="1:14" x14ac:dyDescent="0.25">
      <c r="A943" s="63"/>
      <c r="B943" s="63"/>
      <c r="C943" s="63"/>
      <c r="D943" s="71"/>
      <c r="E943" s="71"/>
      <c r="F943" s="71"/>
      <c r="G943" s="72"/>
      <c r="H943" s="73"/>
      <c r="L943" t="str">
        <f t="shared" si="183"/>
        <v>REC only</v>
      </c>
      <c r="M943" t="str">
        <f t="shared" si="184"/>
        <v>Klondike IIIa - Klondike Wind Power IIIa</v>
      </c>
    </row>
    <row r="944" spans="1:14" ht="18.75" x14ac:dyDescent="0.3">
      <c r="A944" s="65" t="s">
        <v>136</v>
      </c>
      <c r="B944" s="63"/>
      <c r="C944" s="63"/>
      <c r="D944" s="6">
        <f>E944-1</f>
        <v>2020</v>
      </c>
      <c r="E944" s="6">
        <f>F944-1</f>
        <v>2021</v>
      </c>
      <c r="F944" s="6">
        <f>G944-1</f>
        <v>2022</v>
      </c>
      <c r="G944" s="6">
        <f>H944-1</f>
        <v>2023</v>
      </c>
      <c r="H944" s="6">
        <v>2024</v>
      </c>
      <c r="L944" t="str">
        <f t="shared" si="183"/>
        <v>REC only</v>
      </c>
      <c r="M944" t="str">
        <f t="shared" si="184"/>
        <v>Klondike IIIa - Klondike Wind Power IIIa</v>
      </c>
    </row>
    <row r="945" spans="1:14" x14ac:dyDescent="0.25">
      <c r="A945" s="63"/>
      <c r="B945" s="2" t="s">
        <v>106</v>
      </c>
      <c r="C945" s="66"/>
      <c r="D945" s="109">
        <v>0</v>
      </c>
      <c r="E945" s="110">
        <v>0</v>
      </c>
      <c r="F945" s="110">
        <v>0</v>
      </c>
      <c r="G945" s="110">
        <v>0</v>
      </c>
      <c r="H945" s="111">
        <v>0</v>
      </c>
      <c r="L945" t="str">
        <f t="shared" si="183"/>
        <v>REC only</v>
      </c>
      <c r="M945" t="str">
        <f t="shared" si="184"/>
        <v>Klondike IIIa - Klondike Wind Power IIIa</v>
      </c>
      <c r="N945" t="str">
        <f t="shared" ref="N945:N947" si="188">B945</f>
        <v>Extra Apprenticeship Credit</v>
      </c>
    </row>
    <row r="946" spans="1:14" x14ac:dyDescent="0.25">
      <c r="A946" s="63"/>
      <c r="B946" s="2" t="s">
        <v>110</v>
      </c>
      <c r="C946" s="66"/>
      <c r="D946" s="16">
        <v>0</v>
      </c>
      <c r="E946" s="112">
        <v>0</v>
      </c>
      <c r="F946" s="112">
        <v>0</v>
      </c>
      <c r="G946" s="112">
        <v>0</v>
      </c>
      <c r="H946" s="113">
        <v>0</v>
      </c>
      <c r="L946" t="str">
        <f t="shared" si="183"/>
        <v>REC only</v>
      </c>
      <c r="M946" t="str">
        <f t="shared" si="184"/>
        <v>Klondike IIIa - Klondike Wind Power IIIa</v>
      </c>
      <c r="N946" t="str">
        <f t="shared" si="188"/>
        <v>Distributed Generation Bonus</v>
      </c>
    </row>
    <row r="947" spans="1:14" x14ac:dyDescent="0.25">
      <c r="A947" s="63"/>
      <c r="B947" s="1" t="s">
        <v>111</v>
      </c>
      <c r="C947" s="79"/>
      <c r="D947" s="74">
        <f>ROUND(D945+D946,0)</f>
        <v>0</v>
      </c>
      <c r="E947" s="74">
        <f>ROUND(E945+E946,0)</f>
        <v>0</v>
      </c>
      <c r="F947" s="74">
        <f>ROUND(F945+F946,0)</f>
        <v>0</v>
      </c>
      <c r="G947" s="74">
        <f>ROUND(G945+G946,0)</f>
        <v>0</v>
      </c>
      <c r="H947" s="74">
        <f>ROUND(H945+H946,0)</f>
        <v>0</v>
      </c>
      <c r="L947" t="str">
        <f t="shared" si="183"/>
        <v>REC only</v>
      </c>
      <c r="M947" t="str">
        <f t="shared" si="184"/>
        <v>Klondike IIIa - Klondike Wind Power IIIa</v>
      </c>
      <c r="N947" t="str">
        <f t="shared" si="188"/>
        <v>Total Quantity from Non REC Eligible Generation</v>
      </c>
    </row>
    <row r="948" spans="1:14" x14ac:dyDescent="0.25">
      <c r="A948" s="63"/>
      <c r="B948" s="63"/>
      <c r="C948" s="63"/>
      <c r="D948" s="75"/>
      <c r="E948" s="75"/>
      <c r="F948" s="75"/>
      <c r="G948" s="75"/>
      <c r="H948" s="76"/>
      <c r="L948" t="str">
        <f t="shared" si="183"/>
        <v>REC only</v>
      </c>
      <c r="M948" t="str">
        <f t="shared" si="184"/>
        <v>Klondike IIIa - Klondike Wind Power IIIa</v>
      </c>
    </row>
    <row r="949" spans="1:14" ht="18.75" x14ac:dyDescent="0.3">
      <c r="A949" s="65" t="s">
        <v>137</v>
      </c>
      <c r="B949" s="63"/>
      <c r="C949" s="63"/>
      <c r="D949" s="6">
        <f>E949-1</f>
        <v>2020</v>
      </c>
      <c r="E949" s="6">
        <f>F949-1</f>
        <v>2021</v>
      </c>
      <c r="F949" s="6">
        <f>G949-1</f>
        <v>2022</v>
      </c>
      <c r="G949" s="6">
        <f>H949-1</f>
        <v>2023</v>
      </c>
      <c r="H949" s="6">
        <v>2024</v>
      </c>
      <c r="L949" t="str">
        <f t="shared" si="183"/>
        <v>REC only</v>
      </c>
      <c r="M949" t="str">
        <f t="shared" si="184"/>
        <v>Klondike IIIa - Klondike Wind Power IIIa</v>
      </c>
    </row>
    <row r="950" spans="1:14" x14ac:dyDescent="0.25">
      <c r="A950" s="63"/>
      <c r="B950" s="2" t="s">
        <v>130</v>
      </c>
      <c r="C950" s="66"/>
      <c r="D950" s="67">
        <v>0</v>
      </c>
      <c r="E950" s="67">
        <v>0</v>
      </c>
      <c r="F950" s="67">
        <v>0</v>
      </c>
      <c r="G950" s="67">
        <v>0</v>
      </c>
      <c r="H950" s="68">
        <v>0</v>
      </c>
      <c r="L950" t="str">
        <f t="shared" si="183"/>
        <v>REC only</v>
      </c>
      <c r="M950" t="str">
        <f t="shared" si="184"/>
        <v>Klondike IIIa - Klondike Wind Power IIIa</v>
      </c>
      <c r="N950" t="str">
        <f t="shared" ref="N950:N953" si="189">B950</f>
        <v>Quantity of RECs Sold</v>
      </c>
    </row>
    <row r="951" spans="1:14" x14ac:dyDescent="0.25">
      <c r="A951" s="63"/>
      <c r="B951" s="77" t="s">
        <v>131</v>
      </c>
      <c r="C951" s="108"/>
      <c r="D951" s="103">
        <v>0</v>
      </c>
      <c r="E951" s="103">
        <v>0</v>
      </c>
      <c r="F951" s="103">
        <v>0</v>
      </c>
      <c r="G951" s="103">
        <v>0</v>
      </c>
      <c r="H951" s="104">
        <v>0</v>
      </c>
      <c r="L951" t="str">
        <f t="shared" si="183"/>
        <v>REC only</v>
      </c>
      <c r="M951" t="str">
        <f t="shared" si="184"/>
        <v>Klondike IIIa - Klondike Wind Power IIIa</v>
      </c>
      <c r="N951" t="str">
        <f t="shared" si="189"/>
        <v>Bonus Incentives Transferred</v>
      </c>
    </row>
    <row r="952" spans="1:14" x14ac:dyDescent="0.25">
      <c r="A952" s="63"/>
      <c r="B952" s="77" t="s">
        <v>132</v>
      </c>
      <c r="D952" s="105">
        <v>0</v>
      </c>
      <c r="E952" s="106">
        <v>0</v>
      </c>
      <c r="F952" s="106">
        <v>0</v>
      </c>
      <c r="G952" s="106">
        <v>0</v>
      </c>
      <c r="H952" s="107">
        <v>0</v>
      </c>
      <c r="L952" t="str">
        <f t="shared" si="183"/>
        <v>REC only</v>
      </c>
      <c r="M952" t="str">
        <f t="shared" si="184"/>
        <v>Klondike IIIa - Klondike Wind Power IIIa</v>
      </c>
      <c r="N952" t="str">
        <f t="shared" si="189"/>
        <v>Bonus Incentives Not Realized</v>
      </c>
    </row>
    <row r="953" spans="1:14" x14ac:dyDescent="0.25">
      <c r="A953" s="63"/>
      <c r="B953" s="1" t="s">
        <v>133</v>
      </c>
      <c r="C953" s="63"/>
      <c r="D953" s="78">
        <f>SUM(D950:D952)</f>
        <v>0</v>
      </c>
      <c r="E953" s="78">
        <f>SUM(E950:E952)</f>
        <v>0</v>
      </c>
      <c r="F953" s="78">
        <f>SUM(F950:F952)</f>
        <v>0</v>
      </c>
      <c r="G953" s="78">
        <f>SUM(G950:G952)</f>
        <v>0</v>
      </c>
      <c r="H953" s="78">
        <f>SUM(H950:H952)</f>
        <v>0</v>
      </c>
      <c r="L953" t="str">
        <f t="shared" si="183"/>
        <v>REC only</v>
      </c>
      <c r="M953" t="str">
        <f t="shared" si="184"/>
        <v>Klondike IIIa - Klondike Wind Power IIIa</v>
      </c>
      <c r="N953" t="str">
        <f t="shared" si="189"/>
        <v>Total Sold / Transferred / Unrealized</v>
      </c>
    </row>
    <row r="954" spans="1:14" x14ac:dyDescent="0.25">
      <c r="A954" s="63"/>
      <c r="B954" s="79"/>
      <c r="C954" s="63"/>
      <c r="D954" s="72"/>
      <c r="E954" s="72"/>
      <c r="F954" s="72"/>
      <c r="G954" s="72"/>
      <c r="H954" s="78"/>
      <c r="L954" t="str">
        <f t="shared" si="183"/>
        <v>REC only</v>
      </c>
      <c r="M954" t="str">
        <f t="shared" si="184"/>
        <v>Klondike IIIa - Klondike Wind Power IIIa</v>
      </c>
    </row>
    <row r="955" spans="1:14" ht="18.75" x14ac:dyDescent="0.3">
      <c r="A955" s="65" t="s">
        <v>124</v>
      </c>
      <c r="B955" s="63"/>
      <c r="C955" s="63"/>
      <c r="D955" s="6">
        <f>E955-1</f>
        <v>2020</v>
      </c>
      <c r="E955" s="6">
        <f>F955-1</f>
        <v>2021</v>
      </c>
      <c r="F955" s="6">
        <f>G955-1</f>
        <v>2022</v>
      </c>
      <c r="G955" s="6">
        <f>H955-1</f>
        <v>2023</v>
      </c>
      <c r="H955" s="6">
        <v>2024</v>
      </c>
      <c r="L955" t="str">
        <f t="shared" si="183"/>
        <v>REC only</v>
      </c>
      <c r="M955" t="str">
        <f t="shared" si="184"/>
        <v>Klondike IIIa - Klondike Wind Power IIIa</v>
      </c>
    </row>
    <row r="956" spans="1:14" x14ac:dyDescent="0.25">
      <c r="A956" s="63"/>
      <c r="B956" s="2" t="str">
        <f>(D955-1) &amp; " Surplus Applied to " &amp; D955</f>
        <v>2019 Surplus Applied to 2020</v>
      </c>
      <c r="C956" s="63"/>
      <c r="D956" s="80">
        <v>1852</v>
      </c>
      <c r="E956" s="81"/>
      <c r="F956" s="81"/>
      <c r="G956" s="81"/>
      <c r="H956" s="82"/>
      <c r="L956" t="str">
        <f t="shared" si="183"/>
        <v>REC only</v>
      </c>
      <c r="M956" t="str">
        <f t="shared" si="184"/>
        <v>Klondike IIIa - Klondike Wind Power IIIa</v>
      </c>
      <c r="N956" t="str">
        <f t="shared" ref="N956:N966" si="190">B956</f>
        <v>2019 Surplus Applied to 2020</v>
      </c>
    </row>
    <row r="957" spans="1:14" x14ac:dyDescent="0.25">
      <c r="A957" s="63"/>
      <c r="B957" s="2" t="str">
        <f>D955 &amp; " Surplus Applied to " &amp; (D955-1)</f>
        <v>2020 Surplus Applied to 2019</v>
      </c>
      <c r="C957" s="63"/>
      <c r="D957" s="83">
        <v>0</v>
      </c>
      <c r="E957" s="84"/>
      <c r="F957" s="84"/>
      <c r="G957" s="84"/>
      <c r="H957" s="85"/>
      <c r="L957" t="str">
        <f t="shared" si="183"/>
        <v>REC only</v>
      </c>
      <c r="M957" t="str">
        <f t="shared" si="184"/>
        <v>Klondike IIIa - Klondike Wind Power IIIa</v>
      </c>
      <c r="N957" t="str">
        <f t="shared" si="190"/>
        <v>2020 Surplus Applied to 2019</v>
      </c>
    </row>
    <row r="958" spans="1:14" x14ac:dyDescent="0.25">
      <c r="A958" s="63"/>
      <c r="B958" s="2" t="str">
        <f>(E955-1) &amp; " Surplus Applied to " &amp; E955</f>
        <v>2020 Surplus Applied to 2021</v>
      </c>
      <c r="C958" s="63"/>
      <c r="D958" s="86">
        <f>-E958</f>
        <v>0</v>
      </c>
      <c r="E958" s="87">
        <v>0</v>
      </c>
      <c r="F958" s="35"/>
      <c r="G958" s="35"/>
      <c r="H958" s="36"/>
      <c r="L958" t="str">
        <f t="shared" si="183"/>
        <v>REC only</v>
      </c>
      <c r="M958" t="str">
        <f t="shared" si="184"/>
        <v>Klondike IIIa - Klondike Wind Power IIIa</v>
      </c>
      <c r="N958" t="str">
        <f t="shared" si="190"/>
        <v>2020 Surplus Applied to 2021</v>
      </c>
    </row>
    <row r="959" spans="1:14" x14ac:dyDescent="0.25">
      <c r="A959" s="63"/>
      <c r="B959" s="2" t="str">
        <f>E955 &amp; " Surplus Applied to " &amp; (E955-1)</f>
        <v>2021 Surplus Applied to 2020</v>
      </c>
      <c r="C959" s="63"/>
      <c r="D959" s="88">
        <f>-E959</f>
        <v>0</v>
      </c>
      <c r="E959" s="89">
        <v>0</v>
      </c>
      <c r="F959" s="84"/>
      <c r="G959" s="84"/>
      <c r="H959" s="85"/>
      <c r="L959" t="str">
        <f t="shared" si="183"/>
        <v>REC only</v>
      </c>
      <c r="M959" t="str">
        <f t="shared" si="184"/>
        <v>Klondike IIIa - Klondike Wind Power IIIa</v>
      </c>
      <c r="N959" t="str">
        <f t="shared" si="190"/>
        <v>2021 Surplus Applied to 2020</v>
      </c>
    </row>
    <row r="960" spans="1:14" x14ac:dyDescent="0.25">
      <c r="A960" s="63"/>
      <c r="B960" s="2" t="str">
        <f>(F955-1) &amp; " Surplus Applied to " &amp; F955</f>
        <v>2021 Surplus Applied to 2022</v>
      </c>
      <c r="C960" s="63"/>
      <c r="D960" s="41"/>
      <c r="E960" s="90">
        <f>-F960</f>
        <v>0</v>
      </c>
      <c r="F960" s="38">
        <v>0</v>
      </c>
      <c r="G960" s="39"/>
      <c r="H960" s="40"/>
      <c r="L960" t="str">
        <f t="shared" si="183"/>
        <v>REC only</v>
      </c>
      <c r="M960" t="str">
        <f t="shared" si="184"/>
        <v>Klondike IIIa - Klondike Wind Power IIIa</v>
      </c>
      <c r="N960" t="str">
        <f t="shared" si="190"/>
        <v>2021 Surplus Applied to 2022</v>
      </c>
    </row>
    <row r="961" spans="1:14" x14ac:dyDescent="0.25">
      <c r="A961" s="63"/>
      <c r="B961" s="2" t="str">
        <f>F955 &amp; " Surplus Applied to " &amp; (F955-1)</f>
        <v>2022 Surplus Applied to 2021</v>
      </c>
      <c r="C961" s="63"/>
      <c r="D961" s="91"/>
      <c r="E961" s="92">
        <f>-F961</f>
        <v>0</v>
      </c>
      <c r="F961" s="89">
        <v>0</v>
      </c>
      <c r="G961" s="84"/>
      <c r="H961" s="85"/>
      <c r="L961" t="str">
        <f t="shared" si="183"/>
        <v>REC only</v>
      </c>
      <c r="M961" t="str">
        <f t="shared" si="184"/>
        <v>Klondike IIIa - Klondike Wind Power IIIa</v>
      </c>
      <c r="N961" t="str">
        <f t="shared" si="190"/>
        <v>2022 Surplus Applied to 2021</v>
      </c>
    </row>
    <row r="962" spans="1:14" x14ac:dyDescent="0.25">
      <c r="A962" s="63"/>
      <c r="B962" s="2" t="str">
        <f>(G955-1) &amp; " Surplus Applied to " &amp; G955</f>
        <v>2022 Surplus Applied to 2023</v>
      </c>
      <c r="C962" s="63"/>
      <c r="D962" s="41"/>
      <c r="E962" s="39"/>
      <c r="F962" s="90">
        <f>-G962</f>
        <v>0</v>
      </c>
      <c r="G962" s="38">
        <v>0</v>
      </c>
      <c r="H962" s="40"/>
      <c r="L962" t="str">
        <f t="shared" si="183"/>
        <v>REC only</v>
      </c>
      <c r="M962" t="str">
        <f t="shared" si="184"/>
        <v>Klondike IIIa - Klondike Wind Power IIIa</v>
      </c>
      <c r="N962" t="str">
        <f t="shared" si="190"/>
        <v>2022 Surplus Applied to 2023</v>
      </c>
    </row>
    <row r="963" spans="1:14" x14ac:dyDescent="0.25">
      <c r="A963" s="63"/>
      <c r="B963" s="2" t="str">
        <f>G955 &amp; " Surplus Applied to " &amp; (G955-1)</f>
        <v>2023 Surplus Applied to 2022</v>
      </c>
      <c r="C963" s="63"/>
      <c r="D963" s="91"/>
      <c r="E963" s="84"/>
      <c r="F963" s="92">
        <f>-G963</f>
        <v>0</v>
      </c>
      <c r="G963" s="89">
        <v>0</v>
      </c>
      <c r="H963" s="85"/>
      <c r="L963" t="str">
        <f t="shared" si="183"/>
        <v>REC only</v>
      </c>
      <c r="M963" t="str">
        <f t="shared" si="184"/>
        <v>Klondike IIIa - Klondike Wind Power IIIa</v>
      </c>
      <c r="N963" t="str">
        <f t="shared" si="190"/>
        <v>2023 Surplus Applied to 2022</v>
      </c>
    </row>
    <row r="964" spans="1:14" x14ac:dyDescent="0.25">
      <c r="A964" s="63"/>
      <c r="B964" s="2" t="str">
        <f>(H955-1) &amp; " Surplus Applied to " &amp; H955</f>
        <v>2023 Surplus Applied to 2024</v>
      </c>
      <c r="C964" s="63"/>
      <c r="D964" s="41"/>
      <c r="E964" s="39"/>
      <c r="F964" s="39"/>
      <c r="G964" s="90">
        <f>-H964</f>
        <v>0</v>
      </c>
      <c r="H964" s="42">
        <v>0</v>
      </c>
      <c r="L964" t="str">
        <f t="shared" si="183"/>
        <v>REC only</v>
      </c>
      <c r="M964" t="str">
        <f t="shared" si="184"/>
        <v>Klondike IIIa - Klondike Wind Power IIIa</v>
      </c>
      <c r="N964" t="str">
        <f t="shared" si="190"/>
        <v>2023 Surplus Applied to 2024</v>
      </c>
    </row>
    <row r="965" spans="1:14" x14ac:dyDescent="0.25">
      <c r="A965" s="63"/>
      <c r="B965" s="2" t="str">
        <f>H955 &amp; " Surplus Applied to " &amp; (H955-1)</f>
        <v>2024 Surplus Applied to 2023</v>
      </c>
      <c r="C965" s="63"/>
      <c r="D965" s="93"/>
      <c r="E965" s="94"/>
      <c r="F965" s="94"/>
      <c r="G965" s="95">
        <f>-H965</f>
        <v>0</v>
      </c>
      <c r="H965" s="96">
        <v>0</v>
      </c>
      <c r="L965" t="str">
        <f t="shared" si="183"/>
        <v>REC only</v>
      </c>
      <c r="M965" t="str">
        <f t="shared" si="184"/>
        <v>Klondike IIIa - Klondike Wind Power IIIa</v>
      </c>
      <c r="N965" t="str">
        <f t="shared" si="190"/>
        <v>2024 Surplus Applied to 2023</v>
      </c>
    </row>
    <row r="966" spans="1:14" x14ac:dyDescent="0.25">
      <c r="A966" s="63"/>
      <c r="B966" s="1" t="s">
        <v>125</v>
      </c>
      <c r="C966" s="63"/>
      <c r="D966" s="78">
        <f>SUM(D956:D965)</f>
        <v>1852</v>
      </c>
      <c r="E966" s="78">
        <f>SUM(E956:E965)</f>
        <v>0</v>
      </c>
      <c r="F966" s="78">
        <f>SUM(F956:F965)</f>
        <v>0</v>
      </c>
      <c r="G966" s="78">
        <f>SUM(G956:G965)</f>
        <v>0</v>
      </c>
      <c r="H966" s="78">
        <f>SUM(H956:H965)</f>
        <v>0</v>
      </c>
      <c r="L966" t="str">
        <f t="shared" si="183"/>
        <v>REC only</v>
      </c>
      <c r="M966" t="str">
        <f t="shared" si="184"/>
        <v>Klondike IIIa - Klondike Wind Power IIIa</v>
      </c>
      <c r="N966" t="str">
        <f t="shared" si="190"/>
        <v>Net Surplus Adjustments</v>
      </c>
    </row>
    <row r="967" spans="1:14" x14ac:dyDescent="0.25">
      <c r="A967" s="63"/>
      <c r="B967" s="79"/>
      <c r="C967" s="63"/>
      <c r="D967" s="78"/>
      <c r="E967" s="78"/>
      <c r="F967" s="78"/>
      <c r="G967" s="78"/>
      <c r="H967" s="78"/>
      <c r="L967" t="str">
        <f t="shared" si="183"/>
        <v>REC only</v>
      </c>
      <c r="M967" t="str">
        <f t="shared" si="184"/>
        <v>Klondike IIIa - Klondike Wind Power IIIa</v>
      </c>
    </row>
    <row r="968" spans="1:14" x14ac:dyDescent="0.25">
      <c r="A968" s="63"/>
      <c r="B968" s="1" t="s">
        <v>126</v>
      </c>
      <c r="C968" s="66"/>
      <c r="D968" s="97">
        <v>0</v>
      </c>
      <c r="E968" s="98">
        <v>0</v>
      </c>
      <c r="F968" s="98">
        <v>0</v>
      </c>
      <c r="G968" s="98">
        <v>0</v>
      </c>
      <c r="H968" s="99">
        <v>0</v>
      </c>
      <c r="L968" t="str">
        <f t="shared" si="183"/>
        <v>REC only</v>
      </c>
      <c r="M968" t="str">
        <f t="shared" si="184"/>
        <v>Klondike IIIa - Klondike Wind Power IIIa</v>
      </c>
      <c r="N968" t="str">
        <f t="shared" ref="N968" si="191">B968</f>
        <v>Adjustment for Events Beyond Control</v>
      </c>
    </row>
    <row r="969" spans="1:14" x14ac:dyDescent="0.25">
      <c r="A969" s="63"/>
      <c r="B969" s="79"/>
      <c r="C969" s="63"/>
      <c r="D969" s="78"/>
      <c r="E969" s="78"/>
      <c r="F969" s="78"/>
      <c r="G969" s="78"/>
      <c r="H969" s="78"/>
      <c r="L969" t="str">
        <f t="shared" si="183"/>
        <v>REC only</v>
      </c>
      <c r="M969" t="str">
        <f t="shared" si="184"/>
        <v>Klondike IIIa - Klondike Wind Power IIIa</v>
      </c>
    </row>
    <row r="970" spans="1:14" ht="18.75" x14ac:dyDescent="0.3">
      <c r="A970" s="65" t="s">
        <v>138</v>
      </c>
      <c r="B970" s="63"/>
      <c r="C970" s="66"/>
      <c r="D970" s="100">
        <f>SUM(D942,D947,D953,D966,D968)</f>
        <v>1852</v>
      </c>
      <c r="E970" s="100">
        <f>SUM(E942,E947,E953,E966,E968)</f>
        <v>0</v>
      </c>
      <c r="F970" s="100">
        <f>SUM(F942,F947,F953,F966,F968)</f>
        <v>0</v>
      </c>
      <c r="G970" s="100">
        <f>SUM(G942,G947,G953,G966,G968)</f>
        <v>0</v>
      </c>
      <c r="H970" s="101">
        <f>SUM(H942,H947,H953,H966,H968)</f>
        <v>0</v>
      </c>
      <c r="L970" t="str">
        <f t="shared" si="183"/>
        <v>REC only</v>
      </c>
      <c r="M970" t="str">
        <f t="shared" si="184"/>
        <v>Klondike IIIa - Klondike Wind Power IIIa</v>
      </c>
    </row>
    <row r="971" spans="1:14" x14ac:dyDescent="0.25">
      <c r="A971" s="63"/>
      <c r="B971" s="79"/>
      <c r="C971" s="102" t="s">
        <v>128</v>
      </c>
      <c r="D971" s="78">
        <v>1852</v>
      </c>
      <c r="E971" s="78">
        <v>0</v>
      </c>
      <c r="F971" s="78">
        <v>0</v>
      </c>
      <c r="G971" s="78">
        <v>0</v>
      </c>
      <c r="H971" s="78">
        <v>0</v>
      </c>
      <c r="L971" t="str">
        <f t="shared" si="183"/>
        <v>REC only</v>
      </c>
      <c r="M971" t="str">
        <f t="shared" si="184"/>
        <v>Klondike IIIa - Klondike Wind Power IIIa</v>
      </c>
    </row>
    <row r="972" spans="1:14" x14ac:dyDescent="0.25">
      <c r="A972" s="63" t="s">
        <v>145</v>
      </c>
      <c r="B972" s="63"/>
      <c r="C972" s="63"/>
      <c r="D972" s="64"/>
      <c r="E972" s="64"/>
      <c r="F972" s="64"/>
      <c r="G972" s="64"/>
      <c r="H972" s="64"/>
      <c r="L972" t="str">
        <f t="shared" si="183"/>
        <v>REC only</v>
      </c>
      <c r="M972" t="str">
        <f t="shared" si="184"/>
        <v>Klondike IIIa - Klondike Wind Power IIIa</v>
      </c>
    </row>
    <row r="973" spans="1:14" x14ac:dyDescent="0.25">
      <c r="L973" t="str">
        <f t="shared" si="183"/>
        <v>REC only</v>
      </c>
      <c r="M973" t="str">
        <f t="shared" si="184"/>
        <v>Klondike IIIa - Klondike Wind Power IIIa</v>
      </c>
    </row>
    <row r="974" spans="1:14" ht="21" x14ac:dyDescent="0.35">
      <c r="A974" s="58">
        <f>A936+1</f>
        <v>25</v>
      </c>
      <c r="B974" s="58"/>
      <c r="C974" s="59" t="s">
        <v>59</v>
      </c>
      <c r="D974" s="60"/>
      <c r="E974" s="61"/>
      <c r="F974" s="61"/>
      <c r="G974" s="61"/>
      <c r="H974" s="62"/>
      <c r="L974" t="str">
        <f t="shared" si="183"/>
        <v>REC only</v>
      </c>
      <c r="M974" t="str">
        <f t="shared" ref="M974" si="192">C974</f>
        <v>Marengo - Marengo</v>
      </c>
    </row>
    <row r="975" spans="1:14" x14ac:dyDescent="0.25">
      <c r="A975" s="63"/>
      <c r="B975" s="63"/>
      <c r="C975" s="63" t="s">
        <v>32</v>
      </c>
      <c r="D975" s="64"/>
      <c r="E975" s="64"/>
      <c r="F975" s="64"/>
      <c r="G975" s="64"/>
      <c r="H975" s="64"/>
      <c r="L975" t="str">
        <f t="shared" si="183"/>
        <v>REC only</v>
      </c>
      <c r="M975" t="str">
        <f t="shared" ref="M975" si="193">M974</f>
        <v>Marengo - Marengo</v>
      </c>
    </row>
    <row r="976" spans="1:14" ht="18.75" x14ac:dyDescent="0.3">
      <c r="A976" s="65" t="s">
        <v>134</v>
      </c>
      <c r="B976" s="65"/>
      <c r="C976" s="63"/>
      <c r="D976" s="6">
        <f>E976-1</f>
        <v>2020</v>
      </c>
      <c r="E976" s="6">
        <f>F976-1</f>
        <v>2021</v>
      </c>
      <c r="F976" s="6">
        <f>G976-1</f>
        <v>2022</v>
      </c>
      <c r="G976" s="6">
        <f>H976-1</f>
        <v>2023</v>
      </c>
      <c r="H976" s="6">
        <v>2024</v>
      </c>
      <c r="L976" t="str">
        <f t="shared" si="183"/>
        <v>REC only</v>
      </c>
      <c r="M976" t="str">
        <f t="shared" si="184"/>
        <v>Marengo - Marengo</v>
      </c>
    </row>
    <row r="977" spans="1:14" x14ac:dyDescent="0.25">
      <c r="A977" s="63"/>
      <c r="B977" s="2" t="str">
        <f>"Total MWh Produced from " &amp;C974</f>
        <v>Total MWh Produced from Marengo - Marengo</v>
      </c>
      <c r="C977" s="66"/>
      <c r="D977" s="67">
        <v>10937</v>
      </c>
      <c r="E977" s="67">
        <v>0</v>
      </c>
      <c r="F977" s="67">
        <v>0</v>
      </c>
      <c r="G977" s="67">
        <v>0</v>
      </c>
      <c r="H977" s="68">
        <v>0</v>
      </c>
      <c r="L977" t="str">
        <f t="shared" si="183"/>
        <v>REC only</v>
      </c>
      <c r="M977" t="str">
        <f t="shared" si="184"/>
        <v>Marengo - Marengo</v>
      </c>
      <c r="N977" t="str">
        <f t="shared" ref="N977:N980" si="194">B977</f>
        <v>Total MWh Produced from Marengo - Marengo</v>
      </c>
    </row>
    <row r="978" spans="1:14" x14ac:dyDescent="0.25">
      <c r="A978" s="63"/>
      <c r="B978" s="2" t="s">
        <v>102</v>
      </c>
      <c r="C978" s="66"/>
      <c r="D978" s="157">
        <v>1</v>
      </c>
      <c r="E978" s="157">
        <v>1</v>
      </c>
      <c r="F978" s="157">
        <v>1</v>
      </c>
      <c r="G978" s="157">
        <v>1</v>
      </c>
      <c r="H978" s="158">
        <v>1</v>
      </c>
      <c r="L978" t="str">
        <f t="shared" si="183"/>
        <v>REC only</v>
      </c>
      <c r="M978" t="str">
        <f t="shared" si="184"/>
        <v>Marengo - Marengo</v>
      </c>
      <c r="N978" t="str">
        <f t="shared" si="194"/>
        <v>Percent of MWh Qualifying Under RCW 19.285</v>
      </c>
    </row>
    <row r="979" spans="1:14" x14ac:dyDescent="0.25">
      <c r="A979" s="63"/>
      <c r="B979" s="2" t="s">
        <v>135</v>
      </c>
      <c r="C979" s="66"/>
      <c r="D979" s="69">
        <v>1</v>
      </c>
      <c r="E979" s="69">
        <v>1</v>
      </c>
      <c r="F979" s="69">
        <v>1</v>
      </c>
      <c r="G979" s="69">
        <v>1</v>
      </c>
      <c r="H979" s="70">
        <v>1</v>
      </c>
      <c r="L979" t="str">
        <f t="shared" si="183"/>
        <v>REC only</v>
      </c>
      <c r="M979" t="str">
        <f t="shared" si="184"/>
        <v>Marengo - Marengo</v>
      </c>
      <c r="N979" t="str">
        <f t="shared" si="194"/>
        <v>Percent of Qualifying MWh Allocated to WA</v>
      </c>
    </row>
    <row r="980" spans="1:14" x14ac:dyDescent="0.25">
      <c r="A980" s="63"/>
      <c r="B980" s="1" t="s">
        <v>101</v>
      </c>
      <c r="C980" s="79"/>
      <c r="D980" s="159">
        <f>ROUNDDOWN(D977*D978*D979,0)</f>
        <v>10937</v>
      </c>
      <c r="E980" s="159">
        <f>ROUNDDOWN(E977*E978*E979,0)</f>
        <v>0</v>
      </c>
      <c r="F980" s="159">
        <f>ROUNDDOWN(F977*F978*F979,0)</f>
        <v>0</v>
      </c>
      <c r="G980" s="159">
        <f>ROUNDDOWN(G977*G978*G979,0)</f>
        <v>0</v>
      </c>
      <c r="H980" s="159">
        <f>ROUNDDOWN(H977*H978*H979,0)</f>
        <v>0</v>
      </c>
      <c r="L980" t="str">
        <f t="shared" si="183"/>
        <v>REC only</v>
      </c>
      <c r="M980" t="str">
        <f t="shared" si="184"/>
        <v>Marengo - Marengo</v>
      </c>
      <c r="N980" t="str">
        <f t="shared" si="194"/>
        <v>Eligible MWh Available for RCW 19.285 Compliance</v>
      </c>
    </row>
    <row r="981" spans="1:14" x14ac:dyDescent="0.25">
      <c r="A981" s="63"/>
      <c r="B981" s="63"/>
      <c r="C981" s="63"/>
      <c r="D981" s="71"/>
      <c r="E981" s="71"/>
      <c r="F981" s="71"/>
      <c r="G981" s="72"/>
      <c r="H981" s="73"/>
      <c r="L981" t="str">
        <f t="shared" si="183"/>
        <v>REC only</v>
      </c>
      <c r="M981" t="str">
        <f t="shared" si="184"/>
        <v>Marengo - Marengo</v>
      </c>
    </row>
    <row r="982" spans="1:14" ht="18.75" x14ac:dyDescent="0.3">
      <c r="A982" s="65" t="s">
        <v>136</v>
      </c>
      <c r="B982" s="63"/>
      <c r="C982" s="63"/>
      <c r="D982" s="6">
        <f>E982-1</f>
        <v>2020</v>
      </c>
      <c r="E982" s="6">
        <f>F982-1</f>
        <v>2021</v>
      </c>
      <c r="F982" s="6">
        <f>G982-1</f>
        <v>2022</v>
      </c>
      <c r="G982" s="6">
        <f>H982-1</f>
        <v>2023</v>
      </c>
      <c r="H982" s="6">
        <v>2024</v>
      </c>
      <c r="L982" t="str">
        <f t="shared" si="183"/>
        <v>REC only</v>
      </c>
      <c r="M982" t="str">
        <f t="shared" si="184"/>
        <v>Marengo - Marengo</v>
      </c>
    </row>
    <row r="983" spans="1:14" x14ac:dyDescent="0.25">
      <c r="A983" s="63"/>
      <c r="B983" s="2" t="s">
        <v>106</v>
      </c>
      <c r="C983" s="66"/>
      <c r="D983" s="109">
        <v>0</v>
      </c>
      <c r="E983" s="110">
        <v>0</v>
      </c>
      <c r="F983" s="110">
        <v>0</v>
      </c>
      <c r="G983" s="110">
        <v>0</v>
      </c>
      <c r="H983" s="111">
        <v>0</v>
      </c>
      <c r="L983" t="str">
        <f t="shared" si="183"/>
        <v>REC only</v>
      </c>
      <c r="M983" t="str">
        <f t="shared" si="184"/>
        <v>Marengo - Marengo</v>
      </c>
      <c r="N983" t="str">
        <f t="shared" ref="N983:N985" si="195">B983</f>
        <v>Extra Apprenticeship Credit</v>
      </c>
    </row>
    <row r="984" spans="1:14" x14ac:dyDescent="0.25">
      <c r="A984" s="63"/>
      <c r="B984" s="2" t="s">
        <v>110</v>
      </c>
      <c r="C984" s="66"/>
      <c r="D984" s="16">
        <v>0</v>
      </c>
      <c r="E984" s="112">
        <v>0</v>
      </c>
      <c r="F984" s="112">
        <v>0</v>
      </c>
      <c r="G984" s="112">
        <v>0</v>
      </c>
      <c r="H984" s="113">
        <v>0</v>
      </c>
      <c r="L984" t="str">
        <f t="shared" si="183"/>
        <v>REC only</v>
      </c>
      <c r="M984" t="str">
        <f t="shared" si="184"/>
        <v>Marengo - Marengo</v>
      </c>
      <c r="N984" t="str">
        <f t="shared" si="195"/>
        <v>Distributed Generation Bonus</v>
      </c>
    </row>
    <row r="985" spans="1:14" x14ac:dyDescent="0.25">
      <c r="A985" s="63"/>
      <c r="B985" s="1" t="s">
        <v>111</v>
      </c>
      <c r="C985" s="79"/>
      <c r="D985" s="74">
        <f>ROUND(D983+D984,0)</f>
        <v>0</v>
      </c>
      <c r="E985" s="74">
        <f>ROUND(E983+E984,0)</f>
        <v>0</v>
      </c>
      <c r="F985" s="74">
        <f>ROUND(F983+F984,0)</f>
        <v>0</v>
      </c>
      <c r="G985" s="74">
        <f>ROUND(G983+G984,0)</f>
        <v>0</v>
      </c>
      <c r="H985" s="74">
        <f>ROUND(H983+H984,0)</f>
        <v>0</v>
      </c>
      <c r="L985" t="str">
        <f t="shared" si="183"/>
        <v>REC only</v>
      </c>
      <c r="M985" t="str">
        <f t="shared" si="184"/>
        <v>Marengo - Marengo</v>
      </c>
      <c r="N985" t="str">
        <f t="shared" si="195"/>
        <v>Total Quantity from Non REC Eligible Generation</v>
      </c>
    </row>
    <row r="986" spans="1:14" x14ac:dyDescent="0.25">
      <c r="A986" s="63"/>
      <c r="B986" s="63"/>
      <c r="C986" s="63"/>
      <c r="D986" s="75"/>
      <c r="E986" s="75"/>
      <c r="F986" s="75"/>
      <c r="G986" s="75"/>
      <c r="H986" s="76"/>
      <c r="L986" t="str">
        <f t="shared" si="183"/>
        <v>REC only</v>
      </c>
      <c r="M986" t="str">
        <f t="shared" si="184"/>
        <v>Marengo - Marengo</v>
      </c>
    </row>
    <row r="987" spans="1:14" ht="18.75" x14ac:dyDescent="0.3">
      <c r="A987" s="65" t="s">
        <v>137</v>
      </c>
      <c r="B987" s="63"/>
      <c r="C987" s="63"/>
      <c r="D987" s="6">
        <f>E987-1</f>
        <v>2020</v>
      </c>
      <c r="E987" s="6">
        <f>F987-1</f>
        <v>2021</v>
      </c>
      <c r="F987" s="6">
        <f>G987-1</f>
        <v>2022</v>
      </c>
      <c r="G987" s="6">
        <f>H987-1</f>
        <v>2023</v>
      </c>
      <c r="H987" s="6">
        <v>2024</v>
      </c>
      <c r="L987" t="str">
        <f t="shared" si="183"/>
        <v>REC only</v>
      </c>
      <c r="M987" t="str">
        <f t="shared" si="184"/>
        <v>Marengo - Marengo</v>
      </c>
    </row>
    <row r="988" spans="1:14" x14ac:dyDescent="0.25">
      <c r="A988" s="63"/>
      <c r="B988" s="2" t="s">
        <v>130</v>
      </c>
      <c r="C988" s="66"/>
      <c r="D988" s="67">
        <v>0</v>
      </c>
      <c r="E988" s="67">
        <v>0</v>
      </c>
      <c r="F988" s="67">
        <v>0</v>
      </c>
      <c r="G988" s="67">
        <v>0</v>
      </c>
      <c r="H988" s="68">
        <v>0</v>
      </c>
      <c r="L988" t="str">
        <f t="shared" si="183"/>
        <v>REC only</v>
      </c>
      <c r="M988" t="str">
        <f t="shared" si="184"/>
        <v>Marengo - Marengo</v>
      </c>
      <c r="N988" t="str">
        <f t="shared" ref="N988:N991" si="196">B988</f>
        <v>Quantity of RECs Sold</v>
      </c>
    </row>
    <row r="989" spans="1:14" x14ac:dyDescent="0.25">
      <c r="A989" s="63"/>
      <c r="B989" s="77" t="s">
        <v>131</v>
      </c>
      <c r="C989" s="108"/>
      <c r="D989" s="103">
        <v>0</v>
      </c>
      <c r="E989" s="103">
        <v>0</v>
      </c>
      <c r="F989" s="103">
        <v>0</v>
      </c>
      <c r="G989" s="103">
        <v>0</v>
      </c>
      <c r="H989" s="104">
        <v>0</v>
      </c>
      <c r="L989" t="str">
        <f t="shared" si="183"/>
        <v>REC only</v>
      </c>
      <c r="M989" t="str">
        <f t="shared" si="184"/>
        <v>Marengo - Marengo</v>
      </c>
      <c r="N989" t="str">
        <f t="shared" si="196"/>
        <v>Bonus Incentives Transferred</v>
      </c>
    </row>
    <row r="990" spans="1:14" x14ac:dyDescent="0.25">
      <c r="A990" s="63"/>
      <c r="B990" s="77" t="s">
        <v>132</v>
      </c>
      <c r="D990" s="105">
        <v>0</v>
      </c>
      <c r="E990" s="106">
        <v>0</v>
      </c>
      <c r="F990" s="106">
        <v>0</v>
      </c>
      <c r="G990" s="106">
        <v>0</v>
      </c>
      <c r="H990" s="107">
        <v>0</v>
      </c>
      <c r="L990" t="str">
        <f t="shared" si="183"/>
        <v>REC only</v>
      </c>
      <c r="M990" t="str">
        <f t="shared" si="184"/>
        <v>Marengo - Marengo</v>
      </c>
      <c r="N990" t="str">
        <f t="shared" si="196"/>
        <v>Bonus Incentives Not Realized</v>
      </c>
    </row>
    <row r="991" spans="1:14" x14ac:dyDescent="0.25">
      <c r="A991" s="63"/>
      <c r="B991" s="1" t="s">
        <v>133</v>
      </c>
      <c r="C991" s="63"/>
      <c r="D991" s="78">
        <f>SUM(D988:D990)</f>
        <v>0</v>
      </c>
      <c r="E991" s="78">
        <f>SUM(E988:E990)</f>
        <v>0</v>
      </c>
      <c r="F991" s="78">
        <f>SUM(F988:F990)</f>
        <v>0</v>
      </c>
      <c r="G991" s="78">
        <f>SUM(G988:G990)</f>
        <v>0</v>
      </c>
      <c r="H991" s="78">
        <f>SUM(H988:H990)</f>
        <v>0</v>
      </c>
      <c r="L991" t="str">
        <f t="shared" si="183"/>
        <v>REC only</v>
      </c>
      <c r="M991" t="str">
        <f t="shared" si="184"/>
        <v>Marengo - Marengo</v>
      </c>
      <c r="N991" t="str">
        <f t="shared" si="196"/>
        <v>Total Sold / Transferred / Unrealized</v>
      </c>
    </row>
    <row r="992" spans="1:14" x14ac:dyDescent="0.25">
      <c r="A992" s="63"/>
      <c r="B992" s="79"/>
      <c r="C992" s="63"/>
      <c r="D992" s="72"/>
      <c r="E992" s="72"/>
      <c r="F992" s="72"/>
      <c r="G992" s="72"/>
      <c r="H992" s="78"/>
      <c r="L992" t="str">
        <f t="shared" si="183"/>
        <v>REC only</v>
      </c>
      <c r="M992" t="str">
        <f t="shared" si="184"/>
        <v>Marengo - Marengo</v>
      </c>
    </row>
    <row r="993" spans="1:14" ht="18.75" x14ac:dyDescent="0.3">
      <c r="A993" s="65" t="s">
        <v>124</v>
      </c>
      <c r="B993" s="63"/>
      <c r="C993" s="63"/>
      <c r="D993" s="6">
        <f>E993-1</f>
        <v>2020</v>
      </c>
      <c r="E993" s="6">
        <f>F993-1</f>
        <v>2021</v>
      </c>
      <c r="F993" s="6">
        <f>G993-1</f>
        <v>2022</v>
      </c>
      <c r="G993" s="6">
        <f>H993-1</f>
        <v>2023</v>
      </c>
      <c r="H993" s="6">
        <v>2024</v>
      </c>
      <c r="L993" t="str">
        <f t="shared" si="183"/>
        <v>REC only</v>
      </c>
      <c r="M993" t="str">
        <f t="shared" si="184"/>
        <v>Marengo - Marengo</v>
      </c>
    </row>
    <row r="994" spans="1:14" x14ac:dyDescent="0.25">
      <c r="A994" s="63"/>
      <c r="B994" s="2" t="str">
        <f>(D993-1) &amp; " Surplus Applied to " &amp; D993</f>
        <v>2019 Surplus Applied to 2020</v>
      </c>
      <c r="C994" s="63"/>
      <c r="D994" s="80">
        <v>0</v>
      </c>
      <c r="E994" s="81"/>
      <c r="F994" s="81"/>
      <c r="G994" s="81"/>
      <c r="H994" s="82"/>
      <c r="L994" t="str">
        <f t="shared" si="183"/>
        <v>REC only</v>
      </c>
      <c r="M994" t="str">
        <f t="shared" si="184"/>
        <v>Marengo - Marengo</v>
      </c>
      <c r="N994" t="str">
        <f t="shared" ref="N994:N1004" si="197">B994</f>
        <v>2019 Surplus Applied to 2020</v>
      </c>
    </row>
    <row r="995" spans="1:14" x14ac:dyDescent="0.25">
      <c r="A995" s="63"/>
      <c r="B995" s="2" t="str">
        <f>D993 &amp; " Surplus Applied to " &amp; (D993-1)</f>
        <v>2020 Surplus Applied to 2019</v>
      </c>
      <c r="C995" s="63"/>
      <c r="D995" s="83">
        <v>0</v>
      </c>
      <c r="E995" s="84"/>
      <c r="F995" s="84"/>
      <c r="G995" s="84"/>
      <c r="H995" s="85"/>
      <c r="L995" t="str">
        <f t="shared" si="183"/>
        <v>REC only</v>
      </c>
      <c r="M995" t="str">
        <f t="shared" si="184"/>
        <v>Marengo - Marengo</v>
      </c>
      <c r="N995" t="str">
        <f t="shared" si="197"/>
        <v>2020 Surplus Applied to 2019</v>
      </c>
    </row>
    <row r="996" spans="1:14" x14ac:dyDescent="0.25">
      <c r="A996" s="63"/>
      <c r="B996" s="2" t="str">
        <f>(E993-1) &amp; " Surplus Applied to " &amp; E993</f>
        <v>2020 Surplus Applied to 2021</v>
      </c>
      <c r="C996" s="63"/>
      <c r="D996" s="86">
        <f>-E996</f>
        <v>0</v>
      </c>
      <c r="E996" s="87">
        <v>0</v>
      </c>
      <c r="F996" s="35"/>
      <c r="G996" s="35"/>
      <c r="H996" s="36"/>
      <c r="L996" t="str">
        <f t="shared" si="183"/>
        <v>REC only</v>
      </c>
      <c r="M996" t="str">
        <f t="shared" si="184"/>
        <v>Marengo - Marengo</v>
      </c>
      <c r="N996" t="str">
        <f t="shared" si="197"/>
        <v>2020 Surplus Applied to 2021</v>
      </c>
    </row>
    <row r="997" spans="1:14" x14ac:dyDescent="0.25">
      <c r="A997" s="63"/>
      <c r="B997" s="2" t="str">
        <f>E993 &amp; " Surplus Applied to " &amp; (E993-1)</f>
        <v>2021 Surplus Applied to 2020</v>
      </c>
      <c r="C997" s="63"/>
      <c r="D997" s="88">
        <f>-E997</f>
        <v>0</v>
      </c>
      <c r="E997" s="89">
        <v>0</v>
      </c>
      <c r="F997" s="84"/>
      <c r="G997" s="84"/>
      <c r="H997" s="85"/>
      <c r="L997" t="str">
        <f t="shared" ref="L997:L1060" si="198">VLOOKUP(M997,$B$4:$D$47,3)</f>
        <v>REC only</v>
      </c>
      <c r="M997" t="str">
        <f t="shared" ref="M997:M1060" si="199">M996</f>
        <v>Marengo - Marengo</v>
      </c>
      <c r="N997" t="str">
        <f t="shared" si="197"/>
        <v>2021 Surplus Applied to 2020</v>
      </c>
    </row>
    <row r="998" spans="1:14" x14ac:dyDescent="0.25">
      <c r="A998" s="63"/>
      <c r="B998" s="2" t="str">
        <f>(F993-1) &amp; " Surplus Applied to " &amp; F993</f>
        <v>2021 Surplus Applied to 2022</v>
      </c>
      <c r="C998" s="63"/>
      <c r="D998" s="41"/>
      <c r="E998" s="90">
        <f>-F998</f>
        <v>0</v>
      </c>
      <c r="F998" s="38">
        <v>0</v>
      </c>
      <c r="G998" s="39"/>
      <c r="H998" s="40"/>
      <c r="L998" t="str">
        <f t="shared" si="198"/>
        <v>REC only</v>
      </c>
      <c r="M998" t="str">
        <f t="shared" si="199"/>
        <v>Marengo - Marengo</v>
      </c>
      <c r="N998" t="str">
        <f t="shared" si="197"/>
        <v>2021 Surplus Applied to 2022</v>
      </c>
    </row>
    <row r="999" spans="1:14" x14ac:dyDescent="0.25">
      <c r="A999" s="63"/>
      <c r="B999" s="2" t="str">
        <f>F993 &amp; " Surplus Applied to " &amp; (F993-1)</f>
        <v>2022 Surplus Applied to 2021</v>
      </c>
      <c r="C999" s="63"/>
      <c r="D999" s="91"/>
      <c r="E999" s="92">
        <f>-F999</f>
        <v>0</v>
      </c>
      <c r="F999" s="89">
        <v>0</v>
      </c>
      <c r="G999" s="84"/>
      <c r="H999" s="85"/>
      <c r="L999" t="str">
        <f t="shared" si="198"/>
        <v>REC only</v>
      </c>
      <c r="M999" t="str">
        <f t="shared" si="199"/>
        <v>Marengo - Marengo</v>
      </c>
      <c r="N999" t="str">
        <f t="shared" si="197"/>
        <v>2022 Surplus Applied to 2021</v>
      </c>
    </row>
    <row r="1000" spans="1:14" x14ac:dyDescent="0.25">
      <c r="A1000" s="63"/>
      <c r="B1000" s="2" t="str">
        <f>(G993-1) &amp; " Surplus Applied to " &amp; G993</f>
        <v>2022 Surplus Applied to 2023</v>
      </c>
      <c r="C1000" s="63"/>
      <c r="D1000" s="41"/>
      <c r="E1000" s="39"/>
      <c r="F1000" s="90">
        <f>-G1000</f>
        <v>0</v>
      </c>
      <c r="G1000" s="38">
        <v>0</v>
      </c>
      <c r="H1000" s="40"/>
      <c r="L1000" t="str">
        <f t="shared" si="198"/>
        <v>REC only</v>
      </c>
      <c r="M1000" t="str">
        <f t="shared" si="199"/>
        <v>Marengo - Marengo</v>
      </c>
      <c r="N1000" t="str">
        <f t="shared" si="197"/>
        <v>2022 Surplus Applied to 2023</v>
      </c>
    </row>
    <row r="1001" spans="1:14" x14ac:dyDescent="0.25">
      <c r="A1001" s="63"/>
      <c r="B1001" s="2" t="str">
        <f>G993 &amp; " Surplus Applied to " &amp; (G993-1)</f>
        <v>2023 Surplus Applied to 2022</v>
      </c>
      <c r="C1001" s="63"/>
      <c r="D1001" s="91"/>
      <c r="E1001" s="84"/>
      <c r="F1001" s="92">
        <f>-G1001</f>
        <v>0</v>
      </c>
      <c r="G1001" s="89">
        <v>0</v>
      </c>
      <c r="H1001" s="85"/>
      <c r="L1001" t="str">
        <f t="shared" si="198"/>
        <v>REC only</v>
      </c>
      <c r="M1001" t="str">
        <f t="shared" si="199"/>
        <v>Marengo - Marengo</v>
      </c>
      <c r="N1001" t="str">
        <f t="shared" si="197"/>
        <v>2023 Surplus Applied to 2022</v>
      </c>
    </row>
    <row r="1002" spans="1:14" x14ac:dyDescent="0.25">
      <c r="A1002" s="63"/>
      <c r="B1002" s="2" t="str">
        <f>(H993-1) &amp; " Surplus Applied to " &amp; H993</f>
        <v>2023 Surplus Applied to 2024</v>
      </c>
      <c r="C1002" s="63"/>
      <c r="D1002" s="41"/>
      <c r="E1002" s="39"/>
      <c r="F1002" s="39"/>
      <c r="G1002" s="90">
        <f>-H1002</f>
        <v>0</v>
      </c>
      <c r="H1002" s="42">
        <v>0</v>
      </c>
      <c r="L1002" t="str">
        <f t="shared" si="198"/>
        <v>REC only</v>
      </c>
      <c r="M1002" t="str">
        <f t="shared" si="199"/>
        <v>Marengo - Marengo</v>
      </c>
      <c r="N1002" t="str">
        <f t="shared" si="197"/>
        <v>2023 Surplus Applied to 2024</v>
      </c>
    </row>
    <row r="1003" spans="1:14" x14ac:dyDescent="0.25">
      <c r="A1003" s="63"/>
      <c r="B1003" s="2" t="str">
        <f>H993 &amp; " Surplus Applied to " &amp; (H993-1)</f>
        <v>2024 Surplus Applied to 2023</v>
      </c>
      <c r="C1003" s="63"/>
      <c r="D1003" s="93"/>
      <c r="E1003" s="94"/>
      <c r="F1003" s="94"/>
      <c r="G1003" s="95">
        <f>-H1003</f>
        <v>0</v>
      </c>
      <c r="H1003" s="96">
        <v>0</v>
      </c>
      <c r="L1003" t="str">
        <f t="shared" si="198"/>
        <v>REC only</v>
      </c>
      <c r="M1003" t="str">
        <f t="shared" si="199"/>
        <v>Marengo - Marengo</v>
      </c>
      <c r="N1003" t="str">
        <f t="shared" si="197"/>
        <v>2024 Surplus Applied to 2023</v>
      </c>
    </row>
    <row r="1004" spans="1:14" x14ac:dyDescent="0.25">
      <c r="A1004" s="63"/>
      <c r="B1004" s="1" t="s">
        <v>125</v>
      </c>
      <c r="C1004" s="63"/>
      <c r="D1004" s="78">
        <f>SUM(D994:D1003)</f>
        <v>0</v>
      </c>
      <c r="E1004" s="78">
        <f>SUM(E994:E1003)</f>
        <v>0</v>
      </c>
      <c r="F1004" s="78">
        <f>SUM(F994:F1003)</f>
        <v>0</v>
      </c>
      <c r="G1004" s="78">
        <f>SUM(G994:G1003)</f>
        <v>0</v>
      </c>
      <c r="H1004" s="78">
        <f>SUM(H994:H1003)</f>
        <v>0</v>
      </c>
      <c r="L1004" t="str">
        <f t="shared" si="198"/>
        <v>REC only</v>
      </c>
      <c r="M1004" t="str">
        <f t="shared" si="199"/>
        <v>Marengo - Marengo</v>
      </c>
      <c r="N1004" t="str">
        <f t="shared" si="197"/>
        <v>Net Surplus Adjustments</v>
      </c>
    </row>
    <row r="1005" spans="1:14" x14ac:dyDescent="0.25">
      <c r="A1005" s="63"/>
      <c r="B1005" s="79"/>
      <c r="C1005" s="63"/>
      <c r="D1005" s="78"/>
      <c r="E1005" s="78"/>
      <c r="F1005" s="78"/>
      <c r="G1005" s="78"/>
      <c r="H1005" s="78"/>
      <c r="L1005" t="str">
        <f t="shared" si="198"/>
        <v>REC only</v>
      </c>
      <c r="M1005" t="str">
        <f t="shared" si="199"/>
        <v>Marengo - Marengo</v>
      </c>
    </row>
    <row r="1006" spans="1:14" x14ac:dyDescent="0.25">
      <c r="A1006" s="63"/>
      <c r="B1006" s="1" t="s">
        <v>126</v>
      </c>
      <c r="C1006" s="66"/>
      <c r="D1006" s="97">
        <v>0</v>
      </c>
      <c r="E1006" s="98">
        <v>0</v>
      </c>
      <c r="F1006" s="98">
        <v>0</v>
      </c>
      <c r="G1006" s="98">
        <v>0</v>
      </c>
      <c r="H1006" s="99">
        <v>0</v>
      </c>
      <c r="L1006" t="str">
        <f t="shared" si="198"/>
        <v>REC only</v>
      </c>
      <c r="M1006" t="str">
        <f t="shared" si="199"/>
        <v>Marengo - Marengo</v>
      </c>
      <c r="N1006" t="str">
        <f t="shared" ref="N1006" si="200">B1006</f>
        <v>Adjustment for Events Beyond Control</v>
      </c>
    </row>
    <row r="1007" spans="1:14" x14ac:dyDescent="0.25">
      <c r="A1007" s="63"/>
      <c r="B1007" s="79"/>
      <c r="C1007" s="63"/>
      <c r="D1007" s="78"/>
      <c r="E1007" s="78"/>
      <c r="F1007" s="78"/>
      <c r="G1007" s="78"/>
      <c r="H1007" s="78"/>
      <c r="L1007" t="str">
        <f t="shared" si="198"/>
        <v>REC only</v>
      </c>
      <c r="M1007" t="str">
        <f t="shared" si="199"/>
        <v>Marengo - Marengo</v>
      </c>
    </row>
    <row r="1008" spans="1:14" ht="18.75" x14ac:dyDescent="0.3">
      <c r="A1008" s="65" t="s">
        <v>138</v>
      </c>
      <c r="B1008" s="63"/>
      <c r="C1008" s="66"/>
      <c r="D1008" s="100">
        <f>SUM(D980,D985,D991,D1004,D1006)</f>
        <v>10937</v>
      </c>
      <c r="E1008" s="100">
        <f>SUM(E980,E985,E991,E1004,E1006)</f>
        <v>0</v>
      </c>
      <c r="F1008" s="100">
        <f>SUM(F980,F985,F991,F1004,F1006)</f>
        <v>0</v>
      </c>
      <c r="G1008" s="100">
        <f>SUM(G980,G985,G991,G1004,G1006)</f>
        <v>0</v>
      </c>
      <c r="H1008" s="101">
        <f>SUM(H980,H985,H991,H1004,H1006)</f>
        <v>0</v>
      </c>
      <c r="L1008" t="str">
        <f t="shared" si="198"/>
        <v>REC only</v>
      </c>
      <c r="M1008" t="str">
        <f t="shared" si="199"/>
        <v>Marengo - Marengo</v>
      </c>
    </row>
    <row r="1009" spans="1:14" x14ac:dyDescent="0.25">
      <c r="A1009" s="63"/>
      <c r="B1009" s="79"/>
      <c r="C1009" s="102" t="s">
        <v>128</v>
      </c>
      <c r="D1009" s="78">
        <v>10937</v>
      </c>
      <c r="E1009" s="78">
        <v>0</v>
      </c>
      <c r="F1009" s="78">
        <v>0</v>
      </c>
      <c r="G1009" s="78">
        <v>0</v>
      </c>
      <c r="H1009" s="78">
        <v>0</v>
      </c>
      <c r="L1009" t="str">
        <f t="shared" si="198"/>
        <v>REC only</v>
      </c>
      <c r="M1009" t="str">
        <f t="shared" si="199"/>
        <v>Marengo - Marengo</v>
      </c>
    </row>
    <row r="1010" spans="1:14" x14ac:dyDescent="0.25">
      <c r="A1010" s="63" t="s">
        <v>145</v>
      </c>
      <c r="B1010" s="63"/>
      <c r="C1010" s="63"/>
      <c r="D1010" s="64"/>
      <c r="E1010" s="64"/>
      <c r="F1010" s="64"/>
      <c r="G1010" s="64"/>
      <c r="H1010" s="64"/>
      <c r="L1010" t="str">
        <f t="shared" si="198"/>
        <v>REC only</v>
      </c>
      <c r="M1010" t="str">
        <f t="shared" si="199"/>
        <v>Marengo - Marengo</v>
      </c>
    </row>
    <row r="1011" spans="1:14" x14ac:dyDescent="0.25">
      <c r="L1011" t="str">
        <f t="shared" si="198"/>
        <v>REC only</v>
      </c>
      <c r="M1011" t="str">
        <f t="shared" si="199"/>
        <v>Marengo - Marengo</v>
      </c>
    </row>
    <row r="1012" spans="1:14" ht="21" x14ac:dyDescent="0.35">
      <c r="A1012" s="58">
        <f>A974+1</f>
        <v>26</v>
      </c>
      <c r="B1012" s="58"/>
      <c r="C1012" s="59" t="s">
        <v>61</v>
      </c>
      <c r="D1012" s="60"/>
      <c r="E1012" s="61"/>
      <c r="F1012" s="61"/>
      <c r="G1012" s="61"/>
      <c r="H1012" s="62"/>
      <c r="L1012" t="str">
        <f t="shared" si="198"/>
        <v>REC only</v>
      </c>
      <c r="M1012" t="str">
        <f t="shared" ref="M1012" si="201">C1012</f>
        <v>Meadow Creek Wind Farm - Five Pine Project</v>
      </c>
    </row>
    <row r="1013" spans="1:14" x14ac:dyDescent="0.25">
      <c r="A1013" s="63"/>
      <c r="B1013" s="63"/>
      <c r="C1013" s="63" t="s">
        <v>32</v>
      </c>
      <c r="D1013" s="64"/>
      <c r="E1013" s="64"/>
      <c r="F1013" s="64"/>
      <c r="G1013" s="64"/>
      <c r="H1013" s="64"/>
      <c r="L1013" t="str">
        <f t="shared" si="198"/>
        <v>REC only</v>
      </c>
      <c r="M1013" t="str">
        <f t="shared" ref="M1013" si="202">M1012</f>
        <v>Meadow Creek Wind Farm - Five Pine Project</v>
      </c>
    </row>
    <row r="1014" spans="1:14" ht="18.75" x14ac:dyDescent="0.3">
      <c r="A1014" s="65" t="s">
        <v>134</v>
      </c>
      <c r="B1014" s="65"/>
      <c r="C1014" s="63"/>
      <c r="D1014" s="6">
        <f>E1014-1</f>
        <v>2020</v>
      </c>
      <c r="E1014" s="6">
        <f>F1014-1</f>
        <v>2021</v>
      </c>
      <c r="F1014" s="6">
        <f>G1014-1</f>
        <v>2022</v>
      </c>
      <c r="G1014" s="6">
        <f>H1014-1</f>
        <v>2023</v>
      </c>
      <c r="H1014" s="6">
        <v>2024</v>
      </c>
      <c r="L1014" t="str">
        <f t="shared" si="198"/>
        <v>REC only</v>
      </c>
      <c r="M1014" t="str">
        <f t="shared" si="199"/>
        <v>Meadow Creek Wind Farm - Five Pine Project</v>
      </c>
    </row>
    <row r="1015" spans="1:14" x14ac:dyDescent="0.25">
      <c r="A1015" s="63"/>
      <c r="B1015" s="2" t="str">
        <f>"Total MWh Produced from " &amp;C1012</f>
        <v>Total MWh Produced from Meadow Creek Wind Farm - Five Pine Project</v>
      </c>
      <c r="C1015" s="66"/>
      <c r="D1015" s="67">
        <v>0</v>
      </c>
      <c r="E1015" s="67">
        <v>0</v>
      </c>
      <c r="F1015" s="67">
        <v>0</v>
      </c>
      <c r="G1015" s="67">
        <v>0</v>
      </c>
      <c r="H1015" s="68">
        <v>0</v>
      </c>
      <c r="L1015" t="str">
        <f t="shared" si="198"/>
        <v>REC only</v>
      </c>
      <c r="M1015" t="str">
        <f t="shared" si="199"/>
        <v>Meadow Creek Wind Farm - Five Pine Project</v>
      </c>
      <c r="N1015" t="str">
        <f t="shared" ref="N1015:N1018" si="203">B1015</f>
        <v>Total MWh Produced from Meadow Creek Wind Farm - Five Pine Project</v>
      </c>
    </row>
    <row r="1016" spans="1:14" x14ac:dyDescent="0.25">
      <c r="A1016" s="63"/>
      <c r="B1016" s="2" t="s">
        <v>102</v>
      </c>
      <c r="C1016" s="66"/>
      <c r="D1016" s="157">
        <v>1</v>
      </c>
      <c r="E1016" s="157">
        <v>1</v>
      </c>
      <c r="F1016" s="157">
        <v>1</v>
      </c>
      <c r="G1016" s="157">
        <v>1</v>
      </c>
      <c r="H1016" s="158">
        <v>1</v>
      </c>
      <c r="L1016" t="str">
        <f t="shared" si="198"/>
        <v>REC only</v>
      </c>
      <c r="M1016" t="str">
        <f t="shared" si="199"/>
        <v>Meadow Creek Wind Farm - Five Pine Project</v>
      </c>
      <c r="N1016" t="str">
        <f t="shared" si="203"/>
        <v>Percent of MWh Qualifying Under RCW 19.285</v>
      </c>
    </row>
    <row r="1017" spans="1:14" x14ac:dyDescent="0.25">
      <c r="A1017" s="63"/>
      <c r="B1017" s="2" t="s">
        <v>135</v>
      </c>
      <c r="C1017" s="66"/>
      <c r="D1017" s="69">
        <v>1</v>
      </c>
      <c r="E1017" s="69">
        <v>1</v>
      </c>
      <c r="F1017" s="69">
        <v>1</v>
      </c>
      <c r="G1017" s="69">
        <v>1</v>
      </c>
      <c r="H1017" s="70">
        <v>1</v>
      </c>
      <c r="L1017" t="str">
        <f t="shared" si="198"/>
        <v>REC only</v>
      </c>
      <c r="M1017" t="str">
        <f t="shared" si="199"/>
        <v>Meadow Creek Wind Farm - Five Pine Project</v>
      </c>
      <c r="N1017" t="str">
        <f t="shared" si="203"/>
        <v>Percent of Qualifying MWh Allocated to WA</v>
      </c>
    </row>
    <row r="1018" spans="1:14" x14ac:dyDescent="0.25">
      <c r="A1018" s="63"/>
      <c r="B1018" s="1" t="s">
        <v>101</v>
      </c>
      <c r="C1018" s="79"/>
      <c r="D1018" s="159">
        <f>ROUNDDOWN(D1015*D1016*D1017,0)</f>
        <v>0</v>
      </c>
      <c r="E1018" s="159">
        <f>ROUNDDOWN(E1015*E1016*E1017,0)</f>
        <v>0</v>
      </c>
      <c r="F1018" s="159">
        <f>ROUNDDOWN(F1015*F1016*F1017,0)</f>
        <v>0</v>
      </c>
      <c r="G1018" s="159">
        <f>ROUNDDOWN(G1015*G1016*G1017,0)</f>
        <v>0</v>
      </c>
      <c r="H1018" s="159">
        <f>ROUNDDOWN(H1015*H1016*H1017,0)</f>
        <v>0</v>
      </c>
      <c r="L1018" t="str">
        <f t="shared" si="198"/>
        <v>REC only</v>
      </c>
      <c r="M1018" t="str">
        <f t="shared" si="199"/>
        <v>Meadow Creek Wind Farm - Five Pine Project</v>
      </c>
      <c r="N1018" t="str">
        <f t="shared" si="203"/>
        <v>Eligible MWh Available for RCW 19.285 Compliance</v>
      </c>
    </row>
    <row r="1019" spans="1:14" x14ac:dyDescent="0.25">
      <c r="A1019" s="63"/>
      <c r="B1019" s="63"/>
      <c r="C1019" s="63"/>
      <c r="D1019" s="71"/>
      <c r="E1019" s="71"/>
      <c r="F1019" s="71"/>
      <c r="G1019" s="72"/>
      <c r="H1019" s="73"/>
      <c r="L1019" t="str">
        <f t="shared" si="198"/>
        <v>REC only</v>
      </c>
      <c r="M1019" t="str">
        <f t="shared" si="199"/>
        <v>Meadow Creek Wind Farm - Five Pine Project</v>
      </c>
    </row>
    <row r="1020" spans="1:14" ht="18.75" x14ac:dyDescent="0.3">
      <c r="A1020" s="65" t="s">
        <v>136</v>
      </c>
      <c r="B1020" s="63"/>
      <c r="C1020" s="63"/>
      <c r="D1020" s="6">
        <f>E1020-1</f>
        <v>2020</v>
      </c>
      <c r="E1020" s="6">
        <f>F1020-1</f>
        <v>2021</v>
      </c>
      <c r="F1020" s="6">
        <f>G1020-1</f>
        <v>2022</v>
      </c>
      <c r="G1020" s="6">
        <f>H1020-1</f>
        <v>2023</v>
      </c>
      <c r="H1020" s="6">
        <v>2024</v>
      </c>
      <c r="L1020" t="str">
        <f t="shared" si="198"/>
        <v>REC only</v>
      </c>
      <c r="M1020" t="str">
        <f t="shared" si="199"/>
        <v>Meadow Creek Wind Farm - Five Pine Project</v>
      </c>
    </row>
    <row r="1021" spans="1:14" x14ac:dyDescent="0.25">
      <c r="A1021" s="63"/>
      <c r="B1021" s="2" t="s">
        <v>106</v>
      </c>
      <c r="C1021" s="66"/>
      <c r="D1021" s="109">
        <v>0</v>
      </c>
      <c r="E1021" s="110">
        <v>0</v>
      </c>
      <c r="F1021" s="110">
        <v>0</v>
      </c>
      <c r="G1021" s="110">
        <v>0</v>
      </c>
      <c r="H1021" s="111">
        <v>0</v>
      </c>
      <c r="L1021" t="str">
        <f t="shared" si="198"/>
        <v>REC only</v>
      </c>
      <c r="M1021" t="str">
        <f t="shared" si="199"/>
        <v>Meadow Creek Wind Farm - Five Pine Project</v>
      </c>
      <c r="N1021" t="str">
        <f t="shared" ref="N1021:N1023" si="204">B1021</f>
        <v>Extra Apprenticeship Credit</v>
      </c>
    </row>
    <row r="1022" spans="1:14" x14ac:dyDescent="0.25">
      <c r="A1022" s="63"/>
      <c r="B1022" s="2" t="s">
        <v>110</v>
      </c>
      <c r="C1022" s="66"/>
      <c r="D1022" s="16">
        <v>0</v>
      </c>
      <c r="E1022" s="112">
        <v>0</v>
      </c>
      <c r="F1022" s="112">
        <v>0</v>
      </c>
      <c r="G1022" s="112">
        <v>0</v>
      </c>
      <c r="H1022" s="113">
        <v>0</v>
      </c>
      <c r="L1022" t="str">
        <f t="shared" si="198"/>
        <v>REC only</v>
      </c>
      <c r="M1022" t="str">
        <f t="shared" si="199"/>
        <v>Meadow Creek Wind Farm - Five Pine Project</v>
      </c>
      <c r="N1022" t="str">
        <f t="shared" si="204"/>
        <v>Distributed Generation Bonus</v>
      </c>
    </row>
    <row r="1023" spans="1:14" x14ac:dyDescent="0.25">
      <c r="A1023" s="63"/>
      <c r="B1023" s="1" t="s">
        <v>111</v>
      </c>
      <c r="C1023" s="79"/>
      <c r="D1023" s="74">
        <f>ROUND(D1021+D1022,0)</f>
        <v>0</v>
      </c>
      <c r="E1023" s="74">
        <f>ROUND(E1021+E1022,0)</f>
        <v>0</v>
      </c>
      <c r="F1023" s="74">
        <f>ROUND(F1021+F1022,0)</f>
        <v>0</v>
      </c>
      <c r="G1023" s="74">
        <f>ROUND(G1021+G1022,0)</f>
        <v>0</v>
      </c>
      <c r="H1023" s="74">
        <f>ROUND(H1021+H1022,0)</f>
        <v>0</v>
      </c>
      <c r="L1023" t="str">
        <f t="shared" si="198"/>
        <v>REC only</v>
      </c>
      <c r="M1023" t="str">
        <f t="shared" si="199"/>
        <v>Meadow Creek Wind Farm - Five Pine Project</v>
      </c>
      <c r="N1023" t="str">
        <f t="shared" si="204"/>
        <v>Total Quantity from Non REC Eligible Generation</v>
      </c>
    </row>
    <row r="1024" spans="1:14" x14ac:dyDescent="0.25">
      <c r="A1024" s="63"/>
      <c r="B1024" s="63"/>
      <c r="C1024" s="63"/>
      <c r="D1024" s="75"/>
      <c r="E1024" s="75"/>
      <c r="F1024" s="75"/>
      <c r="G1024" s="75"/>
      <c r="H1024" s="76"/>
      <c r="L1024" t="str">
        <f t="shared" si="198"/>
        <v>REC only</v>
      </c>
      <c r="M1024" t="str">
        <f t="shared" si="199"/>
        <v>Meadow Creek Wind Farm - Five Pine Project</v>
      </c>
    </row>
    <row r="1025" spans="1:14" ht="18.75" x14ac:dyDescent="0.3">
      <c r="A1025" s="65" t="s">
        <v>137</v>
      </c>
      <c r="B1025" s="63"/>
      <c r="C1025" s="63"/>
      <c r="D1025" s="6">
        <f>E1025-1</f>
        <v>2020</v>
      </c>
      <c r="E1025" s="6">
        <f>F1025-1</f>
        <v>2021</v>
      </c>
      <c r="F1025" s="6">
        <f>G1025-1</f>
        <v>2022</v>
      </c>
      <c r="G1025" s="6">
        <f>H1025-1</f>
        <v>2023</v>
      </c>
      <c r="H1025" s="6">
        <v>2024</v>
      </c>
      <c r="L1025" t="str">
        <f t="shared" si="198"/>
        <v>REC only</v>
      </c>
      <c r="M1025" t="str">
        <f t="shared" si="199"/>
        <v>Meadow Creek Wind Farm - Five Pine Project</v>
      </c>
    </row>
    <row r="1026" spans="1:14" x14ac:dyDescent="0.25">
      <c r="A1026" s="63"/>
      <c r="B1026" s="2" t="s">
        <v>130</v>
      </c>
      <c r="C1026" s="66"/>
      <c r="D1026" s="67">
        <v>0</v>
      </c>
      <c r="E1026" s="67">
        <v>0</v>
      </c>
      <c r="F1026" s="67">
        <v>0</v>
      </c>
      <c r="G1026" s="67">
        <v>0</v>
      </c>
      <c r="H1026" s="68">
        <v>0</v>
      </c>
      <c r="L1026" t="str">
        <f t="shared" si="198"/>
        <v>REC only</v>
      </c>
      <c r="M1026" t="str">
        <f t="shared" si="199"/>
        <v>Meadow Creek Wind Farm - Five Pine Project</v>
      </c>
      <c r="N1026" t="str">
        <f t="shared" ref="N1026:N1029" si="205">B1026</f>
        <v>Quantity of RECs Sold</v>
      </c>
    </row>
    <row r="1027" spans="1:14" x14ac:dyDescent="0.25">
      <c r="A1027" s="63"/>
      <c r="B1027" s="77" t="s">
        <v>131</v>
      </c>
      <c r="C1027" s="108"/>
      <c r="D1027" s="103">
        <v>0</v>
      </c>
      <c r="E1027" s="103">
        <v>0</v>
      </c>
      <c r="F1027" s="103">
        <v>0</v>
      </c>
      <c r="G1027" s="103">
        <v>0</v>
      </c>
      <c r="H1027" s="104">
        <v>0</v>
      </c>
      <c r="L1027" t="str">
        <f t="shared" si="198"/>
        <v>REC only</v>
      </c>
      <c r="M1027" t="str">
        <f t="shared" si="199"/>
        <v>Meadow Creek Wind Farm - Five Pine Project</v>
      </c>
      <c r="N1027" t="str">
        <f t="shared" si="205"/>
        <v>Bonus Incentives Transferred</v>
      </c>
    </row>
    <row r="1028" spans="1:14" x14ac:dyDescent="0.25">
      <c r="A1028" s="63"/>
      <c r="B1028" s="77" t="s">
        <v>132</v>
      </c>
      <c r="D1028" s="105">
        <v>0</v>
      </c>
      <c r="E1028" s="106">
        <v>0</v>
      </c>
      <c r="F1028" s="106">
        <v>0</v>
      </c>
      <c r="G1028" s="106">
        <v>0</v>
      </c>
      <c r="H1028" s="107">
        <v>0</v>
      </c>
      <c r="L1028" t="str">
        <f t="shared" si="198"/>
        <v>REC only</v>
      </c>
      <c r="M1028" t="str">
        <f t="shared" si="199"/>
        <v>Meadow Creek Wind Farm - Five Pine Project</v>
      </c>
      <c r="N1028" t="str">
        <f t="shared" si="205"/>
        <v>Bonus Incentives Not Realized</v>
      </c>
    </row>
    <row r="1029" spans="1:14" x14ac:dyDescent="0.25">
      <c r="A1029" s="63"/>
      <c r="B1029" s="1" t="s">
        <v>133</v>
      </c>
      <c r="C1029" s="63"/>
      <c r="D1029" s="78">
        <f>SUM(D1026:D1028)</f>
        <v>0</v>
      </c>
      <c r="E1029" s="78">
        <f>SUM(E1026:E1028)</f>
        <v>0</v>
      </c>
      <c r="F1029" s="78">
        <f>SUM(F1026:F1028)</f>
        <v>0</v>
      </c>
      <c r="G1029" s="78">
        <f>SUM(G1026:G1028)</f>
        <v>0</v>
      </c>
      <c r="H1029" s="78">
        <f>SUM(H1026:H1028)</f>
        <v>0</v>
      </c>
      <c r="L1029" t="str">
        <f t="shared" si="198"/>
        <v>REC only</v>
      </c>
      <c r="M1029" t="str">
        <f t="shared" si="199"/>
        <v>Meadow Creek Wind Farm - Five Pine Project</v>
      </c>
      <c r="N1029" t="str">
        <f t="shared" si="205"/>
        <v>Total Sold / Transferred / Unrealized</v>
      </c>
    </row>
    <row r="1030" spans="1:14" x14ac:dyDescent="0.25">
      <c r="A1030" s="63"/>
      <c r="B1030" s="79"/>
      <c r="C1030" s="63"/>
      <c r="D1030" s="72"/>
      <c r="E1030" s="72"/>
      <c r="F1030" s="72"/>
      <c r="G1030" s="72"/>
      <c r="H1030" s="78"/>
      <c r="L1030" t="str">
        <f t="shared" si="198"/>
        <v>REC only</v>
      </c>
      <c r="M1030" t="str">
        <f t="shared" si="199"/>
        <v>Meadow Creek Wind Farm - Five Pine Project</v>
      </c>
    </row>
    <row r="1031" spans="1:14" ht="18.75" x14ac:dyDescent="0.3">
      <c r="A1031" s="65" t="s">
        <v>124</v>
      </c>
      <c r="B1031" s="63"/>
      <c r="C1031" s="63"/>
      <c r="D1031" s="6">
        <f>E1031-1</f>
        <v>2020</v>
      </c>
      <c r="E1031" s="6">
        <f>F1031-1</f>
        <v>2021</v>
      </c>
      <c r="F1031" s="6">
        <f>G1031-1</f>
        <v>2022</v>
      </c>
      <c r="G1031" s="6">
        <f>H1031-1</f>
        <v>2023</v>
      </c>
      <c r="H1031" s="6">
        <v>2024</v>
      </c>
      <c r="L1031" t="str">
        <f t="shared" si="198"/>
        <v>REC only</v>
      </c>
      <c r="M1031" t="str">
        <f t="shared" si="199"/>
        <v>Meadow Creek Wind Farm - Five Pine Project</v>
      </c>
    </row>
    <row r="1032" spans="1:14" x14ac:dyDescent="0.25">
      <c r="A1032" s="63"/>
      <c r="B1032" s="2" t="str">
        <f>(D1031-1) &amp; " Surplus Applied to " &amp; D1031</f>
        <v>2019 Surplus Applied to 2020</v>
      </c>
      <c r="C1032" s="63"/>
      <c r="D1032" s="80">
        <v>25276</v>
      </c>
      <c r="E1032" s="81"/>
      <c r="F1032" s="81"/>
      <c r="G1032" s="81"/>
      <c r="H1032" s="82"/>
      <c r="L1032" t="str">
        <f t="shared" si="198"/>
        <v>REC only</v>
      </c>
      <c r="M1032" t="str">
        <f t="shared" si="199"/>
        <v>Meadow Creek Wind Farm - Five Pine Project</v>
      </c>
      <c r="N1032" t="str">
        <f t="shared" ref="N1032:N1042" si="206">B1032</f>
        <v>2019 Surplus Applied to 2020</v>
      </c>
    </row>
    <row r="1033" spans="1:14" x14ac:dyDescent="0.25">
      <c r="A1033" s="63"/>
      <c r="B1033" s="2" t="str">
        <f>D1031 &amp; " Surplus Applied to " &amp; (D1031-1)</f>
        <v>2020 Surplus Applied to 2019</v>
      </c>
      <c r="C1033" s="63"/>
      <c r="D1033" s="83">
        <v>0</v>
      </c>
      <c r="E1033" s="84"/>
      <c r="F1033" s="84"/>
      <c r="G1033" s="84"/>
      <c r="H1033" s="85"/>
      <c r="L1033" t="str">
        <f t="shared" si="198"/>
        <v>REC only</v>
      </c>
      <c r="M1033" t="str">
        <f t="shared" si="199"/>
        <v>Meadow Creek Wind Farm - Five Pine Project</v>
      </c>
      <c r="N1033" t="str">
        <f t="shared" si="206"/>
        <v>2020 Surplus Applied to 2019</v>
      </c>
    </row>
    <row r="1034" spans="1:14" x14ac:dyDescent="0.25">
      <c r="A1034" s="63"/>
      <c r="B1034" s="2" t="str">
        <f>(E1031-1) &amp; " Surplus Applied to " &amp; E1031</f>
        <v>2020 Surplus Applied to 2021</v>
      </c>
      <c r="C1034" s="63"/>
      <c r="D1034" s="86">
        <f>-E1034</f>
        <v>0</v>
      </c>
      <c r="E1034" s="87">
        <v>0</v>
      </c>
      <c r="F1034" s="35"/>
      <c r="G1034" s="35"/>
      <c r="H1034" s="36"/>
      <c r="L1034" t="str">
        <f t="shared" si="198"/>
        <v>REC only</v>
      </c>
      <c r="M1034" t="str">
        <f t="shared" si="199"/>
        <v>Meadow Creek Wind Farm - Five Pine Project</v>
      </c>
      <c r="N1034" t="str">
        <f t="shared" si="206"/>
        <v>2020 Surplus Applied to 2021</v>
      </c>
    </row>
    <row r="1035" spans="1:14" x14ac:dyDescent="0.25">
      <c r="A1035" s="63"/>
      <c r="B1035" s="2" t="str">
        <f>E1031 &amp; " Surplus Applied to " &amp; (E1031-1)</f>
        <v>2021 Surplus Applied to 2020</v>
      </c>
      <c r="C1035" s="63"/>
      <c r="D1035" s="88">
        <f>-E1035</f>
        <v>0</v>
      </c>
      <c r="E1035" s="89">
        <v>0</v>
      </c>
      <c r="F1035" s="84"/>
      <c r="G1035" s="84"/>
      <c r="H1035" s="85"/>
      <c r="L1035" t="str">
        <f t="shared" si="198"/>
        <v>REC only</v>
      </c>
      <c r="M1035" t="str">
        <f t="shared" si="199"/>
        <v>Meadow Creek Wind Farm - Five Pine Project</v>
      </c>
      <c r="N1035" t="str">
        <f t="shared" si="206"/>
        <v>2021 Surplus Applied to 2020</v>
      </c>
    </row>
    <row r="1036" spans="1:14" x14ac:dyDescent="0.25">
      <c r="A1036" s="63"/>
      <c r="B1036" s="2" t="str">
        <f>(F1031-1) &amp; " Surplus Applied to " &amp; F1031</f>
        <v>2021 Surplus Applied to 2022</v>
      </c>
      <c r="C1036" s="63"/>
      <c r="D1036" s="41"/>
      <c r="E1036" s="90">
        <f>-F1036</f>
        <v>0</v>
      </c>
      <c r="F1036" s="38">
        <v>0</v>
      </c>
      <c r="G1036" s="39"/>
      <c r="H1036" s="40"/>
      <c r="L1036" t="str">
        <f t="shared" si="198"/>
        <v>REC only</v>
      </c>
      <c r="M1036" t="str">
        <f t="shared" si="199"/>
        <v>Meadow Creek Wind Farm - Five Pine Project</v>
      </c>
      <c r="N1036" t="str">
        <f t="shared" si="206"/>
        <v>2021 Surplus Applied to 2022</v>
      </c>
    </row>
    <row r="1037" spans="1:14" x14ac:dyDescent="0.25">
      <c r="A1037" s="63"/>
      <c r="B1037" s="2" t="str">
        <f>F1031 &amp; " Surplus Applied to " &amp; (F1031-1)</f>
        <v>2022 Surplus Applied to 2021</v>
      </c>
      <c r="C1037" s="63"/>
      <c r="D1037" s="91"/>
      <c r="E1037" s="92">
        <f>-F1037</f>
        <v>0</v>
      </c>
      <c r="F1037" s="89">
        <v>0</v>
      </c>
      <c r="G1037" s="84"/>
      <c r="H1037" s="85"/>
      <c r="L1037" t="str">
        <f t="shared" si="198"/>
        <v>REC only</v>
      </c>
      <c r="M1037" t="str">
        <f t="shared" si="199"/>
        <v>Meadow Creek Wind Farm - Five Pine Project</v>
      </c>
      <c r="N1037" t="str">
        <f t="shared" si="206"/>
        <v>2022 Surplus Applied to 2021</v>
      </c>
    </row>
    <row r="1038" spans="1:14" x14ac:dyDescent="0.25">
      <c r="A1038" s="63"/>
      <c r="B1038" s="2" t="str">
        <f>(G1031-1) &amp; " Surplus Applied to " &amp; G1031</f>
        <v>2022 Surplus Applied to 2023</v>
      </c>
      <c r="C1038" s="63"/>
      <c r="D1038" s="41"/>
      <c r="E1038" s="39"/>
      <c r="F1038" s="90">
        <f>-G1038</f>
        <v>0</v>
      </c>
      <c r="G1038" s="38">
        <v>0</v>
      </c>
      <c r="H1038" s="40"/>
      <c r="L1038" t="str">
        <f t="shared" si="198"/>
        <v>REC only</v>
      </c>
      <c r="M1038" t="str">
        <f t="shared" si="199"/>
        <v>Meadow Creek Wind Farm - Five Pine Project</v>
      </c>
      <c r="N1038" t="str">
        <f t="shared" si="206"/>
        <v>2022 Surplus Applied to 2023</v>
      </c>
    </row>
    <row r="1039" spans="1:14" x14ac:dyDescent="0.25">
      <c r="A1039" s="63"/>
      <c r="B1039" s="2" t="str">
        <f>G1031 &amp; " Surplus Applied to " &amp; (G1031-1)</f>
        <v>2023 Surplus Applied to 2022</v>
      </c>
      <c r="C1039" s="63"/>
      <c r="D1039" s="91"/>
      <c r="E1039" s="84"/>
      <c r="F1039" s="92">
        <f>-G1039</f>
        <v>0</v>
      </c>
      <c r="G1039" s="89">
        <v>0</v>
      </c>
      <c r="H1039" s="85"/>
      <c r="L1039" t="str">
        <f t="shared" si="198"/>
        <v>REC only</v>
      </c>
      <c r="M1039" t="str">
        <f t="shared" si="199"/>
        <v>Meadow Creek Wind Farm - Five Pine Project</v>
      </c>
      <c r="N1039" t="str">
        <f t="shared" si="206"/>
        <v>2023 Surplus Applied to 2022</v>
      </c>
    </row>
    <row r="1040" spans="1:14" x14ac:dyDescent="0.25">
      <c r="A1040" s="63"/>
      <c r="B1040" s="2" t="str">
        <f>(H1031-1) &amp; " Surplus Applied to " &amp; H1031</f>
        <v>2023 Surplus Applied to 2024</v>
      </c>
      <c r="C1040" s="63"/>
      <c r="D1040" s="41"/>
      <c r="E1040" s="39"/>
      <c r="F1040" s="39"/>
      <c r="G1040" s="90">
        <f>-H1040</f>
        <v>0</v>
      </c>
      <c r="H1040" s="42">
        <v>0</v>
      </c>
      <c r="L1040" t="str">
        <f t="shared" si="198"/>
        <v>REC only</v>
      </c>
      <c r="M1040" t="str">
        <f t="shared" si="199"/>
        <v>Meadow Creek Wind Farm - Five Pine Project</v>
      </c>
      <c r="N1040" t="str">
        <f t="shared" si="206"/>
        <v>2023 Surplus Applied to 2024</v>
      </c>
    </row>
    <row r="1041" spans="1:14" x14ac:dyDescent="0.25">
      <c r="A1041" s="63"/>
      <c r="B1041" s="2" t="str">
        <f>H1031 &amp; " Surplus Applied to " &amp; (H1031-1)</f>
        <v>2024 Surplus Applied to 2023</v>
      </c>
      <c r="C1041" s="63"/>
      <c r="D1041" s="93"/>
      <c r="E1041" s="94"/>
      <c r="F1041" s="94"/>
      <c r="G1041" s="95">
        <f>-H1041</f>
        <v>0</v>
      </c>
      <c r="H1041" s="96">
        <v>0</v>
      </c>
      <c r="L1041" t="str">
        <f t="shared" si="198"/>
        <v>REC only</v>
      </c>
      <c r="M1041" t="str">
        <f t="shared" si="199"/>
        <v>Meadow Creek Wind Farm - Five Pine Project</v>
      </c>
      <c r="N1041" t="str">
        <f t="shared" si="206"/>
        <v>2024 Surplus Applied to 2023</v>
      </c>
    </row>
    <row r="1042" spans="1:14" x14ac:dyDescent="0.25">
      <c r="A1042" s="63"/>
      <c r="B1042" s="1" t="s">
        <v>125</v>
      </c>
      <c r="C1042" s="63"/>
      <c r="D1042" s="78">
        <f>SUM(D1032:D1041)</f>
        <v>25276</v>
      </c>
      <c r="E1042" s="78">
        <f>SUM(E1032:E1041)</f>
        <v>0</v>
      </c>
      <c r="F1042" s="78">
        <f>SUM(F1032:F1041)</f>
        <v>0</v>
      </c>
      <c r="G1042" s="78">
        <f>SUM(G1032:G1041)</f>
        <v>0</v>
      </c>
      <c r="H1042" s="78">
        <f>SUM(H1032:H1041)</f>
        <v>0</v>
      </c>
      <c r="L1042" t="str">
        <f t="shared" si="198"/>
        <v>REC only</v>
      </c>
      <c r="M1042" t="str">
        <f t="shared" si="199"/>
        <v>Meadow Creek Wind Farm - Five Pine Project</v>
      </c>
      <c r="N1042" t="str">
        <f t="shared" si="206"/>
        <v>Net Surplus Adjustments</v>
      </c>
    </row>
    <row r="1043" spans="1:14" x14ac:dyDescent="0.25">
      <c r="A1043" s="63"/>
      <c r="B1043" s="79"/>
      <c r="C1043" s="63"/>
      <c r="D1043" s="78"/>
      <c r="E1043" s="78"/>
      <c r="F1043" s="78"/>
      <c r="G1043" s="78"/>
      <c r="H1043" s="78"/>
      <c r="L1043" t="str">
        <f t="shared" si="198"/>
        <v>REC only</v>
      </c>
      <c r="M1043" t="str">
        <f t="shared" si="199"/>
        <v>Meadow Creek Wind Farm - Five Pine Project</v>
      </c>
    </row>
    <row r="1044" spans="1:14" x14ac:dyDescent="0.25">
      <c r="A1044" s="63"/>
      <c r="B1044" s="1" t="s">
        <v>126</v>
      </c>
      <c r="C1044" s="66"/>
      <c r="D1044" s="97">
        <v>0</v>
      </c>
      <c r="E1044" s="98">
        <v>0</v>
      </c>
      <c r="F1044" s="98">
        <v>0</v>
      </c>
      <c r="G1044" s="98">
        <v>0</v>
      </c>
      <c r="H1044" s="99">
        <v>0</v>
      </c>
      <c r="L1044" t="str">
        <f t="shared" si="198"/>
        <v>REC only</v>
      </c>
      <c r="M1044" t="str">
        <f t="shared" si="199"/>
        <v>Meadow Creek Wind Farm - Five Pine Project</v>
      </c>
      <c r="N1044" t="str">
        <f t="shared" ref="N1044" si="207">B1044</f>
        <v>Adjustment for Events Beyond Control</v>
      </c>
    </row>
    <row r="1045" spans="1:14" x14ac:dyDescent="0.25">
      <c r="A1045" s="63"/>
      <c r="B1045" s="79"/>
      <c r="C1045" s="63"/>
      <c r="D1045" s="78"/>
      <c r="E1045" s="78"/>
      <c r="F1045" s="78"/>
      <c r="G1045" s="78"/>
      <c r="H1045" s="78"/>
      <c r="L1045" t="str">
        <f t="shared" si="198"/>
        <v>REC only</v>
      </c>
      <c r="M1045" t="str">
        <f t="shared" si="199"/>
        <v>Meadow Creek Wind Farm - Five Pine Project</v>
      </c>
    </row>
    <row r="1046" spans="1:14" ht="18.75" x14ac:dyDescent="0.3">
      <c r="A1046" s="65" t="s">
        <v>138</v>
      </c>
      <c r="B1046" s="63"/>
      <c r="C1046" s="66"/>
      <c r="D1046" s="100">
        <f>SUM(D1018,D1023,D1029,D1042,D1044)</f>
        <v>25276</v>
      </c>
      <c r="E1046" s="100">
        <f>SUM(E1018,E1023,E1029,E1042,E1044)</f>
        <v>0</v>
      </c>
      <c r="F1046" s="100">
        <f>SUM(F1018,F1023,F1029,F1042,F1044)</f>
        <v>0</v>
      </c>
      <c r="G1046" s="100">
        <f>SUM(G1018,G1023,G1029,G1042,G1044)</f>
        <v>0</v>
      </c>
      <c r="H1046" s="101">
        <f>SUM(H1018,H1023,H1029,H1042,H1044)</f>
        <v>0</v>
      </c>
      <c r="L1046" t="str">
        <f t="shared" si="198"/>
        <v>REC only</v>
      </c>
      <c r="M1046" t="str">
        <f t="shared" si="199"/>
        <v>Meadow Creek Wind Farm - Five Pine Project</v>
      </c>
    </row>
    <row r="1047" spans="1:14" x14ac:dyDescent="0.25">
      <c r="A1047" s="63"/>
      <c r="B1047" s="79"/>
      <c r="C1047" s="102" t="s">
        <v>128</v>
      </c>
      <c r="D1047" s="78">
        <v>25276</v>
      </c>
      <c r="E1047" s="78">
        <v>0</v>
      </c>
      <c r="F1047" s="78">
        <v>0</v>
      </c>
      <c r="G1047" s="78">
        <v>0</v>
      </c>
      <c r="H1047" s="78">
        <v>0</v>
      </c>
      <c r="L1047" t="str">
        <f t="shared" si="198"/>
        <v>REC only</v>
      </c>
      <c r="M1047" t="str">
        <f t="shared" si="199"/>
        <v>Meadow Creek Wind Farm - Five Pine Project</v>
      </c>
    </row>
    <row r="1048" spans="1:14" x14ac:dyDescent="0.25">
      <c r="A1048" s="63" t="s">
        <v>145</v>
      </c>
      <c r="B1048" s="63"/>
      <c r="C1048" s="63"/>
      <c r="D1048" s="64"/>
      <c r="E1048" s="64"/>
      <c r="F1048" s="64"/>
      <c r="G1048" s="64"/>
      <c r="H1048" s="64"/>
      <c r="L1048" t="str">
        <f t="shared" si="198"/>
        <v>REC only</v>
      </c>
      <c r="M1048" t="str">
        <f t="shared" si="199"/>
        <v>Meadow Creek Wind Farm - Five Pine Project</v>
      </c>
    </row>
    <row r="1049" spans="1:14" x14ac:dyDescent="0.25">
      <c r="L1049" t="str">
        <f t="shared" si="198"/>
        <v>REC only</v>
      </c>
      <c r="M1049" t="str">
        <f t="shared" si="199"/>
        <v>Meadow Creek Wind Farm - Five Pine Project</v>
      </c>
    </row>
    <row r="1050" spans="1:14" ht="21" x14ac:dyDescent="0.35">
      <c r="A1050" s="58">
        <f>A1012+1</f>
        <v>27</v>
      </c>
      <c r="B1050" s="58"/>
      <c r="C1050" s="59" t="s">
        <v>63</v>
      </c>
      <c r="D1050" s="60"/>
      <c r="E1050" s="61"/>
      <c r="F1050" s="61"/>
      <c r="G1050" s="61"/>
      <c r="H1050" s="62"/>
      <c r="L1050" t="str">
        <f t="shared" si="198"/>
        <v>REC only</v>
      </c>
      <c r="M1050" t="str">
        <f t="shared" ref="M1050" si="208">C1050</f>
        <v>Meadow Creek Wind Farm - North Point Wind Farm</v>
      </c>
    </row>
    <row r="1051" spans="1:14" x14ac:dyDescent="0.25">
      <c r="A1051" s="63"/>
      <c r="B1051" s="63"/>
      <c r="C1051" s="63" t="s">
        <v>32</v>
      </c>
      <c r="D1051" s="64"/>
      <c r="E1051" s="64"/>
      <c r="F1051" s="64"/>
      <c r="G1051" s="64"/>
      <c r="H1051" s="64"/>
      <c r="L1051" t="str">
        <f t="shared" si="198"/>
        <v>REC only</v>
      </c>
      <c r="M1051" t="str">
        <f t="shared" ref="M1051" si="209">M1050</f>
        <v>Meadow Creek Wind Farm - North Point Wind Farm</v>
      </c>
    </row>
    <row r="1052" spans="1:14" ht="18.75" x14ac:dyDescent="0.3">
      <c r="A1052" s="65" t="s">
        <v>134</v>
      </c>
      <c r="B1052" s="65"/>
      <c r="C1052" s="63"/>
      <c r="D1052" s="6">
        <f>E1052-1</f>
        <v>2020</v>
      </c>
      <c r="E1052" s="6">
        <f>F1052-1</f>
        <v>2021</v>
      </c>
      <c r="F1052" s="6">
        <f>G1052-1</f>
        <v>2022</v>
      </c>
      <c r="G1052" s="6">
        <f>H1052-1</f>
        <v>2023</v>
      </c>
      <c r="H1052" s="6">
        <v>2024</v>
      </c>
      <c r="L1052" t="str">
        <f t="shared" si="198"/>
        <v>REC only</v>
      </c>
      <c r="M1052" t="str">
        <f t="shared" si="199"/>
        <v>Meadow Creek Wind Farm - North Point Wind Farm</v>
      </c>
    </row>
    <row r="1053" spans="1:14" x14ac:dyDescent="0.25">
      <c r="A1053" s="63"/>
      <c r="B1053" s="2" t="str">
        <f>"Total MWh Produced from " &amp;C1050</f>
        <v>Total MWh Produced from Meadow Creek Wind Farm - North Point Wind Farm</v>
      </c>
      <c r="C1053" s="66"/>
      <c r="D1053" s="67">
        <v>0</v>
      </c>
      <c r="E1053" s="67">
        <v>0</v>
      </c>
      <c r="F1053" s="67">
        <v>0</v>
      </c>
      <c r="G1053" s="67">
        <v>0</v>
      </c>
      <c r="H1053" s="68">
        <v>0</v>
      </c>
      <c r="L1053" t="str">
        <f t="shared" si="198"/>
        <v>REC only</v>
      </c>
      <c r="M1053" t="str">
        <f t="shared" si="199"/>
        <v>Meadow Creek Wind Farm - North Point Wind Farm</v>
      </c>
      <c r="N1053" t="str">
        <f t="shared" ref="N1053:N1056" si="210">B1053</f>
        <v>Total MWh Produced from Meadow Creek Wind Farm - North Point Wind Farm</v>
      </c>
    </row>
    <row r="1054" spans="1:14" x14ac:dyDescent="0.25">
      <c r="A1054" s="63"/>
      <c r="B1054" s="2" t="s">
        <v>102</v>
      </c>
      <c r="C1054" s="66"/>
      <c r="D1054" s="157">
        <v>1</v>
      </c>
      <c r="E1054" s="157">
        <v>1</v>
      </c>
      <c r="F1054" s="157">
        <v>1</v>
      </c>
      <c r="G1054" s="157">
        <v>1</v>
      </c>
      <c r="H1054" s="158">
        <v>1</v>
      </c>
      <c r="L1054" t="str">
        <f t="shared" si="198"/>
        <v>REC only</v>
      </c>
      <c r="M1054" t="str">
        <f t="shared" si="199"/>
        <v>Meadow Creek Wind Farm - North Point Wind Farm</v>
      </c>
      <c r="N1054" t="str">
        <f t="shared" si="210"/>
        <v>Percent of MWh Qualifying Under RCW 19.285</v>
      </c>
    </row>
    <row r="1055" spans="1:14" x14ac:dyDescent="0.25">
      <c r="A1055" s="63"/>
      <c r="B1055" s="2" t="s">
        <v>135</v>
      </c>
      <c r="C1055" s="66"/>
      <c r="D1055" s="69">
        <v>1</v>
      </c>
      <c r="E1055" s="69">
        <v>1</v>
      </c>
      <c r="F1055" s="69">
        <v>1</v>
      </c>
      <c r="G1055" s="69">
        <v>1</v>
      </c>
      <c r="H1055" s="70">
        <v>1</v>
      </c>
      <c r="L1055" t="str">
        <f t="shared" si="198"/>
        <v>REC only</v>
      </c>
      <c r="M1055" t="str">
        <f t="shared" si="199"/>
        <v>Meadow Creek Wind Farm - North Point Wind Farm</v>
      </c>
      <c r="N1055" t="str">
        <f t="shared" si="210"/>
        <v>Percent of Qualifying MWh Allocated to WA</v>
      </c>
    </row>
    <row r="1056" spans="1:14" x14ac:dyDescent="0.25">
      <c r="A1056" s="63"/>
      <c r="B1056" s="1" t="s">
        <v>101</v>
      </c>
      <c r="C1056" s="79"/>
      <c r="D1056" s="159">
        <f>ROUNDDOWN(D1053*D1054*D1055,0)</f>
        <v>0</v>
      </c>
      <c r="E1056" s="159">
        <f>ROUNDDOWN(E1053*E1054*E1055,0)</f>
        <v>0</v>
      </c>
      <c r="F1056" s="159">
        <f>ROUNDDOWN(F1053*F1054*F1055,0)</f>
        <v>0</v>
      </c>
      <c r="G1056" s="159">
        <f>ROUNDDOWN(G1053*G1054*G1055,0)</f>
        <v>0</v>
      </c>
      <c r="H1056" s="159">
        <f>ROUNDDOWN(H1053*H1054*H1055,0)</f>
        <v>0</v>
      </c>
      <c r="L1056" t="str">
        <f t="shared" si="198"/>
        <v>REC only</v>
      </c>
      <c r="M1056" t="str">
        <f t="shared" si="199"/>
        <v>Meadow Creek Wind Farm - North Point Wind Farm</v>
      </c>
      <c r="N1056" t="str">
        <f t="shared" si="210"/>
        <v>Eligible MWh Available for RCW 19.285 Compliance</v>
      </c>
    </row>
    <row r="1057" spans="1:14" x14ac:dyDescent="0.25">
      <c r="A1057" s="63"/>
      <c r="B1057" s="63"/>
      <c r="C1057" s="63"/>
      <c r="D1057" s="71"/>
      <c r="E1057" s="71"/>
      <c r="F1057" s="71"/>
      <c r="G1057" s="72"/>
      <c r="H1057" s="73"/>
      <c r="L1057" t="str">
        <f t="shared" si="198"/>
        <v>REC only</v>
      </c>
      <c r="M1057" t="str">
        <f t="shared" si="199"/>
        <v>Meadow Creek Wind Farm - North Point Wind Farm</v>
      </c>
    </row>
    <row r="1058" spans="1:14" ht="18.75" x14ac:dyDescent="0.3">
      <c r="A1058" s="65" t="s">
        <v>136</v>
      </c>
      <c r="B1058" s="63"/>
      <c r="C1058" s="63"/>
      <c r="D1058" s="6">
        <f>E1058-1</f>
        <v>2020</v>
      </c>
      <c r="E1058" s="6">
        <f>F1058-1</f>
        <v>2021</v>
      </c>
      <c r="F1058" s="6">
        <f>G1058-1</f>
        <v>2022</v>
      </c>
      <c r="G1058" s="6">
        <f>H1058-1</f>
        <v>2023</v>
      </c>
      <c r="H1058" s="6">
        <v>2024</v>
      </c>
      <c r="L1058" t="str">
        <f t="shared" si="198"/>
        <v>REC only</v>
      </c>
      <c r="M1058" t="str">
        <f t="shared" si="199"/>
        <v>Meadow Creek Wind Farm - North Point Wind Farm</v>
      </c>
    </row>
    <row r="1059" spans="1:14" x14ac:dyDescent="0.25">
      <c r="A1059" s="63"/>
      <c r="B1059" s="2" t="s">
        <v>106</v>
      </c>
      <c r="C1059" s="66"/>
      <c r="D1059" s="109">
        <v>0</v>
      </c>
      <c r="E1059" s="110">
        <v>0</v>
      </c>
      <c r="F1059" s="110">
        <v>0</v>
      </c>
      <c r="G1059" s="110">
        <v>0</v>
      </c>
      <c r="H1059" s="111">
        <v>0</v>
      </c>
      <c r="L1059" t="str">
        <f t="shared" si="198"/>
        <v>REC only</v>
      </c>
      <c r="M1059" t="str">
        <f t="shared" si="199"/>
        <v>Meadow Creek Wind Farm - North Point Wind Farm</v>
      </c>
      <c r="N1059" t="str">
        <f t="shared" ref="N1059:N1061" si="211">B1059</f>
        <v>Extra Apprenticeship Credit</v>
      </c>
    </row>
    <row r="1060" spans="1:14" x14ac:dyDescent="0.25">
      <c r="A1060" s="63"/>
      <c r="B1060" s="2" t="s">
        <v>110</v>
      </c>
      <c r="C1060" s="66"/>
      <c r="D1060" s="16">
        <v>0</v>
      </c>
      <c r="E1060" s="112">
        <v>0</v>
      </c>
      <c r="F1060" s="112">
        <v>0</v>
      </c>
      <c r="G1060" s="112">
        <v>0</v>
      </c>
      <c r="H1060" s="113">
        <v>0</v>
      </c>
      <c r="L1060" t="str">
        <f t="shared" si="198"/>
        <v>REC only</v>
      </c>
      <c r="M1060" t="str">
        <f t="shared" si="199"/>
        <v>Meadow Creek Wind Farm - North Point Wind Farm</v>
      </c>
      <c r="N1060" t="str">
        <f t="shared" si="211"/>
        <v>Distributed Generation Bonus</v>
      </c>
    </row>
    <row r="1061" spans="1:14" x14ac:dyDescent="0.25">
      <c r="A1061" s="63"/>
      <c r="B1061" s="1" t="s">
        <v>111</v>
      </c>
      <c r="C1061" s="79"/>
      <c r="D1061" s="74">
        <f>ROUND(D1059+D1060,0)</f>
        <v>0</v>
      </c>
      <c r="E1061" s="74">
        <f>ROUND(E1059+E1060,0)</f>
        <v>0</v>
      </c>
      <c r="F1061" s="74">
        <f>ROUND(F1059+F1060,0)</f>
        <v>0</v>
      </c>
      <c r="G1061" s="74">
        <f>ROUND(G1059+G1060,0)</f>
        <v>0</v>
      </c>
      <c r="H1061" s="74">
        <f>ROUND(H1059+H1060,0)</f>
        <v>0</v>
      </c>
      <c r="L1061" t="str">
        <f t="shared" ref="L1061:L1124" si="212">VLOOKUP(M1061,$B$4:$D$47,3)</f>
        <v>REC only</v>
      </c>
      <c r="M1061" t="str">
        <f t="shared" ref="M1061:M1124" si="213">M1060</f>
        <v>Meadow Creek Wind Farm - North Point Wind Farm</v>
      </c>
      <c r="N1061" t="str">
        <f t="shared" si="211"/>
        <v>Total Quantity from Non REC Eligible Generation</v>
      </c>
    </row>
    <row r="1062" spans="1:14" x14ac:dyDescent="0.25">
      <c r="A1062" s="63"/>
      <c r="B1062" s="63"/>
      <c r="C1062" s="63"/>
      <c r="D1062" s="75"/>
      <c r="E1062" s="75"/>
      <c r="F1062" s="75"/>
      <c r="G1062" s="75"/>
      <c r="H1062" s="76"/>
      <c r="L1062" t="str">
        <f t="shared" si="212"/>
        <v>REC only</v>
      </c>
      <c r="M1062" t="str">
        <f t="shared" si="213"/>
        <v>Meadow Creek Wind Farm - North Point Wind Farm</v>
      </c>
    </row>
    <row r="1063" spans="1:14" ht="18.75" x14ac:dyDescent="0.3">
      <c r="A1063" s="65" t="s">
        <v>137</v>
      </c>
      <c r="B1063" s="63"/>
      <c r="C1063" s="63"/>
      <c r="D1063" s="6">
        <f>E1063-1</f>
        <v>2020</v>
      </c>
      <c r="E1063" s="6">
        <f>F1063-1</f>
        <v>2021</v>
      </c>
      <c r="F1063" s="6">
        <f>G1063-1</f>
        <v>2022</v>
      </c>
      <c r="G1063" s="6">
        <f>H1063-1</f>
        <v>2023</v>
      </c>
      <c r="H1063" s="6">
        <v>2024</v>
      </c>
      <c r="L1063" t="str">
        <f t="shared" si="212"/>
        <v>REC only</v>
      </c>
      <c r="M1063" t="str">
        <f t="shared" si="213"/>
        <v>Meadow Creek Wind Farm - North Point Wind Farm</v>
      </c>
    </row>
    <row r="1064" spans="1:14" x14ac:dyDescent="0.25">
      <c r="A1064" s="63"/>
      <c r="B1064" s="2" t="s">
        <v>130</v>
      </c>
      <c r="C1064" s="66"/>
      <c r="D1064" s="67">
        <v>0</v>
      </c>
      <c r="E1064" s="67">
        <v>0</v>
      </c>
      <c r="F1064" s="67">
        <v>0</v>
      </c>
      <c r="G1064" s="67">
        <v>0</v>
      </c>
      <c r="H1064" s="68">
        <v>0</v>
      </c>
      <c r="L1064" t="str">
        <f t="shared" si="212"/>
        <v>REC only</v>
      </c>
      <c r="M1064" t="str">
        <f t="shared" si="213"/>
        <v>Meadow Creek Wind Farm - North Point Wind Farm</v>
      </c>
      <c r="N1064" t="str">
        <f t="shared" ref="N1064:N1067" si="214">B1064</f>
        <v>Quantity of RECs Sold</v>
      </c>
    </row>
    <row r="1065" spans="1:14" x14ac:dyDescent="0.25">
      <c r="A1065" s="63"/>
      <c r="B1065" s="77" t="s">
        <v>131</v>
      </c>
      <c r="C1065" s="108"/>
      <c r="D1065" s="103">
        <v>0</v>
      </c>
      <c r="E1065" s="103">
        <v>0</v>
      </c>
      <c r="F1065" s="103">
        <v>0</v>
      </c>
      <c r="G1065" s="103">
        <v>0</v>
      </c>
      <c r="H1065" s="104">
        <v>0</v>
      </c>
      <c r="L1065" t="str">
        <f t="shared" si="212"/>
        <v>REC only</v>
      </c>
      <c r="M1065" t="str">
        <f t="shared" si="213"/>
        <v>Meadow Creek Wind Farm - North Point Wind Farm</v>
      </c>
      <c r="N1065" t="str">
        <f t="shared" si="214"/>
        <v>Bonus Incentives Transferred</v>
      </c>
    </row>
    <row r="1066" spans="1:14" x14ac:dyDescent="0.25">
      <c r="A1066" s="63"/>
      <c r="B1066" s="77" t="s">
        <v>132</v>
      </c>
      <c r="D1066" s="105">
        <v>0</v>
      </c>
      <c r="E1066" s="106">
        <v>0</v>
      </c>
      <c r="F1066" s="106">
        <v>0</v>
      </c>
      <c r="G1066" s="106">
        <v>0</v>
      </c>
      <c r="H1066" s="107">
        <v>0</v>
      </c>
      <c r="L1066" t="str">
        <f t="shared" si="212"/>
        <v>REC only</v>
      </c>
      <c r="M1066" t="str">
        <f t="shared" si="213"/>
        <v>Meadow Creek Wind Farm - North Point Wind Farm</v>
      </c>
      <c r="N1066" t="str">
        <f t="shared" si="214"/>
        <v>Bonus Incentives Not Realized</v>
      </c>
    </row>
    <row r="1067" spans="1:14" x14ac:dyDescent="0.25">
      <c r="A1067" s="63"/>
      <c r="B1067" s="1" t="s">
        <v>133</v>
      </c>
      <c r="C1067" s="63"/>
      <c r="D1067" s="78">
        <f>SUM(D1064:D1066)</f>
        <v>0</v>
      </c>
      <c r="E1067" s="78">
        <f>SUM(E1064:E1066)</f>
        <v>0</v>
      </c>
      <c r="F1067" s="78">
        <f>SUM(F1064:F1066)</f>
        <v>0</v>
      </c>
      <c r="G1067" s="78">
        <f>SUM(G1064:G1066)</f>
        <v>0</v>
      </c>
      <c r="H1067" s="78">
        <f>SUM(H1064:H1066)</f>
        <v>0</v>
      </c>
      <c r="L1067" t="str">
        <f t="shared" si="212"/>
        <v>REC only</v>
      </c>
      <c r="M1067" t="str">
        <f t="shared" si="213"/>
        <v>Meadow Creek Wind Farm - North Point Wind Farm</v>
      </c>
      <c r="N1067" t="str">
        <f t="shared" si="214"/>
        <v>Total Sold / Transferred / Unrealized</v>
      </c>
    </row>
    <row r="1068" spans="1:14" x14ac:dyDescent="0.25">
      <c r="A1068" s="63"/>
      <c r="B1068" s="79"/>
      <c r="C1068" s="63"/>
      <c r="D1068" s="72"/>
      <c r="E1068" s="72"/>
      <c r="F1068" s="72"/>
      <c r="G1068" s="72"/>
      <c r="H1068" s="78"/>
      <c r="L1068" t="str">
        <f t="shared" si="212"/>
        <v>REC only</v>
      </c>
      <c r="M1068" t="str">
        <f t="shared" si="213"/>
        <v>Meadow Creek Wind Farm - North Point Wind Farm</v>
      </c>
    </row>
    <row r="1069" spans="1:14" ht="18.75" x14ac:dyDescent="0.3">
      <c r="A1069" s="65" t="s">
        <v>124</v>
      </c>
      <c r="B1069" s="63"/>
      <c r="C1069" s="63"/>
      <c r="D1069" s="6">
        <f>E1069-1</f>
        <v>2020</v>
      </c>
      <c r="E1069" s="6">
        <f>F1069-1</f>
        <v>2021</v>
      </c>
      <c r="F1069" s="6">
        <f>G1069-1</f>
        <v>2022</v>
      </c>
      <c r="G1069" s="6">
        <f>H1069-1</f>
        <v>2023</v>
      </c>
      <c r="H1069" s="6">
        <v>2024</v>
      </c>
      <c r="L1069" t="str">
        <f t="shared" si="212"/>
        <v>REC only</v>
      </c>
      <c r="M1069" t="str">
        <f t="shared" si="213"/>
        <v>Meadow Creek Wind Farm - North Point Wind Farm</v>
      </c>
    </row>
    <row r="1070" spans="1:14" x14ac:dyDescent="0.25">
      <c r="A1070" s="63"/>
      <c r="B1070" s="2" t="str">
        <f>(D1069-1) &amp; " Surplus Applied to " &amp; D1069</f>
        <v>2019 Surplus Applied to 2020</v>
      </c>
      <c r="C1070" s="63"/>
      <c r="D1070" s="80">
        <v>49724</v>
      </c>
      <c r="E1070" s="81"/>
      <c r="F1070" s="81"/>
      <c r="G1070" s="81"/>
      <c r="H1070" s="82"/>
      <c r="L1070" t="str">
        <f t="shared" si="212"/>
        <v>REC only</v>
      </c>
      <c r="M1070" t="str">
        <f t="shared" si="213"/>
        <v>Meadow Creek Wind Farm - North Point Wind Farm</v>
      </c>
      <c r="N1070" t="str">
        <f t="shared" ref="N1070:N1080" si="215">B1070</f>
        <v>2019 Surplus Applied to 2020</v>
      </c>
    </row>
    <row r="1071" spans="1:14" x14ac:dyDescent="0.25">
      <c r="A1071" s="63"/>
      <c r="B1071" s="2" t="str">
        <f>D1069 &amp; " Surplus Applied to " &amp; (D1069-1)</f>
        <v>2020 Surplus Applied to 2019</v>
      </c>
      <c r="C1071" s="63"/>
      <c r="D1071" s="83">
        <v>0</v>
      </c>
      <c r="E1071" s="84"/>
      <c r="F1071" s="84"/>
      <c r="G1071" s="84"/>
      <c r="H1071" s="85"/>
      <c r="L1071" t="str">
        <f t="shared" si="212"/>
        <v>REC only</v>
      </c>
      <c r="M1071" t="str">
        <f t="shared" si="213"/>
        <v>Meadow Creek Wind Farm - North Point Wind Farm</v>
      </c>
      <c r="N1071" t="str">
        <f t="shared" si="215"/>
        <v>2020 Surplus Applied to 2019</v>
      </c>
    </row>
    <row r="1072" spans="1:14" x14ac:dyDescent="0.25">
      <c r="A1072" s="63"/>
      <c r="B1072" s="2" t="str">
        <f>(E1069-1) &amp; " Surplus Applied to " &amp; E1069</f>
        <v>2020 Surplus Applied to 2021</v>
      </c>
      <c r="C1072" s="63"/>
      <c r="D1072" s="86">
        <f>-E1072</f>
        <v>0</v>
      </c>
      <c r="E1072" s="87">
        <v>0</v>
      </c>
      <c r="F1072" s="35"/>
      <c r="G1072" s="35"/>
      <c r="H1072" s="36"/>
      <c r="L1072" t="str">
        <f t="shared" si="212"/>
        <v>REC only</v>
      </c>
      <c r="M1072" t="str">
        <f t="shared" si="213"/>
        <v>Meadow Creek Wind Farm - North Point Wind Farm</v>
      </c>
      <c r="N1072" t="str">
        <f t="shared" si="215"/>
        <v>2020 Surplus Applied to 2021</v>
      </c>
    </row>
    <row r="1073" spans="1:14" x14ac:dyDescent="0.25">
      <c r="A1073" s="63"/>
      <c r="B1073" s="2" t="str">
        <f>E1069 &amp; " Surplus Applied to " &amp; (E1069-1)</f>
        <v>2021 Surplus Applied to 2020</v>
      </c>
      <c r="C1073" s="63"/>
      <c r="D1073" s="88">
        <f>-E1073</f>
        <v>0</v>
      </c>
      <c r="E1073" s="89">
        <v>0</v>
      </c>
      <c r="F1073" s="84"/>
      <c r="G1073" s="84"/>
      <c r="H1073" s="85"/>
      <c r="L1073" t="str">
        <f t="shared" si="212"/>
        <v>REC only</v>
      </c>
      <c r="M1073" t="str">
        <f t="shared" si="213"/>
        <v>Meadow Creek Wind Farm - North Point Wind Farm</v>
      </c>
      <c r="N1073" t="str">
        <f t="shared" si="215"/>
        <v>2021 Surplus Applied to 2020</v>
      </c>
    </row>
    <row r="1074" spans="1:14" x14ac:dyDescent="0.25">
      <c r="A1074" s="63"/>
      <c r="B1074" s="2" t="str">
        <f>(F1069-1) &amp; " Surplus Applied to " &amp; F1069</f>
        <v>2021 Surplus Applied to 2022</v>
      </c>
      <c r="C1074" s="63"/>
      <c r="D1074" s="41"/>
      <c r="E1074" s="90">
        <f>-F1074</f>
        <v>0</v>
      </c>
      <c r="F1074" s="38">
        <v>0</v>
      </c>
      <c r="G1074" s="39"/>
      <c r="H1074" s="40"/>
      <c r="L1074" t="str">
        <f t="shared" si="212"/>
        <v>REC only</v>
      </c>
      <c r="M1074" t="str">
        <f t="shared" si="213"/>
        <v>Meadow Creek Wind Farm - North Point Wind Farm</v>
      </c>
      <c r="N1074" t="str">
        <f t="shared" si="215"/>
        <v>2021 Surplus Applied to 2022</v>
      </c>
    </row>
    <row r="1075" spans="1:14" x14ac:dyDescent="0.25">
      <c r="A1075" s="63"/>
      <c r="B1075" s="2" t="str">
        <f>F1069 &amp; " Surplus Applied to " &amp; (F1069-1)</f>
        <v>2022 Surplus Applied to 2021</v>
      </c>
      <c r="C1075" s="63"/>
      <c r="D1075" s="91"/>
      <c r="E1075" s="92">
        <f>-F1075</f>
        <v>0</v>
      </c>
      <c r="F1075" s="89">
        <v>0</v>
      </c>
      <c r="G1075" s="84"/>
      <c r="H1075" s="85"/>
      <c r="L1075" t="str">
        <f t="shared" si="212"/>
        <v>REC only</v>
      </c>
      <c r="M1075" t="str">
        <f t="shared" si="213"/>
        <v>Meadow Creek Wind Farm - North Point Wind Farm</v>
      </c>
      <c r="N1075" t="str">
        <f t="shared" si="215"/>
        <v>2022 Surplus Applied to 2021</v>
      </c>
    </row>
    <row r="1076" spans="1:14" x14ac:dyDescent="0.25">
      <c r="A1076" s="63"/>
      <c r="B1076" s="2" t="str">
        <f>(G1069-1) &amp; " Surplus Applied to " &amp; G1069</f>
        <v>2022 Surplus Applied to 2023</v>
      </c>
      <c r="C1076" s="63"/>
      <c r="D1076" s="41"/>
      <c r="E1076" s="39"/>
      <c r="F1076" s="90">
        <f>-G1076</f>
        <v>0</v>
      </c>
      <c r="G1076" s="38">
        <v>0</v>
      </c>
      <c r="H1076" s="40"/>
      <c r="L1076" t="str">
        <f t="shared" si="212"/>
        <v>REC only</v>
      </c>
      <c r="M1076" t="str">
        <f t="shared" si="213"/>
        <v>Meadow Creek Wind Farm - North Point Wind Farm</v>
      </c>
      <c r="N1076" t="str">
        <f t="shared" si="215"/>
        <v>2022 Surplus Applied to 2023</v>
      </c>
    </row>
    <row r="1077" spans="1:14" x14ac:dyDescent="0.25">
      <c r="A1077" s="63"/>
      <c r="B1077" s="2" t="str">
        <f>G1069 &amp; " Surplus Applied to " &amp; (G1069-1)</f>
        <v>2023 Surplus Applied to 2022</v>
      </c>
      <c r="C1077" s="63"/>
      <c r="D1077" s="91"/>
      <c r="E1077" s="84"/>
      <c r="F1077" s="92">
        <f>-G1077</f>
        <v>0</v>
      </c>
      <c r="G1077" s="89">
        <v>0</v>
      </c>
      <c r="H1077" s="85"/>
      <c r="L1077" t="str">
        <f t="shared" si="212"/>
        <v>REC only</v>
      </c>
      <c r="M1077" t="str">
        <f t="shared" si="213"/>
        <v>Meadow Creek Wind Farm - North Point Wind Farm</v>
      </c>
      <c r="N1077" t="str">
        <f t="shared" si="215"/>
        <v>2023 Surplus Applied to 2022</v>
      </c>
    </row>
    <row r="1078" spans="1:14" x14ac:dyDescent="0.25">
      <c r="A1078" s="63"/>
      <c r="B1078" s="2" t="str">
        <f>(H1069-1) &amp; " Surplus Applied to " &amp; H1069</f>
        <v>2023 Surplus Applied to 2024</v>
      </c>
      <c r="C1078" s="63"/>
      <c r="D1078" s="41"/>
      <c r="E1078" s="39"/>
      <c r="F1078" s="39"/>
      <c r="G1078" s="90">
        <f>-H1078</f>
        <v>0</v>
      </c>
      <c r="H1078" s="42">
        <v>0</v>
      </c>
      <c r="L1078" t="str">
        <f t="shared" si="212"/>
        <v>REC only</v>
      </c>
      <c r="M1078" t="str">
        <f t="shared" si="213"/>
        <v>Meadow Creek Wind Farm - North Point Wind Farm</v>
      </c>
      <c r="N1078" t="str">
        <f t="shared" si="215"/>
        <v>2023 Surplus Applied to 2024</v>
      </c>
    </row>
    <row r="1079" spans="1:14" x14ac:dyDescent="0.25">
      <c r="A1079" s="63"/>
      <c r="B1079" s="2" t="str">
        <f>H1069 &amp; " Surplus Applied to " &amp; (H1069-1)</f>
        <v>2024 Surplus Applied to 2023</v>
      </c>
      <c r="C1079" s="63"/>
      <c r="D1079" s="93"/>
      <c r="E1079" s="94"/>
      <c r="F1079" s="94"/>
      <c r="G1079" s="95">
        <f>-H1079</f>
        <v>0</v>
      </c>
      <c r="H1079" s="96">
        <v>0</v>
      </c>
      <c r="L1079" t="str">
        <f t="shared" si="212"/>
        <v>REC only</v>
      </c>
      <c r="M1079" t="str">
        <f t="shared" si="213"/>
        <v>Meadow Creek Wind Farm - North Point Wind Farm</v>
      </c>
      <c r="N1079" t="str">
        <f t="shared" si="215"/>
        <v>2024 Surplus Applied to 2023</v>
      </c>
    </row>
    <row r="1080" spans="1:14" x14ac:dyDescent="0.25">
      <c r="A1080" s="63"/>
      <c r="B1080" s="1" t="s">
        <v>125</v>
      </c>
      <c r="C1080" s="63"/>
      <c r="D1080" s="78">
        <f>SUM(D1070:D1079)</f>
        <v>49724</v>
      </c>
      <c r="E1080" s="78">
        <f>SUM(E1070:E1079)</f>
        <v>0</v>
      </c>
      <c r="F1080" s="78">
        <f>SUM(F1070:F1079)</f>
        <v>0</v>
      </c>
      <c r="G1080" s="78">
        <f>SUM(G1070:G1079)</f>
        <v>0</v>
      </c>
      <c r="H1080" s="78">
        <f>SUM(H1070:H1079)</f>
        <v>0</v>
      </c>
      <c r="L1080" t="str">
        <f t="shared" si="212"/>
        <v>REC only</v>
      </c>
      <c r="M1080" t="str">
        <f t="shared" si="213"/>
        <v>Meadow Creek Wind Farm - North Point Wind Farm</v>
      </c>
      <c r="N1080" t="str">
        <f t="shared" si="215"/>
        <v>Net Surplus Adjustments</v>
      </c>
    </row>
    <row r="1081" spans="1:14" x14ac:dyDescent="0.25">
      <c r="A1081" s="63"/>
      <c r="B1081" s="79"/>
      <c r="C1081" s="63"/>
      <c r="D1081" s="78"/>
      <c r="E1081" s="78"/>
      <c r="F1081" s="78"/>
      <c r="G1081" s="78"/>
      <c r="H1081" s="78"/>
      <c r="L1081" t="str">
        <f t="shared" si="212"/>
        <v>REC only</v>
      </c>
      <c r="M1081" t="str">
        <f t="shared" si="213"/>
        <v>Meadow Creek Wind Farm - North Point Wind Farm</v>
      </c>
    </row>
    <row r="1082" spans="1:14" x14ac:dyDescent="0.25">
      <c r="A1082" s="63"/>
      <c r="B1082" s="1" t="s">
        <v>126</v>
      </c>
      <c r="C1082" s="66"/>
      <c r="D1082" s="97">
        <v>0</v>
      </c>
      <c r="E1082" s="98">
        <v>0</v>
      </c>
      <c r="F1082" s="98">
        <v>0</v>
      </c>
      <c r="G1082" s="98">
        <v>0</v>
      </c>
      <c r="H1082" s="99">
        <v>0</v>
      </c>
      <c r="L1082" t="str">
        <f t="shared" si="212"/>
        <v>REC only</v>
      </c>
      <c r="M1082" t="str">
        <f t="shared" si="213"/>
        <v>Meadow Creek Wind Farm - North Point Wind Farm</v>
      </c>
      <c r="N1082" t="str">
        <f t="shared" ref="N1082" si="216">B1082</f>
        <v>Adjustment for Events Beyond Control</v>
      </c>
    </row>
    <row r="1083" spans="1:14" x14ac:dyDescent="0.25">
      <c r="A1083" s="63"/>
      <c r="B1083" s="79"/>
      <c r="C1083" s="63"/>
      <c r="D1083" s="78"/>
      <c r="E1083" s="78"/>
      <c r="F1083" s="78"/>
      <c r="G1083" s="78"/>
      <c r="H1083" s="78"/>
      <c r="L1083" t="str">
        <f t="shared" si="212"/>
        <v>REC only</v>
      </c>
      <c r="M1083" t="str">
        <f t="shared" si="213"/>
        <v>Meadow Creek Wind Farm - North Point Wind Farm</v>
      </c>
    </row>
    <row r="1084" spans="1:14" ht="18.75" x14ac:dyDescent="0.3">
      <c r="A1084" s="65" t="s">
        <v>138</v>
      </c>
      <c r="B1084" s="63"/>
      <c r="C1084" s="66"/>
      <c r="D1084" s="100">
        <f>SUM(D1056,D1061,D1067,D1080,D1082)</f>
        <v>49724</v>
      </c>
      <c r="E1084" s="100">
        <f>SUM(E1056,E1061,E1067,E1080,E1082)</f>
        <v>0</v>
      </c>
      <c r="F1084" s="100">
        <f>SUM(F1056,F1061,F1067,F1080,F1082)</f>
        <v>0</v>
      </c>
      <c r="G1084" s="100">
        <f>SUM(G1056,G1061,G1067,G1080,G1082)</f>
        <v>0</v>
      </c>
      <c r="H1084" s="101">
        <f>SUM(H1056,H1061,H1067,H1080,H1082)</f>
        <v>0</v>
      </c>
      <c r="L1084" t="str">
        <f t="shared" si="212"/>
        <v>REC only</v>
      </c>
      <c r="M1084" t="str">
        <f t="shared" si="213"/>
        <v>Meadow Creek Wind Farm - North Point Wind Farm</v>
      </c>
    </row>
    <row r="1085" spans="1:14" x14ac:dyDescent="0.25">
      <c r="A1085" s="63"/>
      <c r="B1085" s="79"/>
      <c r="C1085" s="102" t="s">
        <v>128</v>
      </c>
      <c r="D1085" s="78">
        <v>49724</v>
      </c>
      <c r="E1085" s="78">
        <v>0</v>
      </c>
      <c r="F1085" s="78">
        <v>0</v>
      </c>
      <c r="G1085" s="78">
        <v>0</v>
      </c>
      <c r="H1085" s="78">
        <v>0</v>
      </c>
      <c r="L1085" t="str">
        <f t="shared" si="212"/>
        <v>REC only</v>
      </c>
      <c r="M1085" t="str">
        <f t="shared" si="213"/>
        <v>Meadow Creek Wind Farm - North Point Wind Farm</v>
      </c>
    </row>
    <row r="1086" spans="1:14" x14ac:dyDescent="0.25">
      <c r="A1086" s="63" t="s">
        <v>145</v>
      </c>
      <c r="B1086" s="63"/>
      <c r="C1086" s="63"/>
      <c r="D1086" s="64"/>
      <c r="E1086" s="64"/>
      <c r="F1086" s="64"/>
      <c r="G1086" s="64"/>
      <c r="H1086" s="64"/>
      <c r="L1086" t="str">
        <f t="shared" si="212"/>
        <v>REC only</v>
      </c>
      <c r="M1086" t="str">
        <f t="shared" si="213"/>
        <v>Meadow Creek Wind Farm - North Point Wind Farm</v>
      </c>
    </row>
    <row r="1087" spans="1:14" x14ac:dyDescent="0.25">
      <c r="L1087" t="str">
        <f t="shared" si="212"/>
        <v>REC only</v>
      </c>
      <c r="M1087" t="str">
        <f t="shared" si="213"/>
        <v>Meadow Creek Wind Farm - North Point Wind Farm</v>
      </c>
    </row>
    <row r="1088" spans="1:14" ht="21" x14ac:dyDescent="0.35">
      <c r="A1088" s="58">
        <f>A1050+1</f>
        <v>28</v>
      </c>
      <c r="B1088" s="58"/>
      <c r="C1088" s="59" t="s">
        <v>65</v>
      </c>
      <c r="D1088" s="60"/>
      <c r="E1088" s="61"/>
      <c r="F1088" s="61"/>
      <c r="G1088" s="61"/>
      <c r="H1088" s="62"/>
      <c r="L1088" t="str">
        <f t="shared" si="212"/>
        <v>REC only</v>
      </c>
      <c r="M1088" t="str">
        <f t="shared" ref="M1088" si="217">C1088</f>
        <v>Mountain Air Wind Projects - Mountain Air Wind Projects</v>
      </c>
    </row>
    <row r="1089" spans="1:14" x14ac:dyDescent="0.25">
      <c r="A1089" s="63"/>
      <c r="B1089" s="63"/>
      <c r="C1089" s="63" t="s">
        <v>32</v>
      </c>
      <c r="D1089" s="64"/>
      <c r="E1089" s="64"/>
      <c r="F1089" s="64"/>
      <c r="G1089" s="64"/>
      <c r="H1089" s="64"/>
      <c r="L1089" t="str">
        <f t="shared" si="212"/>
        <v>REC only</v>
      </c>
      <c r="M1089" t="str">
        <f t="shared" ref="M1089" si="218">M1088</f>
        <v>Mountain Air Wind Projects - Mountain Air Wind Projects</v>
      </c>
    </row>
    <row r="1090" spans="1:14" ht="18.75" x14ac:dyDescent="0.3">
      <c r="A1090" s="65" t="s">
        <v>134</v>
      </c>
      <c r="B1090" s="65"/>
      <c r="C1090" s="63"/>
      <c r="D1090" s="6">
        <f>E1090-1</f>
        <v>2020</v>
      </c>
      <c r="E1090" s="6">
        <f>F1090-1</f>
        <v>2021</v>
      </c>
      <c r="F1090" s="6">
        <f>G1090-1</f>
        <v>2022</v>
      </c>
      <c r="G1090" s="6">
        <f>H1090-1</f>
        <v>2023</v>
      </c>
      <c r="H1090" s="6">
        <v>2024</v>
      </c>
      <c r="L1090" t="str">
        <f t="shared" si="212"/>
        <v>REC only</v>
      </c>
      <c r="M1090" t="str">
        <f t="shared" si="213"/>
        <v>Mountain Air Wind Projects - Mountain Air Wind Projects</v>
      </c>
    </row>
    <row r="1091" spans="1:14" x14ac:dyDescent="0.25">
      <c r="A1091" s="63"/>
      <c r="B1091" s="2" t="str">
        <f>"Total MWh Produced from " &amp;C1088</f>
        <v>Total MWh Produced from Mountain Air Wind Projects - Mountain Air Wind Projects</v>
      </c>
      <c r="C1091" s="66"/>
      <c r="D1091" s="67">
        <v>25000</v>
      </c>
      <c r="E1091" s="67">
        <v>0</v>
      </c>
      <c r="F1091" s="67">
        <v>0</v>
      </c>
      <c r="G1091" s="67">
        <v>0</v>
      </c>
      <c r="H1091" s="68">
        <v>0</v>
      </c>
      <c r="L1091" t="str">
        <f t="shared" si="212"/>
        <v>REC only</v>
      </c>
      <c r="M1091" t="str">
        <f t="shared" si="213"/>
        <v>Mountain Air Wind Projects - Mountain Air Wind Projects</v>
      </c>
      <c r="N1091" t="str">
        <f t="shared" ref="N1091:N1094" si="219">B1091</f>
        <v>Total MWh Produced from Mountain Air Wind Projects - Mountain Air Wind Projects</v>
      </c>
    </row>
    <row r="1092" spans="1:14" x14ac:dyDescent="0.25">
      <c r="A1092" s="63"/>
      <c r="B1092" s="2" t="s">
        <v>102</v>
      </c>
      <c r="C1092" s="66"/>
      <c r="D1092" s="157">
        <v>1</v>
      </c>
      <c r="E1092" s="157">
        <v>1</v>
      </c>
      <c r="F1092" s="157">
        <v>1</v>
      </c>
      <c r="G1092" s="157">
        <v>1</v>
      </c>
      <c r="H1092" s="158">
        <v>1</v>
      </c>
      <c r="L1092" t="str">
        <f t="shared" si="212"/>
        <v>REC only</v>
      </c>
      <c r="M1092" t="str">
        <f t="shared" si="213"/>
        <v>Mountain Air Wind Projects - Mountain Air Wind Projects</v>
      </c>
      <c r="N1092" t="str">
        <f t="shared" si="219"/>
        <v>Percent of MWh Qualifying Under RCW 19.285</v>
      </c>
    </row>
    <row r="1093" spans="1:14" x14ac:dyDescent="0.25">
      <c r="A1093" s="63"/>
      <c r="B1093" s="2" t="s">
        <v>135</v>
      </c>
      <c r="C1093" s="66"/>
      <c r="D1093" s="69">
        <v>1</v>
      </c>
      <c r="E1093" s="69">
        <v>1</v>
      </c>
      <c r="F1093" s="69">
        <v>1</v>
      </c>
      <c r="G1093" s="69">
        <v>1</v>
      </c>
      <c r="H1093" s="70">
        <v>1</v>
      </c>
      <c r="L1093" t="str">
        <f t="shared" si="212"/>
        <v>REC only</v>
      </c>
      <c r="M1093" t="str">
        <f t="shared" si="213"/>
        <v>Mountain Air Wind Projects - Mountain Air Wind Projects</v>
      </c>
      <c r="N1093" t="str">
        <f t="shared" si="219"/>
        <v>Percent of Qualifying MWh Allocated to WA</v>
      </c>
    </row>
    <row r="1094" spans="1:14" x14ac:dyDescent="0.25">
      <c r="A1094" s="63"/>
      <c r="B1094" s="1" t="s">
        <v>101</v>
      </c>
      <c r="C1094" s="79"/>
      <c r="D1094" s="159">
        <f>ROUNDDOWN(D1091*D1092*D1093,0)</f>
        <v>25000</v>
      </c>
      <c r="E1094" s="159">
        <f>ROUNDDOWN(E1091*E1092*E1093,0)</f>
        <v>0</v>
      </c>
      <c r="F1094" s="159">
        <f>ROUNDDOWN(F1091*F1092*F1093,0)</f>
        <v>0</v>
      </c>
      <c r="G1094" s="159">
        <f>ROUNDDOWN(G1091*G1092*G1093,0)</f>
        <v>0</v>
      </c>
      <c r="H1094" s="159">
        <f>ROUNDDOWN(H1091*H1092*H1093,0)</f>
        <v>0</v>
      </c>
      <c r="L1094" t="str">
        <f t="shared" si="212"/>
        <v>REC only</v>
      </c>
      <c r="M1094" t="str">
        <f t="shared" si="213"/>
        <v>Mountain Air Wind Projects - Mountain Air Wind Projects</v>
      </c>
      <c r="N1094" t="str">
        <f t="shared" si="219"/>
        <v>Eligible MWh Available for RCW 19.285 Compliance</v>
      </c>
    </row>
    <row r="1095" spans="1:14" x14ac:dyDescent="0.25">
      <c r="A1095" s="63"/>
      <c r="B1095" s="63"/>
      <c r="C1095" s="63"/>
      <c r="D1095" s="71"/>
      <c r="E1095" s="71"/>
      <c r="F1095" s="71"/>
      <c r="G1095" s="72"/>
      <c r="H1095" s="73"/>
      <c r="L1095" t="str">
        <f t="shared" si="212"/>
        <v>REC only</v>
      </c>
      <c r="M1095" t="str">
        <f t="shared" si="213"/>
        <v>Mountain Air Wind Projects - Mountain Air Wind Projects</v>
      </c>
    </row>
    <row r="1096" spans="1:14" ht="18.75" x14ac:dyDescent="0.3">
      <c r="A1096" s="65" t="s">
        <v>136</v>
      </c>
      <c r="B1096" s="63"/>
      <c r="C1096" s="63"/>
      <c r="D1096" s="6">
        <f>E1096-1</f>
        <v>2020</v>
      </c>
      <c r="E1096" s="6">
        <f>F1096-1</f>
        <v>2021</v>
      </c>
      <c r="F1096" s="6">
        <f>G1096-1</f>
        <v>2022</v>
      </c>
      <c r="G1096" s="6">
        <f>H1096-1</f>
        <v>2023</v>
      </c>
      <c r="H1096" s="6">
        <v>2024</v>
      </c>
      <c r="L1096" t="str">
        <f t="shared" si="212"/>
        <v>REC only</v>
      </c>
      <c r="M1096" t="str">
        <f t="shared" si="213"/>
        <v>Mountain Air Wind Projects - Mountain Air Wind Projects</v>
      </c>
    </row>
    <row r="1097" spans="1:14" x14ac:dyDescent="0.25">
      <c r="A1097" s="63"/>
      <c r="B1097" s="2" t="s">
        <v>106</v>
      </c>
      <c r="C1097" s="66"/>
      <c r="D1097" s="109">
        <v>0</v>
      </c>
      <c r="E1097" s="110">
        <v>0</v>
      </c>
      <c r="F1097" s="110">
        <v>0</v>
      </c>
      <c r="G1097" s="110">
        <v>0</v>
      </c>
      <c r="H1097" s="111">
        <v>0</v>
      </c>
      <c r="L1097" t="str">
        <f t="shared" si="212"/>
        <v>REC only</v>
      </c>
      <c r="M1097" t="str">
        <f t="shared" si="213"/>
        <v>Mountain Air Wind Projects - Mountain Air Wind Projects</v>
      </c>
      <c r="N1097" t="str">
        <f t="shared" ref="N1097:N1099" si="220">B1097</f>
        <v>Extra Apprenticeship Credit</v>
      </c>
    </row>
    <row r="1098" spans="1:14" x14ac:dyDescent="0.25">
      <c r="A1098" s="63"/>
      <c r="B1098" s="2" t="s">
        <v>110</v>
      </c>
      <c r="C1098" s="66"/>
      <c r="D1098" s="16">
        <v>0</v>
      </c>
      <c r="E1098" s="112">
        <v>0</v>
      </c>
      <c r="F1098" s="112">
        <v>0</v>
      </c>
      <c r="G1098" s="112">
        <v>0</v>
      </c>
      <c r="H1098" s="113">
        <v>0</v>
      </c>
      <c r="L1098" t="str">
        <f t="shared" si="212"/>
        <v>REC only</v>
      </c>
      <c r="M1098" t="str">
        <f t="shared" si="213"/>
        <v>Mountain Air Wind Projects - Mountain Air Wind Projects</v>
      </c>
      <c r="N1098" t="str">
        <f t="shared" si="220"/>
        <v>Distributed Generation Bonus</v>
      </c>
    </row>
    <row r="1099" spans="1:14" x14ac:dyDescent="0.25">
      <c r="A1099" s="63"/>
      <c r="B1099" s="1" t="s">
        <v>111</v>
      </c>
      <c r="C1099" s="79"/>
      <c r="D1099" s="74">
        <f>ROUND(D1097+D1098,0)</f>
        <v>0</v>
      </c>
      <c r="E1099" s="74">
        <f>ROUND(E1097+E1098,0)</f>
        <v>0</v>
      </c>
      <c r="F1099" s="74">
        <f>ROUND(F1097+F1098,0)</f>
        <v>0</v>
      </c>
      <c r="G1099" s="74">
        <f>ROUND(G1097+G1098,0)</f>
        <v>0</v>
      </c>
      <c r="H1099" s="74">
        <f>ROUND(H1097+H1098,0)</f>
        <v>0</v>
      </c>
      <c r="L1099" t="str">
        <f t="shared" si="212"/>
        <v>REC only</v>
      </c>
      <c r="M1099" t="str">
        <f t="shared" si="213"/>
        <v>Mountain Air Wind Projects - Mountain Air Wind Projects</v>
      </c>
      <c r="N1099" t="str">
        <f t="shared" si="220"/>
        <v>Total Quantity from Non REC Eligible Generation</v>
      </c>
    </row>
    <row r="1100" spans="1:14" x14ac:dyDescent="0.25">
      <c r="A1100" s="63"/>
      <c r="B1100" s="63"/>
      <c r="C1100" s="63"/>
      <c r="D1100" s="75"/>
      <c r="E1100" s="75"/>
      <c r="F1100" s="75"/>
      <c r="G1100" s="75"/>
      <c r="H1100" s="76"/>
      <c r="L1100" t="str">
        <f t="shared" si="212"/>
        <v>REC only</v>
      </c>
      <c r="M1100" t="str">
        <f t="shared" si="213"/>
        <v>Mountain Air Wind Projects - Mountain Air Wind Projects</v>
      </c>
    </row>
    <row r="1101" spans="1:14" ht="18.75" x14ac:dyDescent="0.3">
      <c r="A1101" s="65" t="s">
        <v>137</v>
      </c>
      <c r="B1101" s="63"/>
      <c r="C1101" s="63"/>
      <c r="D1101" s="6">
        <f>E1101-1</f>
        <v>2020</v>
      </c>
      <c r="E1101" s="6">
        <f>F1101-1</f>
        <v>2021</v>
      </c>
      <c r="F1101" s="6">
        <f>G1101-1</f>
        <v>2022</v>
      </c>
      <c r="G1101" s="6">
        <f>H1101-1</f>
        <v>2023</v>
      </c>
      <c r="H1101" s="6">
        <v>2024</v>
      </c>
      <c r="L1101" t="str">
        <f t="shared" si="212"/>
        <v>REC only</v>
      </c>
      <c r="M1101" t="str">
        <f t="shared" si="213"/>
        <v>Mountain Air Wind Projects - Mountain Air Wind Projects</v>
      </c>
    </row>
    <row r="1102" spans="1:14" x14ac:dyDescent="0.25">
      <c r="A1102" s="63"/>
      <c r="B1102" s="2" t="s">
        <v>130</v>
      </c>
      <c r="C1102" s="66"/>
      <c r="D1102" s="67">
        <v>0</v>
      </c>
      <c r="E1102" s="67">
        <v>0</v>
      </c>
      <c r="F1102" s="67">
        <v>0</v>
      </c>
      <c r="G1102" s="67">
        <v>0</v>
      </c>
      <c r="H1102" s="68">
        <v>0</v>
      </c>
      <c r="L1102" t="str">
        <f t="shared" si="212"/>
        <v>REC only</v>
      </c>
      <c r="M1102" t="str">
        <f t="shared" si="213"/>
        <v>Mountain Air Wind Projects - Mountain Air Wind Projects</v>
      </c>
      <c r="N1102" t="str">
        <f t="shared" ref="N1102:N1105" si="221">B1102</f>
        <v>Quantity of RECs Sold</v>
      </c>
    </row>
    <row r="1103" spans="1:14" x14ac:dyDescent="0.25">
      <c r="A1103" s="63"/>
      <c r="B1103" s="77" t="s">
        <v>131</v>
      </c>
      <c r="C1103" s="108"/>
      <c r="D1103" s="103">
        <v>0</v>
      </c>
      <c r="E1103" s="103">
        <v>0</v>
      </c>
      <c r="F1103" s="103">
        <v>0</v>
      </c>
      <c r="G1103" s="103">
        <v>0</v>
      </c>
      <c r="H1103" s="104">
        <v>0</v>
      </c>
      <c r="L1103" t="str">
        <f t="shared" si="212"/>
        <v>REC only</v>
      </c>
      <c r="M1103" t="str">
        <f t="shared" si="213"/>
        <v>Mountain Air Wind Projects - Mountain Air Wind Projects</v>
      </c>
      <c r="N1103" t="str">
        <f t="shared" si="221"/>
        <v>Bonus Incentives Transferred</v>
      </c>
    </row>
    <row r="1104" spans="1:14" x14ac:dyDescent="0.25">
      <c r="A1104" s="63"/>
      <c r="B1104" s="77" t="s">
        <v>132</v>
      </c>
      <c r="D1104" s="105">
        <v>0</v>
      </c>
      <c r="E1104" s="106">
        <v>0</v>
      </c>
      <c r="F1104" s="106">
        <v>0</v>
      </c>
      <c r="G1104" s="106">
        <v>0</v>
      </c>
      <c r="H1104" s="107">
        <v>0</v>
      </c>
      <c r="L1104" t="str">
        <f t="shared" si="212"/>
        <v>REC only</v>
      </c>
      <c r="M1104" t="str">
        <f t="shared" si="213"/>
        <v>Mountain Air Wind Projects - Mountain Air Wind Projects</v>
      </c>
      <c r="N1104" t="str">
        <f t="shared" si="221"/>
        <v>Bonus Incentives Not Realized</v>
      </c>
    </row>
    <row r="1105" spans="1:14" x14ac:dyDescent="0.25">
      <c r="A1105" s="63"/>
      <c r="B1105" s="1" t="s">
        <v>133</v>
      </c>
      <c r="C1105" s="63"/>
      <c r="D1105" s="78">
        <f>SUM(D1102:D1104)</f>
        <v>0</v>
      </c>
      <c r="E1105" s="78">
        <f>SUM(E1102:E1104)</f>
        <v>0</v>
      </c>
      <c r="F1105" s="78">
        <f>SUM(F1102:F1104)</f>
        <v>0</v>
      </c>
      <c r="G1105" s="78">
        <f>SUM(G1102:G1104)</f>
        <v>0</v>
      </c>
      <c r="H1105" s="78">
        <f>SUM(H1102:H1104)</f>
        <v>0</v>
      </c>
      <c r="L1105" t="str">
        <f t="shared" si="212"/>
        <v>REC only</v>
      </c>
      <c r="M1105" t="str">
        <f t="shared" si="213"/>
        <v>Mountain Air Wind Projects - Mountain Air Wind Projects</v>
      </c>
      <c r="N1105" t="str">
        <f t="shared" si="221"/>
        <v>Total Sold / Transferred / Unrealized</v>
      </c>
    </row>
    <row r="1106" spans="1:14" x14ac:dyDescent="0.25">
      <c r="A1106" s="63"/>
      <c r="B1106" s="79"/>
      <c r="C1106" s="63"/>
      <c r="D1106" s="72"/>
      <c r="E1106" s="72"/>
      <c r="F1106" s="72"/>
      <c r="G1106" s="72"/>
      <c r="H1106" s="78"/>
      <c r="L1106" t="str">
        <f t="shared" si="212"/>
        <v>REC only</v>
      </c>
      <c r="M1106" t="str">
        <f t="shared" si="213"/>
        <v>Mountain Air Wind Projects - Mountain Air Wind Projects</v>
      </c>
    </row>
    <row r="1107" spans="1:14" ht="18.75" x14ac:dyDescent="0.3">
      <c r="A1107" s="65" t="s">
        <v>124</v>
      </c>
      <c r="B1107" s="63"/>
      <c r="C1107" s="63"/>
      <c r="D1107" s="6">
        <f>E1107-1</f>
        <v>2020</v>
      </c>
      <c r="E1107" s="6">
        <f>F1107-1</f>
        <v>2021</v>
      </c>
      <c r="F1107" s="6">
        <f>G1107-1</f>
        <v>2022</v>
      </c>
      <c r="G1107" s="6">
        <f>H1107-1</f>
        <v>2023</v>
      </c>
      <c r="H1107" s="6">
        <v>2024</v>
      </c>
      <c r="L1107" t="str">
        <f t="shared" si="212"/>
        <v>REC only</v>
      </c>
      <c r="M1107" t="str">
        <f t="shared" si="213"/>
        <v>Mountain Air Wind Projects - Mountain Air Wind Projects</v>
      </c>
    </row>
    <row r="1108" spans="1:14" x14ac:dyDescent="0.25">
      <c r="A1108" s="63"/>
      <c r="B1108" s="2" t="str">
        <f>(D1107-1) &amp; " Surplus Applied to " &amp; D1107</f>
        <v>2019 Surplus Applied to 2020</v>
      </c>
      <c r="C1108" s="63"/>
      <c r="D1108" s="80">
        <v>681</v>
      </c>
      <c r="E1108" s="81"/>
      <c r="F1108" s="81"/>
      <c r="G1108" s="81"/>
      <c r="H1108" s="82"/>
      <c r="L1108" t="str">
        <f t="shared" si="212"/>
        <v>REC only</v>
      </c>
      <c r="M1108" t="str">
        <f t="shared" si="213"/>
        <v>Mountain Air Wind Projects - Mountain Air Wind Projects</v>
      </c>
      <c r="N1108" t="str">
        <f t="shared" ref="N1108:N1118" si="222">B1108</f>
        <v>2019 Surplus Applied to 2020</v>
      </c>
    </row>
    <row r="1109" spans="1:14" x14ac:dyDescent="0.25">
      <c r="A1109" s="63"/>
      <c r="B1109" s="2" t="str">
        <f>D1107 &amp; " Surplus Applied to " &amp; (D1107-1)</f>
        <v>2020 Surplus Applied to 2019</v>
      </c>
      <c r="C1109" s="63"/>
      <c r="D1109" s="83">
        <v>0</v>
      </c>
      <c r="E1109" s="84"/>
      <c r="F1109" s="84"/>
      <c r="G1109" s="84"/>
      <c r="H1109" s="85"/>
      <c r="L1109" t="str">
        <f t="shared" si="212"/>
        <v>REC only</v>
      </c>
      <c r="M1109" t="str">
        <f t="shared" si="213"/>
        <v>Mountain Air Wind Projects - Mountain Air Wind Projects</v>
      </c>
      <c r="N1109" t="str">
        <f t="shared" si="222"/>
        <v>2020 Surplus Applied to 2019</v>
      </c>
    </row>
    <row r="1110" spans="1:14" x14ac:dyDescent="0.25">
      <c r="A1110" s="63"/>
      <c r="B1110" s="2" t="str">
        <f>(E1107-1) &amp; " Surplus Applied to " &amp; E1107</f>
        <v>2020 Surplus Applied to 2021</v>
      </c>
      <c r="C1110" s="63"/>
      <c r="D1110" s="86">
        <f>-E1110</f>
        <v>0</v>
      </c>
      <c r="E1110" s="87">
        <v>0</v>
      </c>
      <c r="F1110" s="35"/>
      <c r="G1110" s="35"/>
      <c r="H1110" s="36"/>
      <c r="L1110" t="str">
        <f t="shared" si="212"/>
        <v>REC only</v>
      </c>
      <c r="M1110" t="str">
        <f t="shared" si="213"/>
        <v>Mountain Air Wind Projects - Mountain Air Wind Projects</v>
      </c>
      <c r="N1110" t="str">
        <f t="shared" si="222"/>
        <v>2020 Surplus Applied to 2021</v>
      </c>
    </row>
    <row r="1111" spans="1:14" x14ac:dyDescent="0.25">
      <c r="A1111" s="63"/>
      <c r="B1111" s="2" t="str">
        <f>E1107 &amp; " Surplus Applied to " &amp; (E1107-1)</f>
        <v>2021 Surplus Applied to 2020</v>
      </c>
      <c r="C1111" s="63"/>
      <c r="D1111" s="88">
        <f>-E1111</f>
        <v>0</v>
      </c>
      <c r="E1111" s="89">
        <v>0</v>
      </c>
      <c r="F1111" s="84"/>
      <c r="G1111" s="84"/>
      <c r="H1111" s="85"/>
      <c r="L1111" t="str">
        <f t="shared" si="212"/>
        <v>REC only</v>
      </c>
      <c r="M1111" t="str">
        <f t="shared" si="213"/>
        <v>Mountain Air Wind Projects - Mountain Air Wind Projects</v>
      </c>
      <c r="N1111" t="str">
        <f t="shared" si="222"/>
        <v>2021 Surplus Applied to 2020</v>
      </c>
    </row>
    <row r="1112" spans="1:14" x14ac:dyDescent="0.25">
      <c r="A1112" s="63"/>
      <c r="B1112" s="2" t="str">
        <f>(F1107-1) &amp; " Surplus Applied to " &amp; F1107</f>
        <v>2021 Surplus Applied to 2022</v>
      </c>
      <c r="C1112" s="63"/>
      <c r="D1112" s="41"/>
      <c r="E1112" s="90">
        <f>-F1112</f>
        <v>0</v>
      </c>
      <c r="F1112" s="38">
        <v>0</v>
      </c>
      <c r="G1112" s="39"/>
      <c r="H1112" s="40"/>
      <c r="L1112" t="str">
        <f t="shared" si="212"/>
        <v>REC only</v>
      </c>
      <c r="M1112" t="str">
        <f t="shared" si="213"/>
        <v>Mountain Air Wind Projects - Mountain Air Wind Projects</v>
      </c>
      <c r="N1112" t="str">
        <f t="shared" si="222"/>
        <v>2021 Surplus Applied to 2022</v>
      </c>
    </row>
    <row r="1113" spans="1:14" x14ac:dyDescent="0.25">
      <c r="A1113" s="63"/>
      <c r="B1113" s="2" t="str">
        <f>F1107 &amp; " Surplus Applied to " &amp; (F1107-1)</f>
        <v>2022 Surplus Applied to 2021</v>
      </c>
      <c r="C1113" s="63"/>
      <c r="D1113" s="91"/>
      <c r="E1113" s="92">
        <f>-F1113</f>
        <v>0</v>
      </c>
      <c r="F1113" s="89">
        <v>0</v>
      </c>
      <c r="G1113" s="84"/>
      <c r="H1113" s="85"/>
      <c r="L1113" t="str">
        <f t="shared" si="212"/>
        <v>REC only</v>
      </c>
      <c r="M1113" t="str">
        <f t="shared" si="213"/>
        <v>Mountain Air Wind Projects - Mountain Air Wind Projects</v>
      </c>
      <c r="N1113" t="str">
        <f t="shared" si="222"/>
        <v>2022 Surplus Applied to 2021</v>
      </c>
    </row>
    <row r="1114" spans="1:14" x14ac:dyDescent="0.25">
      <c r="A1114" s="63"/>
      <c r="B1114" s="2" t="str">
        <f>(G1107-1) &amp; " Surplus Applied to " &amp; G1107</f>
        <v>2022 Surplus Applied to 2023</v>
      </c>
      <c r="C1114" s="63"/>
      <c r="D1114" s="41"/>
      <c r="E1114" s="39"/>
      <c r="F1114" s="90">
        <f>-G1114</f>
        <v>0</v>
      </c>
      <c r="G1114" s="38">
        <v>0</v>
      </c>
      <c r="H1114" s="40"/>
      <c r="L1114" t="str">
        <f t="shared" si="212"/>
        <v>REC only</v>
      </c>
      <c r="M1114" t="str">
        <f t="shared" si="213"/>
        <v>Mountain Air Wind Projects - Mountain Air Wind Projects</v>
      </c>
      <c r="N1114" t="str">
        <f t="shared" si="222"/>
        <v>2022 Surplus Applied to 2023</v>
      </c>
    </row>
    <row r="1115" spans="1:14" x14ac:dyDescent="0.25">
      <c r="A1115" s="63"/>
      <c r="B1115" s="2" t="str">
        <f>G1107 &amp; " Surplus Applied to " &amp; (G1107-1)</f>
        <v>2023 Surplus Applied to 2022</v>
      </c>
      <c r="C1115" s="63"/>
      <c r="D1115" s="91"/>
      <c r="E1115" s="84"/>
      <c r="F1115" s="92">
        <f>-G1115</f>
        <v>0</v>
      </c>
      <c r="G1115" s="89">
        <v>0</v>
      </c>
      <c r="H1115" s="85"/>
      <c r="L1115" t="str">
        <f t="shared" si="212"/>
        <v>REC only</v>
      </c>
      <c r="M1115" t="str">
        <f t="shared" si="213"/>
        <v>Mountain Air Wind Projects - Mountain Air Wind Projects</v>
      </c>
      <c r="N1115" t="str">
        <f t="shared" si="222"/>
        <v>2023 Surplus Applied to 2022</v>
      </c>
    </row>
    <row r="1116" spans="1:14" x14ac:dyDescent="0.25">
      <c r="A1116" s="63"/>
      <c r="B1116" s="2" t="str">
        <f>(H1107-1) &amp; " Surplus Applied to " &amp; H1107</f>
        <v>2023 Surplus Applied to 2024</v>
      </c>
      <c r="C1116" s="63"/>
      <c r="D1116" s="41"/>
      <c r="E1116" s="39"/>
      <c r="F1116" s="39"/>
      <c r="G1116" s="90">
        <f>-H1116</f>
        <v>0</v>
      </c>
      <c r="H1116" s="42">
        <v>0</v>
      </c>
      <c r="L1116" t="str">
        <f t="shared" si="212"/>
        <v>REC only</v>
      </c>
      <c r="M1116" t="str">
        <f t="shared" si="213"/>
        <v>Mountain Air Wind Projects - Mountain Air Wind Projects</v>
      </c>
      <c r="N1116" t="str">
        <f t="shared" si="222"/>
        <v>2023 Surplus Applied to 2024</v>
      </c>
    </row>
    <row r="1117" spans="1:14" x14ac:dyDescent="0.25">
      <c r="A1117" s="63"/>
      <c r="B1117" s="2" t="str">
        <f>H1107 &amp; " Surplus Applied to " &amp; (H1107-1)</f>
        <v>2024 Surplus Applied to 2023</v>
      </c>
      <c r="C1117" s="63"/>
      <c r="D1117" s="93"/>
      <c r="E1117" s="94"/>
      <c r="F1117" s="94"/>
      <c r="G1117" s="95">
        <f>-H1117</f>
        <v>0</v>
      </c>
      <c r="H1117" s="96">
        <v>0</v>
      </c>
      <c r="L1117" t="str">
        <f t="shared" si="212"/>
        <v>REC only</v>
      </c>
      <c r="M1117" t="str">
        <f t="shared" si="213"/>
        <v>Mountain Air Wind Projects - Mountain Air Wind Projects</v>
      </c>
      <c r="N1117" t="str">
        <f t="shared" si="222"/>
        <v>2024 Surplus Applied to 2023</v>
      </c>
    </row>
    <row r="1118" spans="1:14" x14ac:dyDescent="0.25">
      <c r="A1118" s="63"/>
      <c r="B1118" s="1" t="s">
        <v>125</v>
      </c>
      <c r="C1118" s="63"/>
      <c r="D1118" s="78">
        <f>SUM(D1108:D1117)</f>
        <v>681</v>
      </c>
      <c r="E1118" s="78">
        <f>SUM(E1108:E1117)</f>
        <v>0</v>
      </c>
      <c r="F1118" s="78">
        <f>SUM(F1108:F1117)</f>
        <v>0</v>
      </c>
      <c r="G1118" s="78">
        <f>SUM(G1108:G1117)</f>
        <v>0</v>
      </c>
      <c r="H1118" s="78">
        <f>SUM(H1108:H1117)</f>
        <v>0</v>
      </c>
      <c r="L1118" t="str">
        <f t="shared" si="212"/>
        <v>REC only</v>
      </c>
      <c r="M1118" t="str">
        <f t="shared" si="213"/>
        <v>Mountain Air Wind Projects - Mountain Air Wind Projects</v>
      </c>
      <c r="N1118" t="str">
        <f t="shared" si="222"/>
        <v>Net Surplus Adjustments</v>
      </c>
    </row>
    <row r="1119" spans="1:14" x14ac:dyDescent="0.25">
      <c r="A1119" s="63"/>
      <c r="B1119" s="79"/>
      <c r="C1119" s="63"/>
      <c r="D1119" s="78"/>
      <c r="E1119" s="78"/>
      <c r="F1119" s="78"/>
      <c r="G1119" s="78"/>
      <c r="H1119" s="78"/>
      <c r="L1119" t="str">
        <f t="shared" si="212"/>
        <v>REC only</v>
      </c>
      <c r="M1119" t="str">
        <f t="shared" si="213"/>
        <v>Mountain Air Wind Projects - Mountain Air Wind Projects</v>
      </c>
    </row>
    <row r="1120" spans="1:14" x14ac:dyDescent="0.25">
      <c r="A1120" s="63"/>
      <c r="B1120" s="1" t="s">
        <v>126</v>
      </c>
      <c r="C1120" s="66"/>
      <c r="D1120" s="97">
        <v>0</v>
      </c>
      <c r="E1120" s="98">
        <v>0</v>
      </c>
      <c r="F1120" s="98">
        <v>0</v>
      </c>
      <c r="G1120" s="98">
        <v>0</v>
      </c>
      <c r="H1120" s="99">
        <v>0</v>
      </c>
      <c r="L1120" t="str">
        <f t="shared" si="212"/>
        <v>REC only</v>
      </c>
      <c r="M1120" t="str">
        <f t="shared" si="213"/>
        <v>Mountain Air Wind Projects - Mountain Air Wind Projects</v>
      </c>
      <c r="N1120" t="str">
        <f t="shared" ref="N1120" si="223">B1120</f>
        <v>Adjustment for Events Beyond Control</v>
      </c>
    </row>
    <row r="1121" spans="1:14" x14ac:dyDescent="0.25">
      <c r="A1121" s="63"/>
      <c r="B1121" s="79"/>
      <c r="C1121" s="63"/>
      <c r="D1121" s="78"/>
      <c r="E1121" s="78"/>
      <c r="F1121" s="78"/>
      <c r="G1121" s="78"/>
      <c r="H1121" s="78"/>
      <c r="L1121" t="str">
        <f t="shared" si="212"/>
        <v>REC only</v>
      </c>
      <c r="M1121" t="str">
        <f t="shared" si="213"/>
        <v>Mountain Air Wind Projects - Mountain Air Wind Projects</v>
      </c>
    </row>
    <row r="1122" spans="1:14" ht="18.75" x14ac:dyDescent="0.3">
      <c r="A1122" s="65" t="s">
        <v>138</v>
      </c>
      <c r="B1122" s="63"/>
      <c r="C1122" s="66"/>
      <c r="D1122" s="100">
        <f>SUM(D1094,D1099,D1105,D1118,D1120)</f>
        <v>25681</v>
      </c>
      <c r="E1122" s="100">
        <f>SUM(E1094,E1099,E1105,E1118,E1120)</f>
        <v>0</v>
      </c>
      <c r="F1122" s="100">
        <f>SUM(F1094,F1099,F1105,F1118,F1120)</f>
        <v>0</v>
      </c>
      <c r="G1122" s="100">
        <f>SUM(G1094,G1099,G1105,G1118,G1120)</f>
        <v>0</v>
      </c>
      <c r="H1122" s="101">
        <f>SUM(H1094,H1099,H1105,H1118,H1120)</f>
        <v>0</v>
      </c>
      <c r="L1122" t="str">
        <f t="shared" si="212"/>
        <v>REC only</v>
      </c>
      <c r="M1122" t="str">
        <f t="shared" si="213"/>
        <v>Mountain Air Wind Projects - Mountain Air Wind Projects</v>
      </c>
    </row>
    <row r="1123" spans="1:14" x14ac:dyDescent="0.25">
      <c r="A1123" s="63"/>
      <c r="B1123" s="79"/>
      <c r="C1123" s="102" t="s">
        <v>128</v>
      </c>
      <c r="D1123" s="78">
        <v>25681</v>
      </c>
      <c r="E1123" s="78">
        <v>0</v>
      </c>
      <c r="F1123" s="78">
        <v>0</v>
      </c>
      <c r="G1123" s="78">
        <v>0</v>
      </c>
      <c r="H1123" s="78">
        <v>0</v>
      </c>
      <c r="L1123" t="str">
        <f t="shared" si="212"/>
        <v>REC only</v>
      </c>
      <c r="M1123" t="str">
        <f t="shared" si="213"/>
        <v>Mountain Air Wind Projects - Mountain Air Wind Projects</v>
      </c>
    </row>
    <row r="1124" spans="1:14" x14ac:dyDescent="0.25">
      <c r="A1124" s="63" t="s">
        <v>145</v>
      </c>
      <c r="B1124" s="63"/>
      <c r="C1124" s="63"/>
      <c r="D1124" s="64"/>
      <c r="E1124" s="64"/>
      <c r="F1124" s="64"/>
      <c r="G1124" s="64"/>
      <c r="H1124" s="64"/>
      <c r="L1124" t="str">
        <f t="shared" si="212"/>
        <v>REC only</v>
      </c>
      <c r="M1124" t="str">
        <f t="shared" si="213"/>
        <v>Mountain Air Wind Projects - Mountain Air Wind Projects</v>
      </c>
    </row>
    <row r="1125" spans="1:14" x14ac:dyDescent="0.25">
      <c r="L1125" t="str">
        <f t="shared" ref="L1125:L1188" si="224">VLOOKUP(M1125,$B$4:$D$47,3)</f>
        <v>REC only</v>
      </c>
      <c r="M1125" t="str">
        <f t="shared" ref="M1125:M1188" si="225">M1124</f>
        <v>Mountain Air Wind Projects - Mountain Air Wind Projects</v>
      </c>
    </row>
    <row r="1126" spans="1:14" ht="21" x14ac:dyDescent="0.35">
      <c r="A1126" s="58">
        <f>A1088+1</f>
        <v>29</v>
      </c>
      <c r="B1126" s="58"/>
      <c r="C1126" s="59" t="s">
        <v>147</v>
      </c>
      <c r="D1126" s="60"/>
      <c r="E1126" s="61"/>
      <c r="F1126" s="61"/>
      <c r="G1126" s="61"/>
      <c r="H1126" s="62"/>
      <c r="L1126" t="str">
        <f t="shared" si="224"/>
        <v>REC only</v>
      </c>
      <c r="M1126" t="str">
        <f t="shared" ref="M1126" si="226">C1126</f>
        <v>Mt Home Solar 1 LLC - Mt Home Solar 1 LLC</v>
      </c>
    </row>
    <row r="1127" spans="1:14" x14ac:dyDescent="0.25">
      <c r="A1127" s="63"/>
      <c r="B1127" s="63"/>
      <c r="C1127" s="63" t="s">
        <v>32</v>
      </c>
      <c r="D1127" s="64"/>
      <c r="E1127" s="64"/>
      <c r="F1127" s="64"/>
      <c r="G1127" s="64"/>
      <c r="H1127" s="64"/>
      <c r="L1127" t="str">
        <f t="shared" si="224"/>
        <v>REC only</v>
      </c>
      <c r="M1127" t="str">
        <f t="shared" ref="M1127" si="227">M1126</f>
        <v>Mt Home Solar 1 LLC - Mt Home Solar 1 LLC</v>
      </c>
    </row>
    <row r="1128" spans="1:14" ht="18.75" x14ac:dyDescent="0.3">
      <c r="A1128" s="65" t="s">
        <v>134</v>
      </c>
      <c r="B1128" s="65"/>
      <c r="C1128" s="63"/>
      <c r="D1128" s="6">
        <f>E1128-1</f>
        <v>2020</v>
      </c>
      <c r="E1128" s="6">
        <f>F1128-1</f>
        <v>2021</v>
      </c>
      <c r="F1128" s="6">
        <f>G1128-1</f>
        <v>2022</v>
      </c>
      <c r="G1128" s="6">
        <f>H1128-1</f>
        <v>2023</v>
      </c>
      <c r="H1128" s="6">
        <v>2024</v>
      </c>
      <c r="L1128" t="str">
        <f t="shared" si="224"/>
        <v>REC only</v>
      </c>
      <c r="M1128" t="str">
        <f t="shared" si="225"/>
        <v>Mt Home Solar 1 LLC - Mt Home Solar 1 LLC</v>
      </c>
    </row>
    <row r="1129" spans="1:14" x14ac:dyDescent="0.25">
      <c r="A1129" s="63"/>
      <c r="B1129" s="2" t="str">
        <f>"Total MWh Produced from " &amp;C1126</f>
        <v>Total MWh Produced from Mt Home Solar 1 LLC - Mt Home Solar 1 LLC</v>
      </c>
      <c r="C1129" s="66"/>
      <c r="D1129" s="67">
        <v>0</v>
      </c>
      <c r="E1129" s="67">
        <v>0</v>
      </c>
      <c r="F1129" s="67">
        <v>0</v>
      </c>
      <c r="G1129" s="67">
        <v>2608</v>
      </c>
      <c r="H1129" s="68">
        <v>0</v>
      </c>
      <c r="L1129" t="str">
        <f t="shared" si="224"/>
        <v>REC only</v>
      </c>
      <c r="M1129" t="str">
        <f t="shared" si="225"/>
        <v>Mt Home Solar 1 LLC - Mt Home Solar 1 LLC</v>
      </c>
      <c r="N1129" t="str">
        <f t="shared" ref="N1129:N1132" si="228">B1129</f>
        <v>Total MWh Produced from Mt Home Solar 1 LLC - Mt Home Solar 1 LLC</v>
      </c>
    </row>
    <row r="1130" spans="1:14" x14ac:dyDescent="0.25">
      <c r="A1130" s="63"/>
      <c r="B1130" s="2" t="s">
        <v>102</v>
      </c>
      <c r="C1130" s="66"/>
      <c r="D1130" s="157">
        <v>1</v>
      </c>
      <c r="E1130" s="157">
        <v>1</v>
      </c>
      <c r="F1130" s="157">
        <v>1</v>
      </c>
      <c r="G1130" s="157">
        <v>1</v>
      </c>
      <c r="H1130" s="158">
        <v>1</v>
      </c>
      <c r="L1130" t="str">
        <f t="shared" si="224"/>
        <v>REC only</v>
      </c>
      <c r="M1130" t="str">
        <f t="shared" si="225"/>
        <v>Mt Home Solar 1 LLC - Mt Home Solar 1 LLC</v>
      </c>
      <c r="N1130" t="str">
        <f t="shared" si="228"/>
        <v>Percent of MWh Qualifying Under RCW 19.285</v>
      </c>
    </row>
    <row r="1131" spans="1:14" x14ac:dyDescent="0.25">
      <c r="A1131" s="63"/>
      <c r="B1131" s="2" t="s">
        <v>135</v>
      </c>
      <c r="C1131" s="66"/>
      <c r="D1131" s="69">
        <v>1</v>
      </c>
      <c r="E1131" s="69">
        <v>1</v>
      </c>
      <c r="F1131" s="69">
        <v>1</v>
      </c>
      <c r="G1131" s="69">
        <v>1</v>
      </c>
      <c r="H1131" s="70">
        <v>1</v>
      </c>
      <c r="L1131" t="str">
        <f t="shared" si="224"/>
        <v>REC only</v>
      </c>
      <c r="M1131" t="str">
        <f t="shared" si="225"/>
        <v>Mt Home Solar 1 LLC - Mt Home Solar 1 LLC</v>
      </c>
      <c r="N1131" t="str">
        <f t="shared" si="228"/>
        <v>Percent of Qualifying MWh Allocated to WA</v>
      </c>
    </row>
    <row r="1132" spans="1:14" x14ac:dyDescent="0.25">
      <c r="A1132" s="63"/>
      <c r="B1132" s="1" t="s">
        <v>101</v>
      </c>
      <c r="C1132" s="79"/>
      <c r="D1132" s="159">
        <f>ROUNDDOWN(D1129*D1130*D1131,0)</f>
        <v>0</v>
      </c>
      <c r="E1132" s="159">
        <f>ROUNDDOWN(E1129*E1130*E1131,0)</f>
        <v>0</v>
      </c>
      <c r="F1132" s="159">
        <f>ROUNDDOWN(F1129*F1130*F1131,0)</f>
        <v>0</v>
      </c>
      <c r="G1132" s="159">
        <f>ROUNDDOWN(G1129*G1130*G1131,0)</f>
        <v>2608</v>
      </c>
      <c r="H1132" s="159">
        <f>ROUNDDOWN(H1129*H1130*H1131,0)</f>
        <v>0</v>
      </c>
      <c r="L1132" t="str">
        <f t="shared" si="224"/>
        <v>REC only</v>
      </c>
      <c r="M1132" t="str">
        <f t="shared" si="225"/>
        <v>Mt Home Solar 1 LLC - Mt Home Solar 1 LLC</v>
      </c>
      <c r="N1132" t="str">
        <f t="shared" si="228"/>
        <v>Eligible MWh Available for RCW 19.285 Compliance</v>
      </c>
    </row>
    <row r="1133" spans="1:14" x14ac:dyDescent="0.25">
      <c r="A1133" s="63"/>
      <c r="B1133" s="63"/>
      <c r="C1133" s="63"/>
      <c r="D1133" s="71"/>
      <c r="E1133" s="71"/>
      <c r="F1133" s="71"/>
      <c r="G1133" s="72"/>
      <c r="H1133" s="73"/>
      <c r="L1133" t="str">
        <f t="shared" si="224"/>
        <v>REC only</v>
      </c>
      <c r="M1133" t="str">
        <f t="shared" si="225"/>
        <v>Mt Home Solar 1 LLC - Mt Home Solar 1 LLC</v>
      </c>
    </row>
    <row r="1134" spans="1:14" ht="18.75" x14ac:dyDescent="0.3">
      <c r="A1134" s="65" t="s">
        <v>136</v>
      </c>
      <c r="B1134" s="63"/>
      <c r="C1134" s="63"/>
      <c r="D1134" s="6">
        <f>E1134-1</f>
        <v>2020</v>
      </c>
      <c r="E1134" s="6">
        <f>F1134-1</f>
        <v>2021</v>
      </c>
      <c r="F1134" s="6">
        <f>G1134-1</f>
        <v>2022</v>
      </c>
      <c r="G1134" s="6">
        <f>H1134-1</f>
        <v>2023</v>
      </c>
      <c r="H1134" s="6">
        <v>2024</v>
      </c>
      <c r="L1134" t="str">
        <f t="shared" si="224"/>
        <v>REC only</v>
      </c>
      <c r="M1134" t="str">
        <f t="shared" si="225"/>
        <v>Mt Home Solar 1 LLC - Mt Home Solar 1 LLC</v>
      </c>
    </row>
    <row r="1135" spans="1:14" x14ac:dyDescent="0.25">
      <c r="A1135" s="63"/>
      <c r="B1135" s="2" t="s">
        <v>106</v>
      </c>
      <c r="C1135" s="66"/>
      <c r="D1135" s="109">
        <v>0</v>
      </c>
      <c r="E1135" s="110">
        <v>0</v>
      </c>
      <c r="F1135" s="110">
        <v>0</v>
      </c>
      <c r="G1135" s="110">
        <v>0</v>
      </c>
      <c r="H1135" s="111">
        <v>0</v>
      </c>
      <c r="L1135" t="str">
        <f t="shared" si="224"/>
        <v>REC only</v>
      </c>
      <c r="M1135" t="str">
        <f t="shared" si="225"/>
        <v>Mt Home Solar 1 LLC - Mt Home Solar 1 LLC</v>
      </c>
      <c r="N1135" t="str">
        <f t="shared" ref="N1135:N1137" si="229">B1135</f>
        <v>Extra Apprenticeship Credit</v>
      </c>
    </row>
    <row r="1136" spans="1:14" x14ac:dyDescent="0.25">
      <c r="A1136" s="63"/>
      <c r="B1136" s="2" t="s">
        <v>110</v>
      </c>
      <c r="C1136" s="66"/>
      <c r="D1136" s="16">
        <v>0</v>
      </c>
      <c r="E1136" s="112">
        <v>0</v>
      </c>
      <c r="F1136" s="112">
        <v>0</v>
      </c>
      <c r="G1136" s="112">
        <v>0</v>
      </c>
      <c r="H1136" s="113">
        <v>0</v>
      </c>
      <c r="L1136" t="str">
        <f t="shared" si="224"/>
        <v>REC only</v>
      </c>
      <c r="M1136" t="str">
        <f t="shared" si="225"/>
        <v>Mt Home Solar 1 LLC - Mt Home Solar 1 LLC</v>
      </c>
      <c r="N1136" t="str">
        <f t="shared" si="229"/>
        <v>Distributed Generation Bonus</v>
      </c>
    </row>
    <row r="1137" spans="1:14" x14ac:dyDescent="0.25">
      <c r="A1137" s="63"/>
      <c r="B1137" s="1" t="s">
        <v>111</v>
      </c>
      <c r="C1137" s="79"/>
      <c r="D1137" s="74">
        <f>ROUND(D1135+D1136,0)</f>
        <v>0</v>
      </c>
      <c r="E1137" s="74">
        <f>ROUND(E1135+E1136,0)</f>
        <v>0</v>
      </c>
      <c r="F1137" s="74">
        <f>ROUND(F1135+F1136,0)</f>
        <v>0</v>
      </c>
      <c r="G1137" s="74">
        <f>ROUND(G1135+G1136,0)</f>
        <v>0</v>
      </c>
      <c r="H1137" s="74">
        <f>ROUND(H1135+H1136,0)</f>
        <v>0</v>
      </c>
      <c r="L1137" t="str">
        <f t="shared" si="224"/>
        <v>REC only</v>
      </c>
      <c r="M1137" t="str">
        <f t="shared" si="225"/>
        <v>Mt Home Solar 1 LLC - Mt Home Solar 1 LLC</v>
      </c>
      <c r="N1137" t="str">
        <f t="shared" si="229"/>
        <v>Total Quantity from Non REC Eligible Generation</v>
      </c>
    </row>
    <row r="1138" spans="1:14" x14ac:dyDescent="0.25">
      <c r="A1138" s="63"/>
      <c r="B1138" s="63"/>
      <c r="C1138" s="63"/>
      <c r="D1138" s="75"/>
      <c r="E1138" s="75"/>
      <c r="F1138" s="75"/>
      <c r="G1138" s="75"/>
      <c r="H1138" s="76"/>
      <c r="L1138" t="str">
        <f t="shared" si="224"/>
        <v>REC only</v>
      </c>
      <c r="M1138" t="str">
        <f t="shared" si="225"/>
        <v>Mt Home Solar 1 LLC - Mt Home Solar 1 LLC</v>
      </c>
    </row>
    <row r="1139" spans="1:14" ht="18.75" x14ac:dyDescent="0.3">
      <c r="A1139" s="65" t="s">
        <v>137</v>
      </c>
      <c r="B1139" s="63"/>
      <c r="C1139" s="63"/>
      <c r="D1139" s="6">
        <f>E1139-1</f>
        <v>2020</v>
      </c>
      <c r="E1139" s="6">
        <f>F1139-1</f>
        <v>2021</v>
      </c>
      <c r="F1139" s="6">
        <f>G1139-1</f>
        <v>2022</v>
      </c>
      <c r="G1139" s="6">
        <f>H1139-1</f>
        <v>2023</v>
      </c>
      <c r="H1139" s="6">
        <v>2024</v>
      </c>
      <c r="L1139" t="str">
        <f t="shared" si="224"/>
        <v>REC only</v>
      </c>
      <c r="M1139" t="str">
        <f t="shared" si="225"/>
        <v>Mt Home Solar 1 LLC - Mt Home Solar 1 LLC</v>
      </c>
    </row>
    <row r="1140" spans="1:14" x14ac:dyDescent="0.25">
      <c r="A1140" s="63"/>
      <c r="B1140" s="2" t="s">
        <v>130</v>
      </c>
      <c r="C1140" s="66"/>
      <c r="D1140" s="67">
        <v>0</v>
      </c>
      <c r="E1140" s="67">
        <v>0</v>
      </c>
      <c r="F1140" s="67">
        <v>0</v>
      </c>
      <c r="G1140" s="67">
        <v>0</v>
      </c>
      <c r="H1140" s="68">
        <v>0</v>
      </c>
      <c r="L1140" t="str">
        <f t="shared" si="224"/>
        <v>REC only</v>
      </c>
      <c r="M1140" t="str">
        <f t="shared" si="225"/>
        <v>Mt Home Solar 1 LLC - Mt Home Solar 1 LLC</v>
      </c>
      <c r="N1140" t="str">
        <f t="shared" ref="N1140:N1143" si="230">B1140</f>
        <v>Quantity of RECs Sold</v>
      </c>
    </row>
    <row r="1141" spans="1:14" x14ac:dyDescent="0.25">
      <c r="A1141" s="63"/>
      <c r="B1141" s="77" t="s">
        <v>131</v>
      </c>
      <c r="C1141" s="108"/>
      <c r="D1141" s="103">
        <v>0</v>
      </c>
      <c r="E1141" s="103">
        <v>0</v>
      </c>
      <c r="F1141" s="103">
        <v>0</v>
      </c>
      <c r="G1141" s="103">
        <v>0</v>
      </c>
      <c r="H1141" s="104">
        <v>0</v>
      </c>
      <c r="L1141" t="str">
        <f t="shared" si="224"/>
        <v>REC only</v>
      </c>
      <c r="M1141" t="str">
        <f t="shared" si="225"/>
        <v>Mt Home Solar 1 LLC - Mt Home Solar 1 LLC</v>
      </c>
      <c r="N1141" t="str">
        <f t="shared" si="230"/>
        <v>Bonus Incentives Transferred</v>
      </c>
    </row>
    <row r="1142" spans="1:14" x14ac:dyDescent="0.25">
      <c r="A1142" s="63"/>
      <c r="B1142" s="77" t="s">
        <v>132</v>
      </c>
      <c r="D1142" s="105">
        <v>0</v>
      </c>
      <c r="E1142" s="106">
        <v>0</v>
      </c>
      <c r="F1142" s="106">
        <v>0</v>
      </c>
      <c r="G1142" s="106">
        <v>0</v>
      </c>
      <c r="H1142" s="107">
        <v>0</v>
      </c>
      <c r="L1142" t="str">
        <f t="shared" si="224"/>
        <v>REC only</v>
      </c>
      <c r="M1142" t="str">
        <f t="shared" si="225"/>
        <v>Mt Home Solar 1 LLC - Mt Home Solar 1 LLC</v>
      </c>
      <c r="N1142" t="str">
        <f t="shared" si="230"/>
        <v>Bonus Incentives Not Realized</v>
      </c>
    </row>
    <row r="1143" spans="1:14" x14ac:dyDescent="0.25">
      <c r="A1143" s="63"/>
      <c r="B1143" s="1" t="s">
        <v>133</v>
      </c>
      <c r="C1143" s="63"/>
      <c r="D1143" s="78">
        <f>SUM(D1140:D1142)</f>
        <v>0</v>
      </c>
      <c r="E1143" s="78">
        <f>SUM(E1140:E1142)</f>
        <v>0</v>
      </c>
      <c r="F1143" s="78">
        <f>SUM(F1140:F1142)</f>
        <v>0</v>
      </c>
      <c r="G1143" s="78">
        <f>SUM(G1140:G1142)</f>
        <v>0</v>
      </c>
      <c r="H1143" s="78">
        <f>SUM(H1140:H1142)</f>
        <v>0</v>
      </c>
      <c r="L1143" t="str">
        <f t="shared" si="224"/>
        <v>REC only</v>
      </c>
      <c r="M1143" t="str">
        <f t="shared" si="225"/>
        <v>Mt Home Solar 1 LLC - Mt Home Solar 1 LLC</v>
      </c>
      <c r="N1143" t="str">
        <f t="shared" si="230"/>
        <v>Total Sold / Transferred / Unrealized</v>
      </c>
    </row>
    <row r="1144" spans="1:14" x14ac:dyDescent="0.25">
      <c r="A1144" s="63"/>
      <c r="B1144" s="79"/>
      <c r="C1144" s="63"/>
      <c r="D1144" s="72"/>
      <c r="E1144" s="72"/>
      <c r="F1144" s="72"/>
      <c r="G1144" s="72"/>
      <c r="H1144" s="78"/>
      <c r="L1144" t="str">
        <f t="shared" si="224"/>
        <v>REC only</v>
      </c>
      <c r="M1144" t="str">
        <f t="shared" si="225"/>
        <v>Mt Home Solar 1 LLC - Mt Home Solar 1 LLC</v>
      </c>
    </row>
    <row r="1145" spans="1:14" ht="18.75" x14ac:dyDescent="0.3">
      <c r="A1145" s="65" t="s">
        <v>124</v>
      </c>
      <c r="B1145" s="63"/>
      <c r="C1145" s="63"/>
      <c r="D1145" s="6">
        <f>E1145-1</f>
        <v>2020</v>
      </c>
      <c r="E1145" s="6">
        <f>F1145-1</f>
        <v>2021</v>
      </c>
      <c r="F1145" s="6">
        <f>G1145-1</f>
        <v>2022</v>
      </c>
      <c r="G1145" s="6">
        <f>H1145-1</f>
        <v>2023</v>
      </c>
      <c r="H1145" s="6">
        <v>2024</v>
      </c>
      <c r="L1145" t="str">
        <f t="shared" si="224"/>
        <v>REC only</v>
      </c>
      <c r="M1145" t="str">
        <f t="shared" si="225"/>
        <v>Mt Home Solar 1 LLC - Mt Home Solar 1 LLC</v>
      </c>
    </row>
    <row r="1146" spans="1:14" x14ac:dyDescent="0.25">
      <c r="A1146" s="63"/>
      <c r="B1146" s="2" t="str">
        <f>(D1145-1) &amp; " Surplus Applied to " &amp; D1145</f>
        <v>2019 Surplus Applied to 2020</v>
      </c>
      <c r="C1146" s="63"/>
      <c r="D1146" s="80">
        <v>0</v>
      </c>
      <c r="E1146" s="81"/>
      <c r="F1146" s="81"/>
      <c r="G1146" s="81"/>
      <c r="H1146" s="82"/>
      <c r="L1146" t="str">
        <f t="shared" si="224"/>
        <v>REC only</v>
      </c>
      <c r="M1146" t="str">
        <f t="shared" si="225"/>
        <v>Mt Home Solar 1 LLC - Mt Home Solar 1 LLC</v>
      </c>
      <c r="N1146" t="str">
        <f t="shared" ref="N1146:N1156" si="231">B1146</f>
        <v>2019 Surplus Applied to 2020</v>
      </c>
    </row>
    <row r="1147" spans="1:14" x14ac:dyDescent="0.25">
      <c r="A1147" s="63"/>
      <c r="B1147" s="2" t="str">
        <f>D1145 &amp; " Surplus Applied to " &amp; (D1145-1)</f>
        <v>2020 Surplus Applied to 2019</v>
      </c>
      <c r="C1147" s="63"/>
      <c r="D1147" s="83">
        <v>0</v>
      </c>
      <c r="E1147" s="84"/>
      <c r="F1147" s="84"/>
      <c r="G1147" s="84"/>
      <c r="H1147" s="85"/>
      <c r="L1147" t="str">
        <f t="shared" si="224"/>
        <v>REC only</v>
      </c>
      <c r="M1147" t="str">
        <f t="shared" si="225"/>
        <v>Mt Home Solar 1 LLC - Mt Home Solar 1 LLC</v>
      </c>
      <c r="N1147" t="str">
        <f t="shared" si="231"/>
        <v>2020 Surplus Applied to 2019</v>
      </c>
    </row>
    <row r="1148" spans="1:14" x14ac:dyDescent="0.25">
      <c r="A1148" s="63"/>
      <c r="B1148" s="2" t="str">
        <f>(E1145-1) &amp; " Surplus Applied to " &amp; E1145</f>
        <v>2020 Surplus Applied to 2021</v>
      </c>
      <c r="C1148" s="63"/>
      <c r="D1148" s="86">
        <f>-E1148</f>
        <v>0</v>
      </c>
      <c r="E1148" s="87">
        <v>0</v>
      </c>
      <c r="F1148" s="35"/>
      <c r="G1148" s="35"/>
      <c r="H1148" s="36"/>
      <c r="L1148" t="str">
        <f t="shared" si="224"/>
        <v>REC only</v>
      </c>
      <c r="M1148" t="str">
        <f t="shared" si="225"/>
        <v>Mt Home Solar 1 LLC - Mt Home Solar 1 LLC</v>
      </c>
      <c r="N1148" t="str">
        <f t="shared" si="231"/>
        <v>2020 Surplus Applied to 2021</v>
      </c>
    </row>
    <row r="1149" spans="1:14" x14ac:dyDescent="0.25">
      <c r="A1149" s="63"/>
      <c r="B1149" s="2" t="str">
        <f>E1145 &amp; " Surplus Applied to " &amp; (E1145-1)</f>
        <v>2021 Surplus Applied to 2020</v>
      </c>
      <c r="C1149" s="63"/>
      <c r="D1149" s="88">
        <f>-E1149</f>
        <v>0</v>
      </c>
      <c r="E1149" s="89">
        <v>0</v>
      </c>
      <c r="F1149" s="84"/>
      <c r="G1149" s="84"/>
      <c r="H1149" s="85"/>
      <c r="L1149" t="str">
        <f t="shared" si="224"/>
        <v>REC only</v>
      </c>
      <c r="M1149" t="str">
        <f t="shared" si="225"/>
        <v>Mt Home Solar 1 LLC - Mt Home Solar 1 LLC</v>
      </c>
      <c r="N1149" t="str">
        <f t="shared" si="231"/>
        <v>2021 Surplus Applied to 2020</v>
      </c>
    </row>
    <row r="1150" spans="1:14" x14ac:dyDescent="0.25">
      <c r="A1150" s="63"/>
      <c r="B1150" s="2" t="str">
        <f>(F1145-1) &amp; " Surplus Applied to " &amp; F1145</f>
        <v>2021 Surplus Applied to 2022</v>
      </c>
      <c r="C1150" s="63"/>
      <c r="D1150" s="41"/>
      <c r="E1150" s="90">
        <f>-F1150</f>
        <v>0</v>
      </c>
      <c r="F1150" s="38">
        <v>0</v>
      </c>
      <c r="G1150" s="39"/>
      <c r="H1150" s="40"/>
      <c r="L1150" t="str">
        <f t="shared" si="224"/>
        <v>REC only</v>
      </c>
      <c r="M1150" t="str">
        <f t="shared" si="225"/>
        <v>Mt Home Solar 1 LLC - Mt Home Solar 1 LLC</v>
      </c>
      <c r="N1150" t="str">
        <f t="shared" si="231"/>
        <v>2021 Surplus Applied to 2022</v>
      </c>
    </row>
    <row r="1151" spans="1:14" x14ac:dyDescent="0.25">
      <c r="A1151" s="63"/>
      <c r="B1151" s="2" t="str">
        <f>F1145 &amp; " Surplus Applied to " &amp; (F1145-1)</f>
        <v>2022 Surplus Applied to 2021</v>
      </c>
      <c r="C1151" s="63"/>
      <c r="D1151" s="91"/>
      <c r="E1151" s="92">
        <f>-F1151</f>
        <v>0</v>
      </c>
      <c r="F1151" s="89">
        <v>0</v>
      </c>
      <c r="G1151" s="84"/>
      <c r="H1151" s="85"/>
      <c r="L1151" t="str">
        <f t="shared" si="224"/>
        <v>REC only</v>
      </c>
      <c r="M1151" t="str">
        <f t="shared" si="225"/>
        <v>Mt Home Solar 1 LLC - Mt Home Solar 1 LLC</v>
      </c>
      <c r="N1151" t="str">
        <f t="shared" si="231"/>
        <v>2022 Surplus Applied to 2021</v>
      </c>
    </row>
    <row r="1152" spans="1:14" x14ac:dyDescent="0.25">
      <c r="A1152" s="63"/>
      <c r="B1152" s="2" t="str">
        <f>(G1145-1) &amp; " Surplus Applied to " &amp; G1145</f>
        <v>2022 Surplus Applied to 2023</v>
      </c>
      <c r="C1152" s="63"/>
      <c r="D1152" s="41"/>
      <c r="E1152" s="39"/>
      <c r="F1152" s="90">
        <f>-G1152</f>
        <v>0</v>
      </c>
      <c r="G1152" s="38">
        <v>0</v>
      </c>
      <c r="H1152" s="40"/>
      <c r="L1152" t="str">
        <f t="shared" si="224"/>
        <v>REC only</v>
      </c>
      <c r="M1152" t="str">
        <f t="shared" si="225"/>
        <v>Mt Home Solar 1 LLC - Mt Home Solar 1 LLC</v>
      </c>
      <c r="N1152" t="str">
        <f t="shared" si="231"/>
        <v>2022 Surplus Applied to 2023</v>
      </c>
    </row>
    <row r="1153" spans="1:14" x14ac:dyDescent="0.25">
      <c r="A1153" s="63"/>
      <c r="B1153" s="2" t="str">
        <f>G1145 &amp; " Surplus Applied to " &amp; (G1145-1)</f>
        <v>2023 Surplus Applied to 2022</v>
      </c>
      <c r="C1153" s="63"/>
      <c r="D1153" s="91"/>
      <c r="E1153" s="84"/>
      <c r="F1153" s="92">
        <f>-G1153</f>
        <v>0</v>
      </c>
      <c r="G1153" s="89">
        <v>0</v>
      </c>
      <c r="H1153" s="85"/>
      <c r="L1153" t="str">
        <f t="shared" si="224"/>
        <v>REC only</v>
      </c>
      <c r="M1153" t="str">
        <f t="shared" si="225"/>
        <v>Mt Home Solar 1 LLC - Mt Home Solar 1 LLC</v>
      </c>
      <c r="N1153" t="str">
        <f t="shared" si="231"/>
        <v>2023 Surplus Applied to 2022</v>
      </c>
    </row>
    <row r="1154" spans="1:14" x14ac:dyDescent="0.25">
      <c r="A1154" s="63"/>
      <c r="B1154" s="2" t="str">
        <f>(H1145-1) &amp; " Surplus Applied to " &amp; H1145</f>
        <v>2023 Surplus Applied to 2024</v>
      </c>
      <c r="C1154" s="63"/>
      <c r="D1154" s="41"/>
      <c r="E1154" s="39"/>
      <c r="F1154" s="39"/>
      <c r="G1154" s="90">
        <f>-H1154</f>
        <v>0</v>
      </c>
      <c r="H1154" s="42">
        <v>0</v>
      </c>
      <c r="L1154" t="str">
        <f t="shared" si="224"/>
        <v>REC only</v>
      </c>
      <c r="M1154" t="str">
        <f t="shared" si="225"/>
        <v>Mt Home Solar 1 LLC - Mt Home Solar 1 LLC</v>
      </c>
      <c r="N1154" t="str">
        <f t="shared" si="231"/>
        <v>2023 Surplus Applied to 2024</v>
      </c>
    </row>
    <row r="1155" spans="1:14" x14ac:dyDescent="0.25">
      <c r="A1155" s="63"/>
      <c r="B1155" s="2" t="str">
        <f>H1145 &amp; " Surplus Applied to " &amp; (H1145-1)</f>
        <v>2024 Surplus Applied to 2023</v>
      </c>
      <c r="C1155" s="63"/>
      <c r="D1155" s="93"/>
      <c r="E1155" s="94"/>
      <c r="F1155" s="94"/>
      <c r="G1155" s="95">
        <f>-H1155</f>
        <v>0</v>
      </c>
      <c r="H1155" s="96">
        <v>0</v>
      </c>
      <c r="L1155" t="str">
        <f t="shared" si="224"/>
        <v>REC only</v>
      </c>
      <c r="M1155" t="str">
        <f t="shared" si="225"/>
        <v>Mt Home Solar 1 LLC - Mt Home Solar 1 LLC</v>
      </c>
      <c r="N1155" t="str">
        <f t="shared" si="231"/>
        <v>2024 Surplus Applied to 2023</v>
      </c>
    </row>
    <row r="1156" spans="1:14" x14ac:dyDescent="0.25">
      <c r="A1156" s="63"/>
      <c r="B1156" s="1" t="s">
        <v>125</v>
      </c>
      <c r="C1156" s="63"/>
      <c r="D1156" s="78">
        <f>SUM(D1146:D1155)</f>
        <v>0</v>
      </c>
      <c r="E1156" s="78">
        <f>SUM(E1146:E1155)</f>
        <v>0</v>
      </c>
      <c r="F1156" s="78">
        <f>SUM(F1146:F1155)</f>
        <v>0</v>
      </c>
      <c r="G1156" s="78">
        <f>SUM(G1146:G1155)</f>
        <v>0</v>
      </c>
      <c r="H1156" s="78">
        <f>SUM(H1146:H1155)</f>
        <v>0</v>
      </c>
      <c r="L1156" t="str">
        <f t="shared" si="224"/>
        <v>REC only</v>
      </c>
      <c r="M1156" t="str">
        <f t="shared" si="225"/>
        <v>Mt Home Solar 1 LLC - Mt Home Solar 1 LLC</v>
      </c>
      <c r="N1156" t="str">
        <f t="shared" si="231"/>
        <v>Net Surplus Adjustments</v>
      </c>
    </row>
    <row r="1157" spans="1:14" x14ac:dyDescent="0.25">
      <c r="A1157" s="63"/>
      <c r="B1157" s="79"/>
      <c r="C1157" s="63"/>
      <c r="D1157" s="78"/>
      <c r="E1157" s="78"/>
      <c r="F1157" s="78"/>
      <c r="G1157" s="78"/>
      <c r="H1157" s="78"/>
      <c r="L1157" t="str">
        <f t="shared" si="224"/>
        <v>REC only</v>
      </c>
      <c r="M1157" t="str">
        <f t="shared" si="225"/>
        <v>Mt Home Solar 1 LLC - Mt Home Solar 1 LLC</v>
      </c>
    </row>
    <row r="1158" spans="1:14" x14ac:dyDescent="0.25">
      <c r="A1158" s="63"/>
      <c r="B1158" s="1" t="s">
        <v>126</v>
      </c>
      <c r="C1158" s="66"/>
      <c r="D1158" s="97">
        <v>0</v>
      </c>
      <c r="E1158" s="98">
        <v>0</v>
      </c>
      <c r="F1158" s="98">
        <v>0</v>
      </c>
      <c r="G1158" s="98">
        <v>0</v>
      </c>
      <c r="H1158" s="99">
        <v>0</v>
      </c>
      <c r="L1158" t="str">
        <f t="shared" si="224"/>
        <v>REC only</v>
      </c>
      <c r="M1158" t="str">
        <f t="shared" si="225"/>
        <v>Mt Home Solar 1 LLC - Mt Home Solar 1 LLC</v>
      </c>
      <c r="N1158" t="str">
        <f t="shared" ref="N1158" si="232">B1158</f>
        <v>Adjustment for Events Beyond Control</v>
      </c>
    </row>
    <row r="1159" spans="1:14" x14ac:dyDescent="0.25">
      <c r="A1159" s="63"/>
      <c r="B1159" s="79"/>
      <c r="C1159" s="63"/>
      <c r="D1159" s="78"/>
      <c r="E1159" s="78"/>
      <c r="F1159" s="78"/>
      <c r="G1159" s="78"/>
      <c r="H1159" s="78"/>
      <c r="L1159" t="str">
        <f t="shared" si="224"/>
        <v>REC only</v>
      </c>
      <c r="M1159" t="str">
        <f t="shared" si="225"/>
        <v>Mt Home Solar 1 LLC - Mt Home Solar 1 LLC</v>
      </c>
    </row>
    <row r="1160" spans="1:14" ht="18.75" x14ac:dyDescent="0.3">
      <c r="A1160" s="65" t="s">
        <v>138</v>
      </c>
      <c r="B1160" s="63"/>
      <c r="C1160" s="66"/>
      <c r="D1160" s="100">
        <f>SUM(D1132,D1137,D1143,D1156,D1158)</f>
        <v>0</v>
      </c>
      <c r="E1160" s="100">
        <f>SUM(E1132,E1137,E1143,E1156,E1158)</f>
        <v>0</v>
      </c>
      <c r="F1160" s="100">
        <f>SUM(F1132,F1137,F1143,F1156,F1158)</f>
        <v>0</v>
      </c>
      <c r="G1160" s="100">
        <f>SUM(G1132,G1137,G1143,G1156,G1158)</f>
        <v>2608</v>
      </c>
      <c r="H1160" s="101">
        <f>SUM(H1132,H1137,H1143,H1156,H1158)</f>
        <v>0</v>
      </c>
      <c r="L1160" t="str">
        <f t="shared" si="224"/>
        <v>REC only</v>
      </c>
      <c r="M1160" t="str">
        <f t="shared" si="225"/>
        <v>Mt Home Solar 1 LLC - Mt Home Solar 1 LLC</v>
      </c>
    </row>
    <row r="1161" spans="1:14" x14ac:dyDescent="0.25">
      <c r="A1161" s="63"/>
      <c r="B1161" s="79"/>
      <c r="C1161" s="102" t="s">
        <v>128</v>
      </c>
      <c r="D1161" s="78">
        <v>0</v>
      </c>
      <c r="E1161" s="78">
        <v>0</v>
      </c>
      <c r="F1161" s="78">
        <v>0</v>
      </c>
      <c r="G1161" s="78">
        <v>0</v>
      </c>
      <c r="H1161" s="78">
        <v>0</v>
      </c>
      <c r="L1161" t="str">
        <f t="shared" si="224"/>
        <v>REC only</v>
      </c>
      <c r="M1161" t="str">
        <f t="shared" si="225"/>
        <v>Mt Home Solar 1 LLC - Mt Home Solar 1 LLC</v>
      </c>
    </row>
    <row r="1162" spans="1:14" x14ac:dyDescent="0.25">
      <c r="A1162" s="63" t="s">
        <v>145</v>
      </c>
      <c r="B1162" s="63"/>
      <c r="C1162" s="63"/>
      <c r="D1162" s="64"/>
      <c r="E1162" s="64"/>
      <c r="F1162" s="64"/>
      <c r="G1162" s="64"/>
      <c r="H1162" s="64"/>
      <c r="L1162" t="str">
        <f t="shared" si="224"/>
        <v>REC only</v>
      </c>
      <c r="M1162" t="str">
        <f t="shared" si="225"/>
        <v>Mt Home Solar 1 LLC - Mt Home Solar 1 LLC</v>
      </c>
    </row>
    <row r="1163" spans="1:14" x14ac:dyDescent="0.25">
      <c r="L1163" t="str">
        <f t="shared" si="224"/>
        <v>REC only</v>
      </c>
      <c r="M1163" t="str">
        <f t="shared" si="225"/>
        <v>Mt Home Solar 1 LLC - Mt Home Solar 1 LLC</v>
      </c>
    </row>
    <row r="1164" spans="1:14" ht="21" x14ac:dyDescent="0.35">
      <c r="A1164" s="58">
        <f>A1126+1</f>
        <v>30</v>
      </c>
      <c r="B1164" s="58"/>
      <c r="C1164" s="59" t="s">
        <v>67</v>
      </c>
      <c r="D1164" s="60"/>
      <c r="E1164" s="61"/>
      <c r="F1164" s="61"/>
      <c r="G1164" s="61"/>
      <c r="H1164" s="62"/>
      <c r="L1164" t="str">
        <f t="shared" si="224"/>
        <v>REC only</v>
      </c>
      <c r="M1164" t="str">
        <f t="shared" ref="M1164" si="233">C1164</f>
        <v>Nine Canyon Wind Project - Nine Canyon Phase 3</v>
      </c>
    </row>
    <row r="1165" spans="1:14" x14ac:dyDescent="0.25">
      <c r="A1165" s="63"/>
      <c r="B1165" s="63"/>
      <c r="C1165" s="63" t="s">
        <v>32</v>
      </c>
      <c r="D1165" s="64"/>
      <c r="E1165" s="64"/>
      <c r="F1165" s="64"/>
      <c r="G1165" s="64"/>
      <c r="H1165" s="64"/>
      <c r="L1165" t="str">
        <f t="shared" si="224"/>
        <v>REC only</v>
      </c>
      <c r="M1165" t="str">
        <f t="shared" ref="M1165" si="234">M1164</f>
        <v>Nine Canyon Wind Project - Nine Canyon Phase 3</v>
      </c>
    </row>
    <row r="1166" spans="1:14" ht="18.75" x14ac:dyDescent="0.3">
      <c r="A1166" s="65" t="s">
        <v>134</v>
      </c>
      <c r="B1166" s="65"/>
      <c r="C1166" s="63"/>
      <c r="D1166" s="6">
        <f>E1166-1</f>
        <v>2020</v>
      </c>
      <c r="E1166" s="6">
        <f>F1166-1</f>
        <v>2021</v>
      </c>
      <c r="F1166" s="6">
        <f>G1166-1</f>
        <v>2022</v>
      </c>
      <c r="G1166" s="6">
        <f>H1166-1</f>
        <v>2023</v>
      </c>
      <c r="H1166" s="6">
        <v>2024</v>
      </c>
      <c r="L1166" t="str">
        <f t="shared" si="224"/>
        <v>REC only</v>
      </c>
      <c r="M1166" t="str">
        <f t="shared" si="225"/>
        <v>Nine Canyon Wind Project - Nine Canyon Phase 3</v>
      </c>
    </row>
    <row r="1167" spans="1:14" x14ac:dyDescent="0.25">
      <c r="A1167" s="63"/>
      <c r="B1167" s="2" t="str">
        <f>"Total MWh Produced from " &amp;C1164</f>
        <v>Total MWh Produced from Nine Canyon Wind Project - Nine Canyon Phase 3</v>
      </c>
      <c r="C1167" s="66"/>
      <c r="D1167" s="67">
        <v>19497</v>
      </c>
      <c r="E1167" s="67">
        <v>0</v>
      </c>
      <c r="F1167" s="67">
        <v>0</v>
      </c>
      <c r="G1167" s="67">
        <v>0</v>
      </c>
      <c r="H1167" s="68">
        <v>0</v>
      </c>
      <c r="L1167" t="str">
        <f t="shared" si="224"/>
        <v>REC only</v>
      </c>
      <c r="M1167" t="str">
        <f t="shared" si="225"/>
        <v>Nine Canyon Wind Project - Nine Canyon Phase 3</v>
      </c>
      <c r="N1167" t="str">
        <f t="shared" ref="N1167:N1170" si="235">B1167</f>
        <v>Total MWh Produced from Nine Canyon Wind Project - Nine Canyon Phase 3</v>
      </c>
    </row>
    <row r="1168" spans="1:14" x14ac:dyDescent="0.25">
      <c r="A1168" s="63"/>
      <c r="B1168" s="2" t="s">
        <v>102</v>
      </c>
      <c r="C1168" s="66"/>
      <c r="D1168" s="157">
        <v>1</v>
      </c>
      <c r="E1168" s="157">
        <v>1</v>
      </c>
      <c r="F1168" s="157">
        <v>1</v>
      </c>
      <c r="G1168" s="157">
        <v>1</v>
      </c>
      <c r="H1168" s="158">
        <v>1</v>
      </c>
      <c r="L1168" t="str">
        <f t="shared" si="224"/>
        <v>REC only</v>
      </c>
      <c r="M1168" t="str">
        <f t="shared" si="225"/>
        <v>Nine Canyon Wind Project - Nine Canyon Phase 3</v>
      </c>
      <c r="N1168" t="str">
        <f t="shared" si="235"/>
        <v>Percent of MWh Qualifying Under RCW 19.285</v>
      </c>
    </row>
    <row r="1169" spans="1:14" x14ac:dyDescent="0.25">
      <c r="A1169" s="63"/>
      <c r="B1169" s="2" t="s">
        <v>135</v>
      </c>
      <c r="C1169" s="66"/>
      <c r="D1169" s="69">
        <v>1</v>
      </c>
      <c r="E1169" s="69">
        <v>1</v>
      </c>
      <c r="F1169" s="69">
        <v>1</v>
      </c>
      <c r="G1169" s="69">
        <v>1</v>
      </c>
      <c r="H1169" s="70">
        <v>1</v>
      </c>
      <c r="L1169" t="str">
        <f t="shared" si="224"/>
        <v>REC only</v>
      </c>
      <c r="M1169" t="str">
        <f t="shared" si="225"/>
        <v>Nine Canyon Wind Project - Nine Canyon Phase 3</v>
      </c>
      <c r="N1169" t="str">
        <f t="shared" si="235"/>
        <v>Percent of Qualifying MWh Allocated to WA</v>
      </c>
    </row>
    <row r="1170" spans="1:14" x14ac:dyDescent="0.25">
      <c r="A1170" s="63"/>
      <c r="B1170" s="1" t="s">
        <v>101</v>
      </c>
      <c r="C1170" s="79"/>
      <c r="D1170" s="159">
        <f>ROUNDDOWN(D1167*D1168*D1169,0)</f>
        <v>19497</v>
      </c>
      <c r="E1170" s="159">
        <f>ROUNDDOWN(E1167*E1168*E1169,0)</f>
        <v>0</v>
      </c>
      <c r="F1170" s="159">
        <f>ROUNDDOWN(F1167*F1168*F1169,0)</f>
        <v>0</v>
      </c>
      <c r="G1170" s="159">
        <f>ROUNDDOWN(G1167*G1168*G1169,0)</f>
        <v>0</v>
      </c>
      <c r="H1170" s="159">
        <f>ROUNDDOWN(H1167*H1168*H1169,0)</f>
        <v>0</v>
      </c>
      <c r="L1170" t="str">
        <f t="shared" si="224"/>
        <v>REC only</v>
      </c>
      <c r="M1170" t="str">
        <f t="shared" si="225"/>
        <v>Nine Canyon Wind Project - Nine Canyon Phase 3</v>
      </c>
      <c r="N1170" t="str">
        <f t="shared" si="235"/>
        <v>Eligible MWh Available for RCW 19.285 Compliance</v>
      </c>
    </row>
    <row r="1171" spans="1:14" x14ac:dyDescent="0.25">
      <c r="A1171" s="63"/>
      <c r="B1171" s="63"/>
      <c r="C1171" s="63"/>
      <c r="D1171" s="71"/>
      <c r="E1171" s="71"/>
      <c r="F1171" s="71"/>
      <c r="G1171" s="72"/>
      <c r="H1171" s="73"/>
      <c r="L1171" t="str">
        <f t="shared" si="224"/>
        <v>REC only</v>
      </c>
      <c r="M1171" t="str">
        <f t="shared" si="225"/>
        <v>Nine Canyon Wind Project - Nine Canyon Phase 3</v>
      </c>
    </row>
    <row r="1172" spans="1:14" ht="18.75" x14ac:dyDescent="0.3">
      <c r="A1172" s="65" t="s">
        <v>136</v>
      </c>
      <c r="B1172" s="63"/>
      <c r="C1172" s="63"/>
      <c r="D1172" s="6">
        <f>E1172-1</f>
        <v>2020</v>
      </c>
      <c r="E1172" s="6">
        <f>F1172-1</f>
        <v>2021</v>
      </c>
      <c r="F1172" s="6">
        <f>G1172-1</f>
        <v>2022</v>
      </c>
      <c r="G1172" s="6">
        <f>H1172-1</f>
        <v>2023</v>
      </c>
      <c r="H1172" s="6">
        <v>2024</v>
      </c>
      <c r="L1172" t="str">
        <f t="shared" si="224"/>
        <v>REC only</v>
      </c>
      <c r="M1172" t="str">
        <f t="shared" si="225"/>
        <v>Nine Canyon Wind Project - Nine Canyon Phase 3</v>
      </c>
    </row>
    <row r="1173" spans="1:14" x14ac:dyDescent="0.25">
      <c r="A1173" s="63"/>
      <c r="B1173" s="2" t="s">
        <v>106</v>
      </c>
      <c r="C1173" s="66"/>
      <c r="D1173" s="109">
        <v>0</v>
      </c>
      <c r="E1173" s="110">
        <v>0</v>
      </c>
      <c r="F1173" s="110">
        <v>0</v>
      </c>
      <c r="G1173" s="110">
        <v>0</v>
      </c>
      <c r="H1173" s="111">
        <v>0</v>
      </c>
      <c r="L1173" t="str">
        <f t="shared" si="224"/>
        <v>REC only</v>
      </c>
      <c r="M1173" t="str">
        <f t="shared" si="225"/>
        <v>Nine Canyon Wind Project - Nine Canyon Phase 3</v>
      </c>
      <c r="N1173" t="str">
        <f t="shared" ref="N1173:N1175" si="236">B1173</f>
        <v>Extra Apprenticeship Credit</v>
      </c>
    </row>
    <row r="1174" spans="1:14" x14ac:dyDescent="0.25">
      <c r="A1174" s="63"/>
      <c r="B1174" s="2" t="s">
        <v>110</v>
      </c>
      <c r="C1174" s="66"/>
      <c r="D1174" s="16">
        <v>0</v>
      </c>
      <c r="E1174" s="112">
        <v>0</v>
      </c>
      <c r="F1174" s="112">
        <v>0</v>
      </c>
      <c r="G1174" s="112">
        <v>0</v>
      </c>
      <c r="H1174" s="113">
        <v>0</v>
      </c>
      <c r="L1174" t="str">
        <f t="shared" si="224"/>
        <v>REC only</v>
      </c>
      <c r="M1174" t="str">
        <f t="shared" si="225"/>
        <v>Nine Canyon Wind Project - Nine Canyon Phase 3</v>
      </c>
      <c r="N1174" t="str">
        <f t="shared" si="236"/>
        <v>Distributed Generation Bonus</v>
      </c>
    </row>
    <row r="1175" spans="1:14" x14ac:dyDescent="0.25">
      <c r="A1175" s="63"/>
      <c r="B1175" s="1" t="s">
        <v>111</v>
      </c>
      <c r="C1175" s="79"/>
      <c r="D1175" s="74">
        <f>ROUND(D1173+D1174,0)</f>
        <v>0</v>
      </c>
      <c r="E1175" s="74">
        <f>ROUND(E1173+E1174,0)</f>
        <v>0</v>
      </c>
      <c r="F1175" s="74">
        <f>ROUND(F1173+F1174,0)</f>
        <v>0</v>
      </c>
      <c r="G1175" s="74">
        <f>ROUND(G1173+G1174,0)</f>
        <v>0</v>
      </c>
      <c r="H1175" s="74">
        <f>ROUND(H1173+H1174,0)</f>
        <v>0</v>
      </c>
      <c r="L1175" t="str">
        <f t="shared" si="224"/>
        <v>REC only</v>
      </c>
      <c r="M1175" t="str">
        <f t="shared" si="225"/>
        <v>Nine Canyon Wind Project - Nine Canyon Phase 3</v>
      </c>
      <c r="N1175" t="str">
        <f t="shared" si="236"/>
        <v>Total Quantity from Non REC Eligible Generation</v>
      </c>
    </row>
    <row r="1176" spans="1:14" x14ac:dyDescent="0.25">
      <c r="A1176" s="63"/>
      <c r="B1176" s="63"/>
      <c r="C1176" s="63"/>
      <c r="D1176" s="75"/>
      <c r="E1176" s="75"/>
      <c r="F1176" s="75"/>
      <c r="G1176" s="75"/>
      <c r="H1176" s="76"/>
      <c r="L1176" t="str">
        <f t="shared" si="224"/>
        <v>REC only</v>
      </c>
      <c r="M1176" t="str">
        <f t="shared" si="225"/>
        <v>Nine Canyon Wind Project - Nine Canyon Phase 3</v>
      </c>
    </row>
    <row r="1177" spans="1:14" ht="18.75" x14ac:dyDescent="0.3">
      <c r="A1177" s="65" t="s">
        <v>137</v>
      </c>
      <c r="B1177" s="63"/>
      <c r="C1177" s="63"/>
      <c r="D1177" s="6">
        <f>E1177-1</f>
        <v>2020</v>
      </c>
      <c r="E1177" s="6">
        <f>F1177-1</f>
        <v>2021</v>
      </c>
      <c r="F1177" s="6">
        <f>G1177-1</f>
        <v>2022</v>
      </c>
      <c r="G1177" s="6">
        <f>H1177-1</f>
        <v>2023</v>
      </c>
      <c r="H1177" s="6">
        <v>2024</v>
      </c>
      <c r="L1177" t="str">
        <f t="shared" si="224"/>
        <v>REC only</v>
      </c>
      <c r="M1177" t="str">
        <f t="shared" si="225"/>
        <v>Nine Canyon Wind Project - Nine Canyon Phase 3</v>
      </c>
    </row>
    <row r="1178" spans="1:14" x14ac:dyDescent="0.25">
      <c r="A1178" s="63"/>
      <c r="B1178" s="2" t="s">
        <v>130</v>
      </c>
      <c r="C1178" s="66"/>
      <c r="D1178" s="67">
        <v>0</v>
      </c>
      <c r="E1178" s="67">
        <v>0</v>
      </c>
      <c r="F1178" s="67">
        <v>0</v>
      </c>
      <c r="G1178" s="67">
        <v>0</v>
      </c>
      <c r="H1178" s="68">
        <v>0</v>
      </c>
      <c r="L1178" t="str">
        <f t="shared" si="224"/>
        <v>REC only</v>
      </c>
      <c r="M1178" t="str">
        <f t="shared" si="225"/>
        <v>Nine Canyon Wind Project - Nine Canyon Phase 3</v>
      </c>
      <c r="N1178" t="str">
        <f t="shared" ref="N1178:N1181" si="237">B1178</f>
        <v>Quantity of RECs Sold</v>
      </c>
    </row>
    <row r="1179" spans="1:14" x14ac:dyDescent="0.25">
      <c r="A1179" s="63"/>
      <c r="B1179" s="77" t="s">
        <v>131</v>
      </c>
      <c r="C1179" s="108"/>
      <c r="D1179" s="103">
        <v>0</v>
      </c>
      <c r="E1179" s="103">
        <v>0</v>
      </c>
      <c r="F1179" s="103">
        <v>0</v>
      </c>
      <c r="G1179" s="103">
        <v>0</v>
      </c>
      <c r="H1179" s="104">
        <v>0</v>
      </c>
      <c r="L1179" t="str">
        <f t="shared" si="224"/>
        <v>REC only</v>
      </c>
      <c r="M1179" t="str">
        <f t="shared" si="225"/>
        <v>Nine Canyon Wind Project - Nine Canyon Phase 3</v>
      </c>
      <c r="N1179" t="str">
        <f t="shared" si="237"/>
        <v>Bonus Incentives Transferred</v>
      </c>
    </row>
    <row r="1180" spans="1:14" x14ac:dyDescent="0.25">
      <c r="A1180" s="63"/>
      <c r="B1180" s="77" t="s">
        <v>132</v>
      </c>
      <c r="D1180" s="105">
        <v>0</v>
      </c>
      <c r="E1180" s="106">
        <v>0</v>
      </c>
      <c r="F1180" s="106">
        <v>0</v>
      </c>
      <c r="G1180" s="106">
        <v>0</v>
      </c>
      <c r="H1180" s="107">
        <v>0</v>
      </c>
      <c r="L1180" t="str">
        <f t="shared" si="224"/>
        <v>REC only</v>
      </c>
      <c r="M1180" t="str">
        <f t="shared" si="225"/>
        <v>Nine Canyon Wind Project - Nine Canyon Phase 3</v>
      </c>
      <c r="N1180" t="str">
        <f t="shared" si="237"/>
        <v>Bonus Incentives Not Realized</v>
      </c>
    </row>
    <row r="1181" spans="1:14" x14ac:dyDescent="0.25">
      <c r="A1181" s="63"/>
      <c r="B1181" s="1" t="s">
        <v>133</v>
      </c>
      <c r="C1181" s="63"/>
      <c r="D1181" s="78">
        <f>SUM(D1178:D1180)</f>
        <v>0</v>
      </c>
      <c r="E1181" s="78">
        <f>SUM(E1178:E1180)</f>
        <v>0</v>
      </c>
      <c r="F1181" s="78">
        <f>SUM(F1178:F1180)</f>
        <v>0</v>
      </c>
      <c r="G1181" s="78">
        <f>SUM(G1178:G1180)</f>
        <v>0</v>
      </c>
      <c r="H1181" s="78">
        <f>SUM(H1178:H1180)</f>
        <v>0</v>
      </c>
      <c r="L1181" t="str">
        <f t="shared" si="224"/>
        <v>REC only</v>
      </c>
      <c r="M1181" t="str">
        <f t="shared" si="225"/>
        <v>Nine Canyon Wind Project - Nine Canyon Phase 3</v>
      </c>
      <c r="N1181" t="str">
        <f t="shared" si="237"/>
        <v>Total Sold / Transferred / Unrealized</v>
      </c>
    </row>
    <row r="1182" spans="1:14" x14ac:dyDescent="0.25">
      <c r="A1182" s="63"/>
      <c r="B1182" s="79"/>
      <c r="C1182" s="63"/>
      <c r="D1182" s="72"/>
      <c r="E1182" s="72"/>
      <c r="F1182" s="72"/>
      <c r="G1182" s="72"/>
      <c r="H1182" s="78"/>
      <c r="L1182" t="str">
        <f t="shared" si="224"/>
        <v>REC only</v>
      </c>
      <c r="M1182" t="str">
        <f t="shared" si="225"/>
        <v>Nine Canyon Wind Project - Nine Canyon Phase 3</v>
      </c>
    </row>
    <row r="1183" spans="1:14" ht="18.75" x14ac:dyDescent="0.3">
      <c r="A1183" s="65" t="s">
        <v>124</v>
      </c>
      <c r="B1183" s="63"/>
      <c r="C1183" s="63"/>
      <c r="D1183" s="6">
        <f>E1183-1</f>
        <v>2020</v>
      </c>
      <c r="E1183" s="6">
        <f>F1183-1</f>
        <v>2021</v>
      </c>
      <c r="F1183" s="6">
        <f>G1183-1</f>
        <v>2022</v>
      </c>
      <c r="G1183" s="6">
        <f>H1183-1</f>
        <v>2023</v>
      </c>
      <c r="H1183" s="6">
        <v>2024</v>
      </c>
      <c r="L1183" t="str">
        <f t="shared" si="224"/>
        <v>REC only</v>
      </c>
      <c r="M1183" t="str">
        <f t="shared" si="225"/>
        <v>Nine Canyon Wind Project - Nine Canyon Phase 3</v>
      </c>
    </row>
    <row r="1184" spans="1:14" x14ac:dyDescent="0.25">
      <c r="A1184" s="63"/>
      <c r="B1184" s="2" t="str">
        <f>(D1183-1) &amp; " Surplus Applied to " &amp; D1183</f>
        <v>2019 Surplus Applied to 2020</v>
      </c>
      <c r="C1184" s="63"/>
      <c r="D1184" s="80">
        <v>4429</v>
      </c>
      <c r="E1184" s="81"/>
      <c r="F1184" s="81"/>
      <c r="G1184" s="81"/>
      <c r="H1184" s="82"/>
      <c r="L1184" t="str">
        <f t="shared" si="224"/>
        <v>REC only</v>
      </c>
      <c r="M1184" t="str">
        <f t="shared" si="225"/>
        <v>Nine Canyon Wind Project - Nine Canyon Phase 3</v>
      </c>
      <c r="N1184" t="str">
        <f t="shared" ref="N1184:N1194" si="238">B1184</f>
        <v>2019 Surplus Applied to 2020</v>
      </c>
    </row>
    <row r="1185" spans="1:14" x14ac:dyDescent="0.25">
      <c r="A1185" s="63"/>
      <c r="B1185" s="2" t="str">
        <f>D1183 &amp; " Surplus Applied to " &amp; (D1183-1)</f>
        <v>2020 Surplus Applied to 2019</v>
      </c>
      <c r="C1185" s="63"/>
      <c r="D1185" s="83">
        <v>0</v>
      </c>
      <c r="E1185" s="84"/>
      <c r="F1185" s="84"/>
      <c r="G1185" s="84"/>
      <c r="H1185" s="85"/>
      <c r="L1185" t="str">
        <f t="shared" si="224"/>
        <v>REC only</v>
      </c>
      <c r="M1185" t="str">
        <f t="shared" si="225"/>
        <v>Nine Canyon Wind Project - Nine Canyon Phase 3</v>
      </c>
      <c r="N1185" t="str">
        <f t="shared" si="238"/>
        <v>2020 Surplus Applied to 2019</v>
      </c>
    </row>
    <row r="1186" spans="1:14" x14ac:dyDescent="0.25">
      <c r="A1186" s="63"/>
      <c r="B1186" s="2" t="str">
        <f>(E1183-1) &amp; " Surplus Applied to " &amp; E1183</f>
        <v>2020 Surplus Applied to 2021</v>
      </c>
      <c r="C1186" s="63"/>
      <c r="D1186" s="86">
        <f>-E1186</f>
        <v>0</v>
      </c>
      <c r="E1186" s="87">
        <v>0</v>
      </c>
      <c r="F1186" s="35"/>
      <c r="G1186" s="35"/>
      <c r="H1186" s="36"/>
      <c r="L1186" t="str">
        <f t="shared" si="224"/>
        <v>REC only</v>
      </c>
      <c r="M1186" t="str">
        <f t="shared" si="225"/>
        <v>Nine Canyon Wind Project - Nine Canyon Phase 3</v>
      </c>
      <c r="N1186" t="str">
        <f t="shared" si="238"/>
        <v>2020 Surplus Applied to 2021</v>
      </c>
    </row>
    <row r="1187" spans="1:14" x14ac:dyDescent="0.25">
      <c r="A1187" s="63"/>
      <c r="B1187" s="2" t="str">
        <f>E1183 &amp; " Surplus Applied to " &amp; (E1183-1)</f>
        <v>2021 Surplus Applied to 2020</v>
      </c>
      <c r="C1187" s="63"/>
      <c r="D1187" s="88">
        <f>-E1187</f>
        <v>0</v>
      </c>
      <c r="E1187" s="89">
        <v>0</v>
      </c>
      <c r="F1187" s="84"/>
      <c r="G1187" s="84"/>
      <c r="H1187" s="85"/>
      <c r="L1187" t="str">
        <f t="shared" si="224"/>
        <v>REC only</v>
      </c>
      <c r="M1187" t="str">
        <f t="shared" si="225"/>
        <v>Nine Canyon Wind Project - Nine Canyon Phase 3</v>
      </c>
      <c r="N1187" t="str">
        <f t="shared" si="238"/>
        <v>2021 Surplus Applied to 2020</v>
      </c>
    </row>
    <row r="1188" spans="1:14" x14ac:dyDescent="0.25">
      <c r="A1188" s="63"/>
      <c r="B1188" s="2" t="str">
        <f>(F1183-1) &amp; " Surplus Applied to " &amp; F1183</f>
        <v>2021 Surplus Applied to 2022</v>
      </c>
      <c r="C1188" s="63"/>
      <c r="D1188" s="41"/>
      <c r="E1188" s="90">
        <f>-F1188</f>
        <v>0</v>
      </c>
      <c r="F1188" s="38">
        <v>0</v>
      </c>
      <c r="G1188" s="39"/>
      <c r="H1188" s="40"/>
      <c r="L1188" t="str">
        <f t="shared" si="224"/>
        <v>REC only</v>
      </c>
      <c r="M1188" t="str">
        <f t="shared" si="225"/>
        <v>Nine Canyon Wind Project - Nine Canyon Phase 3</v>
      </c>
      <c r="N1188" t="str">
        <f t="shared" si="238"/>
        <v>2021 Surplus Applied to 2022</v>
      </c>
    </row>
    <row r="1189" spans="1:14" x14ac:dyDescent="0.25">
      <c r="A1189" s="63"/>
      <c r="B1189" s="2" t="str">
        <f>F1183 &amp; " Surplus Applied to " &amp; (F1183-1)</f>
        <v>2022 Surplus Applied to 2021</v>
      </c>
      <c r="C1189" s="63"/>
      <c r="D1189" s="91"/>
      <c r="E1189" s="92">
        <f>-F1189</f>
        <v>0</v>
      </c>
      <c r="F1189" s="89">
        <v>0</v>
      </c>
      <c r="G1189" s="84"/>
      <c r="H1189" s="85"/>
      <c r="L1189" t="str">
        <f t="shared" ref="L1189:L1252" si="239">VLOOKUP(M1189,$B$4:$D$47,3)</f>
        <v>REC only</v>
      </c>
      <c r="M1189" t="str">
        <f t="shared" ref="M1189:M1252" si="240">M1188</f>
        <v>Nine Canyon Wind Project - Nine Canyon Phase 3</v>
      </c>
      <c r="N1189" t="str">
        <f t="shared" si="238"/>
        <v>2022 Surplus Applied to 2021</v>
      </c>
    </row>
    <row r="1190" spans="1:14" x14ac:dyDescent="0.25">
      <c r="A1190" s="63"/>
      <c r="B1190" s="2" t="str">
        <f>(G1183-1) &amp; " Surplus Applied to " &amp; G1183</f>
        <v>2022 Surplus Applied to 2023</v>
      </c>
      <c r="C1190" s="63"/>
      <c r="D1190" s="41"/>
      <c r="E1190" s="39"/>
      <c r="F1190" s="90">
        <f>-G1190</f>
        <v>0</v>
      </c>
      <c r="G1190" s="38">
        <v>0</v>
      </c>
      <c r="H1190" s="40"/>
      <c r="L1190" t="str">
        <f t="shared" si="239"/>
        <v>REC only</v>
      </c>
      <c r="M1190" t="str">
        <f t="shared" si="240"/>
        <v>Nine Canyon Wind Project - Nine Canyon Phase 3</v>
      </c>
      <c r="N1190" t="str">
        <f t="shared" si="238"/>
        <v>2022 Surplus Applied to 2023</v>
      </c>
    </row>
    <row r="1191" spans="1:14" x14ac:dyDescent="0.25">
      <c r="A1191" s="63"/>
      <c r="B1191" s="2" t="str">
        <f>G1183 &amp; " Surplus Applied to " &amp; (G1183-1)</f>
        <v>2023 Surplus Applied to 2022</v>
      </c>
      <c r="C1191" s="63"/>
      <c r="D1191" s="91"/>
      <c r="E1191" s="84"/>
      <c r="F1191" s="92">
        <f>-G1191</f>
        <v>0</v>
      </c>
      <c r="G1191" s="89">
        <v>0</v>
      </c>
      <c r="H1191" s="85"/>
      <c r="L1191" t="str">
        <f t="shared" si="239"/>
        <v>REC only</v>
      </c>
      <c r="M1191" t="str">
        <f t="shared" si="240"/>
        <v>Nine Canyon Wind Project - Nine Canyon Phase 3</v>
      </c>
      <c r="N1191" t="str">
        <f t="shared" si="238"/>
        <v>2023 Surplus Applied to 2022</v>
      </c>
    </row>
    <row r="1192" spans="1:14" x14ac:dyDescent="0.25">
      <c r="A1192" s="63"/>
      <c r="B1192" s="2" t="str">
        <f>(H1183-1) &amp; " Surplus Applied to " &amp; H1183</f>
        <v>2023 Surplus Applied to 2024</v>
      </c>
      <c r="C1192" s="63"/>
      <c r="D1192" s="41"/>
      <c r="E1192" s="39"/>
      <c r="F1192" s="39"/>
      <c r="G1192" s="90">
        <f>-H1192</f>
        <v>0</v>
      </c>
      <c r="H1192" s="42">
        <v>0</v>
      </c>
      <c r="L1192" t="str">
        <f t="shared" si="239"/>
        <v>REC only</v>
      </c>
      <c r="M1192" t="str">
        <f t="shared" si="240"/>
        <v>Nine Canyon Wind Project - Nine Canyon Phase 3</v>
      </c>
      <c r="N1192" t="str">
        <f t="shared" si="238"/>
        <v>2023 Surplus Applied to 2024</v>
      </c>
    </row>
    <row r="1193" spans="1:14" x14ac:dyDescent="0.25">
      <c r="A1193" s="63"/>
      <c r="B1193" s="2" t="str">
        <f>H1183 &amp; " Surplus Applied to " &amp; (H1183-1)</f>
        <v>2024 Surplus Applied to 2023</v>
      </c>
      <c r="C1193" s="63"/>
      <c r="D1193" s="93"/>
      <c r="E1193" s="94"/>
      <c r="F1193" s="94"/>
      <c r="G1193" s="95">
        <f>-H1193</f>
        <v>0</v>
      </c>
      <c r="H1193" s="96">
        <v>0</v>
      </c>
      <c r="L1193" t="str">
        <f t="shared" si="239"/>
        <v>REC only</v>
      </c>
      <c r="M1193" t="str">
        <f t="shared" si="240"/>
        <v>Nine Canyon Wind Project - Nine Canyon Phase 3</v>
      </c>
      <c r="N1193" t="str">
        <f t="shared" si="238"/>
        <v>2024 Surplus Applied to 2023</v>
      </c>
    </row>
    <row r="1194" spans="1:14" x14ac:dyDescent="0.25">
      <c r="A1194" s="63"/>
      <c r="B1194" s="1" t="s">
        <v>125</v>
      </c>
      <c r="C1194" s="63"/>
      <c r="D1194" s="78">
        <f>SUM(D1184:D1193)</f>
        <v>4429</v>
      </c>
      <c r="E1194" s="78">
        <f>SUM(E1184:E1193)</f>
        <v>0</v>
      </c>
      <c r="F1194" s="78">
        <f>SUM(F1184:F1193)</f>
        <v>0</v>
      </c>
      <c r="G1194" s="78">
        <f>SUM(G1184:G1193)</f>
        <v>0</v>
      </c>
      <c r="H1194" s="78">
        <f>SUM(H1184:H1193)</f>
        <v>0</v>
      </c>
      <c r="L1194" t="str">
        <f t="shared" si="239"/>
        <v>REC only</v>
      </c>
      <c r="M1194" t="str">
        <f t="shared" si="240"/>
        <v>Nine Canyon Wind Project - Nine Canyon Phase 3</v>
      </c>
      <c r="N1194" t="str">
        <f t="shared" si="238"/>
        <v>Net Surplus Adjustments</v>
      </c>
    </row>
    <row r="1195" spans="1:14" x14ac:dyDescent="0.25">
      <c r="A1195" s="63"/>
      <c r="B1195" s="79"/>
      <c r="C1195" s="63"/>
      <c r="D1195" s="78"/>
      <c r="E1195" s="78"/>
      <c r="F1195" s="78"/>
      <c r="G1195" s="78"/>
      <c r="H1195" s="78"/>
      <c r="L1195" t="str">
        <f t="shared" si="239"/>
        <v>REC only</v>
      </c>
      <c r="M1195" t="str">
        <f t="shared" si="240"/>
        <v>Nine Canyon Wind Project - Nine Canyon Phase 3</v>
      </c>
    </row>
    <row r="1196" spans="1:14" x14ac:dyDescent="0.25">
      <c r="A1196" s="63"/>
      <c r="B1196" s="1" t="s">
        <v>126</v>
      </c>
      <c r="C1196" s="66"/>
      <c r="D1196" s="97">
        <v>0</v>
      </c>
      <c r="E1196" s="98">
        <v>0</v>
      </c>
      <c r="F1196" s="98">
        <v>0</v>
      </c>
      <c r="G1196" s="98">
        <v>0</v>
      </c>
      <c r="H1196" s="99">
        <v>0</v>
      </c>
      <c r="L1196" t="str">
        <f t="shared" si="239"/>
        <v>REC only</v>
      </c>
      <c r="M1196" t="str">
        <f t="shared" si="240"/>
        <v>Nine Canyon Wind Project - Nine Canyon Phase 3</v>
      </c>
      <c r="N1196" t="str">
        <f t="shared" ref="N1196" si="241">B1196</f>
        <v>Adjustment for Events Beyond Control</v>
      </c>
    </row>
    <row r="1197" spans="1:14" x14ac:dyDescent="0.25">
      <c r="A1197" s="63"/>
      <c r="B1197" s="79"/>
      <c r="C1197" s="63"/>
      <c r="D1197" s="78"/>
      <c r="E1197" s="78"/>
      <c r="F1197" s="78"/>
      <c r="G1197" s="78"/>
      <c r="H1197" s="78"/>
      <c r="L1197" t="str">
        <f t="shared" si="239"/>
        <v>REC only</v>
      </c>
      <c r="M1197" t="str">
        <f t="shared" si="240"/>
        <v>Nine Canyon Wind Project - Nine Canyon Phase 3</v>
      </c>
    </row>
    <row r="1198" spans="1:14" ht="18.75" x14ac:dyDescent="0.3">
      <c r="A1198" s="65" t="s">
        <v>138</v>
      </c>
      <c r="B1198" s="63"/>
      <c r="C1198" s="66"/>
      <c r="D1198" s="100">
        <f>SUM(D1170,D1175,D1181,D1194,D1196)</f>
        <v>23926</v>
      </c>
      <c r="E1198" s="100">
        <f>SUM(E1170,E1175,E1181,E1194,E1196)</f>
        <v>0</v>
      </c>
      <c r="F1198" s="100">
        <f>SUM(F1170,F1175,F1181,F1194,F1196)</f>
        <v>0</v>
      </c>
      <c r="G1198" s="100">
        <f>SUM(G1170,G1175,G1181,G1194,G1196)</f>
        <v>0</v>
      </c>
      <c r="H1198" s="101">
        <f>SUM(H1170,H1175,H1181,H1194,H1196)</f>
        <v>0</v>
      </c>
      <c r="L1198" t="str">
        <f t="shared" si="239"/>
        <v>REC only</v>
      </c>
      <c r="M1198" t="str">
        <f t="shared" si="240"/>
        <v>Nine Canyon Wind Project - Nine Canyon Phase 3</v>
      </c>
    </row>
    <row r="1199" spans="1:14" x14ac:dyDescent="0.25">
      <c r="A1199" s="63"/>
      <c r="B1199" s="79"/>
      <c r="C1199" s="102" t="s">
        <v>128</v>
      </c>
      <c r="D1199" s="78">
        <v>23926</v>
      </c>
      <c r="E1199" s="78">
        <v>0</v>
      </c>
      <c r="F1199" s="78">
        <v>0</v>
      </c>
      <c r="G1199" s="78">
        <v>0</v>
      </c>
      <c r="H1199" s="78">
        <v>0</v>
      </c>
      <c r="L1199" t="str">
        <f t="shared" si="239"/>
        <v>REC only</v>
      </c>
      <c r="M1199" t="str">
        <f t="shared" si="240"/>
        <v>Nine Canyon Wind Project - Nine Canyon Phase 3</v>
      </c>
    </row>
    <row r="1200" spans="1:14" x14ac:dyDescent="0.25">
      <c r="A1200" s="63" t="s">
        <v>145</v>
      </c>
      <c r="B1200" s="63"/>
      <c r="C1200" s="63"/>
      <c r="D1200" s="64"/>
      <c r="E1200" s="64"/>
      <c r="F1200" s="64"/>
      <c r="G1200" s="64"/>
      <c r="H1200" s="64"/>
      <c r="L1200" t="str">
        <f t="shared" si="239"/>
        <v>REC only</v>
      </c>
      <c r="M1200" t="str">
        <f t="shared" si="240"/>
        <v>Nine Canyon Wind Project - Nine Canyon Phase 3</v>
      </c>
    </row>
    <row r="1201" spans="1:14" x14ac:dyDescent="0.25">
      <c r="L1201" t="str">
        <f t="shared" si="239"/>
        <v>REC only</v>
      </c>
      <c r="M1201" t="str">
        <f t="shared" si="240"/>
        <v>Nine Canyon Wind Project - Nine Canyon Phase 3</v>
      </c>
    </row>
    <row r="1202" spans="1:14" ht="21" x14ac:dyDescent="0.35">
      <c r="A1202" s="58">
        <f>A1164+1</f>
        <v>31</v>
      </c>
      <c r="B1202" s="58"/>
      <c r="C1202" s="59" t="s">
        <v>69</v>
      </c>
      <c r="D1202" s="60"/>
      <c r="E1202" s="61"/>
      <c r="F1202" s="61"/>
      <c r="G1202" s="61"/>
      <c r="H1202" s="62"/>
      <c r="L1202" t="str">
        <f t="shared" si="239"/>
        <v>REC only</v>
      </c>
      <c r="M1202" t="str">
        <f t="shared" ref="M1202" si="242">C1202</f>
        <v>Nine Canyon Wind Project - Nine Canyon Wind Project</v>
      </c>
    </row>
    <row r="1203" spans="1:14" x14ac:dyDescent="0.25">
      <c r="A1203" s="63"/>
      <c r="B1203" s="63"/>
      <c r="C1203" s="63" t="s">
        <v>32</v>
      </c>
      <c r="D1203" s="64"/>
      <c r="E1203" s="64"/>
      <c r="F1203" s="64"/>
      <c r="G1203" s="64"/>
      <c r="H1203" s="64"/>
      <c r="L1203" t="str">
        <f t="shared" si="239"/>
        <v>REC only</v>
      </c>
      <c r="M1203" t="str">
        <f t="shared" ref="M1203" si="243">M1202</f>
        <v>Nine Canyon Wind Project - Nine Canyon Wind Project</v>
      </c>
    </row>
    <row r="1204" spans="1:14" ht="18.75" x14ac:dyDescent="0.3">
      <c r="A1204" s="65" t="s">
        <v>134</v>
      </c>
      <c r="B1204" s="65"/>
      <c r="C1204" s="63"/>
      <c r="D1204" s="6">
        <f>E1204-1</f>
        <v>2020</v>
      </c>
      <c r="E1204" s="6">
        <f>F1204-1</f>
        <v>2021</v>
      </c>
      <c r="F1204" s="6">
        <f>G1204-1</f>
        <v>2022</v>
      </c>
      <c r="G1204" s="6">
        <f>H1204-1</f>
        <v>2023</v>
      </c>
      <c r="H1204" s="6">
        <v>2024</v>
      </c>
      <c r="L1204" t="str">
        <f t="shared" si="239"/>
        <v>REC only</v>
      </c>
      <c r="M1204" t="str">
        <f t="shared" si="240"/>
        <v>Nine Canyon Wind Project - Nine Canyon Wind Project</v>
      </c>
    </row>
    <row r="1205" spans="1:14" x14ac:dyDescent="0.25">
      <c r="A1205" s="63"/>
      <c r="B1205" s="2" t="str">
        <f>"Total MWh Produced from " &amp;C1202</f>
        <v>Total MWh Produced from Nine Canyon Wind Project - Nine Canyon Wind Project</v>
      </c>
      <c r="C1205" s="66"/>
      <c r="D1205" s="67">
        <v>80016</v>
      </c>
      <c r="E1205" s="67">
        <v>10813</v>
      </c>
      <c r="F1205" s="67">
        <v>0</v>
      </c>
      <c r="G1205" s="67">
        <v>0</v>
      </c>
      <c r="H1205" s="68">
        <v>0</v>
      </c>
      <c r="L1205" t="str">
        <f t="shared" si="239"/>
        <v>REC only</v>
      </c>
      <c r="M1205" t="str">
        <f t="shared" si="240"/>
        <v>Nine Canyon Wind Project - Nine Canyon Wind Project</v>
      </c>
      <c r="N1205" t="str">
        <f t="shared" ref="N1205:N1208" si="244">B1205</f>
        <v>Total MWh Produced from Nine Canyon Wind Project - Nine Canyon Wind Project</v>
      </c>
    </row>
    <row r="1206" spans="1:14" x14ac:dyDescent="0.25">
      <c r="A1206" s="63"/>
      <c r="B1206" s="2" t="s">
        <v>102</v>
      </c>
      <c r="C1206" s="66"/>
      <c r="D1206" s="157">
        <v>1</v>
      </c>
      <c r="E1206" s="157">
        <v>1</v>
      </c>
      <c r="F1206" s="157">
        <v>1</v>
      </c>
      <c r="G1206" s="157">
        <v>1</v>
      </c>
      <c r="H1206" s="158">
        <v>1</v>
      </c>
      <c r="L1206" t="str">
        <f t="shared" si="239"/>
        <v>REC only</v>
      </c>
      <c r="M1206" t="str">
        <f t="shared" si="240"/>
        <v>Nine Canyon Wind Project - Nine Canyon Wind Project</v>
      </c>
      <c r="N1206" t="str">
        <f t="shared" si="244"/>
        <v>Percent of MWh Qualifying Under RCW 19.285</v>
      </c>
    </row>
    <row r="1207" spans="1:14" x14ac:dyDescent="0.25">
      <c r="A1207" s="63"/>
      <c r="B1207" s="2" t="s">
        <v>135</v>
      </c>
      <c r="C1207" s="66"/>
      <c r="D1207" s="69">
        <v>1</v>
      </c>
      <c r="E1207" s="69">
        <v>1</v>
      </c>
      <c r="F1207" s="69">
        <v>1</v>
      </c>
      <c r="G1207" s="69">
        <v>1</v>
      </c>
      <c r="H1207" s="70">
        <v>1</v>
      </c>
      <c r="L1207" t="str">
        <f t="shared" si="239"/>
        <v>REC only</v>
      </c>
      <c r="M1207" t="str">
        <f t="shared" si="240"/>
        <v>Nine Canyon Wind Project - Nine Canyon Wind Project</v>
      </c>
      <c r="N1207" t="str">
        <f t="shared" si="244"/>
        <v>Percent of Qualifying MWh Allocated to WA</v>
      </c>
    </row>
    <row r="1208" spans="1:14" x14ac:dyDescent="0.25">
      <c r="A1208" s="63"/>
      <c r="B1208" s="1" t="s">
        <v>101</v>
      </c>
      <c r="C1208" s="79"/>
      <c r="D1208" s="159">
        <f>ROUNDDOWN(D1205*D1206*D1207,0)</f>
        <v>80016</v>
      </c>
      <c r="E1208" s="159">
        <f>ROUNDDOWN(E1205*E1206*E1207,0)</f>
        <v>10813</v>
      </c>
      <c r="F1208" s="159">
        <f>ROUNDDOWN(F1205*F1206*F1207,0)</f>
        <v>0</v>
      </c>
      <c r="G1208" s="159">
        <f>ROUNDDOWN(G1205*G1206*G1207,0)</f>
        <v>0</v>
      </c>
      <c r="H1208" s="159">
        <f>ROUNDDOWN(H1205*H1206*H1207,0)</f>
        <v>0</v>
      </c>
      <c r="L1208" t="str">
        <f t="shared" si="239"/>
        <v>REC only</v>
      </c>
      <c r="M1208" t="str">
        <f t="shared" si="240"/>
        <v>Nine Canyon Wind Project - Nine Canyon Wind Project</v>
      </c>
      <c r="N1208" t="str">
        <f t="shared" si="244"/>
        <v>Eligible MWh Available for RCW 19.285 Compliance</v>
      </c>
    </row>
    <row r="1209" spans="1:14" x14ac:dyDescent="0.25">
      <c r="A1209" s="63"/>
      <c r="B1209" s="63"/>
      <c r="C1209" s="63"/>
      <c r="D1209" s="71"/>
      <c r="E1209" s="71"/>
      <c r="F1209" s="71"/>
      <c r="G1209" s="72"/>
      <c r="H1209" s="73"/>
      <c r="L1209" t="str">
        <f t="shared" si="239"/>
        <v>REC only</v>
      </c>
      <c r="M1209" t="str">
        <f t="shared" si="240"/>
        <v>Nine Canyon Wind Project - Nine Canyon Wind Project</v>
      </c>
    </row>
    <row r="1210" spans="1:14" ht="18.75" x14ac:dyDescent="0.3">
      <c r="A1210" s="65" t="s">
        <v>136</v>
      </c>
      <c r="B1210" s="63"/>
      <c r="C1210" s="63"/>
      <c r="D1210" s="6">
        <f>E1210-1</f>
        <v>2020</v>
      </c>
      <c r="E1210" s="6">
        <f>F1210-1</f>
        <v>2021</v>
      </c>
      <c r="F1210" s="6">
        <f>G1210-1</f>
        <v>2022</v>
      </c>
      <c r="G1210" s="6">
        <f>H1210-1</f>
        <v>2023</v>
      </c>
      <c r="H1210" s="6">
        <v>2024</v>
      </c>
      <c r="L1210" t="str">
        <f t="shared" si="239"/>
        <v>REC only</v>
      </c>
      <c r="M1210" t="str">
        <f t="shared" si="240"/>
        <v>Nine Canyon Wind Project - Nine Canyon Wind Project</v>
      </c>
    </row>
    <row r="1211" spans="1:14" x14ac:dyDescent="0.25">
      <c r="A1211" s="63"/>
      <c r="B1211" s="2" t="s">
        <v>106</v>
      </c>
      <c r="C1211" s="66"/>
      <c r="D1211" s="109">
        <v>0</v>
      </c>
      <c r="E1211" s="110">
        <v>0</v>
      </c>
      <c r="F1211" s="110">
        <v>0</v>
      </c>
      <c r="G1211" s="110">
        <v>0</v>
      </c>
      <c r="H1211" s="111">
        <v>0</v>
      </c>
      <c r="L1211" t="str">
        <f t="shared" si="239"/>
        <v>REC only</v>
      </c>
      <c r="M1211" t="str">
        <f t="shared" si="240"/>
        <v>Nine Canyon Wind Project - Nine Canyon Wind Project</v>
      </c>
      <c r="N1211" t="str">
        <f t="shared" ref="N1211:N1213" si="245">B1211</f>
        <v>Extra Apprenticeship Credit</v>
      </c>
    </row>
    <row r="1212" spans="1:14" x14ac:dyDescent="0.25">
      <c r="A1212" s="63"/>
      <c r="B1212" s="2" t="s">
        <v>110</v>
      </c>
      <c r="C1212" s="66"/>
      <c r="D1212" s="16">
        <v>0</v>
      </c>
      <c r="E1212" s="112">
        <v>0</v>
      </c>
      <c r="F1212" s="112">
        <v>0</v>
      </c>
      <c r="G1212" s="112">
        <v>0</v>
      </c>
      <c r="H1212" s="113">
        <v>0</v>
      </c>
      <c r="L1212" t="str">
        <f t="shared" si="239"/>
        <v>REC only</v>
      </c>
      <c r="M1212" t="str">
        <f t="shared" si="240"/>
        <v>Nine Canyon Wind Project - Nine Canyon Wind Project</v>
      </c>
      <c r="N1212" t="str">
        <f t="shared" si="245"/>
        <v>Distributed Generation Bonus</v>
      </c>
    </row>
    <row r="1213" spans="1:14" x14ac:dyDescent="0.25">
      <c r="A1213" s="63"/>
      <c r="B1213" s="1" t="s">
        <v>111</v>
      </c>
      <c r="C1213" s="79"/>
      <c r="D1213" s="74">
        <f>ROUND(D1211+D1212,0)</f>
        <v>0</v>
      </c>
      <c r="E1213" s="74">
        <f>ROUND(E1211+E1212,0)</f>
        <v>0</v>
      </c>
      <c r="F1213" s="74">
        <f>ROUND(F1211+F1212,0)</f>
        <v>0</v>
      </c>
      <c r="G1213" s="74">
        <f>ROUND(G1211+G1212,0)</f>
        <v>0</v>
      </c>
      <c r="H1213" s="74">
        <f>ROUND(H1211+H1212,0)</f>
        <v>0</v>
      </c>
      <c r="L1213" t="str">
        <f t="shared" si="239"/>
        <v>REC only</v>
      </c>
      <c r="M1213" t="str">
        <f t="shared" si="240"/>
        <v>Nine Canyon Wind Project - Nine Canyon Wind Project</v>
      </c>
      <c r="N1213" t="str">
        <f t="shared" si="245"/>
        <v>Total Quantity from Non REC Eligible Generation</v>
      </c>
    </row>
    <row r="1214" spans="1:14" x14ac:dyDescent="0.25">
      <c r="A1214" s="63"/>
      <c r="B1214" s="63"/>
      <c r="C1214" s="63"/>
      <c r="D1214" s="75"/>
      <c r="E1214" s="75"/>
      <c r="F1214" s="75"/>
      <c r="G1214" s="75"/>
      <c r="H1214" s="76"/>
      <c r="L1214" t="str">
        <f t="shared" si="239"/>
        <v>REC only</v>
      </c>
      <c r="M1214" t="str">
        <f t="shared" si="240"/>
        <v>Nine Canyon Wind Project - Nine Canyon Wind Project</v>
      </c>
    </row>
    <row r="1215" spans="1:14" ht="18.75" x14ac:dyDescent="0.3">
      <c r="A1215" s="65" t="s">
        <v>137</v>
      </c>
      <c r="B1215" s="63"/>
      <c r="C1215" s="63"/>
      <c r="D1215" s="6">
        <f>E1215-1</f>
        <v>2020</v>
      </c>
      <c r="E1215" s="6">
        <f>F1215-1</f>
        <v>2021</v>
      </c>
      <c r="F1215" s="6">
        <f>G1215-1</f>
        <v>2022</v>
      </c>
      <c r="G1215" s="6">
        <f>H1215-1</f>
        <v>2023</v>
      </c>
      <c r="H1215" s="6">
        <v>2024</v>
      </c>
      <c r="L1215" t="str">
        <f t="shared" si="239"/>
        <v>REC only</v>
      </c>
      <c r="M1215" t="str">
        <f t="shared" si="240"/>
        <v>Nine Canyon Wind Project - Nine Canyon Wind Project</v>
      </c>
    </row>
    <row r="1216" spans="1:14" x14ac:dyDescent="0.25">
      <c r="A1216" s="63"/>
      <c r="B1216" s="2" t="s">
        <v>130</v>
      </c>
      <c r="C1216" s="66"/>
      <c r="D1216" s="67">
        <v>0</v>
      </c>
      <c r="E1216" s="67">
        <v>0</v>
      </c>
      <c r="F1216" s="67">
        <v>0</v>
      </c>
      <c r="G1216" s="67">
        <v>0</v>
      </c>
      <c r="H1216" s="68">
        <v>0</v>
      </c>
      <c r="L1216" t="str">
        <f t="shared" si="239"/>
        <v>REC only</v>
      </c>
      <c r="M1216" t="str">
        <f t="shared" si="240"/>
        <v>Nine Canyon Wind Project - Nine Canyon Wind Project</v>
      </c>
      <c r="N1216" t="str">
        <f t="shared" ref="N1216:N1219" si="246">B1216</f>
        <v>Quantity of RECs Sold</v>
      </c>
    </row>
    <row r="1217" spans="1:14" x14ac:dyDescent="0.25">
      <c r="A1217" s="63"/>
      <c r="B1217" s="77" t="s">
        <v>131</v>
      </c>
      <c r="C1217" s="108"/>
      <c r="D1217" s="103">
        <v>0</v>
      </c>
      <c r="E1217" s="103">
        <v>0</v>
      </c>
      <c r="F1217" s="103">
        <v>0</v>
      </c>
      <c r="G1217" s="103">
        <v>0</v>
      </c>
      <c r="H1217" s="104">
        <v>0</v>
      </c>
      <c r="L1217" t="str">
        <f t="shared" si="239"/>
        <v>REC only</v>
      </c>
      <c r="M1217" t="str">
        <f t="shared" si="240"/>
        <v>Nine Canyon Wind Project - Nine Canyon Wind Project</v>
      </c>
      <c r="N1217" t="str">
        <f t="shared" si="246"/>
        <v>Bonus Incentives Transferred</v>
      </c>
    </row>
    <row r="1218" spans="1:14" x14ac:dyDescent="0.25">
      <c r="A1218" s="63"/>
      <c r="B1218" s="77" t="s">
        <v>132</v>
      </c>
      <c r="D1218" s="105">
        <v>0</v>
      </c>
      <c r="E1218" s="106">
        <v>0</v>
      </c>
      <c r="F1218" s="106">
        <v>0</v>
      </c>
      <c r="G1218" s="106">
        <v>0</v>
      </c>
      <c r="H1218" s="107">
        <v>0</v>
      </c>
      <c r="L1218" t="str">
        <f t="shared" si="239"/>
        <v>REC only</v>
      </c>
      <c r="M1218" t="str">
        <f t="shared" si="240"/>
        <v>Nine Canyon Wind Project - Nine Canyon Wind Project</v>
      </c>
      <c r="N1218" t="str">
        <f t="shared" si="246"/>
        <v>Bonus Incentives Not Realized</v>
      </c>
    </row>
    <row r="1219" spans="1:14" x14ac:dyDescent="0.25">
      <c r="A1219" s="63"/>
      <c r="B1219" s="1" t="s">
        <v>133</v>
      </c>
      <c r="C1219" s="63"/>
      <c r="D1219" s="78">
        <f>SUM(D1216:D1218)</f>
        <v>0</v>
      </c>
      <c r="E1219" s="78">
        <f>SUM(E1216:E1218)</f>
        <v>0</v>
      </c>
      <c r="F1219" s="78">
        <f>SUM(F1216:F1218)</f>
        <v>0</v>
      </c>
      <c r="G1219" s="78">
        <f>SUM(G1216:G1218)</f>
        <v>0</v>
      </c>
      <c r="H1219" s="78">
        <f>SUM(H1216:H1218)</f>
        <v>0</v>
      </c>
      <c r="L1219" t="str">
        <f t="shared" si="239"/>
        <v>REC only</v>
      </c>
      <c r="M1219" t="str">
        <f t="shared" si="240"/>
        <v>Nine Canyon Wind Project - Nine Canyon Wind Project</v>
      </c>
      <c r="N1219" t="str">
        <f t="shared" si="246"/>
        <v>Total Sold / Transferred / Unrealized</v>
      </c>
    </row>
    <row r="1220" spans="1:14" x14ac:dyDescent="0.25">
      <c r="A1220" s="63"/>
      <c r="B1220" s="79"/>
      <c r="C1220" s="63"/>
      <c r="D1220" s="72"/>
      <c r="E1220" s="72"/>
      <c r="F1220" s="72"/>
      <c r="G1220" s="72"/>
      <c r="H1220" s="78"/>
      <c r="L1220" t="str">
        <f t="shared" si="239"/>
        <v>REC only</v>
      </c>
      <c r="M1220" t="str">
        <f t="shared" si="240"/>
        <v>Nine Canyon Wind Project - Nine Canyon Wind Project</v>
      </c>
    </row>
    <row r="1221" spans="1:14" ht="18.75" x14ac:dyDescent="0.3">
      <c r="A1221" s="65" t="s">
        <v>124</v>
      </c>
      <c r="B1221" s="63"/>
      <c r="C1221" s="63"/>
      <c r="D1221" s="6">
        <f>E1221-1</f>
        <v>2020</v>
      </c>
      <c r="E1221" s="6">
        <f>F1221-1</f>
        <v>2021</v>
      </c>
      <c r="F1221" s="6">
        <f>G1221-1</f>
        <v>2022</v>
      </c>
      <c r="G1221" s="6">
        <f>H1221-1</f>
        <v>2023</v>
      </c>
      <c r="H1221" s="6">
        <v>2024</v>
      </c>
      <c r="L1221" t="str">
        <f t="shared" si="239"/>
        <v>REC only</v>
      </c>
      <c r="M1221" t="str">
        <f t="shared" si="240"/>
        <v>Nine Canyon Wind Project - Nine Canyon Wind Project</v>
      </c>
    </row>
    <row r="1222" spans="1:14" x14ac:dyDescent="0.25">
      <c r="A1222" s="63"/>
      <c r="B1222" s="2" t="str">
        <f>(D1221-1) &amp; " Surplus Applied to " &amp; D1221</f>
        <v>2019 Surplus Applied to 2020</v>
      </c>
      <c r="C1222" s="63"/>
      <c r="D1222" s="80">
        <v>4147</v>
      </c>
      <c r="E1222" s="81"/>
      <c r="F1222" s="81"/>
      <c r="G1222" s="81"/>
      <c r="H1222" s="82"/>
      <c r="L1222" t="str">
        <f t="shared" si="239"/>
        <v>REC only</v>
      </c>
      <c r="M1222" t="str">
        <f t="shared" si="240"/>
        <v>Nine Canyon Wind Project - Nine Canyon Wind Project</v>
      </c>
      <c r="N1222" t="str">
        <f t="shared" ref="N1222:N1232" si="247">B1222</f>
        <v>2019 Surplus Applied to 2020</v>
      </c>
    </row>
    <row r="1223" spans="1:14" x14ac:dyDescent="0.25">
      <c r="A1223" s="63"/>
      <c r="B1223" s="2" t="str">
        <f>D1221 &amp; " Surplus Applied to " &amp; (D1221-1)</f>
        <v>2020 Surplus Applied to 2019</v>
      </c>
      <c r="C1223" s="63"/>
      <c r="D1223" s="83">
        <v>0</v>
      </c>
      <c r="E1223" s="84"/>
      <c r="F1223" s="84"/>
      <c r="G1223" s="84"/>
      <c r="H1223" s="85"/>
      <c r="L1223" t="str">
        <f t="shared" si="239"/>
        <v>REC only</v>
      </c>
      <c r="M1223" t="str">
        <f t="shared" si="240"/>
        <v>Nine Canyon Wind Project - Nine Canyon Wind Project</v>
      </c>
      <c r="N1223" t="str">
        <f t="shared" si="247"/>
        <v>2020 Surplus Applied to 2019</v>
      </c>
    </row>
    <row r="1224" spans="1:14" x14ac:dyDescent="0.25">
      <c r="A1224" s="63"/>
      <c r="B1224" s="2" t="str">
        <f>(E1221-1) &amp; " Surplus Applied to " &amp; E1221</f>
        <v>2020 Surplus Applied to 2021</v>
      </c>
      <c r="C1224" s="63"/>
      <c r="D1224" s="86">
        <f>-E1224</f>
        <v>0</v>
      </c>
      <c r="E1224" s="87">
        <v>0</v>
      </c>
      <c r="F1224" s="35"/>
      <c r="G1224" s="35"/>
      <c r="H1224" s="36"/>
      <c r="L1224" t="str">
        <f t="shared" si="239"/>
        <v>REC only</v>
      </c>
      <c r="M1224" t="str">
        <f t="shared" si="240"/>
        <v>Nine Canyon Wind Project - Nine Canyon Wind Project</v>
      </c>
      <c r="N1224" t="str">
        <f t="shared" si="247"/>
        <v>2020 Surplus Applied to 2021</v>
      </c>
    </row>
    <row r="1225" spans="1:14" x14ac:dyDescent="0.25">
      <c r="A1225" s="63"/>
      <c r="B1225" s="2" t="str">
        <f>E1221 &amp; " Surplus Applied to " &amp; (E1221-1)</f>
        <v>2021 Surplus Applied to 2020</v>
      </c>
      <c r="C1225" s="63"/>
      <c r="D1225" s="88">
        <f>-E1225</f>
        <v>3613</v>
      </c>
      <c r="E1225" s="89">
        <v>-3613</v>
      </c>
      <c r="F1225" s="84"/>
      <c r="G1225" s="84"/>
      <c r="H1225" s="85"/>
      <c r="L1225" t="str">
        <f t="shared" si="239"/>
        <v>REC only</v>
      </c>
      <c r="M1225" t="str">
        <f t="shared" si="240"/>
        <v>Nine Canyon Wind Project - Nine Canyon Wind Project</v>
      </c>
      <c r="N1225" t="str">
        <f t="shared" si="247"/>
        <v>2021 Surplus Applied to 2020</v>
      </c>
    </row>
    <row r="1226" spans="1:14" x14ac:dyDescent="0.25">
      <c r="A1226" s="63"/>
      <c r="B1226" s="2" t="str">
        <f>(F1221-1) &amp; " Surplus Applied to " &amp; F1221</f>
        <v>2021 Surplus Applied to 2022</v>
      </c>
      <c r="C1226" s="63"/>
      <c r="D1226" s="41"/>
      <c r="E1226" s="90">
        <f>-F1226</f>
        <v>0</v>
      </c>
      <c r="F1226" s="38">
        <v>0</v>
      </c>
      <c r="G1226" s="39"/>
      <c r="H1226" s="40"/>
      <c r="L1226" t="str">
        <f t="shared" si="239"/>
        <v>REC only</v>
      </c>
      <c r="M1226" t="str">
        <f t="shared" si="240"/>
        <v>Nine Canyon Wind Project - Nine Canyon Wind Project</v>
      </c>
      <c r="N1226" t="str">
        <f t="shared" si="247"/>
        <v>2021 Surplus Applied to 2022</v>
      </c>
    </row>
    <row r="1227" spans="1:14" x14ac:dyDescent="0.25">
      <c r="A1227" s="63"/>
      <c r="B1227" s="2" t="str">
        <f>F1221 &amp; " Surplus Applied to " &amp; (F1221-1)</f>
        <v>2022 Surplus Applied to 2021</v>
      </c>
      <c r="C1227" s="63"/>
      <c r="D1227" s="91"/>
      <c r="E1227" s="92">
        <f>-F1227</f>
        <v>0</v>
      </c>
      <c r="F1227" s="89">
        <v>0</v>
      </c>
      <c r="G1227" s="84"/>
      <c r="H1227" s="85"/>
      <c r="L1227" t="str">
        <f t="shared" si="239"/>
        <v>REC only</v>
      </c>
      <c r="M1227" t="str">
        <f t="shared" si="240"/>
        <v>Nine Canyon Wind Project - Nine Canyon Wind Project</v>
      </c>
      <c r="N1227" t="str">
        <f t="shared" si="247"/>
        <v>2022 Surplus Applied to 2021</v>
      </c>
    </row>
    <row r="1228" spans="1:14" x14ac:dyDescent="0.25">
      <c r="A1228" s="63"/>
      <c r="B1228" s="2" t="str">
        <f>(G1221-1) &amp; " Surplus Applied to " &amp; G1221</f>
        <v>2022 Surplus Applied to 2023</v>
      </c>
      <c r="C1228" s="63"/>
      <c r="D1228" s="41"/>
      <c r="E1228" s="39"/>
      <c r="F1228" s="90">
        <f>-G1228</f>
        <v>0</v>
      </c>
      <c r="G1228" s="38">
        <v>0</v>
      </c>
      <c r="H1228" s="40"/>
      <c r="L1228" t="str">
        <f t="shared" si="239"/>
        <v>REC only</v>
      </c>
      <c r="M1228" t="str">
        <f t="shared" si="240"/>
        <v>Nine Canyon Wind Project - Nine Canyon Wind Project</v>
      </c>
      <c r="N1228" t="str">
        <f t="shared" si="247"/>
        <v>2022 Surplus Applied to 2023</v>
      </c>
    </row>
    <row r="1229" spans="1:14" x14ac:dyDescent="0.25">
      <c r="A1229" s="63"/>
      <c r="B1229" s="2" t="str">
        <f>G1221 &amp; " Surplus Applied to " &amp; (G1221-1)</f>
        <v>2023 Surplus Applied to 2022</v>
      </c>
      <c r="C1229" s="63"/>
      <c r="D1229" s="91"/>
      <c r="E1229" s="84"/>
      <c r="F1229" s="92">
        <f>-G1229</f>
        <v>0</v>
      </c>
      <c r="G1229" s="89">
        <v>0</v>
      </c>
      <c r="H1229" s="85"/>
      <c r="L1229" t="str">
        <f t="shared" si="239"/>
        <v>REC only</v>
      </c>
      <c r="M1229" t="str">
        <f t="shared" si="240"/>
        <v>Nine Canyon Wind Project - Nine Canyon Wind Project</v>
      </c>
      <c r="N1229" t="str">
        <f t="shared" si="247"/>
        <v>2023 Surplus Applied to 2022</v>
      </c>
    </row>
    <row r="1230" spans="1:14" x14ac:dyDescent="0.25">
      <c r="A1230" s="63"/>
      <c r="B1230" s="2" t="str">
        <f>(H1221-1) &amp; " Surplus Applied to " &amp; H1221</f>
        <v>2023 Surplus Applied to 2024</v>
      </c>
      <c r="C1230" s="63"/>
      <c r="D1230" s="41"/>
      <c r="E1230" s="39"/>
      <c r="F1230" s="39"/>
      <c r="G1230" s="90">
        <f>-H1230</f>
        <v>0</v>
      </c>
      <c r="H1230" s="42">
        <v>0</v>
      </c>
      <c r="L1230" t="str">
        <f t="shared" si="239"/>
        <v>REC only</v>
      </c>
      <c r="M1230" t="str">
        <f t="shared" si="240"/>
        <v>Nine Canyon Wind Project - Nine Canyon Wind Project</v>
      </c>
      <c r="N1230" t="str">
        <f t="shared" si="247"/>
        <v>2023 Surplus Applied to 2024</v>
      </c>
    </row>
    <row r="1231" spans="1:14" x14ac:dyDescent="0.25">
      <c r="A1231" s="63"/>
      <c r="B1231" s="2" t="str">
        <f>H1221 &amp; " Surplus Applied to " &amp; (H1221-1)</f>
        <v>2024 Surplus Applied to 2023</v>
      </c>
      <c r="C1231" s="63"/>
      <c r="D1231" s="93"/>
      <c r="E1231" s="94"/>
      <c r="F1231" s="94"/>
      <c r="G1231" s="95">
        <f>-H1231</f>
        <v>0</v>
      </c>
      <c r="H1231" s="96">
        <v>0</v>
      </c>
      <c r="L1231" t="str">
        <f t="shared" si="239"/>
        <v>REC only</v>
      </c>
      <c r="M1231" t="str">
        <f t="shared" si="240"/>
        <v>Nine Canyon Wind Project - Nine Canyon Wind Project</v>
      </c>
      <c r="N1231" t="str">
        <f t="shared" si="247"/>
        <v>2024 Surplus Applied to 2023</v>
      </c>
    </row>
    <row r="1232" spans="1:14" x14ac:dyDescent="0.25">
      <c r="A1232" s="63"/>
      <c r="B1232" s="1" t="s">
        <v>125</v>
      </c>
      <c r="C1232" s="63"/>
      <c r="D1232" s="78">
        <f>SUM(D1222:D1231)</f>
        <v>7760</v>
      </c>
      <c r="E1232" s="78">
        <f>SUM(E1222:E1231)</f>
        <v>-3613</v>
      </c>
      <c r="F1232" s="78">
        <f>SUM(F1222:F1231)</f>
        <v>0</v>
      </c>
      <c r="G1232" s="78">
        <f>SUM(G1222:G1231)</f>
        <v>0</v>
      </c>
      <c r="H1232" s="78">
        <f>SUM(H1222:H1231)</f>
        <v>0</v>
      </c>
      <c r="L1232" t="str">
        <f t="shared" si="239"/>
        <v>REC only</v>
      </c>
      <c r="M1232" t="str">
        <f t="shared" si="240"/>
        <v>Nine Canyon Wind Project - Nine Canyon Wind Project</v>
      </c>
      <c r="N1232" t="str">
        <f t="shared" si="247"/>
        <v>Net Surplus Adjustments</v>
      </c>
    </row>
    <row r="1233" spans="1:14" x14ac:dyDescent="0.25">
      <c r="A1233" s="63"/>
      <c r="B1233" s="79"/>
      <c r="C1233" s="63"/>
      <c r="D1233" s="78"/>
      <c r="E1233" s="78"/>
      <c r="F1233" s="78"/>
      <c r="G1233" s="78"/>
      <c r="H1233" s="78"/>
      <c r="L1233" t="str">
        <f t="shared" si="239"/>
        <v>REC only</v>
      </c>
      <c r="M1233" t="str">
        <f t="shared" si="240"/>
        <v>Nine Canyon Wind Project - Nine Canyon Wind Project</v>
      </c>
    </row>
    <row r="1234" spans="1:14" x14ac:dyDescent="0.25">
      <c r="A1234" s="63"/>
      <c r="B1234" s="1" t="s">
        <v>126</v>
      </c>
      <c r="C1234" s="66"/>
      <c r="D1234" s="97">
        <v>0</v>
      </c>
      <c r="E1234" s="98">
        <v>0</v>
      </c>
      <c r="F1234" s="98">
        <v>0</v>
      </c>
      <c r="G1234" s="98">
        <v>0</v>
      </c>
      <c r="H1234" s="99">
        <v>0</v>
      </c>
      <c r="L1234" t="str">
        <f t="shared" si="239"/>
        <v>REC only</v>
      </c>
      <c r="M1234" t="str">
        <f t="shared" si="240"/>
        <v>Nine Canyon Wind Project - Nine Canyon Wind Project</v>
      </c>
      <c r="N1234" t="str">
        <f t="shared" ref="N1234" si="248">B1234</f>
        <v>Adjustment for Events Beyond Control</v>
      </c>
    </row>
    <row r="1235" spans="1:14" x14ac:dyDescent="0.25">
      <c r="A1235" s="63"/>
      <c r="B1235" s="79"/>
      <c r="C1235" s="63"/>
      <c r="D1235" s="78"/>
      <c r="E1235" s="78"/>
      <c r="F1235" s="78"/>
      <c r="G1235" s="78"/>
      <c r="H1235" s="78"/>
      <c r="L1235" t="str">
        <f t="shared" si="239"/>
        <v>REC only</v>
      </c>
      <c r="M1235" t="str">
        <f t="shared" si="240"/>
        <v>Nine Canyon Wind Project - Nine Canyon Wind Project</v>
      </c>
    </row>
    <row r="1236" spans="1:14" ht="18.75" x14ac:dyDescent="0.3">
      <c r="A1236" s="65" t="s">
        <v>138</v>
      </c>
      <c r="B1236" s="63"/>
      <c r="C1236" s="66"/>
      <c r="D1236" s="100">
        <f>SUM(D1208,D1213,D1219,D1232,D1234)</f>
        <v>87776</v>
      </c>
      <c r="E1236" s="100">
        <f>SUM(E1208,E1213,E1219,E1232,E1234)</f>
        <v>7200</v>
      </c>
      <c r="F1236" s="100">
        <f>SUM(F1208,F1213,F1219,F1232,F1234)</f>
        <v>0</v>
      </c>
      <c r="G1236" s="100">
        <f>SUM(G1208,G1213,G1219,G1232,G1234)</f>
        <v>0</v>
      </c>
      <c r="H1236" s="101">
        <f>SUM(H1208,H1213,H1219,H1232,H1234)</f>
        <v>0</v>
      </c>
      <c r="L1236" t="str">
        <f t="shared" si="239"/>
        <v>REC only</v>
      </c>
      <c r="M1236" t="str">
        <f t="shared" si="240"/>
        <v>Nine Canyon Wind Project - Nine Canyon Wind Project</v>
      </c>
    </row>
    <row r="1237" spans="1:14" x14ac:dyDescent="0.25">
      <c r="A1237" s="63"/>
      <c r="B1237" s="79"/>
      <c r="C1237" s="102" t="s">
        <v>128</v>
      </c>
      <c r="D1237" s="78">
        <v>87776</v>
      </c>
      <c r="E1237" s="78">
        <v>7200</v>
      </c>
      <c r="F1237" s="78">
        <v>0</v>
      </c>
      <c r="G1237" s="78">
        <v>0</v>
      </c>
      <c r="H1237" s="78">
        <v>0</v>
      </c>
      <c r="L1237" t="str">
        <f t="shared" si="239"/>
        <v>REC only</v>
      </c>
      <c r="M1237" t="str">
        <f t="shared" si="240"/>
        <v>Nine Canyon Wind Project - Nine Canyon Wind Project</v>
      </c>
    </row>
    <row r="1238" spans="1:14" x14ac:dyDescent="0.25">
      <c r="A1238" s="63" t="s">
        <v>145</v>
      </c>
      <c r="B1238" s="63"/>
      <c r="C1238" s="63"/>
      <c r="D1238" s="64"/>
      <c r="E1238" s="64"/>
      <c r="F1238" s="64"/>
      <c r="G1238" s="64"/>
      <c r="H1238" s="64"/>
      <c r="L1238" t="str">
        <f t="shared" si="239"/>
        <v>REC only</v>
      </c>
      <c r="M1238" t="str">
        <f t="shared" si="240"/>
        <v>Nine Canyon Wind Project - Nine Canyon Wind Project</v>
      </c>
    </row>
    <row r="1239" spans="1:14" x14ac:dyDescent="0.25">
      <c r="L1239" t="str">
        <f t="shared" si="239"/>
        <v>REC only</v>
      </c>
      <c r="M1239" t="str">
        <f t="shared" si="240"/>
        <v>Nine Canyon Wind Project - Nine Canyon Wind Project</v>
      </c>
    </row>
    <row r="1240" spans="1:14" ht="21" x14ac:dyDescent="0.35">
      <c r="A1240" s="58">
        <f>A1202+1</f>
        <v>32</v>
      </c>
      <c r="B1240" s="58"/>
      <c r="C1240" s="59" t="s">
        <v>71</v>
      </c>
      <c r="D1240" s="60"/>
      <c r="E1240" s="61"/>
      <c r="F1240" s="61"/>
      <c r="G1240" s="61"/>
      <c r="H1240" s="62"/>
      <c r="L1240" t="str">
        <f t="shared" si="239"/>
        <v>REC only</v>
      </c>
      <c r="M1240" t="str">
        <f t="shared" ref="M1240" si="249">C1240</f>
        <v>Oregon Trail Wind Park, LLC - Oregon Trail Wind Park</v>
      </c>
    </row>
    <row r="1241" spans="1:14" x14ac:dyDescent="0.25">
      <c r="A1241" s="63"/>
      <c r="B1241" s="63"/>
      <c r="C1241" s="63" t="s">
        <v>32</v>
      </c>
      <c r="D1241" s="64"/>
      <c r="E1241" s="64"/>
      <c r="F1241" s="64"/>
      <c r="G1241" s="64"/>
      <c r="H1241" s="64"/>
      <c r="L1241" t="str">
        <f t="shared" si="239"/>
        <v>REC only</v>
      </c>
      <c r="M1241" t="str">
        <f t="shared" ref="M1241" si="250">M1240</f>
        <v>Oregon Trail Wind Park, LLC - Oregon Trail Wind Park</v>
      </c>
    </row>
    <row r="1242" spans="1:14" ht="18.75" x14ac:dyDescent="0.3">
      <c r="A1242" s="65" t="s">
        <v>134</v>
      </c>
      <c r="B1242" s="65"/>
      <c r="C1242" s="63"/>
      <c r="D1242" s="6">
        <f>E1242-1</f>
        <v>2020</v>
      </c>
      <c r="E1242" s="6">
        <f>F1242-1</f>
        <v>2021</v>
      </c>
      <c r="F1242" s="6">
        <f>G1242-1</f>
        <v>2022</v>
      </c>
      <c r="G1242" s="6">
        <f>H1242-1</f>
        <v>2023</v>
      </c>
      <c r="H1242" s="6">
        <v>2024</v>
      </c>
      <c r="L1242" t="str">
        <f t="shared" si="239"/>
        <v>REC only</v>
      </c>
      <c r="M1242" t="str">
        <f t="shared" si="240"/>
        <v>Oregon Trail Wind Park, LLC - Oregon Trail Wind Park</v>
      </c>
    </row>
    <row r="1243" spans="1:14" x14ac:dyDescent="0.25">
      <c r="A1243" s="63"/>
      <c r="B1243" s="2" t="str">
        <f>"Total MWh Produced from " &amp;C1240</f>
        <v>Total MWh Produced from Oregon Trail Wind Park, LLC - Oregon Trail Wind Park</v>
      </c>
      <c r="C1243" s="66"/>
      <c r="D1243" s="67">
        <v>0</v>
      </c>
      <c r="E1243" s="67">
        <v>0</v>
      </c>
      <c r="F1243" s="67">
        <v>0</v>
      </c>
      <c r="G1243" s="67">
        <v>0</v>
      </c>
      <c r="H1243" s="68">
        <v>0</v>
      </c>
      <c r="L1243" t="str">
        <f t="shared" si="239"/>
        <v>REC only</v>
      </c>
      <c r="M1243" t="str">
        <f t="shared" si="240"/>
        <v>Oregon Trail Wind Park, LLC - Oregon Trail Wind Park</v>
      </c>
      <c r="N1243" t="str">
        <f t="shared" ref="N1243:N1246" si="251">B1243</f>
        <v>Total MWh Produced from Oregon Trail Wind Park, LLC - Oregon Trail Wind Park</v>
      </c>
    </row>
    <row r="1244" spans="1:14" x14ac:dyDescent="0.25">
      <c r="A1244" s="63"/>
      <c r="B1244" s="2" t="s">
        <v>102</v>
      </c>
      <c r="C1244" s="66"/>
      <c r="D1244" s="157">
        <v>1</v>
      </c>
      <c r="E1244" s="157">
        <v>1</v>
      </c>
      <c r="F1244" s="157">
        <v>1</v>
      </c>
      <c r="G1244" s="157">
        <v>1</v>
      </c>
      <c r="H1244" s="158">
        <v>1</v>
      </c>
      <c r="L1244" t="str">
        <f t="shared" si="239"/>
        <v>REC only</v>
      </c>
      <c r="M1244" t="str">
        <f t="shared" si="240"/>
        <v>Oregon Trail Wind Park, LLC - Oregon Trail Wind Park</v>
      </c>
      <c r="N1244" t="str">
        <f t="shared" si="251"/>
        <v>Percent of MWh Qualifying Under RCW 19.285</v>
      </c>
    </row>
    <row r="1245" spans="1:14" x14ac:dyDescent="0.25">
      <c r="A1245" s="63"/>
      <c r="B1245" s="2" t="s">
        <v>135</v>
      </c>
      <c r="C1245" s="66"/>
      <c r="D1245" s="69">
        <v>1</v>
      </c>
      <c r="E1245" s="69">
        <v>1</v>
      </c>
      <c r="F1245" s="69">
        <v>1</v>
      </c>
      <c r="G1245" s="69">
        <v>1</v>
      </c>
      <c r="H1245" s="70">
        <v>1</v>
      </c>
      <c r="L1245" t="str">
        <f t="shared" si="239"/>
        <v>REC only</v>
      </c>
      <c r="M1245" t="str">
        <f t="shared" si="240"/>
        <v>Oregon Trail Wind Park, LLC - Oregon Trail Wind Park</v>
      </c>
      <c r="N1245" t="str">
        <f t="shared" si="251"/>
        <v>Percent of Qualifying MWh Allocated to WA</v>
      </c>
    </row>
    <row r="1246" spans="1:14" x14ac:dyDescent="0.25">
      <c r="A1246" s="63"/>
      <c r="B1246" s="1" t="s">
        <v>101</v>
      </c>
      <c r="C1246" s="79"/>
      <c r="D1246" s="159">
        <f>ROUNDDOWN(D1243*D1244*D1245,0)</f>
        <v>0</v>
      </c>
      <c r="E1246" s="159">
        <f>ROUNDDOWN(E1243*E1244*E1245,0)</f>
        <v>0</v>
      </c>
      <c r="F1246" s="159">
        <f>ROUNDDOWN(F1243*F1244*F1245,0)</f>
        <v>0</v>
      </c>
      <c r="G1246" s="159">
        <f>ROUNDDOWN(G1243*G1244*G1245,0)</f>
        <v>0</v>
      </c>
      <c r="H1246" s="159">
        <f>ROUNDDOWN(H1243*H1244*H1245,0)</f>
        <v>0</v>
      </c>
      <c r="L1246" t="str">
        <f t="shared" si="239"/>
        <v>REC only</v>
      </c>
      <c r="M1246" t="str">
        <f t="shared" si="240"/>
        <v>Oregon Trail Wind Park, LLC - Oregon Trail Wind Park</v>
      </c>
      <c r="N1246" t="str">
        <f t="shared" si="251"/>
        <v>Eligible MWh Available for RCW 19.285 Compliance</v>
      </c>
    </row>
    <row r="1247" spans="1:14" x14ac:dyDescent="0.25">
      <c r="A1247" s="63"/>
      <c r="B1247" s="63"/>
      <c r="C1247" s="63"/>
      <c r="D1247" s="71"/>
      <c r="E1247" s="71"/>
      <c r="F1247" s="71"/>
      <c r="G1247" s="72"/>
      <c r="H1247" s="73"/>
      <c r="L1247" t="str">
        <f t="shared" si="239"/>
        <v>REC only</v>
      </c>
      <c r="M1247" t="str">
        <f t="shared" si="240"/>
        <v>Oregon Trail Wind Park, LLC - Oregon Trail Wind Park</v>
      </c>
    </row>
    <row r="1248" spans="1:14" ht="18.75" x14ac:dyDescent="0.3">
      <c r="A1248" s="65" t="s">
        <v>136</v>
      </c>
      <c r="B1248" s="63"/>
      <c r="C1248" s="63"/>
      <c r="D1248" s="6">
        <f>E1248-1</f>
        <v>2020</v>
      </c>
      <c r="E1248" s="6">
        <f>F1248-1</f>
        <v>2021</v>
      </c>
      <c r="F1248" s="6">
        <f>G1248-1</f>
        <v>2022</v>
      </c>
      <c r="G1248" s="6">
        <f>H1248-1</f>
        <v>2023</v>
      </c>
      <c r="H1248" s="6">
        <v>2024</v>
      </c>
      <c r="L1248" t="str">
        <f t="shared" si="239"/>
        <v>REC only</v>
      </c>
      <c r="M1248" t="str">
        <f t="shared" si="240"/>
        <v>Oregon Trail Wind Park, LLC - Oregon Trail Wind Park</v>
      </c>
    </row>
    <row r="1249" spans="1:14" x14ac:dyDescent="0.25">
      <c r="A1249" s="63"/>
      <c r="B1249" s="2" t="s">
        <v>106</v>
      </c>
      <c r="C1249" s="66"/>
      <c r="D1249" s="109">
        <v>0</v>
      </c>
      <c r="E1249" s="110">
        <v>0</v>
      </c>
      <c r="F1249" s="110">
        <v>0</v>
      </c>
      <c r="G1249" s="110">
        <v>0</v>
      </c>
      <c r="H1249" s="111">
        <v>0</v>
      </c>
      <c r="L1249" t="str">
        <f t="shared" si="239"/>
        <v>REC only</v>
      </c>
      <c r="M1249" t="str">
        <f t="shared" si="240"/>
        <v>Oregon Trail Wind Park, LLC - Oregon Trail Wind Park</v>
      </c>
      <c r="N1249" t="str">
        <f t="shared" ref="N1249:N1251" si="252">B1249</f>
        <v>Extra Apprenticeship Credit</v>
      </c>
    </row>
    <row r="1250" spans="1:14" x14ac:dyDescent="0.25">
      <c r="A1250" s="63"/>
      <c r="B1250" s="2" t="s">
        <v>110</v>
      </c>
      <c r="C1250" s="66"/>
      <c r="D1250" s="16">
        <v>0</v>
      </c>
      <c r="E1250" s="112">
        <v>0</v>
      </c>
      <c r="F1250" s="112">
        <v>0</v>
      </c>
      <c r="G1250" s="112">
        <v>0</v>
      </c>
      <c r="H1250" s="113">
        <v>0</v>
      </c>
      <c r="L1250" t="str">
        <f t="shared" si="239"/>
        <v>REC only</v>
      </c>
      <c r="M1250" t="str">
        <f t="shared" si="240"/>
        <v>Oregon Trail Wind Park, LLC - Oregon Trail Wind Park</v>
      </c>
      <c r="N1250" t="str">
        <f t="shared" si="252"/>
        <v>Distributed Generation Bonus</v>
      </c>
    </row>
    <row r="1251" spans="1:14" x14ac:dyDescent="0.25">
      <c r="A1251" s="63"/>
      <c r="B1251" s="1" t="s">
        <v>111</v>
      </c>
      <c r="C1251" s="79"/>
      <c r="D1251" s="74">
        <f>ROUND(D1249+D1250,0)</f>
        <v>0</v>
      </c>
      <c r="E1251" s="74">
        <f>ROUND(E1249+E1250,0)</f>
        <v>0</v>
      </c>
      <c r="F1251" s="74">
        <f>ROUND(F1249+F1250,0)</f>
        <v>0</v>
      </c>
      <c r="G1251" s="74">
        <f>ROUND(G1249+G1250,0)</f>
        <v>0</v>
      </c>
      <c r="H1251" s="74">
        <f>ROUND(H1249+H1250,0)</f>
        <v>0</v>
      </c>
      <c r="L1251" t="str">
        <f t="shared" si="239"/>
        <v>REC only</v>
      </c>
      <c r="M1251" t="str">
        <f t="shared" si="240"/>
        <v>Oregon Trail Wind Park, LLC - Oregon Trail Wind Park</v>
      </c>
      <c r="N1251" t="str">
        <f t="shared" si="252"/>
        <v>Total Quantity from Non REC Eligible Generation</v>
      </c>
    </row>
    <row r="1252" spans="1:14" x14ac:dyDescent="0.25">
      <c r="A1252" s="63"/>
      <c r="B1252" s="63"/>
      <c r="C1252" s="63"/>
      <c r="D1252" s="75"/>
      <c r="E1252" s="75"/>
      <c r="F1252" s="75"/>
      <c r="G1252" s="75"/>
      <c r="H1252" s="76"/>
      <c r="L1252" t="str">
        <f t="shared" si="239"/>
        <v>REC only</v>
      </c>
      <c r="M1252" t="str">
        <f t="shared" si="240"/>
        <v>Oregon Trail Wind Park, LLC - Oregon Trail Wind Park</v>
      </c>
    </row>
    <row r="1253" spans="1:14" ht="18.75" x14ac:dyDescent="0.3">
      <c r="A1253" s="65" t="s">
        <v>137</v>
      </c>
      <c r="B1253" s="63"/>
      <c r="C1253" s="63"/>
      <c r="D1253" s="6">
        <f>E1253-1</f>
        <v>2020</v>
      </c>
      <c r="E1253" s="6">
        <f>F1253-1</f>
        <v>2021</v>
      </c>
      <c r="F1253" s="6">
        <f>G1253-1</f>
        <v>2022</v>
      </c>
      <c r="G1253" s="6">
        <f>H1253-1</f>
        <v>2023</v>
      </c>
      <c r="H1253" s="6">
        <v>2024</v>
      </c>
      <c r="L1253" t="str">
        <f t="shared" ref="L1253:L1316" si="253">VLOOKUP(M1253,$B$4:$D$47,3)</f>
        <v>REC only</v>
      </c>
      <c r="M1253" t="str">
        <f t="shared" ref="M1253:M1315" si="254">M1252</f>
        <v>Oregon Trail Wind Park, LLC - Oregon Trail Wind Park</v>
      </c>
    </row>
    <row r="1254" spans="1:14" x14ac:dyDescent="0.25">
      <c r="A1254" s="63"/>
      <c r="B1254" s="2" t="s">
        <v>130</v>
      </c>
      <c r="C1254" s="66"/>
      <c r="D1254" s="67">
        <v>0</v>
      </c>
      <c r="E1254" s="67">
        <v>0</v>
      </c>
      <c r="F1254" s="67">
        <v>0</v>
      </c>
      <c r="G1254" s="67">
        <v>0</v>
      </c>
      <c r="H1254" s="68">
        <v>0</v>
      </c>
      <c r="L1254" t="str">
        <f t="shared" si="253"/>
        <v>REC only</v>
      </c>
      <c r="M1254" t="str">
        <f t="shared" si="254"/>
        <v>Oregon Trail Wind Park, LLC - Oregon Trail Wind Park</v>
      </c>
      <c r="N1254" t="str">
        <f t="shared" ref="N1254:N1257" si="255">B1254</f>
        <v>Quantity of RECs Sold</v>
      </c>
    </row>
    <row r="1255" spans="1:14" x14ac:dyDescent="0.25">
      <c r="A1255" s="63"/>
      <c r="B1255" s="77" t="s">
        <v>131</v>
      </c>
      <c r="C1255" s="108"/>
      <c r="D1255" s="103">
        <v>0</v>
      </c>
      <c r="E1255" s="103">
        <v>0</v>
      </c>
      <c r="F1255" s="103">
        <v>0</v>
      </c>
      <c r="G1255" s="103">
        <v>0</v>
      </c>
      <c r="H1255" s="104">
        <v>0</v>
      </c>
      <c r="L1255" t="str">
        <f t="shared" si="253"/>
        <v>REC only</v>
      </c>
      <c r="M1255" t="str">
        <f t="shared" si="254"/>
        <v>Oregon Trail Wind Park, LLC - Oregon Trail Wind Park</v>
      </c>
      <c r="N1255" t="str">
        <f t="shared" si="255"/>
        <v>Bonus Incentives Transferred</v>
      </c>
    </row>
    <row r="1256" spans="1:14" x14ac:dyDescent="0.25">
      <c r="A1256" s="63"/>
      <c r="B1256" s="77" t="s">
        <v>132</v>
      </c>
      <c r="D1256" s="105">
        <v>0</v>
      </c>
      <c r="E1256" s="106">
        <v>0</v>
      </c>
      <c r="F1256" s="106">
        <v>0</v>
      </c>
      <c r="G1256" s="106">
        <v>0</v>
      </c>
      <c r="H1256" s="107">
        <v>0</v>
      </c>
      <c r="L1256" t="str">
        <f t="shared" si="253"/>
        <v>REC only</v>
      </c>
      <c r="M1256" t="str">
        <f t="shared" si="254"/>
        <v>Oregon Trail Wind Park, LLC - Oregon Trail Wind Park</v>
      </c>
      <c r="N1256" t="str">
        <f t="shared" si="255"/>
        <v>Bonus Incentives Not Realized</v>
      </c>
    </row>
    <row r="1257" spans="1:14" x14ac:dyDescent="0.25">
      <c r="A1257" s="63"/>
      <c r="B1257" s="1" t="s">
        <v>133</v>
      </c>
      <c r="C1257" s="63"/>
      <c r="D1257" s="78">
        <f>SUM(D1254:D1256)</f>
        <v>0</v>
      </c>
      <c r="E1257" s="78">
        <f>SUM(E1254:E1256)</f>
        <v>0</v>
      </c>
      <c r="F1257" s="78">
        <f>SUM(F1254:F1256)</f>
        <v>0</v>
      </c>
      <c r="G1257" s="78">
        <f>SUM(G1254:G1256)</f>
        <v>0</v>
      </c>
      <c r="H1257" s="78">
        <f>SUM(H1254:H1256)</f>
        <v>0</v>
      </c>
      <c r="L1257" t="str">
        <f t="shared" si="253"/>
        <v>REC only</v>
      </c>
      <c r="M1257" t="str">
        <f t="shared" si="254"/>
        <v>Oregon Trail Wind Park, LLC - Oregon Trail Wind Park</v>
      </c>
      <c r="N1257" t="str">
        <f t="shared" si="255"/>
        <v>Total Sold / Transferred / Unrealized</v>
      </c>
    </row>
    <row r="1258" spans="1:14" x14ac:dyDescent="0.25">
      <c r="A1258" s="63"/>
      <c r="B1258" s="79"/>
      <c r="C1258" s="63"/>
      <c r="D1258" s="72"/>
      <c r="E1258" s="72"/>
      <c r="F1258" s="72"/>
      <c r="G1258" s="72"/>
      <c r="H1258" s="78"/>
      <c r="L1258" t="str">
        <f t="shared" si="253"/>
        <v>REC only</v>
      </c>
      <c r="M1258" t="str">
        <f t="shared" si="254"/>
        <v>Oregon Trail Wind Park, LLC - Oregon Trail Wind Park</v>
      </c>
    </row>
    <row r="1259" spans="1:14" ht="18.75" x14ac:dyDescent="0.3">
      <c r="A1259" s="65" t="s">
        <v>124</v>
      </c>
      <c r="B1259" s="63"/>
      <c r="C1259" s="63"/>
      <c r="D1259" s="6">
        <f>E1259-1</f>
        <v>2020</v>
      </c>
      <c r="E1259" s="6">
        <f>F1259-1</f>
        <v>2021</v>
      </c>
      <c r="F1259" s="6">
        <f>G1259-1</f>
        <v>2022</v>
      </c>
      <c r="G1259" s="6">
        <f>H1259-1</f>
        <v>2023</v>
      </c>
      <c r="H1259" s="6">
        <v>2024</v>
      </c>
      <c r="L1259" t="str">
        <f t="shared" si="253"/>
        <v>REC only</v>
      </c>
      <c r="M1259" t="str">
        <f t="shared" si="254"/>
        <v>Oregon Trail Wind Park, LLC - Oregon Trail Wind Park</v>
      </c>
    </row>
    <row r="1260" spans="1:14" x14ac:dyDescent="0.25">
      <c r="A1260" s="63"/>
      <c r="B1260" s="2" t="str">
        <f>(D1259-1) &amp; " Surplus Applied to " &amp; D1259</f>
        <v>2019 Surplus Applied to 2020</v>
      </c>
      <c r="C1260" s="63"/>
      <c r="D1260" s="80">
        <v>9879</v>
      </c>
      <c r="E1260" s="81"/>
      <c r="F1260" s="81"/>
      <c r="G1260" s="81"/>
      <c r="H1260" s="82"/>
      <c r="L1260" t="str">
        <f t="shared" si="253"/>
        <v>REC only</v>
      </c>
      <c r="M1260" t="str">
        <f t="shared" si="254"/>
        <v>Oregon Trail Wind Park, LLC - Oregon Trail Wind Park</v>
      </c>
      <c r="N1260" t="str">
        <f t="shared" ref="N1260:N1270" si="256">B1260</f>
        <v>2019 Surplus Applied to 2020</v>
      </c>
    </row>
    <row r="1261" spans="1:14" x14ac:dyDescent="0.25">
      <c r="A1261" s="63"/>
      <c r="B1261" s="2" t="str">
        <f>D1259 &amp; " Surplus Applied to " &amp; (D1259-1)</f>
        <v>2020 Surplus Applied to 2019</v>
      </c>
      <c r="C1261" s="63"/>
      <c r="D1261" s="83">
        <v>0</v>
      </c>
      <c r="E1261" s="84"/>
      <c r="F1261" s="84"/>
      <c r="G1261" s="84"/>
      <c r="H1261" s="85"/>
      <c r="L1261" t="str">
        <f t="shared" si="253"/>
        <v>REC only</v>
      </c>
      <c r="M1261" t="str">
        <f t="shared" si="254"/>
        <v>Oregon Trail Wind Park, LLC - Oregon Trail Wind Park</v>
      </c>
      <c r="N1261" t="str">
        <f t="shared" si="256"/>
        <v>2020 Surplus Applied to 2019</v>
      </c>
    </row>
    <row r="1262" spans="1:14" x14ac:dyDescent="0.25">
      <c r="A1262" s="63"/>
      <c r="B1262" s="2" t="str">
        <f>(E1259-1) &amp; " Surplus Applied to " &amp; E1259</f>
        <v>2020 Surplus Applied to 2021</v>
      </c>
      <c r="C1262" s="63"/>
      <c r="D1262" s="86">
        <f>-E1262</f>
        <v>0</v>
      </c>
      <c r="E1262" s="87">
        <v>0</v>
      </c>
      <c r="F1262" s="35"/>
      <c r="G1262" s="35"/>
      <c r="H1262" s="36"/>
      <c r="L1262" t="str">
        <f t="shared" si="253"/>
        <v>REC only</v>
      </c>
      <c r="M1262" t="str">
        <f t="shared" si="254"/>
        <v>Oregon Trail Wind Park, LLC - Oregon Trail Wind Park</v>
      </c>
      <c r="N1262" t="str">
        <f t="shared" si="256"/>
        <v>2020 Surplus Applied to 2021</v>
      </c>
    </row>
    <row r="1263" spans="1:14" x14ac:dyDescent="0.25">
      <c r="A1263" s="63"/>
      <c r="B1263" s="2" t="str">
        <f>E1259 &amp; " Surplus Applied to " &amp; (E1259-1)</f>
        <v>2021 Surplus Applied to 2020</v>
      </c>
      <c r="C1263" s="63"/>
      <c r="D1263" s="88">
        <f>-E1263</f>
        <v>0</v>
      </c>
      <c r="E1263" s="89">
        <v>0</v>
      </c>
      <c r="F1263" s="84"/>
      <c r="G1263" s="84"/>
      <c r="H1263" s="85"/>
      <c r="L1263" t="str">
        <f t="shared" si="253"/>
        <v>REC only</v>
      </c>
      <c r="M1263" t="str">
        <f t="shared" si="254"/>
        <v>Oregon Trail Wind Park, LLC - Oregon Trail Wind Park</v>
      </c>
      <c r="N1263" t="str">
        <f t="shared" si="256"/>
        <v>2021 Surplus Applied to 2020</v>
      </c>
    </row>
    <row r="1264" spans="1:14" x14ac:dyDescent="0.25">
      <c r="A1264" s="63"/>
      <c r="B1264" s="2" t="str">
        <f>(F1259-1) &amp; " Surplus Applied to " &amp; F1259</f>
        <v>2021 Surplus Applied to 2022</v>
      </c>
      <c r="C1264" s="63"/>
      <c r="D1264" s="41"/>
      <c r="E1264" s="90">
        <f>-F1264</f>
        <v>0</v>
      </c>
      <c r="F1264" s="38">
        <v>0</v>
      </c>
      <c r="G1264" s="39"/>
      <c r="H1264" s="40"/>
      <c r="L1264" t="str">
        <f t="shared" si="253"/>
        <v>REC only</v>
      </c>
      <c r="M1264" t="str">
        <f t="shared" si="254"/>
        <v>Oregon Trail Wind Park, LLC - Oregon Trail Wind Park</v>
      </c>
      <c r="N1264" t="str">
        <f t="shared" si="256"/>
        <v>2021 Surplus Applied to 2022</v>
      </c>
    </row>
    <row r="1265" spans="1:14" x14ac:dyDescent="0.25">
      <c r="A1265" s="63"/>
      <c r="B1265" s="2" t="str">
        <f>F1259 &amp; " Surplus Applied to " &amp; (F1259-1)</f>
        <v>2022 Surplus Applied to 2021</v>
      </c>
      <c r="C1265" s="63"/>
      <c r="D1265" s="91"/>
      <c r="E1265" s="92">
        <f>-F1265</f>
        <v>0</v>
      </c>
      <c r="F1265" s="89">
        <v>0</v>
      </c>
      <c r="G1265" s="84"/>
      <c r="H1265" s="85"/>
      <c r="L1265" t="str">
        <f t="shared" si="253"/>
        <v>REC only</v>
      </c>
      <c r="M1265" t="str">
        <f t="shared" si="254"/>
        <v>Oregon Trail Wind Park, LLC - Oregon Trail Wind Park</v>
      </c>
      <c r="N1265" t="str">
        <f t="shared" si="256"/>
        <v>2022 Surplus Applied to 2021</v>
      </c>
    </row>
    <row r="1266" spans="1:14" x14ac:dyDescent="0.25">
      <c r="A1266" s="63"/>
      <c r="B1266" s="2" t="str">
        <f>(G1259-1) &amp; " Surplus Applied to " &amp; G1259</f>
        <v>2022 Surplus Applied to 2023</v>
      </c>
      <c r="C1266" s="63"/>
      <c r="D1266" s="41"/>
      <c r="E1266" s="39"/>
      <c r="F1266" s="90">
        <f>-G1266</f>
        <v>0</v>
      </c>
      <c r="G1266" s="38">
        <v>0</v>
      </c>
      <c r="H1266" s="40"/>
      <c r="L1266" t="str">
        <f t="shared" si="253"/>
        <v>REC only</v>
      </c>
      <c r="M1266" t="str">
        <f t="shared" si="254"/>
        <v>Oregon Trail Wind Park, LLC - Oregon Trail Wind Park</v>
      </c>
      <c r="N1266" t="str">
        <f t="shared" si="256"/>
        <v>2022 Surplus Applied to 2023</v>
      </c>
    </row>
    <row r="1267" spans="1:14" x14ac:dyDescent="0.25">
      <c r="A1267" s="63"/>
      <c r="B1267" s="2" t="str">
        <f>G1259 &amp; " Surplus Applied to " &amp; (G1259-1)</f>
        <v>2023 Surplus Applied to 2022</v>
      </c>
      <c r="C1267" s="63"/>
      <c r="D1267" s="91"/>
      <c r="E1267" s="84"/>
      <c r="F1267" s="92">
        <f>-G1267</f>
        <v>0</v>
      </c>
      <c r="G1267" s="89">
        <v>0</v>
      </c>
      <c r="H1267" s="85"/>
      <c r="L1267" t="str">
        <f t="shared" si="253"/>
        <v>REC only</v>
      </c>
      <c r="M1267" t="str">
        <f t="shared" si="254"/>
        <v>Oregon Trail Wind Park, LLC - Oregon Trail Wind Park</v>
      </c>
      <c r="N1267" t="str">
        <f t="shared" si="256"/>
        <v>2023 Surplus Applied to 2022</v>
      </c>
    </row>
    <row r="1268" spans="1:14" x14ac:dyDescent="0.25">
      <c r="A1268" s="63"/>
      <c r="B1268" s="2" t="str">
        <f>(H1259-1) &amp; " Surplus Applied to " &amp; H1259</f>
        <v>2023 Surplus Applied to 2024</v>
      </c>
      <c r="C1268" s="63"/>
      <c r="D1268" s="41"/>
      <c r="E1268" s="39"/>
      <c r="F1268" s="39"/>
      <c r="G1268" s="90">
        <f>-H1268</f>
        <v>0</v>
      </c>
      <c r="H1268" s="42">
        <v>0</v>
      </c>
      <c r="L1268" t="str">
        <f t="shared" si="253"/>
        <v>REC only</v>
      </c>
      <c r="M1268" t="str">
        <f t="shared" si="254"/>
        <v>Oregon Trail Wind Park, LLC - Oregon Trail Wind Park</v>
      </c>
      <c r="N1268" t="str">
        <f t="shared" si="256"/>
        <v>2023 Surplus Applied to 2024</v>
      </c>
    </row>
    <row r="1269" spans="1:14" x14ac:dyDescent="0.25">
      <c r="A1269" s="63"/>
      <c r="B1269" s="2" t="str">
        <f>H1259 &amp; " Surplus Applied to " &amp; (H1259-1)</f>
        <v>2024 Surplus Applied to 2023</v>
      </c>
      <c r="C1269" s="63"/>
      <c r="D1269" s="93"/>
      <c r="E1269" s="94"/>
      <c r="F1269" s="94"/>
      <c r="G1269" s="95">
        <f>-H1269</f>
        <v>0</v>
      </c>
      <c r="H1269" s="96">
        <v>0</v>
      </c>
      <c r="L1269" t="str">
        <f t="shared" si="253"/>
        <v>REC only</v>
      </c>
      <c r="M1269" t="str">
        <f t="shared" si="254"/>
        <v>Oregon Trail Wind Park, LLC - Oregon Trail Wind Park</v>
      </c>
      <c r="N1269" t="str">
        <f t="shared" si="256"/>
        <v>2024 Surplus Applied to 2023</v>
      </c>
    </row>
    <row r="1270" spans="1:14" x14ac:dyDescent="0.25">
      <c r="A1270" s="63"/>
      <c r="B1270" s="1" t="s">
        <v>125</v>
      </c>
      <c r="C1270" s="63"/>
      <c r="D1270" s="78">
        <f>SUM(D1260:D1269)</f>
        <v>9879</v>
      </c>
      <c r="E1270" s="78">
        <f>SUM(E1260:E1269)</f>
        <v>0</v>
      </c>
      <c r="F1270" s="78">
        <f>SUM(F1260:F1269)</f>
        <v>0</v>
      </c>
      <c r="G1270" s="78">
        <f>SUM(G1260:G1269)</f>
        <v>0</v>
      </c>
      <c r="H1270" s="78">
        <f>SUM(H1260:H1269)</f>
        <v>0</v>
      </c>
      <c r="L1270" t="str">
        <f t="shared" si="253"/>
        <v>REC only</v>
      </c>
      <c r="M1270" t="str">
        <f t="shared" si="254"/>
        <v>Oregon Trail Wind Park, LLC - Oregon Trail Wind Park</v>
      </c>
      <c r="N1270" t="str">
        <f t="shared" si="256"/>
        <v>Net Surplus Adjustments</v>
      </c>
    </row>
    <row r="1271" spans="1:14" x14ac:dyDescent="0.25">
      <c r="A1271" s="63"/>
      <c r="B1271" s="79"/>
      <c r="C1271" s="63"/>
      <c r="D1271" s="78"/>
      <c r="E1271" s="78"/>
      <c r="F1271" s="78"/>
      <c r="G1271" s="78"/>
      <c r="H1271" s="78"/>
      <c r="L1271" t="str">
        <f t="shared" si="253"/>
        <v>REC only</v>
      </c>
      <c r="M1271" t="str">
        <f t="shared" si="254"/>
        <v>Oregon Trail Wind Park, LLC - Oregon Trail Wind Park</v>
      </c>
    </row>
    <row r="1272" spans="1:14" x14ac:dyDescent="0.25">
      <c r="A1272" s="63"/>
      <c r="B1272" s="1" t="s">
        <v>126</v>
      </c>
      <c r="C1272" s="66"/>
      <c r="D1272" s="97">
        <v>0</v>
      </c>
      <c r="E1272" s="98">
        <v>0</v>
      </c>
      <c r="F1272" s="98">
        <v>0</v>
      </c>
      <c r="G1272" s="98">
        <v>0</v>
      </c>
      <c r="H1272" s="99">
        <v>0</v>
      </c>
      <c r="L1272" t="str">
        <f t="shared" si="253"/>
        <v>REC only</v>
      </c>
      <c r="M1272" t="str">
        <f t="shared" si="254"/>
        <v>Oregon Trail Wind Park, LLC - Oregon Trail Wind Park</v>
      </c>
      <c r="N1272" t="str">
        <f t="shared" ref="N1272" si="257">B1272</f>
        <v>Adjustment for Events Beyond Control</v>
      </c>
    </row>
    <row r="1273" spans="1:14" x14ac:dyDescent="0.25">
      <c r="A1273" s="63"/>
      <c r="B1273" s="79"/>
      <c r="C1273" s="63"/>
      <c r="D1273" s="78"/>
      <c r="E1273" s="78"/>
      <c r="F1273" s="78"/>
      <c r="G1273" s="78"/>
      <c r="H1273" s="78"/>
      <c r="L1273" t="str">
        <f t="shared" si="253"/>
        <v>REC only</v>
      </c>
      <c r="M1273" t="str">
        <f t="shared" si="254"/>
        <v>Oregon Trail Wind Park, LLC - Oregon Trail Wind Park</v>
      </c>
    </row>
    <row r="1274" spans="1:14" ht="18.75" x14ac:dyDescent="0.3">
      <c r="A1274" s="65" t="s">
        <v>138</v>
      </c>
      <c r="B1274" s="63"/>
      <c r="C1274" s="66"/>
      <c r="D1274" s="100">
        <f>SUM(D1246,D1251,D1257,D1270,D1272)</f>
        <v>9879</v>
      </c>
      <c r="E1274" s="100">
        <f>SUM(E1246,E1251,E1257,E1270,E1272)</f>
        <v>0</v>
      </c>
      <c r="F1274" s="100">
        <f>SUM(F1246,F1251,F1257,F1270,F1272)</f>
        <v>0</v>
      </c>
      <c r="G1274" s="100">
        <f>SUM(G1246,G1251,G1257,G1270,G1272)</f>
        <v>0</v>
      </c>
      <c r="H1274" s="101">
        <f>SUM(H1246,H1251,H1257,H1270,H1272)</f>
        <v>0</v>
      </c>
      <c r="L1274" t="str">
        <f t="shared" si="253"/>
        <v>REC only</v>
      </c>
      <c r="M1274" t="str">
        <f t="shared" si="254"/>
        <v>Oregon Trail Wind Park, LLC - Oregon Trail Wind Park</v>
      </c>
    </row>
    <row r="1275" spans="1:14" x14ac:dyDescent="0.25">
      <c r="A1275" s="63"/>
      <c r="B1275" s="79"/>
      <c r="C1275" s="102" t="s">
        <v>128</v>
      </c>
      <c r="D1275" s="78">
        <v>9879</v>
      </c>
      <c r="E1275" s="78">
        <v>0</v>
      </c>
      <c r="F1275" s="78">
        <v>0</v>
      </c>
      <c r="G1275" s="78">
        <v>0</v>
      </c>
      <c r="H1275" s="78">
        <v>0</v>
      </c>
      <c r="L1275" t="str">
        <f t="shared" si="253"/>
        <v>REC only</v>
      </c>
      <c r="M1275" t="str">
        <f t="shared" si="254"/>
        <v>Oregon Trail Wind Park, LLC - Oregon Trail Wind Park</v>
      </c>
    </row>
    <row r="1276" spans="1:14" x14ac:dyDescent="0.25">
      <c r="A1276" s="63" t="s">
        <v>145</v>
      </c>
      <c r="B1276" s="63"/>
      <c r="C1276" s="63"/>
      <c r="D1276" s="64"/>
      <c r="E1276" s="64"/>
      <c r="F1276" s="64"/>
      <c r="G1276" s="64"/>
      <c r="H1276" s="64"/>
      <c r="L1276" t="str">
        <f t="shared" si="253"/>
        <v>REC only</v>
      </c>
      <c r="M1276" t="str">
        <f t="shared" si="254"/>
        <v>Oregon Trail Wind Park, LLC - Oregon Trail Wind Park</v>
      </c>
    </row>
    <row r="1277" spans="1:14" x14ac:dyDescent="0.25">
      <c r="L1277" t="str">
        <f t="shared" si="253"/>
        <v>REC only</v>
      </c>
      <c r="M1277" t="str">
        <f t="shared" si="254"/>
        <v>Oregon Trail Wind Park, LLC - Oregon Trail Wind Park</v>
      </c>
    </row>
    <row r="1278" spans="1:14" ht="21" x14ac:dyDescent="0.35">
      <c r="A1278" s="58">
        <f>A1240+1</f>
        <v>33</v>
      </c>
      <c r="B1278" s="58"/>
      <c r="C1278" s="59" t="s">
        <v>73</v>
      </c>
      <c r="D1278" s="60"/>
      <c r="E1278" s="61"/>
      <c r="F1278" s="61"/>
      <c r="G1278" s="61"/>
      <c r="H1278" s="62"/>
      <c r="L1278" t="str">
        <f t="shared" si="253"/>
        <v>REC only</v>
      </c>
      <c r="M1278" t="str">
        <f t="shared" ref="M1278" si="258">C1278</f>
        <v>PaTu Wind Farm - PaTu Wind</v>
      </c>
    </row>
    <row r="1279" spans="1:14" x14ac:dyDescent="0.25">
      <c r="A1279" s="63"/>
      <c r="B1279" s="63"/>
      <c r="C1279" s="63" t="s">
        <v>32</v>
      </c>
      <c r="D1279" s="64"/>
      <c r="E1279" s="64"/>
      <c r="F1279" s="64"/>
      <c r="G1279" s="64"/>
      <c r="H1279" s="64"/>
      <c r="L1279" t="str">
        <f t="shared" si="253"/>
        <v>REC only</v>
      </c>
      <c r="M1279" t="str">
        <f t="shared" ref="M1279" si="259">M1278</f>
        <v>PaTu Wind Farm - PaTu Wind</v>
      </c>
    </row>
    <row r="1280" spans="1:14" ht="18.75" x14ac:dyDescent="0.3">
      <c r="A1280" s="65" t="s">
        <v>134</v>
      </c>
      <c r="B1280" s="65"/>
      <c r="C1280" s="63"/>
      <c r="D1280" s="6">
        <f>E1280-1</f>
        <v>2020</v>
      </c>
      <c r="E1280" s="6">
        <f>F1280-1</f>
        <v>2021</v>
      </c>
      <c r="F1280" s="6">
        <f>G1280-1</f>
        <v>2022</v>
      </c>
      <c r="G1280" s="6">
        <f>H1280-1</f>
        <v>2023</v>
      </c>
      <c r="H1280" s="6">
        <v>2024</v>
      </c>
      <c r="L1280" t="str">
        <f t="shared" si="253"/>
        <v>REC only</v>
      </c>
      <c r="M1280" t="str">
        <f t="shared" si="254"/>
        <v>PaTu Wind Farm - PaTu Wind</v>
      </c>
    </row>
    <row r="1281" spans="1:14" x14ac:dyDescent="0.25">
      <c r="A1281" s="63"/>
      <c r="B1281" s="2" t="str">
        <f>"Total MWh Produced from " &amp;C1278</f>
        <v>Total MWh Produced from PaTu Wind Farm - PaTu Wind</v>
      </c>
      <c r="C1281" s="66"/>
      <c r="D1281" s="67">
        <v>0</v>
      </c>
      <c r="E1281" s="67">
        <v>0</v>
      </c>
      <c r="F1281" s="67">
        <v>0</v>
      </c>
      <c r="G1281" s="67">
        <v>0</v>
      </c>
      <c r="H1281" s="68">
        <v>0</v>
      </c>
      <c r="L1281" t="str">
        <f t="shared" si="253"/>
        <v>REC only</v>
      </c>
      <c r="M1281" t="str">
        <f t="shared" si="254"/>
        <v>PaTu Wind Farm - PaTu Wind</v>
      </c>
      <c r="N1281" t="str">
        <f t="shared" ref="N1281:N1284" si="260">B1281</f>
        <v>Total MWh Produced from PaTu Wind Farm - PaTu Wind</v>
      </c>
    </row>
    <row r="1282" spans="1:14" x14ac:dyDescent="0.25">
      <c r="A1282" s="63"/>
      <c r="B1282" s="2" t="s">
        <v>102</v>
      </c>
      <c r="C1282" s="66"/>
      <c r="D1282" s="157">
        <v>1</v>
      </c>
      <c r="E1282" s="157">
        <v>1</v>
      </c>
      <c r="F1282" s="157">
        <v>1</v>
      </c>
      <c r="G1282" s="157">
        <v>1</v>
      </c>
      <c r="H1282" s="158">
        <v>1</v>
      </c>
      <c r="L1282" t="str">
        <f t="shared" si="253"/>
        <v>REC only</v>
      </c>
      <c r="M1282" t="str">
        <f t="shared" si="254"/>
        <v>PaTu Wind Farm - PaTu Wind</v>
      </c>
      <c r="N1282" t="str">
        <f t="shared" si="260"/>
        <v>Percent of MWh Qualifying Under RCW 19.285</v>
      </c>
    </row>
    <row r="1283" spans="1:14" x14ac:dyDescent="0.25">
      <c r="A1283" s="63"/>
      <c r="B1283" s="2" t="s">
        <v>135</v>
      </c>
      <c r="C1283" s="66"/>
      <c r="D1283" s="69">
        <v>1</v>
      </c>
      <c r="E1283" s="69">
        <v>1</v>
      </c>
      <c r="F1283" s="69">
        <v>1</v>
      </c>
      <c r="G1283" s="69">
        <v>1</v>
      </c>
      <c r="H1283" s="70">
        <v>1</v>
      </c>
      <c r="L1283" t="str">
        <f t="shared" si="253"/>
        <v>REC only</v>
      </c>
      <c r="M1283" t="str">
        <f t="shared" si="254"/>
        <v>PaTu Wind Farm - PaTu Wind</v>
      </c>
      <c r="N1283" t="str">
        <f t="shared" si="260"/>
        <v>Percent of Qualifying MWh Allocated to WA</v>
      </c>
    </row>
    <row r="1284" spans="1:14" x14ac:dyDescent="0.25">
      <c r="A1284" s="63"/>
      <c r="B1284" s="1" t="s">
        <v>101</v>
      </c>
      <c r="C1284" s="79"/>
      <c r="D1284" s="159">
        <f>ROUNDDOWN(D1281*D1282*D1283,0)</f>
        <v>0</v>
      </c>
      <c r="E1284" s="159">
        <f>ROUNDDOWN(E1281*E1282*E1283,0)</f>
        <v>0</v>
      </c>
      <c r="F1284" s="159">
        <f>ROUNDDOWN(F1281*F1282*F1283,0)</f>
        <v>0</v>
      </c>
      <c r="G1284" s="159">
        <f>ROUNDDOWN(G1281*G1282*G1283,0)</f>
        <v>0</v>
      </c>
      <c r="H1284" s="159">
        <f>ROUNDDOWN(H1281*H1282*H1283,0)</f>
        <v>0</v>
      </c>
      <c r="L1284" t="str">
        <f t="shared" si="253"/>
        <v>REC only</v>
      </c>
      <c r="M1284" t="str">
        <f t="shared" si="254"/>
        <v>PaTu Wind Farm - PaTu Wind</v>
      </c>
      <c r="N1284" t="str">
        <f t="shared" si="260"/>
        <v>Eligible MWh Available for RCW 19.285 Compliance</v>
      </c>
    </row>
    <row r="1285" spans="1:14" x14ac:dyDescent="0.25">
      <c r="A1285" s="63"/>
      <c r="B1285" s="63"/>
      <c r="C1285" s="63"/>
      <c r="D1285" s="71"/>
      <c r="E1285" s="71"/>
      <c r="F1285" s="71"/>
      <c r="G1285" s="72"/>
      <c r="H1285" s="73"/>
      <c r="L1285" t="str">
        <f t="shared" si="253"/>
        <v>REC only</v>
      </c>
      <c r="M1285" t="str">
        <f t="shared" si="254"/>
        <v>PaTu Wind Farm - PaTu Wind</v>
      </c>
    </row>
    <row r="1286" spans="1:14" ht="18.75" x14ac:dyDescent="0.3">
      <c r="A1286" s="65" t="s">
        <v>136</v>
      </c>
      <c r="B1286" s="63"/>
      <c r="C1286" s="63"/>
      <c r="D1286" s="6">
        <f>E1286-1</f>
        <v>2020</v>
      </c>
      <c r="E1286" s="6">
        <f>F1286-1</f>
        <v>2021</v>
      </c>
      <c r="F1286" s="6">
        <f>G1286-1</f>
        <v>2022</v>
      </c>
      <c r="G1286" s="6">
        <f>H1286-1</f>
        <v>2023</v>
      </c>
      <c r="H1286" s="6">
        <v>2024</v>
      </c>
      <c r="L1286" t="str">
        <f t="shared" si="253"/>
        <v>REC only</v>
      </c>
      <c r="M1286" t="str">
        <f t="shared" si="254"/>
        <v>PaTu Wind Farm - PaTu Wind</v>
      </c>
    </row>
    <row r="1287" spans="1:14" x14ac:dyDescent="0.25">
      <c r="A1287" s="63"/>
      <c r="B1287" s="2" t="s">
        <v>106</v>
      </c>
      <c r="C1287" s="66"/>
      <c r="D1287" s="109">
        <v>0</v>
      </c>
      <c r="E1287" s="110">
        <v>0</v>
      </c>
      <c r="F1287" s="110">
        <v>0</v>
      </c>
      <c r="G1287" s="110">
        <v>0</v>
      </c>
      <c r="H1287" s="111">
        <v>0</v>
      </c>
      <c r="L1287" t="str">
        <f t="shared" si="253"/>
        <v>REC only</v>
      </c>
      <c r="M1287" t="str">
        <f t="shared" si="254"/>
        <v>PaTu Wind Farm - PaTu Wind</v>
      </c>
      <c r="N1287" t="str">
        <f t="shared" ref="N1287:N1289" si="261">B1287</f>
        <v>Extra Apprenticeship Credit</v>
      </c>
    </row>
    <row r="1288" spans="1:14" x14ac:dyDescent="0.25">
      <c r="A1288" s="63"/>
      <c r="B1288" s="2" t="s">
        <v>110</v>
      </c>
      <c r="C1288" s="66"/>
      <c r="D1288" s="16">
        <v>0</v>
      </c>
      <c r="E1288" s="112">
        <v>0</v>
      </c>
      <c r="F1288" s="112">
        <v>0</v>
      </c>
      <c r="G1288" s="112">
        <v>0</v>
      </c>
      <c r="H1288" s="113">
        <v>0</v>
      </c>
      <c r="L1288" t="str">
        <f t="shared" si="253"/>
        <v>REC only</v>
      </c>
      <c r="M1288" t="str">
        <f t="shared" si="254"/>
        <v>PaTu Wind Farm - PaTu Wind</v>
      </c>
      <c r="N1288" t="str">
        <f t="shared" si="261"/>
        <v>Distributed Generation Bonus</v>
      </c>
    </row>
    <row r="1289" spans="1:14" x14ac:dyDescent="0.25">
      <c r="A1289" s="63"/>
      <c r="B1289" s="1" t="s">
        <v>111</v>
      </c>
      <c r="C1289" s="79"/>
      <c r="D1289" s="74">
        <f>ROUND(D1287+D1288,0)</f>
        <v>0</v>
      </c>
      <c r="E1289" s="74">
        <f>ROUND(E1287+E1288,0)</f>
        <v>0</v>
      </c>
      <c r="F1289" s="74">
        <f>ROUND(F1287+F1288,0)</f>
        <v>0</v>
      </c>
      <c r="G1289" s="74">
        <f>ROUND(G1287+G1288,0)</f>
        <v>0</v>
      </c>
      <c r="H1289" s="74">
        <f>ROUND(H1287+H1288,0)</f>
        <v>0</v>
      </c>
      <c r="L1289" t="str">
        <f t="shared" si="253"/>
        <v>REC only</v>
      </c>
      <c r="M1289" t="str">
        <f t="shared" si="254"/>
        <v>PaTu Wind Farm - PaTu Wind</v>
      </c>
      <c r="N1289" t="str">
        <f t="shared" si="261"/>
        <v>Total Quantity from Non REC Eligible Generation</v>
      </c>
    </row>
    <row r="1290" spans="1:14" x14ac:dyDescent="0.25">
      <c r="A1290" s="63"/>
      <c r="B1290" s="63"/>
      <c r="C1290" s="63"/>
      <c r="D1290" s="75"/>
      <c r="E1290" s="75"/>
      <c r="F1290" s="75"/>
      <c r="G1290" s="75"/>
      <c r="H1290" s="76"/>
      <c r="L1290" t="str">
        <f t="shared" si="253"/>
        <v>REC only</v>
      </c>
      <c r="M1290" t="str">
        <f t="shared" si="254"/>
        <v>PaTu Wind Farm - PaTu Wind</v>
      </c>
    </row>
    <row r="1291" spans="1:14" ht="18.75" x14ac:dyDescent="0.3">
      <c r="A1291" s="65" t="s">
        <v>137</v>
      </c>
      <c r="B1291" s="63"/>
      <c r="C1291" s="63"/>
      <c r="D1291" s="6">
        <f>E1291-1</f>
        <v>2020</v>
      </c>
      <c r="E1291" s="6">
        <f>F1291-1</f>
        <v>2021</v>
      </c>
      <c r="F1291" s="6">
        <f>G1291-1</f>
        <v>2022</v>
      </c>
      <c r="G1291" s="6">
        <f>H1291-1</f>
        <v>2023</v>
      </c>
      <c r="H1291" s="6">
        <v>2024</v>
      </c>
      <c r="L1291" t="str">
        <f t="shared" si="253"/>
        <v>REC only</v>
      </c>
      <c r="M1291" t="str">
        <f t="shared" si="254"/>
        <v>PaTu Wind Farm - PaTu Wind</v>
      </c>
    </row>
    <row r="1292" spans="1:14" x14ac:dyDescent="0.25">
      <c r="A1292" s="63"/>
      <c r="B1292" s="2" t="s">
        <v>130</v>
      </c>
      <c r="C1292" s="66"/>
      <c r="D1292" s="67">
        <v>0</v>
      </c>
      <c r="E1292" s="67">
        <v>0</v>
      </c>
      <c r="F1292" s="67">
        <v>0</v>
      </c>
      <c r="G1292" s="67">
        <v>0</v>
      </c>
      <c r="H1292" s="68">
        <v>0</v>
      </c>
      <c r="L1292" t="str">
        <f t="shared" si="253"/>
        <v>REC only</v>
      </c>
      <c r="M1292" t="str">
        <f t="shared" si="254"/>
        <v>PaTu Wind Farm - PaTu Wind</v>
      </c>
      <c r="N1292" t="str">
        <f t="shared" ref="N1292:N1295" si="262">B1292</f>
        <v>Quantity of RECs Sold</v>
      </c>
    </row>
    <row r="1293" spans="1:14" x14ac:dyDescent="0.25">
      <c r="A1293" s="63"/>
      <c r="B1293" s="77" t="s">
        <v>131</v>
      </c>
      <c r="C1293" s="108"/>
      <c r="D1293" s="103">
        <v>0</v>
      </c>
      <c r="E1293" s="103">
        <v>0</v>
      </c>
      <c r="F1293" s="103">
        <v>0</v>
      </c>
      <c r="G1293" s="103">
        <v>0</v>
      </c>
      <c r="H1293" s="104">
        <v>0</v>
      </c>
      <c r="L1293" t="str">
        <f t="shared" si="253"/>
        <v>REC only</v>
      </c>
      <c r="M1293" t="str">
        <f t="shared" si="254"/>
        <v>PaTu Wind Farm - PaTu Wind</v>
      </c>
      <c r="N1293" t="str">
        <f t="shared" si="262"/>
        <v>Bonus Incentives Transferred</v>
      </c>
    </row>
    <row r="1294" spans="1:14" x14ac:dyDescent="0.25">
      <c r="A1294" s="63"/>
      <c r="B1294" s="77" t="s">
        <v>132</v>
      </c>
      <c r="D1294" s="105">
        <v>0</v>
      </c>
      <c r="E1294" s="106">
        <v>0</v>
      </c>
      <c r="F1294" s="106">
        <v>0</v>
      </c>
      <c r="G1294" s="106">
        <v>0</v>
      </c>
      <c r="H1294" s="107">
        <v>0</v>
      </c>
      <c r="L1294" t="str">
        <f t="shared" si="253"/>
        <v>REC only</v>
      </c>
      <c r="M1294" t="str">
        <f t="shared" si="254"/>
        <v>PaTu Wind Farm - PaTu Wind</v>
      </c>
      <c r="N1294" t="str">
        <f t="shared" si="262"/>
        <v>Bonus Incentives Not Realized</v>
      </c>
    </row>
    <row r="1295" spans="1:14" x14ac:dyDescent="0.25">
      <c r="A1295" s="63"/>
      <c r="B1295" s="1" t="s">
        <v>133</v>
      </c>
      <c r="C1295" s="63"/>
      <c r="D1295" s="78">
        <f>SUM(D1292:D1294)</f>
        <v>0</v>
      </c>
      <c r="E1295" s="78">
        <f>SUM(E1292:E1294)</f>
        <v>0</v>
      </c>
      <c r="F1295" s="78">
        <f>SUM(F1292:F1294)</f>
        <v>0</v>
      </c>
      <c r="G1295" s="78">
        <f>SUM(G1292:G1294)</f>
        <v>0</v>
      </c>
      <c r="H1295" s="78">
        <f>SUM(H1292:H1294)</f>
        <v>0</v>
      </c>
      <c r="L1295" t="str">
        <f t="shared" si="253"/>
        <v>REC only</v>
      </c>
      <c r="M1295" t="str">
        <f t="shared" si="254"/>
        <v>PaTu Wind Farm - PaTu Wind</v>
      </c>
      <c r="N1295" t="str">
        <f t="shared" si="262"/>
        <v>Total Sold / Transferred / Unrealized</v>
      </c>
    </row>
    <row r="1296" spans="1:14" x14ac:dyDescent="0.25">
      <c r="A1296" s="63"/>
      <c r="B1296" s="79"/>
      <c r="C1296" s="63"/>
      <c r="D1296" s="72"/>
      <c r="E1296" s="72"/>
      <c r="F1296" s="72"/>
      <c r="G1296" s="72"/>
      <c r="H1296" s="78"/>
      <c r="L1296" t="str">
        <f t="shared" si="253"/>
        <v>REC only</v>
      </c>
      <c r="M1296" t="str">
        <f t="shared" si="254"/>
        <v>PaTu Wind Farm - PaTu Wind</v>
      </c>
    </row>
    <row r="1297" spans="1:14" ht="18.75" x14ac:dyDescent="0.3">
      <c r="A1297" s="65" t="s">
        <v>124</v>
      </c>
      <c r="B1297" s="63"/>
      <c r="C1297" s="63"/>
      <c r="D1297" s="6">
        <f>E1297-1</f>
        <v>2020</v>
      </c>
      <c r="E1297" s="6">
        <f>F1297-1</f>
        <v>2021</v>
      </c>
      <c r="F1297" s="6">
        <f>G1297-1</f>
        <v>2022</v>
      </c>
      <c r="G1297" s="6">
        <f>H1297-1</f>
        <v>2023</v>
      </c>
      <c r="H1297" s="6">
        <v>2024</v>
      </c>
      <c r="L1297" t="str">
        <f t="shared" si="253"/>
        <v>REC only</v>
      </c>
      <c r="M1297" t="str">
        <f t="shared" si="254"/>
        <v>PaTu Wind Farm - PaTu Wind</v>
      </c>
    </row>
    <row r="1298" spans="1:14" x14ac:dyDescent="0.25">
      <c r="A1298" s="63"/>
      <c r="B1298" s="2" t="str">
        <f>(D1297-1) &amp; " Surplus Applied to " &amp; D1297</f>
        <v>2019 Surplus Applied to 2020</v>
      </c>
      <c r="C1298" s="63"/>
      <c r="D1298" s="80">
        <v>26276</v>
      </c>
      <c r="E1298" s="81"/>
      <c r="F1298" s="81"/>
      <c r="G1298" s="81"/>
      <c r="H1298" s="82"/>
      <c r="L1298" t="str">
        <f t="shared" si="253"/>
        <v>REC only</v>
      </c>
      <c r="M1298" t="str">
        <f t="shared" si="254"/>
        <v>PaTu Wind Farm - PaTu Wind</v>
      </c>
      <c r="N1298" t="str">
        <f t="shared" ref="N1298:N1308" si="263">B1298</f>
        <v>2019 Surplus Applied to 2020</v>
      </c>
    </row>
    <row r="1299" spans="1:14" x14ac:dyDescent="0.25">
      <c r="A1299" s="63"/>
      <c r="B1299" s="2" t="str">
        <f>D1297 &amp; " Surplus Applied to " &amp; (D1297-1)</f>
        <v>2020 Surplus Applied to 2019</v>
      </c>
      <c r="C1299" s="63"/>
      <c r="D1299" s="83">
        <v>0</v>
      </c>
      <c r="E1299" s="84"/>
      <c r="F1299" s="84"/>
      <c r="G1299" s="84"/>
      <c r="H1299" s="85"/>
      <c r="L1299" t="str">
        <f t="shared" si="253"/>
        <v>REC only</v>
      </c>
      <c r="M1299" t="str">
        <f t="shared" si="254"/>
        <v>PaTu Wind Farm - PaTu Wind</v>
      </c>
      <c r="N1299" t="str">
        <f t="shared" si="263"/>
        <v>2020 Surplus Applied to 2019</v>
      </c>
    </row>
    <row r="1300" spans="1:14" x14ac:dyDescent="0.25">
      <c r="A1300" s="63"/>
      <c r="B1300" s="2" t="str">
        <f>(E1297-1) &amp; " Surplus Applied to " &amp; E1297</f>
        <v>2020 Surplus Applied to 2021</v>
      </c>
      <c r="C1300" s="63"/>
      <c r="D1300" s="86">
        <f>-E1300</f>
        <v>0</v>
      </c>
      <c r="E1300" s="87">
        <v>0</v>
      </c>
      <c r="F1300" s="35"/>
      <c r="G1300" s="35"/>
      <c r="H1300" s="36"/>
      <c r="L1300" t="str">
        <f t="shared" si="253"/>
        <v>REC only</v>
      </c>
      <c r="M1300" t="str">
        <f t="shared" si="254"/>
        <v>PaTu Wind Farm - PaTu Wind</v>
      </c>
      <c r="N1300" t="str">
        <f t="shared" si="263"/>
        <v>2020 Surplus Applied to 2021</v>
      </c>
    </row>
    <row r="1301" spans="1:14" x14ac:dyDescent="0.25">
      <c r="A1301" s="63"/>
      <c r="B1301" s="2" t="str">
        <f>E1297 &amp; " Surplus Applied to " &amp; (E1297-1)</f>
        <v>2021 Surplus Applied to 2020</v>
      </c>
      <c r="C1301" s="63"/>
      <c r="D1301" s="88">
        <f>-E1301</f>
        <v>0</v>
      </c>
      <c r="E1301" s="89">
        <v>0</v>
      </c>
      <c r="F1301" s="84"/>
      <c r="G1301" s="84"/>
      <c r="H1301" s="85"/>
      <c r="L1301" t="str">
        <f t="shared" si="253"/>
        <v>REC only</v>
      </c>
      <c r="M1301" t="str">
        <f t="shared" si="254"/>
        <v>PaTu Wind Farm - PaTu Wind</v>
      </c>
      <c r="N1301" t="str">
        <f t="shared" si="263"/>
        <v>2021 Surplus Applied to 2020</v>
      </c>
    </row>
    <row r="1302" spans="1:14" x14ac:dyDescent="0.25">
      <c r="A1302" s="63"/>
      <c r="B1302" s="2" t="str">
        <f>(F1297-1) &amp; " Surplus Applied to " &amp; F1297</f>
        <v>2021 Surplus Applied to 2022</v>
      </c>
      <c r="C1302" s="63"/>
      <c r="D1302" s="41"/>
      <c r="E1302" s="90">
        <f>-F1302</f>
        <v>0</v>
      </c>
      <c r="F1302" s="38">
        <v>0</v>
      </c>
      <c r="G1302" s="39"/>
      <c r="H1302" s="40"/>
      <c r="L1302" t="str">
        <f t="shared" si="253"/>
        <v>REC only</v>
      </c>
      <c r="M1302" t="str">
        <f t="shared" si="254"/>
        <v>PaTu Wind Farm - PaTu Wind</v>
      </c>
      <c r="N1302" t="str">
        <f t="shared" si="263"/>
        <v>2021 Surplus Applied to 2022</v>
      </c>
    </row>
    <row r="1303" spans="1:14" x14ac:dyDescent="0.25">
      <c r="A1303" s="63"/>
      <c r="B1303" s="2" t="str">
        <f>F1297 &amp; " Surplus Applied to " &amp; (F1297-1)</f>
        <v>2022 Surplus Applied to 2021</v>
      </c>
      <c r="C1303" s="63"/>
      <c r="D1303" s="91"/>
      <c r="E1303" s="92">
        <f>-F1303</f>
        <v>0</v>
      </c>
      <c r="F1303" s="89">
        <v>0</v>
      </c>
      <c r="G1303" s="84"/>
      <c r="H1303" s="85"/>
      <c r="L1303" t="str">
        <f t="shared" si="253"/>
        <v>REC only</v>
      </c>
      <c r="M1303" t="str">
        <f t="shared" si="254"/>
        <v>PaTu Wind Farm - PaTu Wind</v>
      </c>
      <c r="N1303" t="str">
        <f t="shared" si="263"/>
        <v>2022 Surplus Applied to 2021</v>
      </c>
    </row>
    <row r="1304" spans="1:14" x14ac:dyDescent="0.25">
      <c r="A1304" s="63"/>
      <c r="B1304" s="2" t="str">
        <f>(G1297-1) &amp; " Surplus Applied to " &amp; G1297</f>
        <v>2022 Surplus Applied to 2023</v>
      </c>
      <c r="C1304" s="63"/>
      <c r="D1304" s="41"/>
      <c r="E1304" s="39"/>
      <c r="F1304" s="90">
        <f>-G1304</f>
        <v>0</v>
      </c>
      <c r="G1304" s="38">
        <v>0</v>
      </c>
      <c r="H1304" s="40"/>
      <c r="L1304" t="str">
        <f t="shared" si="253"/>
        <v>REC only</v>
      </c>
      <c r="M1304" t="str">
        <f t="shared" si="254"/>
        <v>PaTu Wind Farm - PaTu Wind</v>
      </c>
      <c r="N1304" t="str">
        <f t="shared" si="263"/>
        <v>2022 Surplus Applied to 2023</v>
      </c>
    </row>
    <row r="1305" spans="1:14" x14ac:dyDescent="0.25">
      <c r="A1305" s="63"/>
      <c r="B1305" s="2" t="str">
        <f>G1297 &amp; " Surplus Applied to " &amp; (G1297-1)</f>
        <v>2023 Surplus Applied to 2022</v>
      </c>
      <c r="C1305" s="63"/>
      <c r="D1305" s="91"/>
      <c r="E1305" s="84"/>
      <c r="F1305" s="92">
        <f>-G1305</f>
        <v>0</v>
      </c>
      <c r="G1305" s="89">
        <v>0</v>
      </c>
      <c r="H1305" s="85"/>
      <c r="L1305" t="str">
        <f t="shared" si="253"/>
        <v>REC only</v>
      </c>
      <c r="M1305" t="str">
        <f t="shared" si="254"/>
        <v>PaTu Wind Farm - PaTu Wind</v>
      </c>
      <c r="N1305" t="str">
        <f t="shared" si="263"/>
        <v>2023 Surplus Applied to 2022</v>
      </c>
    </row>
    <row r="1306" spans="1:14" x14ac:dyDescent="0.25">
      <c r="A1306" s="63"/>
      <c r="B1306" s="2" t="str">
        <f>(H1297-1) &amp; " Surplus Applied to " &amp; H1297</f>
        <v>2023 Surplus Applied to 2024</v>
      </c>
      <c r="C1306" s="63"/>
      <c r="D1306" s="41"/>
      <c r="E1306" s="39"/>
      <c r="F1306" s="39"/>
      <c r="G1306" s="90">
        <f>-H1306</f>
        <v>0</v>
      </c>
      <c r="H1306" s="42">
        <v>0</v>
      </c>
      <c r="L1306" t="str">
        <f t="shared" si="253"/>
        <v>REC only</v>
      </c>
      <c r="M1306" t="str">
        <f t="shared" si="254"/>
        <v>PaTu Wind Farm - PaTu Wind</v>
      </c>
      <c r="N1306" t="str">
        <f t="shared" si="263"/>
        <v>2023 Surplus Applied to 2024</v>
      </c>
    </row>
    <row r="1307" spans="1:14" x14ac:dyDescent="0.25">
      <c r="A1307" s="63"/>
      <c r="B1307" s="2" t="str">
        <f>H1297 &amp; " Surplus Applied to " &amp; (H1297-1)</f>
        <v>2024 Surplus Applied to 2023</v>
      </c>
      <c r="C1307" s="63"/>
      <c r="D1307" s="93"/>
      <c r="E1307" s="94"/>
      <c r="F1307" s="94"/>
      <c r="G1307" s="95">
        <f>-H1307</f>
        <v>0</v>
      </c>
      <c r="H1307" s="96">
        <v>0</v>
      </c>
      <c r="L1307" t="str">
        <f t="shared" si="253"/>
        <v>REC only</v>
      </c>
      <c r="M1307" t="str">
        <f t="shared" si="254"/>
        <v>PaTu Wind Farm - PaTu Wind</v>
      </c>
      <c r="N1307" t="str">
        <f t="shared" si="263"/>
        <v>2024 Surplus Applied to 2023</v>
      </c>
    </row>
    <row r="1308" spans="1:14" x14ac:dyDescent="0.25">
      <c r="A1308" s="63"/>
      <c r="B1308" s="1" t="s">
        <v>125</v>
      </c>
      <c r="C1308" s="63"/>
      <c r="D1308" s="78">
        <f>SUM(D1298:D1307)</f>
        <v>26276</v>
      </c>
      <c r="E1308" s="78">
        <f>SUM(E1298:E1307)</f>
        <v>0</v>
      </c>
      <c r="F1308" s="78">
        <f>SUM(F1298:F1307)</f>
        <v>0</v>
      </c>
      <c r="G1308" s="78">
        <f>SUM(G1298:G1307)</f>
        <v>0</v>
      </c>
      <c r="H1308" s="78">
        <f>SUM(H1298:H1307)</f>
        <v>0</v>
      </c>
      <c r="L1308" t="str">
        <f t="shared" si="253"/>
        <v>REC only</v>
      </c>
      <c r="M1308" t="str">
        <f t="shared" si="254"/>
        <v>PaTu Wind Farm - PaTu Wind</v>
      </c>
      <c r="N1308" t="str">
        <f t="shared" si="263"/>
        <v>Net Surplus Adjustments</v>
      </c>
    </row>
    <row r="1309" spans="1:14" x14ac:dyDescent="0.25">
      <c r="A1309" s="63"/>
      <c r="B1309" s="79"/>
      <c r="C1309" s="63"/>
      <c r="D1309" s="78"/>
      <c r="E1309" s="78"/>
      <c r="F1309" s="78"/>
      <c r="G1309" s="78"/>
      <c r="H1309" s="78"/>
      <c r="L1309" t="str">
        <f t="shared" si="253"/>
        <v>REC only</v>
      </c>
      <c r="M1309" t="str">
        <f t="shared" si="254"/>
        <v>PaTu Wind Farm - PaTu Wind</v>
      </c>
    </row>
    <row r="1310" spans="1:14" x14ac:dyDescent="0.25">
      <c r="A1310" s="63"/>
      <c r="B1310" s="1" t="s">
        <v>126</v>
      </c>
      <c r="C1310" s="66"/>
      <c r="D1310" s="97">
        <v>0</v>
      </c>
      <c r="E1310" s="98">
        <v>0</v>
      </c>
      <c r="F1310" s="98">
        <v>0</v>
      </c>
      <c r="G1310" s="98">
        <v>0</v>
      </c>
      <c r="H1310" s="99">
        <v>0</v>
      </c>
      <c r="L1310" t="str">
        <f t="shared" si="253"/>
        <v>REC only</v>
      </c>
      <c r="M1310" t="str">
        <f t="shared" si="254"/>
        <v>PaTu Wind Farm - PaTu Wind</v>
      </c>
      <c r="N1310" t="str">
        <f t="shared" ref="N1310" si="264">B1310</f>
        <v>Adjustment for Events Beyond Control</v>
      </c>
    </row>
    <row r="1311" spans="1:14" x14ac:dyDescent="0.25">
      <c r="A1311" s="63"/>
      <c r="B1311" s="79"/>
      <c r="C1311" s="63"/>
      <c r="D1311" s="78"/>
      <c r="E1311" s="78"/>
      <c r="F1311" s="78"/>
      <c r="G1311" s="78"/>
      <c r="H1311" s="78"/>
      <c r="L1311" t="str">
        <f t="shared" si="253"/>
        <v>REC only</v>
      </c>
      <c r="M1311" t="str">
        <f t="shared" si="254"/>
        <v>PaTu Wind Farm - PaTu Wind</v>
      </c>
    </row>
    <row r="1312" spans="1:14" ht="18.75" x14ac:dyDescent="0.3">
      <c r="A1312" s="65" t="s">
        <v>138</v>
      </c>
      <c r="B1312" s="63"/>
      <c r="C1312" s="66"/>
      <c r="D1312" s="100">
        <f>SUM(D1284,D1289,D1295,D1308,D1310)</f>
        <v>26276</v>
      </c>
      <c r="E1312" s="100">
        <f>SUM(E1284,E1289,E1295,E1308,E1310)</f>
        <v>0</v>
      </c>
      <c r="F1312" s="100">
        <f>SUM(F1284,F1289,F1295,F1308,F1310)</f>
        <v>0</v>
      </c>
      <c r="G1312" s="100">
        <f>SUM(G1284,G1289,G1295,G1308,G1310)</f>
        <v>0</v>
      </c>
      <c r="H1312" s="101">
        <f>SUM(H1284,H1289,H1295,H1308,H1310)</f>
        <v>0</v>
      </c>
      <c r="L1312" t="str">
        <f t="shared" si="253"/>
        <v>REC only</v>
      </c>
      <c r="M1312" t="str">
        <f t="shared" si="254"/>
        <v>PaTu Wind Farm - PaTu Wind</v>
      </c>
    </row>
    <row r="1313" spans="1:14" x14ac:dyDescent="0.25">
      <c r="A1313" s="63"/>
      <c r="B1313" s="79"/>
      <c r="C1313" s="102" t="s">
        <v>128</v>
      </c>
      <c r="D1313" s="78">
        <v>26276</v>
      </c>
      <c r="E1313" s="78">
        <v>0</v>
      </c>
      <c r="F1313" s="78">
        <v>0</v>
      </c>
      <c r="G1313" s="78">
        <v>0</v>
      </c>
      <c r="H1313" s="78">
        <v>0</v>
      </c>
      <c r="L1313" t="str">
        <f t="shared" si="253"/>
        <v>REC only</v>
      </c>
      <c r="M1313" t="str">
        <f t="shared" si="254"/>
        <v>PaTu Wind Farm - PaTu Wind</v>
      </c>
    </row>
    <row r="1314" spans="1:14" x14ac:dyDescent="0.25">
      <c r="A1314" s="63" t="s">
        <v>145</v>
      </c>
      <c r="B1314" s="63"/>
      <c r="C1314" s="63"/>
      <c r="D1314" s="64"/>
      <c r="E1314" s="64"/>
      <c r="F1314" s="64"/>
      <c r="G1314" s="64"/>
      <c r="H1314" s="64"/>
      <c r="L1314" t="str">
        <f t="shared" si="253"/>
        <v>REC only</v>
      </c>
      <c r="M1314" t="str">
        <f t="shared" si="254"/>
        <v>PaTu Wind Farm - PaTu Wind</v>
      </c>
    </row>
    <row r="1315" spans="1:14" x14ac:dyDescent="0.25">
      <c r="L1315" t="str">
        <f t="shared" si="253"/>
        <v>REC only</v>
      </c>
      <c r="M1315" t="str">
        <f t="shared" si="254"/>
        <v>PaTu Wind Farm - PaTu Wind</v>
      </c>
    </row>
    <row r="1316" spans="1:14" ht="21" x14ac:dyDescent="0.35">
      <c r="A1316" s="58">
        <f>A1278+1</f>
        <v>34</v>
      </c>
      <c r="B1316" s="58"/>
      <c r="C1316" s="59" t="s">
        <v>75</v>
      </c>
      <c r="D1316" s="60"/>
      <c r="E1316" s="61"/>
      <c r="F1316" s="61"/>
      <c r="G1316" s="61"/>
      <c r="H1316" s="62"/>
      <c r="L1316" t="str">
        <f t="shared" si="253"/>
        <v>REC only</v>
      </c>
      <c r="M1316" t="str">
        <f t="shared" ref="M1316" si="265">C1316</f>
        <v>Rolling Hills - Rolling Hills</v>
      </c>
    </row>
    <row r="1317" spans="1:14" x14ac:dyDescent="0.25">
      <c r="A1317" s="63"/>
      <c r="B1317" s="63"/>
      <c r="C1317" s="63" t="s">
        <v>32</v>
      </c>
      <c r="D1317" s="64"/>
      <c r="E1317" s="64"/>
      <c r="F1317" s="64"/>
      <c r="G1317" s="64"/>
      <c r="H1317" s="64"/>
      <c r="L1317" t="str">
        <f t="shared" ref="L1317:L1380" si="266">VLOOKUP(M1317,$B$4:$D$47,3)</f>
        <v>REC only</v>
      </c>
      <c r="M1317" t="str">
        <f t="shared" ref="M1317:M1380" si="267">M1316</f>
        <v>Rolling Hills - Rolling Hills</v>
      </c>
    </row>
    <row r="1318" spans="1:14" ht="18.75" x14ac:dyDescent="0.3">
      <c r="A1318" s="65" t="s">
        <v>134</v>
      </c>
      <c r="B1318" s="65"/>
      <c r="C1318" s="63"/>
      <c r="D1318" s="6">
        <f>E1318-1</f>
        <v>2020</v>
      </c>
      <c r="E1318" s="6">
        <f>F1318-1</f>
        <v>2021</v>
      </c>
      <c r="F1318" s="6">
        <f>G1318-1</f>
        <v>2022</v>
      </c>
      <c r="G1318" s="6">
        <f>H1318-1</f>
        <v>2023</v>
      </c>
      <c r="H1318" s="6">
        <v>2024</v>
      </c>
      <c r="L1318" t="str">
        <f t="shared" si="266"/>
        <v>REC only</v>
      </c>
      <c r="M1318" t="str">
        <f t="shared" si="267"/>
        <v>Rolling Hills - Rolling Hills</v>
      </c>
    </row>
    <row r="1319" spans="1:14" x14ac:dyDescent="0.25">
      <c r="A1319" s="63"/>
      <c r="B1319" s="2" t="str">
        <f>"Total MWh Produced from " &amp;C1316</f>
        <v>Total MWh Produced from Rolling Hills - Rolling Hills</v>
      </c>
      <c r="C1319" s="66"/>
      <c r="D1319" s="67">
        <v>0</v>
      </c>
      <c r="E1319" s="67">
        <v>0</v>
      </c>
      <c r="F1319" s="67">
        <v>0</v>
      </c>
      <c r="G1319" s="67">
        <v>0</v>
      </c>
      <c r="H1319" s="68">
        <v>0</v>
      </c>
      <c r="L1319" t="str">
        <f t="shared" si="266"/>
        <v>REC only</v>
      </c>
      <c r="M1319" t="str">
        <f t="shared" si="267"/>
        <v>Rolling Hills - Rolling Hills</v>
      </c>
      <c r="N1319" t="str">
        <f t="shared" ref="N1319:N1322" si="268">B1319</f>
        <v>Total MWh Produced from Rolling Hills - Rolling Hills</v>
      </c>
    </row>
    <row r="1320" spans="1:14" x14ac:dyDescent="0.25">
      <c r="A1320" s="63"/>
      <c r="B1320" s="2" t="s">
        <v>102</v>
      </c>
      <c r="C1320" s="66"/>
      <c r="D1320" s="157">
        <v>1</v>
      </c>
      <c r="E1320" s="157">
        <v>1</v>
      </c>
      <c r="F1320" s="157">
        <v>1</v>
      </c>
      <c r="G1320" s="157">
        <v>1</v>
      </c>
      <c r="H1320" s="158">
        <v>1</v>
      </c>
      <c r="L1320" t="str">
        <f t="shared" si="266"/>
        <v>REC only</v>
      </c>
      <c r="M1320" t="str">
        <f t="shared" si="267"/>
        <v>Rolling Hills - Rolling Hills</v>
      </c>
      <c r="N1320" t="str">
        <f t="shared" si="268"/>
        <v>Percent of MWh Qualifying Under RCW 19.285</v>
      </c>
    </row>
    <row r="1321" spans="1:14" x14ac:dyDescent="0.25">
      <c r="A1321" s="63"/>
      <c r="B1321" s="2" t="s">
        <v>135</v>
      </c>
      <c r="C1321" s="66"/>
      <c r="D1321" s="69">
        <v>1</v>
      </c>
      <c r="E1321" s="69">
        <v>1</v>
      </c>
      <c r="F1321" s="69">
        <v>1</v>
      </c>
      <c r="G1321" s="69">
        <v>1</v>
      </c>
      <c r="H1321" s="70">
        <v>1</v>
      </c>
      <c r="L1321" t="str">
        <f t="shared" si="266"/>
        <v>REC only</v>
      </c>
      <c r="M1321" t="str">
        <f t="shared" si="267"/>
        <v>Rolling Hills - Rolling Hills</v>
      </c>
      <c r="N1321" t="str">
        <f t="shared" si="268"/>
        <v>Percent of Qualifying MWh Allocated to WA</v>
      </c>
    </row>
    <row r="1322" spans="1:14" x14ac:dyDescent="0.25">
      <c r="A1322" s="63"/>
      <c r="B1322" s="1" t="s">
        <v>101</v>
      </c>
      <c r="C1322" s="79"/>
      <c r="D1322" s="159">
        <f>ROUNDDOWN(D1319*D1320*D1321,0)</f>
        <v>0</v>
      </c>
      <c r="E1322" s="159">
        <f>ROUNDDOWN(E1319*E1320*E1321,0)</f>
        <v>0</v>
      </c>
      <c r="F1322" s="159">
        <f>ROUNDDOWN(F1319*F1320*F1321,0)</f>
        <v>0</v>
      </c>
      <c r="G1322" s="159">
        <f>ROUNDDOWN(G1319*G1320*G1321,0)</f>
        <v>0</v>
      </c>
      <c r="H1322" s="159">
        <f>ROUNDDOWN(H1319*H1320*H1321,0)</f>
        <v>0</v>
      </c>
      <c r="L1322" t="str">
        <f t="shared" si="266"/>
        <v>REC only</v>
      </c>
      <c r="M1322" t="str">
        <f t="shared" si="267"/>
        <v>Rolling Hills - Rolling Hills</v>
      </c>
      <c r="N1322" t="str">
        <f t="shared" si="268"/>
        <v>Eligible MWh Available for RCW 19.285 Compliance</v>
      </c>
    </row>
    <row r="1323" spans="1:14" x14ac:dyDescent="0.25">
      <c r="A1323" s="63"/>
      <c r="B1323" s="63"/>
      <c r="C1323" s="63"/>
      <c r="D1323" s="71"/>
      <c r="E1323" s="71"/>
      <c r="F1323" s="71"/>
      <c r="G1323" s="72"/>
      <c r="H1323" s="73"/>
      <c r="L1323" t="str">
        <f t="shared" si="266"/>
        <v>REC only</v>
      </c>
      <c r="M1323" t="str">
        <f t="shared" si="267"/>
        <v>Rolling Hills - Rolling Hills</v>
      </c>
    </row>
    <row r="1324" spans="1:14" ht="18.75" x14ac:dyDescent="0.3">
      <c r="A1324" s="65" t="s">
        <v>136</v>
      </c>
      <c r="B1324" s="63"/>
      <c r="C1324" s="63"/>
      <c r="D1324" s="6">
        <f>E1324-1</f>
        <v>2020</v>
      </c>
      <c r="E1324" s="6">
        <f>F1324-1</f>
        <v>2021</v>
      </c>
      <c r="F1324" s="6">
        <f>G1324-1</f>
        <v>2022</v>
      </c>
      <c r="G1324" s="6">
        <f>H1324-1</f>
        <v>2023</v>
      </c>
      <c r="H1324" s="6">
        <v>2024</v>
      </c>
      <c r="L1324" t="str">
        <f t="shared" si="266"/>
        <v>REC only</v>
      </c>
      <c r="M1324" t="str">
        <f t="shared" si="267"/>
        <v>Rolling Hills - Rolling Hills</v>
      </c>
    </row>
    <row r="1325" spans="1:14" x14ac:dyDescent="0.25">
      <c r="A1325" s="63"/>
      <c r="B1325" s="2" t="s">
        <v>106</v>
      </c>
      <c r="C1325" s="66"/>
      <c r="D1325" s="109">
        <v>0</v>
      </c>
      <c r="E1325" s="110">
        <v>0</v>
      </c>
      <c r="F1325" s="110">
        <v>0</v>
      </c>
      <c r="G1325" s="110">
        <v>0</v>
      </c>
      <c r="H1325" s="111">
        <v>0</v>
      </c>
      <c r="L1325" t="str">
        <f t="shared" si="266"/>
        <v>REC only</v>
      </c>
      <c r="M1325" t="str">
        <f t="shared" si="267"/>
        <v>Rolling Hills - Rolling Hills</v>
      </c>
      <c r="N1325" t="str">
        <f t="shared" ref="N1325:N1327" si="269">B1325</f>
        <v>Extra Apprenticeship Credit</v>
      </c>
    </row>
    <row r="1326" spans="1:14" x14ac:dyDescent="0.25">
      <c r="A1326" s="63"/>
      <c r="B1326" s="2" t="s">
        <v>110</v>
      </c>
      <c r="C1326" s="66"/>
      <c r="D1326" s="16">
        <v>0</v>
      </c>
      <c r="E1326" s="112">
        <v>0</v>
      </c>
      <c r="F1326" s="112">
        <v>0</v>
      </c>
      <c r="G1326" s="112">
        <v>0</v>
      </c>
      <c r="H1326" s="113">
        <v>0</v>
      </c>
      <c r="L1326" t="str">
        <f t="shared" si="266"/>
        <v>REC only</v>
      </c>
      <c r="M1326" t="str">
        <f t="shared" si="267"/>
        <v>Rolling Hills - Rolling Hills</v>
      </c>
      <c r="N1326" t="str">
        <f t="shared" si="269"/>
        <v>Distributed Generation Bonus</v>
      </c>
    </row>
    <row r="1327" spans="1:14" x14ac:dyDescent="0.25">
      <c r="A1327" s="63"/>
      <c r="B1327" s="1" t="s">
        <v>111</v>
      </c>
      <c r="C1327" s="79"/>
      <c r="D1327" s="74">
        <f>ROUND(D1325+D1326,0)</f>
        <v>0</v>
      </c>
      <c r="E1327" s="74">
        <f>ROUND(E1325+E1326,0)</f>
        <v>0</v>
      </c>
      <c r="F1327" s="74">
        <f>ROUND(F1325+F1326,0)</f>
        <v>0</v>
      </c>
      <c r="G1327" s="74">
        <f>ROUND(G1325+G1326,0)</f>
        <v>0</v>
      </c>
      <c r="H1327" s="74">
        <f>ROUND(H1325+H1326,0)</f>
        <v>0</v>
      </c>
      <c r="L1327" t="str">
        <f t="shared" si="266"/>
        <v>REC only</v>
      </c>
      <c r="M1327" t="str">
        <f t="shared" si="267"/>
        <v>Rolling Hills - Rolling Hills</v>
      </c>
      <c r="N1327" t="str">
        <f t="shared" si="269"/>
        <v>Total Quantity from Non REC Eligible Generation</v>
      </c>
    </row>
    <row r="1328" spans="1:14" x14ac:dyDescent="0.25">
      <c r="A1328" s="63"/>
      <c r="B1328" s="63"/>
      <c r="C1328" s="63"/>
      <c r="D1328" s="75"/>
      <c r="E1328" s="75"/>
      <c r="F1328" s="75"/>
      <c r="G1328" s="75"/>
      <c r="H1328" s="76"/>
      <c r="L1328" t="str">
        <f t="shared" si="266"/>
        <v>REC only</v>
      </c>
      <c r="M1328" t="str">
        <f t="shared" si="267"/>
        <v>Rolling Hills - Rolling Hills</v>
      </c>
    </row>
    <row r="1329" spans="1:14" ht="18.75" x14ac:dyDescent="0.3">
      <c r="A1329" s="65" t="s">
        <v>137</v>
      </c>
      <c r="B1329" s="63"/>
      <c r="C1329" s="63"/>
      <c r="D1329" s="6">
        <f>E1329-1</f>
        <v>2020</v>
      </c>
      <c r="E1329" s="6">
        <f>F1329-1</f>
        <v>2021</v>
      </c>
      <c r="F1329" s="6">
        <f>G1329-1</f>
        <v>2022</v>
      </c>
      <c r="G1329" s="6">
        <f>H1329-1</f>
        <v>2023</v>
      </c>
      <c r="H1329" s="6">
        <v>2024</v>
      </c>
      <c r="L1329" t="str">
        <f t="shared" si="266"/>
        <v>REC only</v>
      </c>
      <c r="M1329" t="str">
        <f t="shared" si="267"/>
        <v>Rolling Hills - Rolling Hills</v>
      </c>
    </row>
    <row r="1330" spans="1:14" x14ac:dyDescent="0.25">
      <c r="A1330" s="63"/>
      <c r="B1330" s="2" t="s">
        <v>130</v>
      </c>
      <c r="C1330" s="66"/>
      <c r="D1330" s="67">
        <v>0</v>
      </c>
      <c r="E1330" s="67">
        <v>0</v>
      </c>
      <c r="F1330" s="67">
        <v>0</v>
      </c>
      <c r="G1330" s="67">
        <v>0</v>
      </c>
      <c r="H1330" s="68">
        <v>0</v>
      </c>
      <c r="L1330" t="str">
        <f t="shared" si="266"/>
        <v>REC only</v>
      </c>
      <c r="M1330" t="str">
        <f t="shared" si="267"/>
        <v>Rolling Hills - Rolling Hills</v>
      </c>
      <c r="N1330" t="str">
        <f t="shared" ref="N1330:N1333" si="270">B1330</f>
        <v>Quantity of RECs Sold</v>
      </c>
    </row>
    <row r="1331" spans="1:14" x14ac:dyDescent="0.25">
      <c r="A1331" s="63"/>
      <c r="B1331" s="77" t="s">
        <v>131</v>
      </c>
      <c r="C1331" s="108"/>
      <c r="D1331" s="103">
        <v>0</v>
      </c>
      <c r="E1331" s="103">
        <v>0</v>
      </c>
      <c r="F1331" s="103">
        <v>0</v>
      </c>
      <c r="G1331" s="103">
        <v>0</v>
      </c>
      <c r="H1331" s="104">
        <v>0</v>
      </c>
      <c r="L1331" t="str">
        <f t="shared" si="266"/>
        <v>REC only</v>
      </c>
      <c r="M1331" t="str">
        <f t="shared" si="267"/>
        <v>Rolling Hills - Rolling Hills</v>
      </c>
      <c r="N1331" t="str">
        <f t="shared" si="270"/>
        <v>Bonus Incentives Transferred</v>
      </c>
    </row>
    <row r="1332" spans="1:14" x14ac:dyDescent="0.25">
      <c r="A1332" s="63"/>
      <c r="B1332" s="77" t="s">
        <v>132</v>
      </c>
      <c r="D1332" s="105">
        <v>0</v>
      </c>
      <c r="E1332" s="106">
        <v>0</v>
      </c>
      <c r="F1332" s="106">
        <v>0</v>
      </c>
      <c r="G1332" s="106">
        <v>0</v>
      </c>
      <c r="H1332" s="107">
        <v>0</v>
      </c>
      <c r="L1332" t="str">
        <f t="shared" si="266"/>
        <v>REC only</v>
      </c>
      <c r="M1332" t="str">
        <f t="shared" si="267"/>
        <v>Rolling Hills - Rolling Hills</v>
      </c>
      <c r="N1332" t="str">
        <f t="shared" si="270"/>
        <v>Bonus Incentives Not Realized</v>
      </c>
    </row>
    <row r="1333" spans="1:14" x14ac:dyDescent="0.25">
      <c r="A1333" s="63"/>
      <c r="B1333" s="1" t="s">
        <v>133</v>
      </c>
      <c r="C1333" s="63"/>
      <c r="D1333" s="78">
        <f>SUM(D1330:D1332)</f>
        <v>0</v>
      </c>
      <c r="E1333" s="78">
        <f>SUM(E1330:E1332)</f>
        <v>0</v>
      </c>
      <c r="F1333" s="78">
        <f>SUM(F1330:F1332)</f>
        <v>0</v>
      </c>
      <c r="G1333" s="78">
        <f>SUM(G1330:G1332)</f>
        <v>0</v>
      </c>
      <c r="H1333" s="78">
        <f>SUM(H1330:H1332)</f>
        <v>0</v>
      </c>
      <c r="L1333" t="str">
        <f t="shared" si="266"/>
        <v>REC only</v>
      </c>
      <c r="M1333" t="str">
        <f t="shared" si="267"/>
        <v>Rolling Hills - Rolling Hills</v>
      </c>
      <c r="N1333" t="str">
        <f t="shared" si="270"/>
        <v>Total Sold / Transferred / Unrealized</v>
      </c>
    </row>
    <row r="1334" spans="1:14" x14ac:dyDescent="0.25">
      <c r="A1334" s="63"/>
      <c r="B1334" s="79"/>
      <c r="C1334" s="63"/>
      <c r="D1334" s="72"/>
      <c r="E1334" s="72"/>
      <c r="F1334" s="72"/>
      <c r="G1334" s="72"/>
      <c r="H1334" s="78"/>
      <c r="L1334" t="str">
        <f t="shared" si="266"/>
        <v>REC only</v>
      </c>
      <c r="M1334" t="str">
        <f t="shared" si="267"/>
        <v>Rolling Hills - Rolling Hills</v>
      </c>
    </row>
    <row r="1335" spans="1:14" ht="18.75" x14ac:dyDescent="0.3">
      <c r="A1335" s="65" t="s">
        <v>124</v>
      </c>
      <c r="B1335" s="63"/>
      <c r="C1335" s="63"/>
      <c r="D1335" s="6">
        <f>E1335-1</f>
        <v>2020</v>
      </c>
      <c r="E1335" s="6">
        <f>F1335-1</f>
        <v>2021</v>
      </c>
      <c r="F1335" s="6">
        <f>G1335-1</f>
        <v>2022</v>
      </c>
      <c r="G1335" s="6">
        <f>H1335-1</f>
        <v>2023</v>
      </c>
      <c r="H1335" s="6">
        <v>2024</v>
      </c>
      <c r="L1335" t="str">
        <f t="shared" si="266"/>
        <v>REC only</v>
      </c>
      <c r="M1335" t="str">
        <f t="shared" si="267"/>
        <v>Rolling Hills - Rolling Hills</v>
      </c>
    </row>
    <row r="1336" spans="1:14" x14ac:dyDescent="0.25">
      <c r="A1336" s="63"/>
      <c r="B1336" s="2" t="str">
        <f>(D1335-1) &amp; " Surplus Applied to " &amp; D1335</f>
        <v>2019 Surplus Applied to 2020</v>
      </c>
      <c r="C1336" s="63"/>
      <c r="D1336" s="80">
        <v>15000</v>
      </c>
      <c r="E1336" s="81"/>
      <c r="F1336" s="81"/>
      <c r="G1336" s="81"/>
      <c r="H1336" s="82"/>
      <c r="L1336" t="str">
        <f t="shared" si="266"/>
        <v>REC only</v>
      </c>
      <c r="M1336" t="str">
        <f t="shared" si="267"/>
        <v>Rolling Hills - Rolling Hills</v>
      </c>
      <c r="N1336" t="str">
        <f t="shared" ref="N1336:N1346" si="271">B1336</f>
        <v>2019 Surplus Applied to 2020</v>
      </c>
    </row>
    <row r="1337" spans="1:14" x14ac:dyDescent="0.25">
      <c r="A1337" s="63"/>
      <c r="B1337" s="2" t="str">
        <f>D1335 &amp; " Surplus Applied to " &amp; (D1335-1)</f>
        <v>2020 Surplus Applied to 2019</v>
      </c>
      <c r="C1337" s="63"/>
      <c r="D1337" s="83">
        <v>0</v>
      </c>
      <c r="E1337" s="84"/>
      <c r="F1337" s="84"/>
      <c r="G1337" s="84"/>
      <c r="H1337" s="85"/>
      <c r="L1337" t="str">
        <f t="shared" si="266"/>
        <v>REC only</v>
      </c>
      <c r="M1337" t="str">
        <f t="shared" si="267"/>
        <v>Rolling Hills - Rolling Hills</v>
      </c>
      <c r="N1337" t="str">
        <f t="shared" si="271"/>
        <v>2020 Surplus Applied to 2019</v>
      </c>
    </row>
    <row r="1338" spans="1:14" x14ac:dyDescent="0.25">
      <c r="A1338" s="63"/>
      <c r="B1338" s="2" t="str">
        <f>(E1335-1) &amp; " Surplus Applied to " &amp; E1335</f>
        <v>2020 Surplus Applied to 2021</v>
      </c>
      <c r="C1338" s="63"/>
      <c r="D1338" s="86">
        <f>-E1338</f>
        <v>0</v>
      </c>
      <c r="E1338" s="87">
        <v>0</v>
      </c>
      <c r="F1338" s="35"/>
      <c r="G1338" s="35"/>
      <c r="H1338" s="36"/>
      <c r="L1338" t="str">
        <f t="shared" si="266"/>
        <v>REC only</v>
      </c>
      <c r="M1338" t="str">
        <f t="shared" si="267"/>
        <v>Rolling Hills - Rolling Hills</v>
      </c>
      <c r="N1338" t="str">
        <f t="shared" si="271"/>
        <v>2020 Surplus Applied to 2021</v>
      </c>
    </row>
    <row r="1339" spans="1:14" x14ac:dyDescent="0.25">
      <c r="A1339" s="63"/>
      <c r="B1339" s="2" t="str">
        <f>E1335 &amp; " Surplus Applied to " &amp; (E1335-1)</f>
        <v>2021 Surplus Applied to 2020</v>
      </c>
      <c r="C1339" s="63"/>
      <c r="D1339" s="88">
        <f>-E1339</f>
        <v>0</v>
      </c>
      <c r="E1339" s="89">
        <v>0</v>
      </c>
      <c r="F1339" s="84"/>
      <c r="G1339" s="84"/>
      <c r="H1339" s="85"/>
      <c r="L1339" t="str">
        <f t="shared" si="266"/>
        <v>REC only</v>
      </c>
      <c r="M1339" t="str">
        <f t="shared" si="267"/>
        <v>Rolling Hills - Rolling Hills</v>
      </c>
      <c r="N1339" t="str">
        <f t="shared" si="271"/>
        <v>2021 Surplus Applied to 2020</v>
      </c>
    </row>
    <row r="1340" spans="1:14" x14ac:dyDescent="0.25">
      <c r="A1340" s="63"/>
      <c r="B1340" s="2" t="str">
        <f>(F1335-1) &amp; " Surplus Applied to " &amp; F1335</f>
        <v>2021 Surplus Applied to 2022</v>
      </c>
      <c r="C1340" s="63"/>
      <c r="D1340" s="41"/>
      <c r="E1340" s="90">
        <f>-F1340</f>
        <v>0</v>
      </c>
      <c r="F1340" s="38">
        <v>0</v>
      </c>
      <c r="G1340" s="39"/>
      <c r="H1340" s="40"/>
      <c r="L1340" t="str">
        <f t="shared" si="266"/>
        <v>REC only</v>
      </c>
      <c r="M1340" t="str">
        <f t="shared" si="267"/>
        <v>Rolling Hills - Rolling Hills</v>
      </c>
      <c r="N1340" t="str">
        <f t="shared" si="271"/>
        <v>2021 Surplus Applied to 2022</v>
      </c>
    </row>
    <row r="1341" spans="1:14" x14ac:dyDescent="0.25">
      <c r="A1341" s="63"/>
      <c r="B1341" s="2" t="str">
        <f>F1335 &amp; " Surplus Applied to " &amp; (F1335-1)</f>
        <v>2022 Surplus Applied to 2021</v>
      </c>
      <c r="C1341" s="63"/>
      <c r="D1341" s="91"/>
      <c r="E1341" s="92">
        <f>-F1341</f>
        <v>0</v>
      </c>
      <c r="F1341" s="89">
        <v>0</v>
      </c>
      <c r="G1341" s="84"/>
      <c r="H1341" s="85"/>
      <c r="L1341" t="str">
        <f t="shared" si="266"/>
        <v>REC only</v>
      </c>
      <c r="M1341" t="str">
        <f t="shared" si="267"/>
        <v>Rolling Hills - Rolling Hills</v>
      </c>
      <c r="N1341" t="str">
        <f t="shared" si="271"/>
        <v>2022 Surplus Applied to 2021</v>
      </c>
    </row>
    <row r="1342" spans="1:14" x14ac:dyDescent="0.25">
      <c r="A1342" s="63"/>
      <c r="B1342" s="2" t="str">
        <f>(G1335-1) &amp; " Surplus Applied to " &amp; G1335</f>
        <v>2022 Surplus Applied to 2023</v>
      </c>
      <c r="C1342" s="63"/>
      <c r="D1342" s="41"/>
      <c r="E1342" s="39"/>
      <c r="F1342" s="90">
        <f>-G1342</f>
        <v>0</v>
      </c>
      <c r="G1342" s="38">
        <v>0</v>
      </c>
      <c r="H1342" s="40"/>
      <c r="L1342" t="str">
        <f t="shared" si="266"/>
        <v>REC only</v>
      </c>
      <c r="M1342" t="str">
        <f t="shared" si="267"/>
        <v>Rolling Hills - Rolling Hills</v>
      </c>
      <c r="N1342" t="str">
        <f t="shared" si="271"/>
        <v>2022 Surplus Applied to 2023</v>
      </c>
    </row>
    <row r="1343" spans="1:14" x14ac:dyDescent="0.25">
      <c r="A1343" s="63"/>
      <c r="B1343" s="2" t="str">
        <f>G1335 &amp; " Surplus Applied to " &amp; (G1335-1)</f>
        <v>2023 Surplus Applied to 2022</v>
      </c>
      <c r="C1343" s="63"/>
      <c r="D1343" s="91"/>
      <c r="E1343" s="84"/>
      <c r="F1343" s="92">
        <f>-G1343</f>
        <v>0</v>
      </c>
      <c r="G1343" s="89">
        <v>0</v>
      </c>
      <c r="H1343" s="85"/>
      <c r="L1343" t="str">
        <f t="shared" si="266"/>
        <v>REC only</v>
      </c>
      <c r="M1343" t="str">
        <f t="shared" si="267"/>
        <v>Rolling Hills - Rolling Hills</v>
      </c>
      <c r="N1343" t="str">
        <f t="shared" si="271"/>
        <v>2023 Surplus Applied to 2022</v>
      </c>
    </row>
    <row r="1344" spans="1:14" x14ac:dyDescent="0.25">
      <c r="A1344" s="63"/>
      <c r="B1344" s="2" t="str">
        <f>(H1335-1) &amp; " Surplus Applied to " &amp; H1335</f>
        <v>2023 Surplus Applied to 2024</v>
      </c>
      <c r="C1344" s="63"/>
      <c r="D1344" s="41"/>
      <c r="E1344" s="39"/>
      <c r="F1344" s="39"/>
      <c r="G1344" s="90">
        <f>-H1344</f>
        <v>0</v>
      </c>
      <c r="H1344" s="42">
        <v>0</v>
      </c>
      <c r="L1344" t="str">
        <f t="shared" si="266"/>
        <v>REC only</v>
      </c>
      <c r="M1344" t="str">
        <f t="shared" si="267"/>
        <v>Rolling Hills - Rolling Hills</v>
      </c>
      <c r="N1344" t="str">
        <f t="shared" si="271"/>
        <v>2023 Surplus Applied to 2024</v>
      </c>
    </row>
    <row r="1345" spans="1:14" x14ac:dyDescent="0.25">
      <c r="A1345" s="63"/>
      <c r="B1345" s="2" t="str">
        <f>H1335 &amp; " Surplus Applied to " &amp; (H1335-1)</f>
        <v>2024 Surplus Applied to 2023</v>
      </c>
      <c r="C1345" s="63"/>
      <c r="D1345" s="93"/>
      <c r="E1345" s="94"/>
      <c r="F1345" s="94"/>
      <c r="G1345" s="95">
        <f>-H1345</f>
        <v>0</v>
      </c>
      <c r="H1345" s="96">
        <v>0</v>
      </c>
      <c r="L1345" t="str">
        <f t="shared" si="266"/>
        <v>REC only</v>
      </c>
      <c r="M1345" t="str">
        <f t="shared" si="267"/>
        <v>Rolling Hills - Rolling Hills</v>
      </c>
      <c r="N1345" t="str">
        <f t="shared" si="271"/>
        <v>2024 Surplus Applied to 2023</v>
      </c>
    </row>
    <row r="1346" spans="1:14" x14ac:dyDescent="0.25">
      <c r="A1346" s="63"/>
      <c r="B1346" s="1" t="s">
        <v>125</v>
      </c>
      <c r="C1346" s="63"/>
      <c r="D1346" s="78">
        <f>SUM(D1336:D1345)</f>
        <v>15000</v>
      </c>
      <c r="E1346" s="78">
        <f>SUM(E1336:E1345)</f>
        <v>0</v>
      </c>
      <c r="F1346" s="78">
        <f>SUM(F1336:F1345)</f>
        <v>0</v>
      </c>
      <c r="G1346" s="78">
        <f>SUM(G1336:G1345)</f>
        <v>0</v>
      </c>
      <c r="H1346" s="78">
        <f>SUM(H1336:H1345)</f>
        <v>0</v>
      </c>
      <c r="L1346" t="str">
        <f t="shared" si="266"/>
        <v>REC only</v>
      </c>
      <c r="M1346" t="str">
        <f t="shared" si="267"/>
        <v>Rolling Hills - Rolling Hills</v>
      </c>
      <c r="N1346" t="str">
        <f t="shared" si="271"/>
        <v>Net Surplus Adjustments</v>
      </c>
    </row>
    <row r="1347" spans="1:14" x14ac:dyDescent="0.25">
      <c r="A1347" s="63"/>
      <c r="B1347" s="79"/>
      <c r="C1347" s="63"/>
      <c r="D1347" s="78"/>
      <c r="E1347" s="78"/>
      <c r="F1347" s="78"/>
      <c r="G1347" s="78"/>
      <c r="H1347" s="78"/>
      <c r="L1347" t="str">
        <f t="shared" si="266"/>
        <v>REC only</v>
      </c>
      <c r="M1347" t="str">
        <f t="shared" si="267"/>
        <v>Rolling Hills - Rolling Hills</v>
      </c>
    </row>
    <row r="1348" spans="1:14" x14ac:dyDescent="0.25">
      <c r="A1348" s="63"/>
      <c r="B1348" s="1" t="s">
        <v>126</v>
      </c>
      <c r="C1348" s="66"/>
      <c r="D1348" s="97">
        <v>0</v>
      </c>
      <c r="E1348" s="98">
        <v>0</v>
      </c>
      <c r="F1348" s="98">
        <v>0</v>
      </c>
      <c r="G1348" s="98">
        <v>0</v>
      </c>
      <c r="H1348" s="99">
        <v>0</v>
      </c>
      <c r="L1348" t="str">
        <f t="shared" si="266"/>
        <v>REC only</v>
      </c>
      <c r="M1348" t="str">
        <f t="shared" si="267"/>
        <v>Rolling Hills - Rolling Hills</v>
      </c>
      <c r="N1348" t="str">
        <f t="shared" ref="N1348" si="272">B1348</f>
        <v>Adjustment for Events Beyond Control</v>
      </c>
    </row>
    <row r="1349" spans="1:14" x14ac:dyDescent="0.25">
      <c r="A1349" s="63"/>
      <c r="B1349" s="79"/>
      <c r="C1349" s="63"/>
      <c r="D1349" s="78"/>
      <c r="E1349" s="78"/>
      <c r="F1349" s="78"/>
      <c r="G1349" s="78"/>
      <c r="H1349" s="78"/>
      <c r="L1349" t="str">
        <f t="shared" si="266"/>
        <v>REC only</v>
      </c>
      <c r="M1349" t="str">
        <f t="shared" si="267"/>
        <v>Rolling Hills - Rolling Hills</v>
      </c>
    </row>
    <row r="1350" spans="1:14" ht="18.75" x14ac:dyDescent="0.3">
      <c r="A1350" s="65" t="s">
        <v>138</v>
      </c>
      <c r="B1350" s="63"/>
      <c r="C1350" s="66"/>
      <c r="D1350" s="100">
        <f>SUM(D1322,D1327,D1333,D1346,D1348)</f>
        <v>15000</v>
      </c>
      <c r="E1350" s="100">
        <f>SUM(E1322,E1327,E1333,E1346,E1348)</f>
        <v>0</v>
      </c>
      <c r="F1350" s="100">
        <f>SUM(F1322,F1327,F1333,F1346,F1348)</f>
        <v>0</v>
      </c>
      <c r="G1350" s="100">
        <f>SUM(G1322,G1327,G1333,G1346,G1348)</f>
        <v>0</v>
      </c>
      <c r="H1350" s="101">
        <f>SUM(H1322,H1327,H1333,H1346,H1348)</f>
        <v>0</v>
      </c>
      <c r="L1350" t="str">
        <f t="shared" si="266"/>
        <v>REC only</v>
      </c>
      <c r="M1350" t="str">
        <f t="shared" si="267"/>
        <v>Rolling Hills - Rolling Hills</v>
      </c>
    </row>
    <row r="1351" spans="1:14" x14ac:dyDescent="0.25">
      <c r="A1351" s="63"/>
      <c r="B1351" s="79"/>
      <c r="C1351" s="102" t="s">
        <v>128</v>
      </c>
      <c r="D1351" s="78">
        <v>15000</v>
      </c>
      <c r="E1351" s="78">
        <v>0</v>
      </c>
      <c r="F1351" s="78">
        <v>0</v>
      </c>
      <c r="G1351" s="78">
        <v>0</v>
      </c>
      <c r="H1351" s="78">
        <v>0</v>
      </c>
      <c r="L1351" t="str">
        <f t="shared" si="266"/>
        <v>REC only</v>
      </c>
      <c r="M1351" t="str">
        <f t="shared" si="267"/>
        <v>Rolling Hills - Rolling Hills</v>
      </c>
    </row>
    <row r="1352" spans="1:14" x14ac:dyDescent="0.25">
      <c r="A1352" s="63" t="s">
        <v>145</v>
      </c>
      <c r="B1352" s="63"/>
      <c r="C1352" s="63"/>
      <c r="D1352" s="64"/>
      <c r="E1352" s="64"/>
      <c r="F1352" s="64"/>
      <c r="G1352" s="64"/>
      <c r="H1352" s="64"/>
      <c r="L1352" t="str">
        <f t="shared" si="266"/>
        <v>REC only</v>
      </c>
      <c r="M1352" t="str">
        <f t="shared" si="267"/>
        <v>Rolling Hills - Rolling Hills</v>
      </c>
    </row>
    <row r="1353" spans="1:14" x14ac:dyDescent="0.25">
      <c r="L1353" t="str">
        <f t="shared" si="266"/>
        <v>REC only</v>
      </c>
      <c r="M1353" t="str">
        <f t="shared" si="267"/>
        <v>Rolling Hills - Rolling Hills</v>
      </c>
    </row>
    <row r="1354" spans="1:14" ht="21" x14ac:dyDescent="0.35">
      <c r="A1354" s="58">
        <f>A1316+1</f>
        <v>35</v>
      </c>
      <c r="B1354" s="58"/>
      <c r="C1354" s="59" t="s">
        <v>77</v>
      </c>
      <c r="D1354" s="60"/>
      <c r="E1354" s="61"/>
      <c r="F1354" s="61"/>
      <c r="G1354" s="61"/>
      <c r="H1354" s="62"/>
      <c r="L1354" t="str">
        <f t="shared" si="266"/>
        <v>REC only</v>
      </c>
      <c r="M1354" t="str">
        <f t="shared" ref="M1354" si="273">C1354</f>
        <v>Roseburg LFG - Roseburg LFG Energy</v>
      </c>
    </row>
    <row r="1355" spans="1:14" x14ac:dyDescent="0.25">
      <c r="A1355" s="63"/>
      <c r="B1355" s="63"/>
      <c r="C1355" s="63" t="s">
        <v>32</v>
      </c>
      <c r="D1355" s="64"/>
      <c r="E1355" s="64"/>
      <c r="F1355" s="64"/>
      <c r="G1355" s="64"/>
      <c r="H1355" s="64"/>
      <c r="L1355" t="str">
        <f t="shared" si="266"/>
        <v>REC only</v>
      </c>
      <c r="M1355" t="str">
        <f t="shared" ref="M1355" si="274">M1354</f>
        <v>Roseburg LFG - Roseburg LFG Energy</v>
      </c>
    </row>
    <row r="1356" spans="1:14" ht="18.75" x14ac:dyDescent="0.3">
      <c r="A1356" s="65" t="s">
        <v>134</v>
      </c>
      <c r="B1356" s="65"/>
      <c r="C1356" s="63"/>
      <c r="D1356" s="6">
        <f>E1356-1</f>
        <v>2020</v>
      </c>
      <c r="E1356" s="6">
        <f>F1356-1</f>
        <v>2021</v>
      </c>
      <c r="F1356" s="6">
        <f>G1356-1</f>
        <v>2022</v>
      </c>
      <c r="G1356" s="6">
        <f>H1356-1</f>
        <v>2023</v>
      </c>
      <c r="H1356" s="6">
        <v>2024</v>
      </c>
      <c r="L1356" t="str">
        <f t="shared" si="266"/>
        <v>REC only</v>
      </c>
      <c r="M1356" t="str">
        <f t="shared" si="267"/>
        <v>Roseburg LFG - Roseburg LFG Energy</v>
      </c>
    </row>
    <row r="1357" spans="1:14" x14ac:dyDescent="0.25">
      <c r="A1357" s="63"/>
      <c r="B1357" s="2" t="str">
        <f>"Total MWh Produced from " &amp;C1354</f>
        <v>Total MWh Produced from Roseburg LFG - Roseburg LFG Energy</v>
      </c>
      <c r="C1357" s="66"/>
      <c r="D1357" s="67">
        <v>0</v>
      </c>
      <c r="E1357" s="67">
        <v>0</v>
      </c>
      <c r="F1357" s="67">
        <v>0</v>
      </c>
      <c r="G1357" s="67">
        <v>0</v>
      </c>
      <c r="H1357" s="68">
        <v>0</v>
      </c>
      <c r="L1357" t="str">
        <f t="shared" si="266"/>
        <v>REC only</v>
      </c>
      <c r="M1357" t="str">
        <f t="shared" si="267"/>
        <v>Roseburg LFG - Roseburg LFG Energy</v>
      </c>
      <c r="N1357" t="str">
        <f t="shared" ref="N1357:N1360" si="275">B1357</f>
        <v>Total MWh Produced from Roseburg LFG - Roseburg LFG Energy</v>
      </c>
    </row>
    <row r="1358" spans="1:14" x14ac:dyDescent="0.25">
      <c r="A1358" s="63"/>
      <c r="B1358" s="2" t="s">
        <v>102</v>
      </c>
      <c r="C1358" s="66"/>
      <c r="D1358" s="157">
        <v>1</v>
      </c>
      <c r="E1358" s="157">
        <v>1</v>
      </c>
      <c r="F1358" s="157">
        <v>1</v>
      </c>
      <c r="G1358" s="157">
        <v>1</v>
      </c>
      <c r="H1358" s="158">
        <v>1</v>
      </c>
      <c r="L1358" t="str">
        <f t="shared" si="266"/>
        <v>REC only</v>
      </c>
      <c r="M1358" t="str">
        <f t="shared" si="267"/>
        <v>Roseburg LFG - Roseburg LFG Energy</v>
      </c>
      <c r="N1358" t="str">
        <f t="shared" si="275"/>
        <v>Percent of MWh Qualifying Under RCW 19.285</v>
      </c>
    </row>
    <row r="1359" spans="1:14" x14ac:dyDescent="0.25">
      <c r="A1359" s="63"/>
      <c r="B1359" s="2" t="s">
        <v>135</v>
      </c>
      <c r="C1359" s="66"/>
      <c r="D1359" s="69">
        <v>1</v>
      </c>
      <c r="E1359" s="69">
        <v>1</v>
      </c>
      <c r="F1359" s="69">
        <v>1</v>
      </c>
      <c r="G1359" s="69">
        <v>1</v>
      </c>
      <c r="H1359" s="70">
        <v>1</v>
      </c>
      <c r="L1359" t="str">
        <f t="shared" si="266"/>
        <v>REC only</v>
      </c>
      <c r="M1359" t="str">
        <f t="shared" si="267"/>
        <v>Roseburg LFG - Roseburg LFG Energy</v>
      </c>
      <c r="N1359" t="str">
        <f t="shared" si="275"/>
        <v>Percent of Qualifying MWh Allocated to WA</v>
      </c>
    </row>
    <row r="1360" spans="1:14" x14ac:dyDescent="0.25">
      <c r="A1360" s="63"/>
      <c r="B1360" s="1" t="s">
        <v>101</v>
      </c>
      <c r="C1360" s="79"/>
      <c r="D1360" s="159">
        <f>ROUNDDOWN(D1357*D1358*D1359,0)</f>
        <v>0</v>
      </c>
      <c r="E1360" s="159">
        <f>ROUNDDOWN(E1357*E1358*E1359,0)</f>
        <v>0</v>
      </c>
      <c r="F1360" s="159">
        <f>ROUNDDOWN(F1357*F1358*F1359,0)</f>
        <v>0</v>
      </c>
      <c r="G1360" s="159">
        <f>ROUNDDOWN(G1357*G1358*G1359,0)</f>
        <v>0</v>
      </c>
      <c r="H1360" s="159">
        <f>ROUNDDOWN(H1357*H1358*H1359,0)</f>
        <v>0</v>
      </c>
      <c r="L1360" t="str">
        <f t="shared" si="266"/>
        <v>REC only</v>
      </c>
      <c r="M1360" t="str">
        <f t="shared" si="267"/>
        <v>Roseburg LFG - Roseburg LFG Energy</v>
      </c>
      <c r="N1360" t="str">
        <f t="shared" si="275"/>
        <v>Eligible MWh Available for RCW 19.285 Compliance</v>
      </c>
    </row>
    <row r="1361" spans="1:14" x14ac:dyDescent="0.25">
      <c r="A1361" s="63"/>
      <c r="B1361" s="63"/>
      <c r="C1361" s="63"/>
      <c r="D1361" s="71"/>
      <c r="E1361" s="71"/>
      <c r="F1361" s="71"/>
      <c r="G1361" s="72"/>
      <c r="H1361" s="73"/>
      <c r="L1361" t="str">
        <f t="shared" si="266"/>
        <v>REC only</v>
      </c>
      <c r="M1361" t="str">
        <f t="shared" si="267"/>
        <v>Roseburg LFG - Roseburg LFG Energy</v>
      </c>
    </row>
    <row r="1362" spans="1:14" ht="18.75" x14ac:dyDescent="0.3">
      <c r="A1362" s="65" t="s">
        <v>136</v>
      </c>
      <c r="B1362" s="63"/>
      <c r="C1362" s="63"/>
      <c r="D1362" s="6">
        <f>E1362-1</f>
        <v>2020</v>
      </c>
      <c r="E1362" s="6">
        <f>F1362-1</f>
        <v>2021</v>
      </c>
      <c r="F1362" s="6">
        <f>G1362-1</f>
        <v>2022</v>
      </c>
      <c r="G1362" s="6">
        <f>H1362-1</f>
        <v>2023</v>
      </c>
      <c r="H1362" s="6">
        <v>2024</v>
      </c>
      <c r="L1362" t="str">
        <f t="shared" si="266"/>
        <v>REC only</v>
      </c>
      <c r="M1362" t="str">
        <f t="shared" si="267"/>
        <v>Roseburg LFG - Roseburg LFG Energy</v>
      </c>
    </row>
    <row r="1363" spans="1:14" x14ac:dyDescent="0.25">
      <c r="A1363" s="63"/>
      <c r="B1363" s="2" t="s">
        <v>106</v>
      </c>
      <c r="C1363" s="66"/>
      <c r="D1363" s="109">
        <v>0</v>
      </c>
      <c r="E1363" s="110">
        <v>0</v>
      </c>
      <c r="F1363" s="110">
        <v>0</v>
      </c>
      <c r="G1363" s="110">
        <v>0</v>
      </c>
      <c r="H1363" s="111">
        <v>0</v>
      </c>
      <c r="L1363" t="str">
        <f t="shared" si="266"/>
        <v>REC only</v>
      </c>
      <c r="M1363" t="str">
        <f t="shared" si="267"/>
        <v>Roseburg LFG - Roseburg LFG Energy</v>
      </c>
      <c r="N1363" t="str">
        <f t="shared" ref="N1363:N1365" si="276">B1363</f>
        <v>Extra Apprenticeship Credit</v>
      </c>
    </row>
    <row r="1364" spans="1:14" x14ac:dyDescent="0.25">
      <c r="A1364" s="63"/>
      <c r="B1364" s="2" t="s">
        <v>110</v>
      </c>
      <c r="C1364" s="66"/>
      <c r="D1364" s="16">
        <v>0</v>
      </c>
      <c r="E1364" s="112">
        <v>0</v>
      </c>
      <c r="F1364" s="112">
        <v>0</v>
      </c>
      <c r="G1364" s="112">
        <v>0</v>
      </c>
      <c r="H1364" s="113">
        <v>0</v>
      </c>
      <c r="L1364" t="str">
        <f t="shared" si="266"/>
        <v>REC only</v>
      </c>
      <c r="M1364" t="str">
        <f t="shared" si="267"/>
        <v>Roseburg LFG - Roseburg LFG Energy</v>
      </c>
      <c r="N1364" t="str">
        <f t="shared" si="276"/>
        <v>Distributed Generation Bonus</v>
      </c>
    </row>
    <row r="1365" spans="1:14" x14ac:dyDescent="0.25">
      <c r="A1365" s="63"/>
      <c r="B1365" s="1" t="s">
        <v>111</v>
      </c>
      <c r="C1365" s="79"/>
      <c r="D1365" s="74">
        <f>ROUND(D1363+D1364,0)</f>
        <v>0</v>
      </c>
      <c r="E1365" s="74">
        <f>ROUND(E1363+E1364,0)</f>
        <v>0</v>
      </c>
      <c r="F1365" s="74">
        <f>ROUND(F1363+F1364,0)</f>
        <v>0</v>
      </c>
      <c r="G1365" s="74">
        <f>ROUND(G1363+G1364,0)</f>
        <v>0</v>
      </c>
      <c r="H1365" s="74">
        <f>ROUND(H1363+H1364,0)</f>
        <v>0</v>
      </c>
      <c r="L1365" t="str">
        <f t="shared" si="266"/>
        <v>REC only</v>
      </c>
      <c r="M1365" t="str">
        <f t="shared" si="267"/>
        <v>Roseburg LFG - Roseburg LFG Energy</v>
      </c>
      <c r="N1365" t="str">
        <f t="shared" si="276"/>
        <v>Total Quantity from Non REC Eligible Generation</v>
      </c>
    </row>
    <row r="1366" spans="1:14" x14ac:dyDescent="0.25">
      <c r="A1366" s="63"/>
      <c r="B1366" s="63"/>
      <c r="C1366" s="63"/>
      <c r="D1366" s="75"/>
      <c r="E1366" s="75"/>
      <c r="F1366" s="75"/>
      <c r="G1366" s="75"/>
      <c r="H1366" s="76"/>
      <c r="L1366" t="str">
        <f t="shared" si="266"/>
        <v>REC only</v>
      </c>
      <c r="M1366" t="str">
        <f t="shared" si="267"/>
        <v>Roseburg LFG - Roseburg LFG Energy</v>
      </c>
    </row>
    <row r="1367" spans="1:14" ht="18.75" x14ac:dyDescent="0.3">
      <c r="A1367" s="65" t="s">
        <v>137</v>
      </c>
      <c r="B1367" s="63"/>
      <c r="C1367" s="63"/>
      <c r="D1367" s="6">
        <f>E1367-1</f>
        <v>2020</v>
      </c>
      <c r="E1367" s="6">
        <f>F1367-1</f>
        <v>2021</v>
      </c>
      <c r="F1367" s="6">
        <f>G1367-1</f>
        <v>2022</v>
      </c>
      <c r="G1367" s="6">
        <f>H1367-1</f>
        <v>2023</v>
      </c>
      <c r="H1367" s="6">
        <v>2024</v>
      </c>
      <c r="L1367" t="str">
        <f t="shared" si="266"/>
        <v>REC only</v>
      </c>
      <c r="M1367" t="str">
        <f t="shared" si="267"/>
        <v>Roseburg LFG - Roseburg LFG Energy</v>
      </c>
    </row>
    <row r="1368" spans="1:14" x14ac:dyDescent="0.25">
      <c r="A1368" s="63"/>
      <c r="B1368" s="2" t="s">
        <v>130</v>
      </c>
      <c r="C1368" s="66"/>
      <c r="D1368" s="67">
        <v>0</v>
      </c>
      <c r="E1368" s="67">
        <v>0</v>
      </c>
      <c r="F1368" s="67">
        <v>0</v>
      </c>
      <c r="G1368" s="67">
        <v>0</v>
      </c>
      <c r="H1368" s="68">
        <v>0</v>
      </c>
      <c r="L1368" t="str">
        <f t="shared" si="266"/>
        <v>REC only</v>
      </c>
      <c r="M1368" t="str">
        <f t="shared" si="267"/>
        <v>Roseburg LFG - Roseburg LFG Energy</v>
      </c>
      <c r="N1368" t="str">
        <f t="shared" ref="N1368:N1371" si="277">B1368</f>
        <v>Quantity of RECs Sold</v>
      </c>
    </row>
    <row r="1369" spans="1:14" x14ac:dyDescent="0.25">
      <c r="A1369" s="63"/>
      <c r="B1369" s="77" t="s">
        <v>131</v>
      </c>
      <c r="C1369" s="108"/>
      <c r="D1369" s="103">
        <v>0</v>
      </c>
      <c r="E1369" s="103">
        <v>0</v>
      </c>
      <c r="F1369" s="103">
        <v>0</v>
      </c>
      <c r="G1369" s="103">
        <v>0</v>
      </c>
      <c r="H1369" s="104">
        <v>0</v>
      </c>
      <c r="L1369" t="str">
        <f t="shared" si="266"/>
        <v>REC only</v>
      </c>
      <c r="M1369" t="str">
        <f t="shared" si="267"/>
        <v>Roseburg LFG - Roseburg LFG Energy</v>
      </c>
      <c r="N1369" t="str">
        <f t="shared" si="277"/>
        <v>Bonus Incentives Transferred</v>
      </c>
    </row>
    <row r="1370" spans="1:14" x14ac:dyDescent="0.25">
      <c r="A1370" s="63"/>
      <c r="B1370" s="77" t="s">
        <v>132</v>
      </c>
      <c r="D1370" s="105">
        <v>0</v>
      </c>
      <c r="E1370" s="106">
        <v>0</v>
      </c>
      <c r="F1370" s="106">
        <v>0</v>
      </c>
      <c r="G1370" s="106">
        <v>0</v>
      </c>
      <c r="H1370" s="107">
        <v>0</v>
      </c>
      <c r="L1370" t="str">
        <f t="shared" si="266"/>
        <v>REC only</v>
      </c>
      <c r="M1370" t="str">
        <f t="shared" si="267"/>
        <v>Roseburg LFG - Roseburg LFG Energy</v>
      </c>
      <c r="N1370" t="str">
        <f t="shared" si="277"/>
        <v>Bonus Incentives Not Realized</v>
      </c>
    </row>
    <row r="1371" spans="1:14" x14ac:dyDescent="0.25">
      <c r="A1371" s="63"/>
      <c r="B1371" s="1" t="s">
        <v>133</v>
      </c>
      <c r="C1371" s="63"/>
      <c r="D1371" s="78">
        <f>SUM(D1368:D1370)</f>
        <v>0</v>
      </c>
      <c r="E1371" s="78">
        <f>SUM(E1368:E1370)</f>
        <v>0</v>
      </c>
      <c r="F1371" s="78">
        <f>SUM(F1368:F1370)</f>
        <v>0</v>
      </c>
      <c r="G1371" s="78">
        <f>SUM(G1368:G1370)</f>
        <v>0</v>
      </c>
      <c r="H1371" s="78">
        <f>SUM(H1368:H1370)</f>
        <v>0</v>
      </c>
      <c r="L1371" t="str">
        <f t="shared" si="266"/>
        <v>REC only</v>
      </c>
      <c r="M1371" t="str">
        <f t="shared" si="267"/>
        <v>Roseburg LFG - Roseburg LFG Energy</v>
      </c>
      <c r="N1371" t="str">
        <f t="shared" si="277"/>
        <v>Total Sold / Transferred / Unrealized</v>
      </c>
    </row>
    <row r="1372" spans="1:14" x14ac:dyDescent="0.25">
      <c r="A1372" s="63"/>
      <c r="B1372" s="79"/>
      <c r="C1372" s="63"/>
      <c r="D1372" s="72"/>
      <c r="E1372" s="72"/>
      <c r="F1372" s="72"/>
      <c r="G1372" s="72"/>
      <c r="H1372" s="78"/>
      <c r="L1372" t="str">
        <f t="shared" si="266"/>
        <v>REC only</v>
      </c>
      <c r="M1372" t="str">
        <f t="shared" si="267"/>
        <v>Roseburg LFG - Roseburg LFG Energy</v>
      </c>
    </row>
    <row r="1373" spans="1:14" ht="18.75" x14ac:dyDescent="0.3">
      <c r="A1373" s="65" t="s">
        <v>124</v>
      </c>
      <c r="B1373" s="63"/>
      <c r="C1373" s="63"/>
      <c r="D1373" s="6">
        <f>E1373-1</f>
        <v>2020</v>
      </c>
      <c r="E1373" s="6">
        <f>F1373-1</f>
        <v>2021</v>
      </c>
      <c r="F1373" s="6">
        <f>G1373-1</f>
        <v>2022</v>
      </c>
      <c r="G1373" s="6">
        <f>H1373-1</f>
        <v>2023</v>
      </c>
      <c r="H1373" s="6">
        <v>2024</v>
      </c>
      <c r="L1373" t="str">
        <f t="shared" si="266"/>
        <v>REC only</v>
      </c>
      <c r="M1373" t="str">
        <f t="shared" si="267"/>
        <v>Roseburg LFG - Roseburg LFG Energy</v>
      </c>
    </row>
    <row r="1374" spans="1:14" x14ac:dyDescent="0.25">
      <c r="A1374" s="63"/>
      <c r="B1374" s="2" t="str">
        <f>(D1373-1) &amp; " Surplus Applied to " &amp; D1373</f>
        <v>2019 Surplus Applied to 2020</v>
      </c>
      <c r="C1374" s="63"/>
      <c r="D1374" s="80">
        <v>2361</v>
      </c>
      <c r="E1374" s="81"/>
      <c r="F1374" s="81"/>
      <c r="G1374" s="81"/>
      <c r="H1374" s="82"/>
      <c r="L1374" t="str">
        <f t="shared" si="266"/>
        <v>REC only</v>
      </c>
      <c r="M1374" t="str">
        <f t="shared" si="267"/>
        <v>Roseburg LFG - Roseburg LFG Energy</v>
      </c>
      <c r="N1374" t="str">
        <f t="shared" ref="N1374:N1384" si="278">B1374</f>
        <v>2019 Surplus Applied to 2020</v>
      </c>
    </row>
    <row r="1375" spans="1:14" x14ac:dyDescent="0.25">
      <c r="A1375" s="63"/>
      <c r="B1375" s="2" t="str">
        <f>D1373 &amp; " Surplus Applied to " &amp; (D1373-1)</f>
        <v>2020 Surplus Applied to 2019</v>
      </c>
      <c r="C1375" s="63"/>
      <c r="D1375" s="83">
        <v>0</v>
      </c>
      <c r="E1375" s="84"/>
      <c r="F1375" s="84"/>
      <c r="G1375" s="84"/>
      <c r="H1375" s="85"/>
      <c r="L1375" t="str">
        <f t="shared" si="266"/>
        <v>REC only</v>
      </c>
      <c r="M1375" t="str">
        <f t="shared" si="267"/>
        <v>Roseburg LFG - Roseburg LFG Energy</v>
      </c>
      <c r="N1375" t="str">
        <f t="shared" si="278"/>
        <v>2020 Surplus Applied to 2019</v>
      </c>
    </row>
    <row r="1376" spans="1:14" x14ac:dyDescent="0.25">
      <c r="A1376" s="63"/>
      <c r="B1376" s="2" t="str">
        <f>(E1373-1) &amp; " Surplus Applied to " &amp; E1373</f>
        <v>2020 Surplus Applied to 2021</v>
      </c>
      <c r="C1376" s="63"/>
      <c r="D1376" s="86">
        <f>-E1376</f>
        <v>0</v>
      </c>
      <c r="E1376" s="87">
        <v>0</v>
      </c>
      <c r="F1376" s="35"/>
      <c r="G1376" s="35"/>
      <c r="H1376" s="36"/>
      <c r="L1376" t="str">
        <f t="shared" si="266"/>
        <v>REC only</v>
      </c>
      <c r="M1376" t="str">
        <f t="shared" si="267"/>
        <v>Roseburg LFG - Roseburg LFG Energy</v>
      </c>
      <c r="N1376" t="str">
        <f t="shared" si="278"/>
        <v>2020 Surplus Applied to 2021</v>
      </c>
    </row>
    <row r="1377" spans="1:14" x14ac:dyDescent="0.25">
      <c r="A1377" s="63"/>
      <c r="B1377" s="2" t="str">
        <f>E1373 &amp; " Surplus Applied to " &amp; (E1373-1)</f>
        <v>2021 Surplus Applied to 2020</v>
      </c>
      <c r="C1377" s="63"/>
      <c r="D1377" s="88">
        <f>-E1377</f>
        <v>0</v>
      </c>
      <c r="E1377" s="89">
        <v>0</v>
      </c>
      <c r="F1377" s="84"/>
      <c r="G1377" s="84"/>
      <c r="H1377" s="85"/>
      <c r="L1377" t="str">
        <f t="shared" si="266"/>
        <v>REC only</v>
      </c>
      <c r="M1377" t="str">
        <f t="shared" si="267"/>
        <v>Roseburg LFG - Roseburg LFG Energy</v>
      </c>
      <c r="N1377" t="str">
        <f t="shared" si="278"/>
        <v>2021 Surplus Applied to 2020</v>
      </c>
    </row>
    <row r="1378" spans="1:14" x14ac:dyDescent="0.25">
      <c r="A1378" s="63"/>
      <c r="B1378" s="2" t="str">
        <f>(F1373-1) &amp; " Surplus Applied to " &amp; F1373</f>
        <v>2021 Surplus Applied to 2022</v>
      </c>
      <c r="C1378" s="63"/>
      <c r="D1378" s="41"/>
      <c r="E1378" s="90">
        <f>-F1378</f>
        <v>0</v>
      </c>
      <c r="F1378" s="38">
        <v>0</v>
      </c>
      <c r="G1378" s="39"/>
      <c r="H1378" s="40"/>
      <c r="L1378" t="str">
        <f t="shared" si="266"/>
        <v>REC only</v>
      </c>
      <c r="M1378" t="str">
        <f t="shared" si="267"/>
        <v>Roseburg LFG - Roseburg LFG Energy</v>
      </c>
      <c r="N1378" t="str">
        <f t="shared" si="278"/>
        <v>2021 Surplus Applied to 2022</v>
      </c>
    </row>
    <row r="1379" spans="1:14" x14ac:dyDescent="0.25">
      <c r="A1379" s="63"/>
      <c r="B1379" s="2" t="str">
        <f>F1373 &amp; " Surplus Applied to " &amp; (F1373-1)</f>
        <v>2022 Surplus Applied to 2021</v>
      </c>
      <c r="C1379" s="63"/>
      <c r="D1379" s="91"/>
      <c r="E1379" s="92">
        <f>-F1379</f>
        <v>0</v>
      </c>
      <c r="F1379" s="89">
        <v>0</v>
      </c>
      <c r="G1379" s="84"/>
      <c r="H1379" s="85"/>
      <c r="L1379" t="str">
        <f t="shared" si="266"/>
        <v>REC only</v>
      </c>
      <c r="M1379" t="str">
        <f t="shared" si="267"/>
        <v>Roseburg LFG - Roseburg LFG Energy</v>
      </c>
      <c r="N1379" t="str">
        <f t="shared" si="278"/>
        <v>2022 Surplus Applied to 2021</v>
      </c>
    </row>
    <row r="1380" spans="1:14" x14ac:dyDescent="0.25">
      <c r="A1380" s="63"/>
      <c r="B1380" s="2" t="str">
        <f>(G1373-1) &amp; " Surplus Applied to " &amp; G1373</f>
        <v>2022 Surplus Applied to 2023</v>
      </c>
      <c r="C1380" s="63"/>
      <c r="D1380" s="41"/>
      <c r="E1380" s="39"/>
      <c r="F1380" s="90">
        <f>-G1380</f>
        <v>0</v>
      </c>
      <c r="G1380" s="38">
        <v>0</v>
      </c>
      <c r="H1380" s="40"/>
      <c r="L1380" t="str">
        <f t="shared" si="266"/>
        <v>REC only</v>
      </c>
      <c r="M1380" t="str">
        <f t="shared" si="267"/>
        <v>Roseburg LFG - Roseburg LFG Energy</v>
      </c>
      <c r="N1380" t="str">
        <f t="shared" si="278"/>
        <v>2022 Surplus Applied to 2023</v>
      </c>
    </row>
    <row r="1381" spans="1:14" x14ac:dyDescent="0.25">
      <c r="A1381" s="63"/>
      <c r="B1381" s="2" t="str">
        <f>G1373 &amp; " Surplus Applied to " &amp; (G1373-1)</f>
        <v>2023 Surplus Applied to 2022</v>
      </c>
      <c r="C1381" s="63"/>
      <c r="D1381" s="91"/>
      <c r="E1381" s="84"/>
      <c r="F1381" s="92">
        <f>-G1381</f>
        <v>0</v>
      </c>
      <c r="G1381" s="89">
        <v>0</v>
      </c>
      <c r="H1381" s="85"/>
      <c r="L1381" t="str">
        <f t="shared" ref="L1381:L1444" si="279">VLOOKUP(M1381,$B$4:$D$47,3)</f>
        <v>REC only</v>
      </c>
      <c r="M1381" t="str">
        <f t="shared" ref="M1381:M1444" si="280">M1380</f>
        <v>Roseburg LFG - Roseburg LFG Energy</v>
      </c>
      <c r="N1381" t="str">
        <f t="shared" si="278"/>
        <v>2023 Surplus Applied to 2022</v>
      </c>
    </row>
    <row r="1382" spans="1:14" x14ac:dyDescent="0.25">
      <c r="A1382" s="63"/>
      <c r="B1382" s="2" t="str">
        <f>(H1373-1) &amp; " Surplus Applied to " &amp; H1373</f>
        <v>2023 Surplus Applied to 2024</v>
      </c>
      <c r="C1382" s="63"/>
      <c r="D1382" s="41"/>
      <c r="E1382" s="39"/>
      <c r="F1382" s="39"/>
      <c r="G1382" s="90">
        <f>-H1382</f>
        <v>0</v>
      </c>
      <c r="H1382" s="42">
        <v>0</v>
      </c>
      <c r="L1382" t="str">
        <f t="shared" si="279"/>
        <v>REC only</v>
      </c>
      <c r="M1382" t="str">
        <f t="shared" si="280"/>
        <v>Roseburg LFG - Roseburg LFG Energy</v>
      </c>
      <c r="N1382" t="str">
        <f t="shared" si="278"/>
        <v>2023 Surplus Applied to 2024</v>
      </c>
    </row>
    <row r="1383" spans="1:14" x14ac:dyDescent="0.25">
      <c r="A1383" s="63"/>
      <c r="B1383" s="2" t="str">
        <f>H1373 &amp; " Surplus Applied to " &amp; (H1373-1)</f>
        <v>2024 Surplus Applied to 2023</v>
      </c>
      <c r="C1383" s="63"/>
      <c r="D1383" s="93"/>
      <c r="E1383" s="94"/>
      <c r="F1383" s="94"/>
      <c r="G1383" s="95">
        <f>-H1383</f>
        <v>0</v>
      </c>
      <c r="H1383" s="96">
        <v>0</v>
      </c>
      <c r="L1383" t="str">
        <f t="shared" si="279"/>
        <v>REC only</v>
      </c>
      <c r="M1383" t="str">
        <f t="shared" si="280"/>
        <v>Roseburg LFG - Roseburg LFG Energy</v>
      </c>
      <c r="N1383" t="str">
        <f t="shared" si="278"/>
        <v>2024 Surplus Applied to 2023</v>
      </c>
    </row>
    <row r="1384" spans="1:14" x14ac:dyDescent="0.25">
      <c r="A1384" s="63"/>
      <c r="B1384" s="1" t="s">
        <v>125</v>
      </c>
      <c r="C1384" s="63"/>
      <c r="D1384" s="78">
        <f>SUM(D1374:D1383)</f>
        <v>2361</v>
      </c>
      <c r="E1384" s="78">
        <f>SUM(E1374:E1383)</f>
        <v>0</v>
      </c>
      <c r="F1384" s="78">
        <f>SUM(F1374:F1383)</f>
        <v>0</v>
      </c>
      <c r="G1384" s="78">
        <f>SUM(G1374:G1383)</f>
        <v>0</v>
      </c>
      <c r="H1384" s="78">
        <f>SUM(H1374:H1383)</f>
        <v>0</v>
      </c>
      <c r="L1384" t="str">
        <f t="shared" si="279"/>
        <v>REC only</v>
      </c>
      <c r="M1384" t="str">
        <f t="shared" si="280"/>
        <v>Roseburg LFG - Roseburg LFG Energy</v>
      </c>
      <c r="N1384" t="str">
        <f t="shared" si="278"/>
        <v>Net Surplus Adjustments</v>
      </c>
    </row>
    <row r="1385" spans="1:14" x14ac:dyDescent="0.25">
      <c r="A1385" s="63"/>
      <c r="B1385" s="79"/>
      <c r="C1385" s="63"/>
      <c r="D1385" s="78"/>
      <c r="E1385" s="78"/>
      <c r="F1385" s="78"/>
      <c r="G1385" s="78"/>
      <c r="H1385" s="78"/>
      <c r="L1385" t="str">
        <f t="shared" si="279"/>
        <v>REC only</v>
      </c>
      <c r="M1385" t="str">
        <f t="shared" si="280"/>
        <v>Roseburg LFG - Roseburg LFG Energy</v>
      </c>
    </row>
    <row r="1386" spans="1:14" x14ac:dyDescent="0.25">
      <c r="A1386" s="63"/>
      <c r="B1386" s="1" t="s">
        <v>126</v>
      </c>
      <c r="C1386" s="66"/>
      <c r="D1386" s="97">
        <v>0</v>
      </c>
      <c r="E1386" s="98">
        <v>0</v>
      </c>
      <c r="F1386" s="98">
        <v>0</v>
      </c>
      <c r="G1386" s="98">
        <v>0</v>
      </c>
      <c r="H1386" s="99">
        <v>0</v>
      </c>
      <c r="L1386" t="str">
        <f t="shared" si="279"/>
        <v>REC only</v>
      </c>
      <c r="M1386" t="str">
        <f t="shared" si="280"/>
        <v>Roseburg LFG - Roseburg LFG Energy</v>
      </c>
      <c r="N1386" t="str">
        <f t="shared" ref="N1386" si="281">B1386</f>
        <v>Adjustment for Events Beyond Control</v>
      </c>
    </row>
    <row r="1387" spans="1:14" x14ac:dyDescent="0.25">
      <c r="A1387" s="63"/>
      <c r="B1387" s="79"/>
      <c r="C1387" s="63"/>
      <c r="D1387" s="78"/>
      <c r="E1387" s="78"/>
      <c r="F1387" s="78"/>
      <c r="G1387" s="78"/>
      <c r="H1387" s="78"/>
      <c r="L1387" t="str">
        <f t="shared" si="279"/>
        <v>REC only</v>
      </c>
      <c r="M1387" t="str">
        <f t="shared" si="280"/>
        <v>Roseburg LFG - Roseburg LFG Energy</v>
      </c>
    </row>
    <row r="1388" spans="1:14" ht="18.75" x14ac:dyDescent="0.3">
      <c r="A1388" s="65" t="s">
        <v>138</v>
      </c>
      <c r="B1388" s="63"/>
      <c r="C1388" s="66"/>
      <c r="D1388" s="100">
        <f>SUM(D1360,D1365,D1371,D1384,D1386)</f>
        <v>2361</v>
      </c>
      <c r="E1388" s="100">
        <f>SUM(E1360,E1365,E1371,E1384,E1386)</f>
        <v>0</v>
      </c>
      <c r="F1388" s="100">
        <f>SUM(F1360,F1365,F1371,F1384,F1386)</f>
        <v>0</v>
      </c>
      <c r="G1388" s="100">
        <f>SUM(G1360,G1365,G1371,G1384,G1386)</f>
        <v>0</v>
      </c>
      <c r="H1388" s="101">
        <f>SUM(H1360,H1365,H1371,H1384,H1386)</f>
        <v>0</v>
      </c>
      <c r="L1388" t="str">
        <f t="shared" si="279"/>
        <v>REC only</v>
      </c>
      <c r="M1388" t="str">
        <f t="shared" si="280"/>
        <v>Roseburg LFG - Roseburg LFG Energy</v>
      </c>
    </row>
    <row r="1389" spans="1:14" x14ac:dyDescent="0.25">
      <c r="A1389" s="63"/>
      <c r="B1389" s="79"/>
      <c r="C1389" s="102" t="s">
        <v>128</v>
      </c>
      <c r="D1389" s="78">
        <v>2361</v>
      </c>
      <c r="E1389" s="78">
        <v>0</v>
      </c>
      <c r="F1389" s="78">
        <v>0</v>
      </c>
      <c r="G1389" s="78">
        <v>0</v>
      </c>
      <c r="H1389" s="78">
        <v>0</v>
      </c>
      <c r="L1389" t="str">
        <f t="shared" si="279"/>
        <v>REC only</v>
      </c>
      <c r="M1389" t="str">
        <f t="shared" si="280"/>
        <v>Roseburg LFG - Roseburg LFG Energy</v>
      </c>
    </row>
    <row r="1390" spans="1:14" x14ac:dyDescent="0.25">
      <c r="A1390" s="63" t="s">
        <v>145</v>
      </c>
      <c r="B1390" s="63"/>
      <c r="C1390" s="63"/>
      <c r="D1390" s="64"/>
      <c r="E1390" s="64"/>
      <c r="F1390" s="64"/>
      <c r="G1390" s="64"/>
      <c r="H1390" s="64"/>
      <c r="L1390" t="str">
        <f t="shared" si="279"/>
        <v>REC only</v>
      </c>
      <c r="M1390" t="str">
        <f t="shared" si="280"/>
        <v>Roseburg LFG - Roseburg LFG Energy</v>
      </c>
    </row>
    <row r="1391" spans="1:14" x14ac:dyDescent="0.25">
      <c r="L1391" t="str">
        <f t="shared" si="279"/>
        <v>REC only</v>
      </c>
      <c r="M1391" t="str">
        <f t="shared" si="280"/>
        <v>Roseburg LFG - Roseburg LFG Energy</v>
      </c>
    </row>
    <row r="1392" spans="1:14" ht="21" x14ac:dyDescent="0.35">
      <c r="A1392" s="58">
        <f>A1354+1</f>
        <v>36</v>
      </c>
      <c r="B1392" s="58"/>
      <c r="C1392" s="59" t="s">
        <v>80</v>
      </c>
      <c r="D1392" s="60"/>
      <c r="E1392" s="61"/>
      <c r="F1392" s="61"/>
      <c r="G1392" s="61"/>
      <c r="H1392" s="62"/>
      <c r="L1392" t="str">
        <f t="shared" si="279"/>
        <v>REC only</v>
      </c>
      <c r="M1392" t="str">
        <f t="shared" ref="M1392" si="282">C1392</f>
        <v>Salmon Falls Wind Park, LLC - Salmon Falls Wind Park</v>
      </c>
    </row>
    <row r="1393" spans="1:14" x14ac:dyDescent="0.25">
      <c r="A1393" s="63"/>
      <c r="B1393" s="63"/>
      <c r="C1393" s="63" t="s">
        <v>32</v>
      </c>
      <c r="D1393" s="64"/>
      <c r="E1393" s="64"/>
      <c r="F1393" s="64"/>
      <c r="G1393" s="64"/>
      <c r="H1393" s="64"/>
      <c r="L1393" t="str">
        <f t="shared" si="279"/>
        <v>REC only</v>
      </c>
      <c r="M1393" t="str">
        <f t="shared" ref="M1393" si="283">M1392</f>
        <v>Salmon Falls Wind Park, LLC - Salmon Falls Wind Park</v>
      </c>
    </row>
    <row r="1394" spans="1:14" ht="18.75" x14ac:dyDescent="0.3">
      <c r="A1394" s="65" t="s">
        <v>134</v>
      </c>
      <c r="B1394" s="65"/>
      <c r="C1394" s="63"/>
      <c r="D1394" s="6">
        <f>E1394-1</f>
        <v>2020</v>
      </c>
      <c r="E1394" s="6">
        <f>F1394-1</f>
        <v>2021</v>
      </c>
      <c r="F1394" s="6">
        <f>G1394-1</f>
        <v>2022</v>
      </c>
      <c r="G1394" s="6">
        <f>H1394-1</f>
        <v>2023</v>
      </c>
      <c r="H1394" s="6">
        <v>2024</v>
      </c>
      <c r="L1394" t="str">
        <f t="shared" si="279"/>
        <v>REC only</v>
      </c>
      <c r="M1394" t="str">
        <f t="shared" si="280"/>
        <v>Salmon Falls Wind Park, LLC - Salmon Falls Wind Park</v>
      </c>
    </row>
    <row r="1395" spans="1:14" x14ac:dyDescent="0.25">
      <c r="A1395" s="63"/>
      <c r="B1395" s="2" t="str">
        <f>"Total MWh Produced from " &amp;C1392</f>
        <v>Total MWh Produced from Salmon Falls Wind Park, LLC - Salmon Falls Wind Park</v>
      </c>
      <c r="C1395" s="66"/>
      <c r="D1395" s="67">
        <v>0</v>
      </c>
      <c r="E1395" s="67">
        <v>0</v>
      </c>
      <c r="F1395" s="67">
        <v>0</v>
      </c>
      <c r="G1395" s="67">
        <v>0</v>
      </c>
      <c r="H1395" s="68">
        <v>0</v>
      </c>
      <c r="L1395" t="str">
        <f t="shared" si="279"/>
        <v>REC only</v>
      </c>
      <c r="M1395" t="str">
        <f t="shared" si="280"/>
        <v>Salmon Falls Wind Park, LLC - Salmon Falls Wind Park</v>
      </c>
      <c r="N1395" t="str">
        <f t="shared" ref="N1395:N1398" si="284">B1395</f>
        <v>Total MWh Produced from Salmon Falls Wind Park, LLC - Salmon Falls Wind Park</v>
      </c>
    </row>
    <row r="1396" spans="1:14" x14ac:dyDescent="0.25">
      <c r="A1396" s="63"/>
      <c r="B1396" s="2" t="s">
        <v>102</v>
      </c>
      <c r="C1396" s="66"/>
      <c r="D1396" s="157">
        <v>1</v>
      </c>
      <c r="E1396" s="157">
        <v>1</v>
      </c>
      <c r="F1396" s="157">
        <v>1</v>
      </c>
      <c r="G1396" s="157">
        <v>1</v>
      </c>
      <c r="H1396" s="158">
        <v>1</v>
      </c>
      <c r="L1396" t="str">
        <f t="shared" si="279"/>
        <v>REC only</v>
      </c>
      <c r="M1396" t="str">
        <f t="shared" si="280"/>
        <v>Salmon Falls Wind Park, LLC - Salmon Falls Wind Park</v>
      </c>
      <c r="N1396" t="str">
        <f t="shared" si="284"/>
        <v>Percent of MWh Qualifying Under RCW 19.285</v>
      </c>
    </row>
    <row r="1397" spans="1:14" x14ac:dyDescent="0.25">
      <c r="A1397" s="63"/>
      <c r="B1397" s="2" t="s">
        <v>135</v>
      </c>
      <c r="C1397" s="66"/>
      <c r="D1397" s="69">
        <v>1</v>
      </c>
      <c r="E1397" s="69">
        <v>1</v>
      </c>
      <c r="F1397" s="69">
        <v>1</v>
      </c>
      <c r="G1397" s="69">
        <v>1</v>
      </c>
      <c r="H1397" s="70">
        <v>1</v>
      </c>
      <c r="L1397" t="str">
        <f t="shared" si="279"/>
        <v>REC only</v>
      </c>
      <c r="M1397" t="str">
        <f t="shared" si="280"/>
        <v>Salmon Falls Wind Park, LLC - Salmon Falls Wind Park</v>
      </c>
      <c r="N1397" t="str">
        <f t="shared" si="284"/>
        <v>Percent of Qualifying MWh Allocated to WA</v>
      </c>
    </row>
    <row r="1398" spans="1:14" x14ac:dyDescent="0.25">
      <c r="A1398" s="63"/>
      <c r="B1398" s="1" t="s">
        <v>101</v>
      </c>
      <c r="C1398" s="79"/>
      <c r="D1398" s="159">
        <f>ROUNDDOWN(D1395*D1396*D1397,0)</f>
        <v>0</v>
      </c>
      <c r="E1398" s="159">
        <f>ROUNDDOWN(E1395*E1396*E1397,0)</f>
        <v>0</v>
      </c>
      <c r="F1398" s="159">
        <f>ROUNDDOWN(F1395*F1396*F1397,0)</f>
        <v>0</v>
      </c>
      <c r="G1398" s="159">
        <f>ROUNDDOWN(G1395*G1396*G1397,0)</f>
        <v>0</v>
      </c>
      <c r="H1398" s="159">
        <f>ROUNDDOWN(H1395*H1396*H1397,0)</f>
        <v>0</v>
      </c>
      <c r="L1398" t="str">
        <f t="shared" si="279"/>
        <v>REC only</v>
      </c>
      <c r="M1398" t="str">
        <f t="shared" si="280"/>
        <v>Salmon Falls Wind Park, LLC - Salmon Falls Wind Park</v>
      </c>
      <c r="N1398" t="str">
        <f t="shared" si="284"/>
        <v>Eligible MWh Available for RCW 19.285 Compliance</v>
      </c>
    </row>
    <row r="1399" spans="1:14" x14ac:dyDescent="0.25">
      <c r="A1399" s="63"/>
      <c r="B1399" s="63"/>
      <c r="C1399" s="63"/>
      <c r="D1399" s="71"/>
      <c r="E1399" s="71"/>
      <c r="F1399" s="71"/>
      <c r="G1399" s="72"/>
      <c r="H1399" s="73"/>
      <c r="L1399" t="str">
        <f t="shared" si="279"/>
        <v>REC only</v>
      </c>
      <c r="M1399" t="str">
        <f t="shared" si="280"/>
        <v>Salmon Falls Wind Park, LLC - Salmon Falls Wind Park</v>
      </c>
    </row>
    <row r="1400" spans="1:14" ht="18.75" x14ac:dyDescent="0.3">
      <c r="A1400" s="65" t="s">
        <v>136</v>
      </c>
      <c r="B1400" s="63"/>
      <c r="C1400" s="63"/>
      <c r="D1400" s="6">
        <f>E1400-1</f>
        <v>2020</v>
      </c>
      <c r="E1400" s="6">
        <f>F1400-1</f>
        <v>2021</v>
      </c>
      <c r="F1400" s="6">
        <f>G1400-1</f>
        <v>2022</v>
      </c>
      <c r="G1400" s="6">
        <f>H1400-1</f>
        <v>2023</v>
      </c>
      <c r="H1400" s="6">
        <v>2024</v>
      </c>
      <c r="L1400" t="str">
        <f t="shared" si="279"/>
        <v>REC only</v>
      </c>
      <c r="M1400" t="str">
        <f t="shared" si="280"/>
        <v>Salmon Falls Wind Park, LLC - Salmon Falls Wind Park</v>
      </c>
    </row>
    <row r="1401" spans="1:14" x14ac:dyDescent="0.25">
      <c r="A1401" s="63"/>
      <c r="B1401" s="2" t="s">
        <v>106</v>
      </c>
      <c r="C1401" s="66"/>
      <c r="D1401" s="109">
        <v>0</v>
      </c>
      <c r="E1401" s="110">
        <v>0</v>
      </c>
      <c r="F1401" s="110">
        <v>0</v>
      </c>
      <c r="G1401" s="110">
        <v>0</v>
      </c>
      <c r="H1401" s="111">
        <v>0</v>
      </c>
      <c r="L1401" t="str">
        <f t="shared" si="279"/>
        <v>REC only</v>
      </c>
      <c r="M1401" t="str">
        <f t="shared" si="280"/>
        <v>Salmon Falls Wind Park, LLC - Salmon Falls Wind Park</v>
      </c>
      <c r="N1401" t="str">
        <f t="shared" ref="N1401:N1403" si="285">B1401</f>
        <v>Extra Apprenticeship Credit</v>
      </c>
    </row>
    <row r="1402" spans="1:14" x14ac:dyDescent="0.25">
      <c r="A1402" s="63"/>
      <c r="B1402" s="2" t="s">
        <v>110</v>
      </c>
      <c r="C1402" s="66"/>
      <c r="D1402" s="16">
        <v>0</v>
      </c>
      <c r="E1402" s="112">
        <v>0</v>
      </c>
      <c r="F1402" s="112">
        <v>0</v>
      </c>
      <c r="G1402" s="112">
        <v>0</v>
      </c>
      <c r="H1402" s="113">
        <v>0</v>
      </c>
      <c r="L1402" t="str">
        <f t="shared" si="279"/>
        <v>REC only</v>
      </c>
      <c r="M1402" t="str">
        <f t="shared" si="280"/>
        <v>Salmon Falls Wind Park, LLC - Salmon Falls Wind Park</v>
      </c>
      <c r="N1402" t="str">
        <f t="shared" si="285"/>
        <v>Distributed Generation Bonus</v>
      </c>
    </row>
    <row r="1403" spans="1:14" x14ac:dyDescent="0.25">
      <c r="A1403" s="63"/>
      <c r="B1403" s="1" t="s">
        <v>111</v>
      </c>
      <c r="C1403" s="79"/>
      <c r="D1403" s="74">
        <f>ROUND(D1401+D1402,0)</f>
        <v>0</v>
      </c>
      <c r="E1403" s="74">
        <f>ROUND(E1401+E1402,0)</f>
        <v>0</v>
      </c>
      <c r="F1403" s="74">
        <f>ROUND(F1401+F1402,0)</f>
        <v>0</v>
      </c>
      <c r="G1403" s="74">
        <f>ROUND(G1401+G1402,0)</f>
        <v>0</v>
      </c>
      <c r="H1403" s="74">
        <f>ROUND(H1401+H1402,0)</f>
        <v>0</v>
      </c>
      <c r="L1403" t="str">
        <f t="shared" si="279"/>
        <v>REC only</v>
      </c>
      <c r="M1403" t="str">
        <f t="shared" si="280"/>
        <v>Salmon Falls Wind Park, LLC - Salmon Falls Wind Park</v>
      </c>
      <c r="N1403" t="str">
        <f t="shared" si="285"/>
        <v>Total Quantity from Non REC Eligible Generation</v>
      </c>
    </row>
    <row r="1404" spans="1:14" x14ac:dyDescent="0.25">
      <c r="A1404" s="63"/>
      <c r="B1404" s="63"/>
      <c r="C1404" s="63"/>
      <c r="D1404" s="75"/>
      <c r="E1404" s="75"/>
      <c r="F1404" s="75"/>
      <c r="G1404" s="75"/>
      <c r="H1404" s="76"/>
      <c r="L1404" t="str">
        <f t="shared" si="279"/>
        <v>REC only</v>
      </c>
      <c r="M1404" t="str">
        <f t="shared" si="280"/>
        <v>Salmon Falls Wind Park, LLC - Salmon Falls Wind Park</v>
      </c>
    </row>
    <row r="1405" spans="1:14" ht="18.75" x14ac:dyDescent="0.3">
      <c r="A1405" s="65" t="s">
        <v>137</v>
      </c>
      <c r="B1405" s="63"/>
      <c r="C1405" s="63"/>
      <c r="D1405" s="6">
        <f>E1405-1</f>
        <v>2020</v>
      </c>
      <c r="E1405" s="6">
        <f>F1405-1</f>
        <v>2021</v>
      </c>
      <c r="F1405" s="6">
        <f>G1405-1</f>
        <v>2022</v>
      </c>
      <c r="G1405" s="6">
        <f>H1405-1</f>
        <v>2023</v>
      </c>
      <c r="H1405" s="6">
        <v>2024</v>
      </c>
      <c r="L1405" t="str">
        <f t="shared" si="279"/>
        <v>REC only</v>
      </c>
      <c r="M1405" t="str">
        <f t="shared" si="280"/>
        <v>Salmon Falls Wind Park, LLC - Salmon Falls Wind Park</v>
      </c>
    </row>
    <row r="1406" spans="1:14" x14ac:dyDescent="0.25">
      <c r="A1406" s="63"/>
      <c r="B1406" s="2" t="s">
        <v>130</v>
      </c>
      <c r="C1406" s="66"/>
      <c r="D1406" s="67">
        <v>0</v>
      </c>
      <c r="E1406" s="67">
        <v>0</v>
      </c>
      <c r="F1406" s="67">
        <v>0</v>
      </c>
      <c r="G1406" s="67">
        <v>0</v>
      </c>
      <c r="H1406" s="68">
        <v>0</v>
      </c>
      <c r="L1406" t="str">
        <f t="shared" si="279"/>
        <v>REC only</v>
      </c>
      <c r="M1406" t="str">
        <f t="shared" si="280"/>
        <v>Salmon Falls Wind Park, LLC - Salmon Falls Wind Park</v>
      </c>
      <c r="N1406" t="str">
        <f t="shared" ref="N1406:N1409" si="286">B1406</f>
        <v>Quantity of RECs Sold</v>
      </c>
    </row>
    <row r="1407" spans="1:14" x14ac:dyDescent="0.25">
      <c r="A1407" s="63"/>
      <c r="B1407" s="77" t="s">
        <v>131</v>
      </c>
      <c r="C1407" s="108"/>
      <c r="D1407" s="103">
        <v>0</v>
      </c>
      <c r="E1407" s="103">
        <v>0</v>
      </c>
      <c r="F1407" s="103">
        <v>0</v>
      </c>
      <c r="G1407" s="103">
        <v>0</v>
      </c>
      <c r="H1407" s="104">
        <v>0</v>
      </c>
      <c r="L1407" t="str">
        <f t="shared" si="279"/>
        <v>REC only</v>
      </c>
      <c r="M1407" t="str">
        <f t="shared" si="280"/>
        <v>Salmon Falls Wind Park, LLC - Salmon Falls Wind Park</v>
      </c>
      <c r="N1407" t="str">
        <f t="shared" si="286"/>
        <v>Bonus Incentives Transferred</v>
      </c>
    </row>
    <row r="1408" spans="1:14" x14ac:dyDescent="0.25">
      <c r="A1408" s="63"/>
      <c r="B1408" s="77" t="s">
        <v>132</v>
      </c>
      <c r="D1408" s="105">
        <v>0</v>
      </c>
      <c r="E1408" s="106">
        <v>0</v>
      </c>
      <c r="F1408" s="106">
        <v>0</v>
      </c>
      <c r="G1408" s="106">
        <v>0</v>
      </c>
      <c r="H1408" s="107">
        <v>0</v>
      </c>
      <c r="L1408" t="str">
        <f t="shared" si="279"/>
        <v>REC only</v>
      </c>
      <c r="M1408" t="str">
        <f t="shared" si="280"/>
        <v>Salmon Falls Wind Park, LLC - Salmon Falls Wind Park</v>
      </c>
      <c r="N1408" t="str">
        <f t="shared" si="286"/>
        <v>Bonus Incentives Not Realized</v>
      </c>
    </row>
    <row r="1409" spans="1:14" x14ac:dyDescent="0.25">
      <c r="A1409" s="63"/>
      <c r="B1409" s="1" t="s">
        <v>133</v>
      </c>
      <c r="C1409" s="63"/>
      <c r="D1409" s="78">
        <f>SUM(D1406:D1408)</f>
        <v>0</v>
      </c>
      <c r="E1409" s="78">
        <f>SUM(E1406:E1408)</f>
        <v>0</v>
      </c>
      <c r="F1409" s="78">
        <f>SUM(F1406:F1408)</f>
        <v>0</v>
      </c>
      <c r="G1409" s="78">
        <f>SUM(G1406:G1408)</f>
        <v>0</v>
      </c>
      <c r="H1409" s="78">
        <f>SUM(H1406:H1408)</f>
        <v>0</v>
      </c>
      <c r="L1409" t="str">
        <f t="shared" si="279"/>
        <v>REC only</v>
      </c>
      <c r="M1409" t="str">
        <f t="shared" si="280"/>
        <v>Salmon Falls Wind Park, LLC - Salmon Falls Wind Park</v>
      </c>
      <c r="N1409" t="str">
        <f t="shared" si="286"/>
        <v>Total Sold / Transferred / Unrealized</v>
      </c>
    </row>
    <row r="1410" spans="1:14" x14ac:dyDescent="0.25">
      <c r="A1410" s="63"/>
      <c r="B1410" s="79"/>
      <c r="C1410" s="63"/>
      <c r="D1410" s="72"/>
      <c r="E1410" s="72"/>
      <c r="F1410" s="72"/>
      <c r="G1410" s="72"/>
      <c r="H1410" s="78"/>
      <c r="L1410" t="str">
        <f t="shared" si="279"/>
        <v>REC only</v>
      </c>
      <c r="M1410" t="str">
        <f t="shared" si="280"/>
        <v>Salmon Falls Wind Park, LLC - Salmon Falls Wind Park</v>
      </c>
    </row>
    <row r="1411" spans="1:14" ht="18.75" x14ac:dyDescent="0.3">
      <c r="A1411" s="65" t="s">
        <v>124</v>
      </c>
      <c r="B1411" s="63"/>
      <c r="C1411" s="63"/>
      <c r="D1411" s="6">
        <f>E1411-1</f>
        <v>2020</v>
      </c>
      <c r="E1411" s="6">
        <f>F1411-1</f>
        <v>2021</v>
      </c>
      <c r="F1411" s="6">
        <f>G1411-1</f>
        <v>2022</v>
      </c>
      <c r="G1411" s="6">
        <f>H1411-1</f>
        <v>2023</v>
      </c>
      <c r="H1411" s="6">
        <v>2024</v>
      </c>
      <c r="L1411" t="str">
        <f t="shared" si="279"/>
        <v>REC only</v>
      </c>
      <c r="M1411" t="str">
        <f t="shared" si="280"/>
        <v>Salmon Falls Wind Park, LLC - Salmon Falls Wind Park</v>
      </c>
    </row>
    <row r="1412" spans="1:14" x14ac:dyDescent="0.25">
      <c r="A1412" s="63"/>
      <c r="B1412" s="2" t="str">
        <f>(D1411-1) &amp; " Surplus Applied to " &amp; D1411</f>
        <v>2019 Surplus Applied to 2020</v>
      </c>
      <c r="C1412" s="63"/>
      <c r="D1412" s="80">
        <v>17090</v>
      </c>
      <c r="E1412" s="81"/>
      <c r="F1412" s="81"/>
      <c r="G1412" s="81"/>
      <c r="H1412" s="82"/>
      <c r="L1412" t="str">
        <f t="shared" si="279"/>
        <v>REC only</v>
      </c>
      <c r="M1412" t="str">
        <f t="shared" si="280"/>
        <v>Salmon Falls Wind Park, LLC - Salmon Falls Wind Park</v>
      </c>
      <c r="N1412" t="str">
        <f t="shared" ref="N1412:N1422" si="287">B1412</f>
        <v>2019 Surplus Applied to 2020</v>
      </c>
    </row>
    <row r="1413" spans="1:14" x14ac:dyDescent="0.25">
      <c r="A1413" s="63"/>
      <c r="B1413" s="2" t="str">
        <f>D1411 &amp; " Surplus Applied to " &amp; (D1411-1)</f>
        <v>2020 Surplus Applied to 2019</v>
      </c>
      <c r="C1413" s="63"/>
      <c r="D1413" s="83">
        <v>0</v>
      </c>
      <c r="E1413" s="84"/>
      <c r="F1413" s="84"/>
      <c r="G1413" s="84"/>
      <c r="H1413" s="85"/>
      <c r="L1413" t="str">
        <f t="shared" si="279"/>
        <v>REC only</v>
      </c>
      <c r="M1413" t="str">
        <f t="shared" si="280"/>
        <v>Salmon Falls Wind Park, LLC - Salmon Falls Wind Park</v>
      </c>
      <c r="N1413" t="str">
        <f t="shared" si="287"/>
        <v>2020 Surplus Applied to 2019</v>
      </c>
    </row>
    <row r="1414" spans="1:14" x14ac:dyDescent="0.25">
      <c r="A1414" s="63"/>
      <c r="B1414" s="2" t="str">
        <f>(E1411-1) &amp; " Surplus Applied to " &amp; E1411</f>
        <v>2020 Surplus Applied to 2021</v>
      </c>
      <c r="C1414" s="63"/>
      <c r="D1414" s="86">
        <f>-E1414</f>
        <v>0</v>
      </c>
      <c r="E1414" s="87">
        <v>0</v>
      </c>
      <c r="F1414" s="35"/>
      <c r="G1414" s="35"/>
      <c r="H1414" s="36"/>
      <c r="L1414" t="str">
        <f t="shared" si="279"/>
        <v>REC only</v>
      </c>
      <c r="M1414" t="str">
        <f t="shared" si="280"/>
        <v>Salmon Falls Wind Park, LLC - Salmon Falls Wind Park</v>
      </c>
      <c r="N1414" t="str">
        <f t="shared" si="287"/>
        <v>2020 Surplus Applied to 2021</v>
      </c>
    </row>
    <row r="1415" spans="1:14" x14ac:dyDescent="0.25">
      <c r="A1415" s="63"/>
      <c r="B1415" s="2" t="str">
        <f>E1411 &amp; " Surplus Applied to " &amp; (E1411-1)</f>
        <v>2021 Surplus Applied to 2020</v>
      </c>
      <c r="C1415" s="63"/>
      <c r="D1415" s="88">
        <f>-E1415</f>
        <v>0</v>
      </c>
      <c r="E1415" s="89">
        <v>0</v>
      </c>
      <c r="F1415" s="84"/>
      <c r="G1415" s="84"/>
      <c r="H1415" s="85"/>
      <c r="L1415" t="str">
        <f t="shared" si="279"/>
        <v>REC only</v>
      </c>
      <c r="M1415" t="str">
        <f t="shared" si="280"/>
        <v>Salmon Falls Wind Park, LLC - Salmon Falls Wind Park</v>
      </c>
      <c r="N1415" t="str">
        <f t="shared" si="287"/>
        <v>2021 Surplus Applied to 2020</v>
      </c>
    </row>
    <row r="1416" spans="1:14" x14ac:dyDescent="0.25">
      <c r="A1416" s="63"/>
      <c r="B1416" s="2" t="str">
        <f>(F1411-1) &amp; " Surplus Applied to " &amp; F1411</f>
        <v>2021 Surplus Applied to 2022</v>
      </c>
      <c r="C1416" s="63"/>
      <c r="D1416" s="41"/>
      <c r="E1416" s="90">
        <f>-F1416</f>
        <v>0</v>
      </c>
      <c r="F1416" s="38">
        <v>0</v>
      </c>
      <c r="G1416" s="39"/>
      <c r="H1416" s="40"/>
      <c r="L1416" t="str">
        <f t="shared" si="279"/>
        <v>REC only</v>
      </c>
      <c r="M1416" t="str">
        <f t="shared" si="280"/>
        <v>Salmon Falls Wind Park, LLC - Salmon Falls Wind Park</v>
      </c>
      <c r="N1416" t="str">
        <f t="shared" si="287"/>
        <v>2021 Surplus Applied to 2022</v>
      </c>
    </row>
    <row r="1417" spans="1:14" x14ac:dyDescent="0.25">
      <c r="A1417" s="63"/>
      <c r="B1417" s="2" t="str">
        <f>F1411 &amp; " Surplus Applied to " &amp; (F1411-1)</f>
        <v>2022 Surplus Applied to 2021</v>
      </c>
      <c r="C1417" s="63"/>
      <c r="D1417" s="91"/>
      <c r="E1417" s="92">
        <f>-F1417</f>
        <v>0</v>
      </c>
      <c r="F1417" s="89">
        <v>0</v>
      </c>
      <c r="G1417" s="84"/>
      <c r="H1417" s="85"/>
      <c r="L1417" t="str">
        <f t="shared" si="279"/>
        <v>REC only</v>
      </c>
      <c r="M1417" t="str">
        <f t="shared" si="280"/>
        <v>Salmon Falls Wind Park, LLC - Salmon Falls Wind Park</v>
      </c>
      <c r="N1417" t="str">
        <f t="shared" si="287"/>
        <v>2022 Surplus Applied to 2021</v>
      </c>
    </row>
    <row r="1418" spans="1:14" x14ac:dyDescent="0.25">
      <c r="A1418" s="63"/>
      <c r="B1418" s="2" t="str">
        <f>(G1411-1) &amp; " Surplus Applied to " &amp; G1411</f>
        <v>2022 Surplus Applied to 2023</v>
      </c>
      <c r="C1418" s="63"/>
      <c r="D1418" s="41"/>
      <c r="E1418" s="39"/>
      <c r="F1418" s="90">
        <f>-G1418</f>
        <v>0</v>
      </c>
      <c r="G1418" s="38">
        <v>0</v>
      </c>
      <c r="H1418" s="40"/>
      <c r="L1418" t="str">
        <f t="shared" si="279"/>
        <v>REC only</v>
      </c>
      <c r="M1418" t="str">
        <f t="shared" si="280"/>
        <v>Salmon Falls Wind Park, LLC - Salmon Falls Wind Park</v>
      </c>
      <c r="N1418" t="str">
        <f t="shared" si="287"/>
        <v>2022 Surplus Applied to 2023</v>
      </c>
    </row>
    <row r="1419" spans="1:14" x14ac:dyDescent="0.25">
      <c r="A1419" s="63"/>
      <c r="B1419" s="2" t="str">
        <f>G1411 &amp; " Surplus Applied to " &amp; (G1411-1)</f>
        <v>2023 Surplus Applied to 2022</v>
      </c>
      <c r="C1419" s="63"/>
      <c r="D1419" s="91"/>
      <c r="E1419" s="84"/>
      <c r="F1419" s="92">
        <f>-G1419</f>
        <v>0</v>
      </c>
      <c r="G1419" s="89">
        <v>0</v>
      </c>
      <c r="H1419" s="85"/>
      <c r="L1419" t="str">
        <f t="shared" si="279"/>
        <v>REC only</v>
      </c>
      <c r="M1419" t="str">
        <f t="shared" si="280"/>
        <v>Salmon Falls Wind Park, LLC - Salmon Falls Wind Park</v>
      </c>
      <c r="N1419" t="str">
        <f t="shared" si="287"/>
        <v>2023 Surplus Applied to 2022</v>
      </c>
    </row>
    <row r="1420" spans="1:14" x14ac:dyDescent="0.25">
      <c r="A1420" s="63"/>
      <c r="B1420" s="2" t="str">
        <f>(H1411-1) &amp; " Surplus Applied to " &amp; H1411</f>
        <v>2023 Surplus Applied to 2024</v>
      </c>
      <c r="C1420" s="63"/>
      <c r="D1420" s="41"/>
      <c r="E1420" s="39"/>
      <c r="F1420" s="39"/>
      <c r="G1420" s="90">
        <f>-H1420</f>
        <v>0</v>
      </c>
      <c r="H1420" s="42">
        <v>0</v>
      </c>
      <c r="L1420" t="str">
        <f t="shared" si="279"/>
        <v>REC only</v>
      </c>
      <c r="M1420" t="str">
        <f t="shared" si="280"/>
        <v>Salmon Falls Wind Park, LLC - Salmon Falls Wind Park</v>
      </c>
      <c r="N1420" t="str">
        <f t="shared" si="287"/>
        <v>2023 Surplus Applied to 2024</v>
      </c>
    </row>
    <row r="1421" spans="1:14" x14ac:dyDescent="0.25">
      <c r="A1421" s="63"/>
      <c r="B1421" s="2" t="str">
        <f>H1411 &amp; " Surplus Applied to " &amp; (H1411-1)</f>
        <v>2024 Surplus Applied to 2023</v>
      </c>
      <c r="C1421" s="63"/>
      <c r="D1421" s="93"/>
      <c r="E1421" s="94"/>
      <c r="F1421" s="94"/>
      <c r="G1421" s="95">
        <f>-H1421</f>
        <v>0</v>
      </c>
      <c r="H1421" s="96">
        <v>0</v>
      </c>
      <c r="L1421" t="str">
        <f t="shared" si="279"/>
        <v>REC only</v>
      </c>
      <c r="M1421" t="str">
        <f t="shared" si="280"/>
        <v>Salmon Falls Wind Park, LLC - Salmon Falls Wind Park</v>
      </c>
      <c r="N1421" t="str">
        <f t="shared" si="287"/>
        <v>2024 Surplus Applied to 2023</v>
      </c>
    </row>
    <row r="1422" spans="1:14" x14ac:dyDescent="0.25">
      <c r="A1422" s="63"/>
      <c r="B1422" s="1" t="s">
        <v>125</v>
      </c>
      <c r="C1422" s="63"/>
      <c r="D1422" s="78">
        <f>SUM(D1412:D1421)</f>
        <v>17090</v>
      </c>
      <c r="E1422" s="78">
        <f>SUM(E1412:E1421)</f>
        <v>0</v>
      </c>
      <c r="F1422" s="78">
        <f>SUM(F1412:F1421)</f>
        <v>0</v>
      </c>
      <c r="G1422" s="78">
        <f>SUM(G1412:G1421)</f>
        <v>0</v>
      </c>
      <c r="H1422" s="78">
        <f>SUM(H1412:H1421)</f>
        <v>0</v>
      </c>
      <c r="L1422" t="str">
        <f t="shared" si="279"/>
        <v>REC only</v>
      </c>
      <c r="M1422" t="str">
        <f t="shared" si="280"/>
        <v>Salmon Falls Wind Park, LLC - Salmon Falls Wind Park</v>
      </c>
      <c r="N1422" t="str">
        <f t="shared" si="287"/>
        <v>Net Surplus Adjustments</v>
      </c>
    </row>
    <row r="1423" spans="1:14" x14ac:dyDescent="0.25">
      <c r="A1423" s="63"/>
      <c r="B1423" s="79"/>
      <c r="C1423" s="63"/>
      <c r="D1423" s="78"/>
      <c r="E1423" s="78"/>
      <c r="F1423" s="78"/>
      <c r="G1423" s="78"/>
      <c r="H1423" s="78"/>
      <c r="L1423" t="str">
        <f t="shared" si="279"/>
        <v>REC only</v>
      </c>
      <c r="M1423" t="str">
        <f t="shared" si="280"/>
        <v>Salmon Falls Wind Park, LLC - Salmon Falls Wind Park</v>
      </c>
    </row>
    <row r="1424" spans="1:14" x14ac:dyDescent="0.25">
      <c r="A1424" s="63"/>
      <c r="B1424" s="1" t="s">
        <v>126</v>
      </c>
      <c r="C1424" s="66"/>
      <c r="D1424" s="97">
        <v>0</v>
      </c>
      <c r="E1424" s="98">
        <v>0</v>
      </c>
      <c r="F1424" s="98">
        <v>0</v>
      </c>
      <c r="G1424" s="98">
        <v>0</v>
      </c>
      <c r="H1424" s="99">
        <v>0</v>
      </c>
      <c r="L1424" t="str">
        <f t="shared" si="279"/>
        <v>REC only</v>
      </c>
      <c r="M1424" t="str">
        <f t="shared" si="280"/>
        <v>Salmon Falls Wind Park, LLC - Salmon Falls Wind Park</v>
      </c>
      <c r="N1424" t="str">
        <f t="shared" ref="N1424" si="288">B1424</f>
        <v>Adjustment for Events Beyond Control</v>
      </c>
    </row>
    <row r="1425" spans="1:14" x14ac:dyDescent="0.25">
      <c r="A1425" s="63"/>
      <c r="B1425" s="79"/>
      <c r="C1425" s="63"/>
      <c r="D1425" s="78"/>
      <c r="E1425" s="78"/>
      <c r="F1425" s="78"/>
      <c r="G1425" s="78"/>
      <c r="H1425" s="78"/>
      <c r="L1425" t="str">
        <f t="shared" si="279"/>
        <v>REC only</v>
      </c>
      <c r="M1425" t="str">
        <f t="shared" si="280"/>
        <v>Salmon Falls Wind Park, LLC - Salmon Falls Wind Park</v>
      </c>
    </row>
    <row r="1426" spans="1:14" ht="18.75" x14ac:dyDescent="0.3">
      <c r="A1426" s="65" t="s">
        <v>138</v>
      </c>
      <c r="B1426" s="63"/>
      <c r="C1426" s="66"/>
      <c r="D1426" s="100">
        <f>SUM(D1398,D1403,D1409,D1422,D1424)</f>
        <v>17090</v>
      </c>
      <c r="E1426" s="100">
        <f>SUM(E1398,E1403,E1409,E1422,E1424)</f>
        <v>0</v>
      </c>
      <c r="F1426" s="100">
        <f>SUM(F1398,F1403,F1409,F1422,F1424)</f>
        <v>0</v>
      </c>
      <c r="G1426" s="100">
        <f>SUM(G1398,G1403,G1409,G1422,G1424)</f>
        <v>0</v>
      </c>
      <c r="H1426" s="101">
        <f>SUM(H1398,H1403,H1409,H1422,H1424)</f>
        <v>0</v>
      </c>
      <c r="L1426" t="str">
        <f t="shared" si="279"/>
        <v>REC only</v>
      </c>
      <c r="M1426" t="str">
        <f t="shared" si="280"/>
        <v>Salmon Falls Wind Park, LLC - Salmon Falls Wind Park</v>
      </c>
    </row>
    <row r="1427" spans="1:14" x14ac:dyDescent="0.25">
      <c r="A1427" s="63"/>
      <c r="B1427" s="79"/>
      <c r="C1427" s="102" t="s">
        <v>128</v>
      </c>
      <c r="D1427" s="78">
        <v>17090</v>
      </c>
      <c r="E1427" s="78">
        <v>0</v>
      </c>
      <c r="F1427" s="78">
        <v>0</v>
      </c>
      <c r="G1427" s="78">
        <v>0</v>
      </c>
      <c r="H1427" s="78">
        <v>0</v>
      </c>
      <c r="L1427" t="str">
        <f t="shared" si="279"/>
        <v>REC only</v>
      </c>
      <c r="M1427" t="str">
        <f t="shared" si="280"/>
        <v>Salmon Falls Wind Park, LLC - Salmon Falls Wind Park</v>
      </c>
    </row>
    <row r="1428" spans="1:14" x14ac:dyDescent="0.25">
      <c r="A1428" s="63" t="s">
        <v>145</v>
      </c>
      <c r="B1428" s="63"/>
      <c r="C1428" s="63"/>
      <c r="D1428" s="64"/>
      <c r="E1428" s="64"/>
      <c r="F1428" s="64"/>
      <c r="G1428" s="64"/>
      <c r="H1428" s="64"/>
      <c r="L1428" t="str">
        <f t="shared" si="279"/>
        <v>REC only</v>
      </c>
      <c r="M1428" t="str">
        <f t="shared" si="280"/>
        <v>Salmon Falls Wind Park, LLC - Salmon Falls Wind Park</v>
      </c>
    </row>
    <row r="1429" spans="1:14" x14ac:dyDescent="0.25">
      <c r="L1429" t="str">
        <f t="shared" si="279"/>
        <v>REC only</v>
      </c>
      <c r="M1429" t="str">
        <f t="shared" si="280"/>
        <v>Salmon Falls Wind Park, LLC - Salmon Falls Wind Park</v>
      </c>
    </row>
    <row r="1430" spans="1:14" ht="21" x14ac:dyDescent="0.35">
      <c r="A1430" s="58">
        <f>A1392+1</f>
        <v>37</v>
      </c>
      <c r="B1430" s="58"/>
      <c r="C1430" s="59" t="s">
        <v>82</v>
      </c>
      <c r="D1430" s="60"/>
      <c r="E1430" s="61"/>
      <c r="F1430" s="61"/>
      <c r="G1430" s="61"/>
      <c r="H1430" s="62"/>
      <c r="L1430" t="str">
        <f t="shared" si="279"/>
        <v>REC only</v>
      </c>
      <c r="M1430" t="str">
        <f t="shared" ref="M1430" si="289">C1430</f>
        <v>Sawtooth Wind Project - Sawtooth Wind Project</v>
      </c>
    </row>
    <row r="1431" spans="1:14" x14ac:dyDescent="0.25">
      <c r="A1431" s="63"/>
      <c r="B1431" s="63"/>
      <c r="C1431" s="63" t="s">
        <v>32</v>
      </c>
      <c r="D1431" s="64"/>
      <c r="E1431" s="64"/>
      <c r="F1431" s="64"/>
      <c r="G1431" s="64"/>
      <c r="H1431" s="64"/>
      <c r="L1431" t="str">
        <f t="shared" si="279"/>
        <v>REC only</v>
      </c>
      <c r="M1431" t="str">
        <f t="shared" ref="M1431" si="290">M1430</f>
        <v>Sawtooth Wind Project - Sawtooth Wind Project</v>
      </c>
    </row>
    <row r="1432" spans="1:14" ht="18.75" x14ac:dyDescent="0.3">
      <c r="A1432" s="65" t="s">
        <v>134</v>
      </c>
      <c r="B1432" s="65"/>
      <c r="C1432" s="63"/>
      <c r="D1432" s="6">
        <f>E1432-1</f>
        <v>2020</v>
      </c>
      <c r="E1432" s="6">
        <f>F1432-1</f>
        <v>2021</v>
      </c>
      <c r="F1432" s="6">
        <f>G1432-1</f>
        <v>2022</v>
      </c>
      <c r="G1432" s="6">
        <f>H1432-1</f>
        <v>2023</v>
      </c>
      <c r="H1432" s="6">
        <v>2024</v>
      </c>
      <c r="L1432" t="str">
        <f t="shared" si="279"/>
        <v>REC only</v>
      </c>
      <c r="M1432" t="str">
        <f t="shared" si="280"/>
        <v>Sawtooth Wind Project - Sawtooth Wind Project</v>
      </c>
    </row>
    <row r="1433" spans="1:14" x14ac:dyDescent="0.25">
      <c r="A1433" s="63"/>
      <c r="B1433" s="2" t="str">
        <f>"Total MWh Produced from " &amp;C1430</f>
        <v>Total MWh Produced from Sawtooth Wind Project - Sawtooth Wind Project</v>
      </c>
      <c r="C1433" s="66"/>
      <c r="D1433" s="67">
        <v>3360</v>
      </c>
      <c r="E1433" s="67">
        <v>0</v>
      </c>
      <c r="F1433" s="67">
        <v>0</v>
      </c>
      <c r="G1433" s="67">
        <v>0</v>
      </c>
      <c r="H1433" s="68">
        <v>0</v>
      </c>
      <c r="L1433" t="str">
        <f t="shared" si="279"/>
        <v>REC only</v>
      </c>
      <c r="M1433" t="str">
        <f t="shared" si="280"/>
        <v>Sawtooth Wind Project - Sawtooth Wind Project</v>
      </c>
      <c r="N1433" t="str">
        <f t="shared" ref="N1433:N1436" si="291">B1433</f>
        <v>Total MWh Produced from Sawtooth Wind Project - Sawtooth Wind Project</v>
      </c>
    </row>
    <row r="1434" spans="1:14" x14ac:dyDescent="0.25">
      <c r="A1434" s="63"/>
      <c r="B1434" s="2" t="s">
        <v>102</v>
      </c>
      <c r="C1434" s="66"/>
      <c r="D1434" s="157">
        <v>1</v>
      </c>
      <c r="E1434" s="157">
        <v>1</v>
      </c>
      <c r="F1434" s="157">
        <v>1</v>
      </c>
      <c r="G1434" s="157">
        <v>1</v>
      </c>
      <c r="H1434" s="158">
        <v>1</v>
      </c>
      <c r="L1434" t="str">
        <f t="shared" si="279"/>
        <v>REC only</v>
      </c>
      <c r="M1434" t="str">
        <f t="shared" si="280"/>
        <v>Sawtooth Wind Project - Sawtooth Wind Project</v>
      </c>
      <c r="N1434" t="str">
        <f t="shared" si="291"/>
        <v>Percent of MWh Qualifying Under RCW 19.285</v>
      </c>
    </row>
    <row r="1435" spans="1:14" x14ac:dyDescent="0.25">
      <c r="A1435" s="63"/>
      <c r="B1435" s="2" t="s">
        <v>135</v>
      </c>
      <c r="C1435" s="66"/>
      <c r="D1435" s="69">
        <v>1</v>
      </c>
      <c r="E1435" s="69">
        <v>1</v>
      </c>
      <c r="F1435" s="69">
        <v>1</v>
      </c>
      <c r="G1435" s="69">
        <v>1</v>
      </c>
      <c r="H1435" s="70">
        <v>1</v>
      </c>
      <c r="L1435" t="str">
        <f t="shared" si="279"/>
        <v>REC only</v>
      </c>
      <c r="M1435" t="str">
        <f t="shared" si="280"/>
        <v>Sawtooth Wind Project - Sawtooth Wind Project</v>
      </c>
      <c r="N1435" t="str">
        <f t="shared" si="291"/>
        <v>Percent of Qualifying MWh Allocated to WA</v>
      </c>
    </row>
    <row r="1436" spans="1:14" x14ac:dyDescent="0.25">
      <c r="A1436" s="63"/>
      <c r="B1436" s="1" t="s">
        <v>101</v>
      </c>
      <c r="C1436" s="79"/>
      <c r="D1436" s="159">
        <f>ROUNDDOWN(D1433*D1434*D1435,0)</f>
        <v>3360</v>
      </c>
      <c r="E1436" s="159">
        <f>ROUNDDOWN(E1433*E1434*E1435,0)</f>
        <v>0</v>
      </c>
      <c r="F1436" s="159">
        <f>ROUNDDOWN(F1433*F1434*F1435,0)</f>
        <v>0</v>
      </c>
      <c r="G1436" s="159">
        <f>ROUNDDOWN(G1433*G1434*G1435,0)</f>
        <v>0</v>
      </c>
      <c r="H1436" s="159">
        <f>ROUNDDOWN(H1433*H1434*H1435,0)</f>
        <v>0</v>
      </c>
      <c r="L1436" t="str">
        <f t="shared" si="279"/>
        <v>REC only</v>
      </c>
      <c r="M1436" t="str">
        <f t="shared" si="280"/>
        <v>Sawtooth Wind Project - Sawtooth Wind Project</v>
      </c>
      <c r="N1436" t="str">
        <f t="shared" si="291"/>
        <v>Eligible MWh Available for RCW 19.285 Compliance</v>
      </c>
    </row>
    <row r="1437" spans="1:14" x14ac:dyDescent="0.25">
      <c r="A1437" s="63"/>
      <c r="B1437" s="63"/>
      <c r="C1437" s="63"/>
      <c r="D1437" s="71"/>
      <c r="E1437" s="71"/>
      <c r="F1437" s="71"/>
      <c r="G1437" s="72"/>
      <c r="H1437" s="73"/>
      <c r="L1437" t="str">
        <f t="shared" si="279"/>
        <v>REC only</v>
      </c>
      <c r="M1437" t="str">
        <f t="shared" si="280"/>
        <v>Sawtooth Wind Project - Sawtooth Wind Project</v>
      </c>
    </row>
    <row r="1438" spans="1:14" ht="18.75" x14ac:dyDescent="0.3">
      <c r="A1438" s="65" t="s">
        <v>136</v>
      </c>
      <c r="B1438" s="63"/>
      <c r="C1438" s="63"/>
      <c r="D1438" s="6">
        <f>E1438-1</f>
        <v>2020</v>
      </c>
      <c r="E1438" s="6">
        <f>F1438-1</f>
        <v>2021</v>
      </c>
      <c r="F1438" s="6">
        <f>G1438-1</f>
        <v>2022</v>
      </c>
      <c r="G1438" s="6">
        <f>H1438-1</f>
        <v>2023</v>
      </c>
      <c r="H1438" s="6">
        <v>2024</v>
      </c>
      <c r="L1438" t="str">
        <f t="shared" si="279"/>
        <v>REC only</v>
      </c>
      <c r="M1438" t="str">
        <f t="shared" si="280"/>
        <v>Sawtooth Wind Project - Sawtooth Wind Project</v>
      </c>
    </row>
    <row r="1439" spans="1:14" x14ac:dyDescent="0.25">
      <c r="A1439" s="63"/>
      <c r="B1439" s="2" t="s">
        <v>106</v>
      </c>
      <c r="C1439" s="66"/>
      <c r="D1439" s="109">
        <v>0</v>
      </c>
      <c r="E1439" s="110">
        <v>0</v>
      </c>
      <c r="F1439" s="110">
        <v>0</v>
      </c>
      <c r="G1439" s="110">
        <v>0</v>
      </c>
      <c r="H1439" s="111">
        <v>0</v>
      </c>
      <c r="L1439" t="str">
        <f t="shared" si="279"/>
        <v>REC only</v>
      </c>
      <c r="M1439" t="str">
        <f t="shared" si="280"/>
        <v>Sawtooth Wind Project - Sawtooth Wind Project</v>
      </c>
      <c r="N1439" t="str">
        <f t="shared" ref="N1439:N1441" si="292">B1439</f>
        <v>Extra Apprenticeship Credit</v>
      </c>
    </row>
    <row r="1440" spans="1:14" x14ac:dyDescent="0.25">
      <c r="A1440" s="63"/>
      <c r="B1440" s="2" t="s">
        <v>110</v>
      </c>
      <c r="C1440" s="66"/>
      <c r="D1440" s="16">
        <v>0</v>
      </c>
      <c r="E1440" s="112">
        <v>0</v>
      </c>
      <c r="F1440" s="112">
        <v>0</v>
      </c>
      <c r="G1440" s="112">
        <v>0</v>
      </c>
      <c r="H1440" s="113">
        <v>0</v>
      </c>
      <c r="L1440" t="str">
        <f t="shared" si="279"/>
        <v>REC only</v>
      </c>
      <c r="M1440" t="str">
        <f t="shared" si="280"/>
        <v>Sawtooth Wind Project - Sawtooth Wind Project</v>
      </c>
      <c r="N1440" t="str">
        <f t="shared" si="292"/>
        <v>Distributed Generation Bonus</v>
      </c>
    </row>
    <row r="1441" spans="1:14" x14ac:dyDescent="0.25">
      <c r="A1441" s="63"/>
      <c r="B1441" s="1" t="s">
        <v>111</v>
      </c>
      <c r="C1441" s="79"/>
      <c r="D1441" s="74">
        <f>ROUND(D1439+D1440,0)</f>
        <v>0</v>
      </c>
      <c r="E1441" s="74">
        <f>ROUND(E1439+E1440,0)</f>
        <v>0</v>
      </c>
      <c r="F1441" s="74">
        <f>ROUND(F1439+F1440,0)</f>
        <v>0</v>
      </c>
      <c r="G1441" s="74">
        <f>ROUND(G1439+G1440,0)</f>
        <v>0</v>
      </c>
      <c r="H1441" s="74">
        <f>ROUND(H1439+H1440,0)</f>
        <v>0</v>
      </c>
      <c r="L1441" t="str">
        <f t="shared" si="279"/>
        <v>REC only</v>
      </c>
      <c r="M1441" t="str">
        <f t="shared" si="280"/>
        <v>Sawtooth Wind Project - Sawtooth Wind Project</v>
      </c>
      <c r="N1441" t="str">
        <f t="shared" si="292"/>
        <v>Total Quantity from Non REC Eligible Generation</v>
      </c>
    </row>
    <row r="1442" spans="1:14" x14ac:dyDescent="0.25">
      <c r="A1442" s="63"/>
      <c r="B1442" s="63"/>
      <c r="C1442" s="63"/>
      <c r="D1442" s="75"/>
      <c r="E1442" s="75"/>
      <c r="F1442" s="75"/>
      <c r="G1442" s="75"/>
      <c r="H1442" s="76"/>
      <c r="L1442" t="str">
        <f t="shared" si="279"/>
        <v>REC only</v>
      </c>
      <c r="M1442" t="str">
        <f t="shared" si="280"/>
        <v>Sawtooth Wind Project - Sawtooth Wind Project</v>
      </c>
    </row>
    <row r="1443" spans="1:14" ht="18.75" x14ac:dyDescent="0.3">
      <c r="A1443" s="65" t="s">
        <v>137</v>
      </c>
      <c r="B1443" s="63"/>
      <c r="C1443" s="63"/>
      <c r="D1443" s="6">
        <f>E1443-1</f>
        <v>2020</v>
      </c>
      <c r="E1443" s="6">
        <f>F1443-1</f>
        <v>2021</v>
      </c>
      <c r="F1443" s="6">
        <f>G1443-1</f>
        <v>2022</v>
      </c>
      <c r="G1443" s="6">
        <f>H1443-1</f>
        <v>2023</v>
      </c>
      <c r="H1443" s="6">
        <v>2024</v>
      </c>
      <c r="L1443" t="str">
        <f t="shared" si="279"/>
        <v>REC only</v>
      </c>
      <c r="M1443" t="str">
        <f t="shared" si="280"/>
        <v>Sawtooth Wind Project - Sawtooth Wind Project</v>
      </c>
    </row>
    <row r="1444" spans="1:14" x14ac:dyDescent="0.25">
      <c r="A1444" s="63"/>
      <c r="B1444" s="2" t="s">
        <v>130</v>
      </c>
      <c r="C1444" s="66"/>
      <c r="D1444" s="67">
        <v>0</v>
      </c>
      <c r="E1444" s="67">
        <v>0</v>
      </c>
      <c r="F1444" s="67">
        <v>0</v>
      </c>
      <c r="G1444" s="67">
        <v>0</v>
      </c>
      <c r="H1444" s="68">
        <v>0</v>
      </c>
      <c r="L1444" t="str">
        <f t="shared" si="279"/>
        <v>REC only</v>
      </c>
      <c r="M1444" t="str">
        <f t="shared" si="280"/>
        <v>Sawtooth Wind Project - Sawtooth Wind Project</v>
      </c>
      <c r="N1444" t="str">
        <f t="shared" ref="N1444:N1447" si="293">B1444</f>
        <v>Quantity of RECs Sold</v>
      </c>
    </row>
    <row r="1445" spans="1:14" x14ac:dyDescent="0.25">
      <c r="A1445" s="63"/>
      <c r="B1445" s="77" t="s">
        <v>131</v>
      </c>
      <c r="C1445" s="108"/>
      <c r="D1445" s="103">
        <v>0</v>
      </c>
      <c r="E1445" s="103">
        <v>0</v>
      </c>
      <c r="F1445" s="103">
        <v>0</v>
      </c>
      <c r="G1445" s="103">
        <v>0</v>
      </c>
      <c r="H1445" s="104">
        <v>0</v>
      </c>
      <c r="L1445" t="str">
        <f t="shared" ref="L1445:L1508" si="294">VLOOKUP(M1445,$B$4:$D$47,3)</f>
        <v>REC only</v>
      </c>
      <c r="M1445" t="str">
        <f t="shared" ref="M1445:M1508" si="295">M1444</f>
        <v>Sawtooth Wind Project - Sawtooth Wind Project</v>
      </c>
      <c r="N1445" t="str">
        <f t="shared" si="293"/>
        <v>Bonus Incentives Transferred</v>
      </c>
    </row>
    <row r="1446" spans="1:14" x14ac:dyDescent="0.25">
      <c r="A1446" s="63"/>
      <c r="B1446" s="77" t="s">
        <v>132</v>
      </c>
      <c r="D1446" s="105">
        <v>0</v>
      </c>
      <c r="E1446" s="106">
        <v>0</v>
      </c>
      <c r="F1446" s="106">
        <v>0</v>
      </c>
      <c r="G1446" s="106">
        <v>0</v>
      </c>
      <c r="H1446" s="107">
        <v>0</v>
      </c>
      <c r="L1446" t="str">
        <f t="shared" si="294"/>
        <v>REC only</v>
      </c>
      <c r="M1446" t="str">
        <f t="shared" si="295"/>
        <v>Sawtooth Wind Project - Sawtooth Wind Project</v>
      </c>
      <c r="N1446" t="str">
        <f t="shared" si="293"/>
        <v>Bonus Incentives Not Realized</v>
      </c>
    </row>
    <row r="1447" spans="1:14" x14ac:dyDescent="0.25">
      <c r="A1447" s="63"/>
      <c r="B1447" s="1" t="s">
        <v>133</v>
      </c>
      <c r="C1447" s="63"/>
      <c r="D1447" s="78">
        <f>SUM(D1444:D1446)</f>
        <v>0</v>
      </c>
      <c r="E1447" s="78">
        <f>SUM(E1444:E1446)</f>
        <v>0</v>
      </c>
      <c r="F1447" s="78">
        <f>SUM(F1444:F1446)</f>
        <v>0</v>
      </c>
      <c r="G1447" s="78">
        <f>SUM(G1444:G1446)</f>
        <v>0</v>
      </c>
      <c r="H1447" s="78">
        <f>SUM(H1444:H1446)</f>
        <v>0</v>
      </c>
      <c r="L1447" t="str">
        <f t="shared" si="294"/>
        <v>REC only</v>
      </c>
      <c r="M1447" t="str">
        <f t="shared" si="295"/>
        <v>Sawtooth Wind Project - Sawtooth Wind Project</v>
      </c>
      <c r="N1447" t="str">
        <f t="shared" si="293"/>
        <v>Total Sold / Transferred / Unrealized</v>
      </c>
    </row>
    <row r="1448" spans="1:14" x14ac:dyDescent="0.25">
      <c r="A1448" s="63"/>
      <c r="B1448" s="79"/>
      <c r="C1448" s="63"/>
      <c r="D1448" s="72"/>
      <c r="E1448" s="72"/>
      <c r="F1448" s="72"/>
      <c r="G1448" s="72"/>
      <c r="H1448" s="78"/>
      <c r="L1448" t="str">
        <f t="shared" si="294"/>
        <v>REC only</v>
      </c>
      <c r="M1448" t="str">
        <f t="shared" si="295"/>
        <v>Sawtooth Wind Project - Sawtooth Wind Project</v>
      </c>
    </row>
    <row r="1449" spans="1:14" ht="18.75" x14ac:dyDescent="0.3">
      <c r="A1449" s="65" t="s">
        <v>124</v>
      </c>
      <c r="B1449" s="63"/>
      <c r="C1449" s="63"/>
      <c r="D1449" s="6">
        <f>E1449-1</f>
        <v>2020</v>
      </c>
      <c r="E1449" s="6">
        <f>F1449-1</f>
        <v>2021</v>
      </c>
      <c r="F1449" s="6">
        <f>G1449-1</f>
        <v>2022</v>
      </c>
      <c r="G1449" s="6">
        <f>H1449-1</f>
        <v>2023</v>
      </c>
      <c r="H1449" s="6">
        <v>2024</v>
      </c>
      <c r="L1449" t="str">
        <f t="shared" si="294"/>
        <v>REC only</v>
      </c>
      <c r="M1449" t="str">
        <f t="shared" si="295"/>
        <v>Sawtooth Wind Project - Sawtooth Wind Project</v>
      </c>
    </row>
    <row r="1450" spans="1:14" x14ac:dyDescent="0.25">
      <c r="A1450" s="63"/>
      <c r="B1450" s="2" t="str">
        <f>(D1449-1) &amp; " Surplus Applied to " &amp; D1449</f>
        <v>2019 Surplus Applied to 2020</v>
      </c>
      <c r="C1450" s="63"/>
      <c r="D1450" s="80">
        <v>54367</v>
      </c>
      <c r="E1450" s="81"/>
      <c r="F1450" s="81"/>
      <c r="G1450" s="81"/>
      <c r="H1450" s="82"/>
      <c r="L1450" t="str">
        <f t="shared" si="294"/>
        <v>REC only</v>
      </c>
      <c r="M1450" t="str">
        <f t="shared" si="295"/>
        <v>Sawtooth Wind Project - Sawtooth Wind Project</v>
      </c>
      <c r="N1450" t="str">
        <f t="shared" ref="N1450:N1460" si="296">B1450</f>
        <v>2019 Surplus Applied to 2020</v>
      </c>
    </row>
    <row r="1451" spans="1:14" x14ac:dyDescent="0.25">
      <c r="A1451" s="63"/>
      <c r="B1451" s="2" t="str">
        <f>D1449 &amp; " Surplus Applied to " &amp; (D1449-1)</f>
        <v>2020 Surplus Applied to 2019</v>
      </c>
      <c r="C1451" s="63"/>
      <c r="D1451" s="83">
        <v>0</v>
      </c>
      <c r="E1451" s="84"/>
      <c r="F1451" s="84"/>
      <c r="G1451" s="84"/>
      <c r="H1451" s="85"/>
      <c r="L1451" t="str">
        <f t="shared" si="294"/>
        <v>REC only</v>
      </c>
      <c r="M1451" t="str">
        <f t="shared" si="295"/>
        <v>Sawtooth Wind Project - Sawtooth Wind Project</v>
      </c>
      <c r="N1451" t="str">
        <f t="shared" si="296"/>
        <v>2020 Surplus Applied to 2019</v>
      </c>
    </row>
    <row r="1452" spans="1:14" x14ac:dyDescent="0.25">
      <c r="A1452" s="63"/>
      <c r="B1452" s="2" t="str">
        <f>(E1449-1) &amp; " Surplus Applied to " &amp; E1449</f>
        <v>2020 Surplus Applied to 2021</v>
      </c>
      <c r="C1452" s="63"/>
      <c r="D1452" s="86">
        <f>-E1452</f>
        <v>0</v>
      </c>
      <c r="E1452" s="87">
        <v>0</v>
      </c>
      <c r="F1452" s="35"/>
      <c r="G1452" s="35"/>
      <c r="H1452" s="36"/>
      <c r="L1452" t="str">
        <f t="shared" si="294"/>
        <v>REC only</v>
      </c>
      <c r="M1452" t="str">
        <f t="shared" si="295"/>
        <v>Sawtooth Wind Project - Sawtooth Wind Project</v>
      </c>
      <c r="N1452" t="str">
        <f t="shared" si="296"/>
        <v>2020 Surplus Applied to 2021</v>
      </c>
    </row>
    <row r="1453" spans="1:14" x14ac:dyDescent="0.25">
      <c r="A1453" s="63"/>
      <c r="B1453" s="2" t="str">
        <f>E1449 &amp; " Surplus Applied to " &amp; (E1449-1)</f>
        <v>2021 Surplus Applied to 2020</v>
      </c>
      <c r="C1453" s="63"/>
      <c r="D1453" s="88">
        <f>-E1453</f>
        <v>0</v>
      </c>
      <c r="E1453" s="89">
        <v>0</v>
      </c>
      <c r="F1453" s="84"/>
      <c r="G1453" s="84"/>
      <c r="H1453" s="85"/>
      <c r="L1453" t="str">
        <f t="shared" si="294"/>
        <v>REC only</v>
      </c>
      <c r="M1453" t="str">
        <f t="shared" si="295"/>
        <v>Sawtooth Wind Project - Sawtooth Wind Project</v>
      </c>
      <c r="N1453" t="str">
        <f t="shared" si="296"/>
        <v>2021 Surplus Applied to 2020</v>
      </c>
    </row>
    <row r="1454" spans="1:14" x14ac:dyDescent="0.25">
      <c r="A1454" s="63"/>
      <c r="B1454" s="2" t="str">
        <f>(F1449-1) &amp; " Surplus Applied to " &amp; F1449</f>
        <v>2021 Surplus Applied to 2022</v>
      </c>
      <c r="C1454" s="63"/>
      <c r="D1454" s="41"/>
      <c r="E1454" s="90">
        <f>-F1454</f>
        <v>0</v>
      </c>
      <c r="F1454" s="38">
        <v>0</v>
      </c>
      <c r="G1454" s="39"/>
      <c r="H1454" s="40"/>
      <c r="L1454" t="str">
        <f t="shared" si="294"/>
        <v>REC only</v>
      </c>
      <c r="M1454" t="str">
        <f t="shared" si="295"/>
        <v>Sawtooth Wind Project - Sawtooth Wind Project</v>
      </c>
      <c r="N1454" t="str">
        <f t="shared" si="296"/>
        <v>2021 Surplus Applied to 2022</v>
      </c>
    </row>
    <row r="1455" spans="1:14" x14ac:dyDescent="0.25">
      <c r="A1455" s="63"/>
      <c r="B1455" s="2" t="str">
        <f>F1449 &amp; " Surplus Applied to " &amp; (F1449-1)</f>
        <v>2022 Surplus Applied to 2021</v>
      </c>
      <c r="C1455" s="63"/>
      <c r="D1455" s="91"/>
      <c r="E1455" s="92">
        <f>-F1455</f>
        <v>0</v>
      </c>
      <c r="F1455" s="89">
        <v>0</v>
      </c>
      <c r="G1455" s="84"/>
      <c r="H1455" s="85"/>
      <c r="L1455" t="str">
        <f t="shared" si="294"/>
        <v>REC only</v>
      </c>
      <c r="M1455" t="str">
        <f t="shared" si="295"/>
        <v>Sawtooth Wind Project - Sawtooth Wind Project</v>
      </c>
      <c r="N1455" t="str">
        <f t="shared" si="296"/>
        <v>2022 Surplus Applied to 2021</v>
      </c>
    </row>
    <row r="1456" spans="1:14" x14ac:dyDescent="0.25">
      <c r="A1456" s="63"/>
      <c r="B1456" s="2" t="str">
        <f>(G1449-1) &amp; " Surplus Applied to " &amp; G1449</f>
        <v>2022 Surplus Applied to 2023</v>
      </c>
      <c r="C1456" s="63"/>
      <c r="D1456" s="41"/>
      <c r="E1456" s="39"/>
      <c r="F1456" s="90">
        <f>-G1456</f>
        <v>0</v>
      </c>
      <c r="G1456" s="38">
        <v>0</v>
      </c>
      <c r="H1456" s="40"/>
      <c r="L1456" t="str">
        <f t="shared" si="294"/>
        <v>REC only</v>
      </c>
      <c r="M1456" t="str">
        <f t="shared" si="295"/>
        <v>Sawtooth Wind Project - Sawtooth Wind Project</v>
      </c>
      <c r="N1456" t="str">
        <f t="shared" si="296"/>
        <v>2022 Surplus Applied to 2023</v>
      </c>
    </row>
    <row r="1457" spans="1:14" x14ac:dyDescent="0.25">
      <c r="A1457" s="63"/>
      <c r="B1457" s="2" t="str">
        <f>G1449 &amp; " Surplus Applied to " &amp; (G1449-1)</f>
        <v>2023 Surplus Applied to 2022</v>
      </c>
      <c r="C1457" s="63"/>
      <c r="D1457" s="91"/>
      <c r="E1457" s="84"/>
      <c r="F1457" s="92">
        <f>-G1457</f>
        <v>0</v>
      </c>
      <c r="G1457" s="89">
        <v>0</v>
      </c>
      <c r="H1457" s="85"/>
      <c r="L1457" t="str">
        <f t="shared" si="294"/>
        <v>REC only</v>
      </c>
      <c r="M1457" t="str">
        <f t="shared" si="295"/>
        <v>Sawtooth Wind Project - Sawtooth Wind Project</v>
      </c>
      <c r="N1457" t="str">
        <f t="shared" si="296"/>
        <v>2023 Surplus Applied to 2022</v>
      </c>
    </row>
    <row r="1458" spans="1:14" x14ac:dyDescent="0.25">
      <c r="A1458" s="63"/>
      <c r="B1458" s="2" t="str">
        <f>(H1449-1) &amp; " Surplus Applied to " &amp; H1449</f>
        <v>2023 Surplus Applied to 2024</v>
      </c>
      <c r="C1458" s="63"/>
      <c r="D1458" s="41"/>
      <c r="E1458" s="39"/>
      <c r="F1458" s="39"/>
      <c r="G1458" s="90">
        <f>-H1458</f>
        <v>0</v>
      </c>
      <c r="H1458" s="42">
        <v>0</v>
      </c>
      <c r="L1458" t="str">
        <f t="shared" si="294"/>
        <v>REC only</v>
      </c>
      <c r="M1458" t="str">
        <f t="shared" si="295"/>
        <v>Sawtooth Wind Project - Sawtooth Wind Project</v>
      </c>
      <c r="N1458" t="str">
        <f t="shared" si="296"/>
        <v>2023 Surplus Applied to 2024</v>
      </c>
    </row>
    <row r="1459" spans="1:14" x14ac:dyDescent="0.25">
      <c r="A1459" s="63"/>
      <c r="B1459" s="2" t="str">
        <f>H1449 &amp; " Surplus Applied to " &amp; (H1449-1)</f>
        <v>2024 Surplus Applied to 2023</v>
      </c>
      <c r="C1459" s="63"/>
      <c r="D1459" s="93"/>
      <c r="E1459" s="94"/>
      <c r="F1459" s="94"/>
      <c r="G1459" s="95">
        <f>-H1459</f>
        <v>0</v>
      </c>
      <c r="H1459" s="96">
        <v>0</v>
      </c>
      <c r="L1459" t="str">
        <f t="shared" si="294"/>
        <v>REC only</v>
      </c>
      <c r="M1459" t="str">
        <f t="shared" si="295"/>
        <v>Sawtooth Wind Project - Sawtooth Wind Project</v>
      </c>
      <c r="N1459" t="str">
        <f t="shared" si="296"/>
        <v>2024 Surplus Applied to 2023</v>
      </c>
    </row>
    <row r="1460" spans="1:14" x14ac:dyDescent="0.25">
      <c r="A1460" s="63"/>
      <c r="B1460" s="1" t="s">
        <v>125</v>
      </c>
      <c r="C1460" s="63"/>
      <c r="D1460" s="78">
        <f>SUM(D1450:D1459)</f>
        <v>54367</v>
      </c>
      <c r="E1460" s="78">
        <f>SUM(E1450:E1459)</f>
        <v>0</v>
      </c>
      <c r="F1460" s="78">
        <f>SUM(F1450:F1459)</f>
        <v>0</v>
      </c>
      <c r="G1460" s="78">
        <f>SUM(G1450:G1459)</f>
        <v>0</v>
      </c>
      <c r="H1460" s="78">
        <f>SUM(H1450:H1459)</f>
        <v>0</v>
      </c>
      <c r="L1460" t="str">
        <f t="shared" si="294"/>
        <v>REC only</v>
      </c>
      <c r="M1460" t="str">
        <f t="shared" si="295"/>
        <v>Sawtooth Wind Project - Sawtooth Wind Project</v>
      </c>
      <c r="N1460" t="str">
        <f t="shared" si="296"/>
        <v>Net Surplus Adjustments</v>
      </c>
    </row>
    <row r="1461" spans="1:14" x14ac:dyDescent="0.25">
      <c r="A1461" s="63"/>
      <c r="B1461" s="79"/>
      <c r="C1461" s="63"/>
      <c r="D1461" s="78"/>
      <c r="E1461" s="78"/>
      <c r="F1461" s="78"/>
      <c r="G1461" s="78"/>
      <c r="H1461" s="78"/>
      <c r="L1461" t="str">
        <f t="shared" si="294"/>
        <v>REC only</v>
      </c>
      <c r="M1461" t="str">
        <f t="shared" si="295"/>
        <v>Sawtooth Wind Project - Sawtooth Wind Project</v>
      </c>
    </row>
    <row r="1462" spans="1:14" x14ac:dyDescent="0.25">
      <c r="A1462" s="63"/>
      <c r="B1462" s="1" t="s">
        <v>126</v>
      </c>
      <c r="C1462" s="66"/>
      <c r="D1462" s="97">
        <v>0</v>
      </c>
      <c r="E1462" s="98">
        <v>0</v>
      </c>
      <c r="F1462" s="98">
        <v>0</v>
      </c>
      <c r="G1462" s="98">
        <v>0</v>
      </c>
      <c r="H1462" s="99">
        <v>0</v>
      </c>
      <c r="L1462" t="str">
        <f t="shared" si="294"/>
        <v>REC only</v>
      </c>
      <c r="M1462" t="str">
        <f t="shared" si="295"/>
        <v>Sawtooth Wind Project - Sawtooth Wind Project</v>
      </c>
      <c r="N1462" t="str">
        <f t="shared" ref="N1462" si="297">B1462</f>
        <v>Adjustment for Events Beyond Control</v>
      </c>
    </row>
    <row r="1463" spans="1:14" x14ac:dyDescent="0.25">
      <c r="A1463" s="63"/>
      <c r="B1463" s="79"/>
      <c r="C1463" s="63"/>
      <c r="D1463" s="78"/>
      <c r="E1463" s="78"/>
      <c r="F1463" s="78"/>
      <c r="G1463" s="78"/>
      <c r="H1463" s="78"/>
      <c r="L1463" t="str">
        <f t="shared" si="294"/>
        <v>REC only</v>
      </c>
      <c r="M1463" t="str">
        <f t="shared" si="295"/>
        <v>Sawtooth Wind Project - Sawtooth Wind Project</v>
      </c>
    </row>
    <row r="1464" spans="1:14" ht="18.75" x14ac:dyDescent="0.3">
      <c r="A1464" s="65" t="s">
        <v>138</v>
      </c>
      <c r="B1464" s="63"/>
      <c r="C1464" s="66"/>
      <c r="D1464" s="100">
        <f>SUM(D1436,D1441,D1447,D1460,D1462)</f>
        <v>57727</v>
      </c>
      <c r="E1464" s="100">
        <f>SUM(E1436,E1441,E1447,E1460,E1462)</f>
        <v>0</v>
      </c>
      <c r="F1464" s="100">
        <f>SUM(F1436,F1441,F1447,F1460,F1462)</f>
        <v>0</v>
      </c>
      <c r="G1464" s="100">
        <f>SUM(G1436,G1441,G1447,G1460,G1462)</f>
        <v>0</v>
      </c>
      <c r="H1464" s="101">
        <f>SUM(H1436,H1441,H1447,H1460,H1462)</f>
        <v>0</v>
      </c>
      <c r="L1464" t="str">
        <f t="shared" si="294"/>
        <v>REC only</v>
      </c>
      <c r="M1464" t="str">
        <f t="shared" si="295"/>
        <v>Sawtooth Wind Project - Sawtooth Wind Project</v>
      </c>
    </row>
    <row r="1465" spans="1:14" x14ac:dyDescent="0.25">
      <c r="A1465" s="63"/>
      <c r="B1465" s="79"/>
      <c r="C1465" s="102" t="s">
        <v>128</v>
      </c>
      <c r="D1465" s="78">
        <v>57727</v>
      </c>
      <c r="E1465" s="78">
        <v>0</v>
      </c>
      <c r="F1465" s="78">
        <v>0</v>
      </c>
      <c r="G1465" s="78">
        <v>0</v>
      </c>
      <c r="H1465" s="78">
        <v>0</v>
      </c>
      <c r="L1465" t="str">
        <f t="shared" si="294"/>
        <v>REC only</v>
      </c>
      <c r="M1465" t="str">
        <f t="shared" si="295"/>
        <v>Sawtooth Wind Project - Sawtooth Wind Project</v>
      </c>
    </row>
    <row r="1466" spans="1:14" x14ac:dyDescent="0.25">
      <c r="A1466" s="63" t="s">
        <v>145</v>
      </c>
      <c r="B1466" s="63"/>
      <c r="C1466" s="63"/>
      <c r="D1466" s="64"/>
      <c r="E1466" s="64"/>
      <c r="F1466" s="64"/>
      <c r="G1466" s="64"/>
      <c r="H1466" s="64"/>
      <c r="L1466" t="str">
        <f t="shared" si="294"/>
        <v>REC only</v>
      </c>
      <c r="M1466" t="str">
        <f t="shared" si="295"/>
        <v>Sawtooth Wind Project - Sawtooth Wind Project</v>
      </c>
    </row>
    <row r="1467" spans="1:14" x14ac:dyDescent="0.25">
      <c r="L1467" t="str">
        <f t="shared" si="294"/>
        <v>REC only</v>
      </c>
      <c r="M1467" t="str">
        <f t="shared" si="295"/>
        <v>Sawtooth Wind Project - Sawtooth Wind Project</v>
      </c>
    </row>
    <row r="1468" spans="1:14" ht="21" x14ac:dyDescent="0.35">
      <c r="A1468" s="58">
        <f>A1430+1</f>
        <v>38</v>
      </c>
      <c r="B1468" s="58"/>
      <c r="C1468" s="59" t="s">
        <v>156</v>
      </c>
      <c r="D1468" s="60"/>
      <c r="E1468" s="61"/>
      <c r="F1468" s="61"/>
      <c r="G1468" s="61"/>
      <c r="H1468" s="62"/>
      <c r="L1468" t="str">
        <f t="shared" si="294"/>
        <v>REC only</v>
      </c>
      <c r="M1468" t="str">
        <f t="shared" ref="M1468" si="298">C1468</f>
        <v>Sierra Pacific Burlington - SPI Burlington Onsite Load</v>
      </c>
    </row>
    <row r="1469" spans="1:14" x14ac:dyDescent="0.25">
      <c r="A1469" s="63"/>
      <c r="B1469" s="63"/>
      <c r="C1469" s="63" t="s">
        <v>32</v>
      </c>
      <c r="D1469" s="64"/>
      <c r="E1469" s="64"/>
      <c r="F1469" s="64"/>
      <c r="G1469" s="64"/>
      <c r="H1469" s="64"/>
      <c r="L1469" t="str">
        <f t="shared" si="294"/>
        <v>REC only</v>
      </c>
      <c r="M1469" t="str">
        <f t="shared" ref="M1469" si="299">M1468</f>
        <v>Sierra Pacific Burlington - SPI Burlington Onsite Load</v>
      </c>
    </row>
    <row r="1470" spans="1:14" ht="18.75" x14ac:dyDescent="0.3">
      <c r="A1470" s="65" t="s">
        <v>134</v>
      </c>
      <c r="B1470" s="65"/>
      <c r="C1470" s="63"/>
      <c r="D1470" s="6">
        <f>E1470-1</f>
        <v>2020</v>
      </c>
      <c r="E1470" s="6">
        <f>F1470-1</f>
        <v>2021</v>
      </c>
      <c r="F1470" s="6">
        <f>G1470-1</f>
        <v>2022</v>
      </c>
      <c r="G1470" s="6">
        <f>H1470-1</f>
        <v>2023</v>
      </c>
      <c r="H1470" s="6">
        <v>2024</v>
      </c>
      <c r="L1470" t="str">
        <f t="shared" si="294"/>
        <v>REC only</v>
      </c>
      <c r="M1470" t="str">
        <f t="shared" si="295"/>
        <v>Sierra Pacific Burlington - SPI Burlington Onsite Load</v>
      </c>
    </row>
    <row r="1471" spans="1:14" x14ac:dyDescent="0.25">
      <c r="A1471" s="63"/>
      <c r="B1471" s="2" t="str">
        <f>"Total MWh Produced from " &amp;C1468</f>
        <v>Total MWh Produced from Sierra Pacific Burlington - SPI Burlington Onsite Load</v>
      </c>
      <c r="C1471" s="66"/>
      <c r="D1471" s="67">
        <v>0</v>
      </c>
      <c r="E1471" s="67">
        <v>0</v>
      </c>
      <c r="F1471" s="67">
        <v>0</v>
      </c>
      <c r="G1471" s="67">
        <v>8416</v>
      </c>
      <c r="H1471" s="68">
        <v>0</v>
      </c>
      <c r="L1471" t="str">
        <f t="shared" si="294"/>
        <v>REC only</v>
      </c>
      <c r="M1471" t="str">
        <f t="shared" si="295"/>
        <v>Sierra Pacific Burlington - SPI Burlington Onsite Load</v>
      </c>
      <c r="N1471" t="str">
        <f t="shared" ref="N1471:N1474" si="300">B1471</f>
        <v>Total MWh Produced from Sierra Pacific Burlington - SPI Burlington Onsite Load</v>
      </c>
    </row>
    <row r="1472" spans="1:14" x14ac:dyDescent="0.25">
      <c r="A1472" s="63"/>
      <c r="B1472" s="2" t="s">
        <v>102</v>
      </c>
      <c r="C1472" s="66"/>
      <c r="D1472" s="157">
        <v>1</v>
      </c>
      <c r="E1472" s="157">
        <v>1</v>
      </c>
      <c r="F1472" s="157">
        <v>1</v>
      </c>
      <c r="G1472" s="157">
        <v>1</v>
      </c>
      <c r="H1472" s="158">
        <v>1</v>
      </c>
      <c r="L1472" t="str">
        <f t="shared" si="294"/>
        <v>REC only</v>
      </c>
      <c r="M1472" t="str">
        <f t="shared" si="295"/>
        <v>Sierra Pacific Burlington - SPI Burlington Onsite Load</v>
      </c>
      <c r="N1472" t="str">
        <f t="shared" si="300"/>
        <v>Percent of MWh Qualifying Under RCW 19.285</v>
      </c>
    </row>
    <row r="1473" spans="1:14" x14ac:dyDescent="0.25">
      <c r="A1473" s="63"/>
      <c r="B1473" s="2" t="s">
        <v>135</v>
      </c>
      <c r="C1473" s="66"/>
      <c r="D1473" s="69">
        <v>1</v>
      </c>
      <c r="E1473" s="69">
        <v>1</v>
      </c>
      <c r="F1473" s="69">
        <v>1</v>
      </c>
      <c r="G1473" s="69">
        <v>1</v>
      </c>
      <c r="H1473" s="70">
        <v>1</v>
      </c>
      <c r="L1473" t="str">
        <f t="shared" si="294"/>
        <v>REC only</v>
      </c>
      <c r="M1473" t="str">
        <f t="shared" si="295"/>
        <v>Sierra Pacific Burlington - SPI Burlington Onsite Load</v>
      </c>
      <c r="N1473" t="str">
        <f t="shared" si="300"/>
        <v>Percent of Qualifying MWh Allocated to WA</v>
      </c>
    </row>
    <row r="1474" spans="1:14" x14ac:dyDescent="0.25">
      <c r="A1474" s="63"/>
      <c r="B1474" s="1" t="s">
        <v>101</v>
      </c>
      <c r="C1474" s="79"/>
      <c r="D1474" s="159">
        <f>ROUNDDOWN(D1471*D1472*D1473,0)</f>
        <v>0</v>
      </c>
      <c r="E1474" s="159">
        <f>ROUNDDOWN(E1471*E1472*E1473,0)</f>
        <v>0</v>
      </c>
      <c r="F1474" s="159">
        <f>ROUNDDOWN(F1471*F1472*F1473,0)</f>
        <v>0</v>
      </c>
      <c r="G1474" s="159">
        <f>ROUNDDOWN(G1471*G1472*G1473,0)</f>
        <v>8416</v>
      </c>
      <c r="H1474" s="159">
        <f>ROUNDDOWN(H1471*H1472*H1473,0)</f>
        <v>0</v>
      </c>
      <c r="L1474" t="str">
        <f t="shared" si="294"/>
        <v>REC only</v>
      </c>
      <c r="M1474" t="str">
        <f t="shared" si="295"/>
        <v>Sierra Pacific Burlington - SPI Burlington Onsite Load</v>
      </c>
      <c r="N1474" t="str">
        <f t="shared" si="300"/>
        <v>Eligible MWh Available for RCW 19.285 Compliance</v>
      </c>
    </row>
    <row r="1475" spans="1:14" x14ac:dyDescent="0.25">
      <c r="A1475" s="63"/>
      <c r="B1475" s="63"/>
      <c r="C1475" s="63"/>
      <c r="D1475" s="71"/>
      <c r="E1475" s="71"/>
      <c r="F1475" s="71"/>
      <c r="G1475" s="72"/>
      <c r="H1475" s="73"/>
      <c r="L1475" t="str">
        <f t="shared" si="294"/>
        <v>REC only</v>
      </c>
      <c r="M1475" t="str">
        <f t="shared" si="295"/>
        <v>Sierra Pacific Burlington - SPI Burlington Onsite Load</v>
      </c>
    </row>
    <row r="1476" spans="1:14" ht="18.75" x14ac:dyDescent="0.3">
      <c r="A1476" s="65" t="s">
        <v>136</v>
      </c>
      <c r="B1476" s="63"/>
      <c r="C1476" s="63"/>
      <c r="D1476" s="6">
        <f>E1476-1</f>
        <v>2020</v>
      </c>
      <c r="E1476" s="6">
        <f>F1476-1</f>
        <v>2021</v>
      </c>
      <c r="F1476" s="6">
        <f>G1476-1</f>
        <v>2022</v>
      </c>
      <c r="G1476" s="6">
        <f>H1476-1</f>
        <v>2023</v>
      </c>
      <c r="H1476" s="6">
        <v>2024</v>
      </c>
      <c r="L1476" t="str">
        <f t="shared" si="294"/>
        <v>REC only</v>
      </c>
      <c r="M1476" t="str">
        <f t="shared" si="295"/>
        <v>Sierra Pacific Burlington - SPI Burlington Onsite Load</v>
      </c>
    </row>
    <row r="1477" spans="1:14" x14ac:dyDescent="0.25">
      <c r="A1477" s="63"/>
      <c r="B1477" s="2" t="s">
        <v>106</v>
      </c>
      <c r="C1477" s="66"/>
      <c r="D1477" s="109">
        <v>0</v>
      </c>
      <c r="E1477" s="110">
        <v>0</v>
      </c>
      <c r="F1477" s="110">
        <v>0</v>
      </c>
      <c r="G1477" s="110">
        <v>0</v>
      </c>
      <c r="H1477" s="111">
        <v>0</v>
      </c>
      <c r="L1477" t="str">
        <f t="shared" si="294"/>
        <v>REC only</v>
      </c>
      <c r="M1477" t="str">
        <f t="shared" si="295"/>
        <v>Sierra Pacific Burlington - SPI Burlington Onsite Load</v>
      </c>
      <c r="N1477" t="str">
        <f t="shared" ref="N1477:N1479" si="301">B1477</f>
        <v>Extra Apprenticeship Credit</v>
      </c>
    </row>
    <row r="1478" spans="1:14" x14ac:dyDescent="0.25">
      <c r="A1478" s="63"/>
      <c r="B1478" s="2" t="s">
        <v>110</v>
      </c>
      <c r="C1478" s="66"/>
      <c r="D1478" s="16">
        <v>0</v>
      </c>
      <c r="E1478" s="112">
        <v>0</v>
      </c>
      <c r="F1478" s="112">
        <v>0</v>
      </c>
      <c r="G1478" s="112">
        <v>0</v>
      </c>
      <c r="H1478" s="113">
        <v>0</v>
      </c>
      <c r="L1478" t="str">
        <f t="shared" si="294"/>
        <v>REC only</v>
      </c>
      <c r="M1478" t="str">
        <f t="shared" si="295"/>
        <v>Sierra Pacific Burlington - SPI Burlington Onsite Load</v>
      </c>
      <c r="N1478" t="str">
        <f t="shared" si="301"/>
        <v>Distributed Generation Bonus</v>
      </c>
    </row>
    <row r="1479" spans="1:14" x14ac:dyDescent="0.25">
      <c r="A1479" s="63"/>
      <c r="B1479" s="1" t="s">
        <v>111</v>
      </c>
      <c r="C1479" s="79"/>
      <c r="D1479" s="74">
        <f>ROUND(D1477+D1478,0)</f>
        <v>0</v>
      </c>
      <c r="E1479" s="74">
        <f>ROUND(E1477+E1478,0)</f>
        <v>0</v>
      </c>
      <c r="F1479" s="74">
        <f>ROUND(F1477+F1478,0)</f>
        <v>0</v>
      </c>
      <c r="G1479" s="74">
        <f>ROUND(G1477+G1478,0)</f>
        <v>0</v>
      </c>
      <c r="H1479" s="74">
        <f>ROUND(H1477+H1478,0)</f>
        <v>0</v>
      </c>
      <c r="L1479" t="str">
        <f t="shared" si="294"/>
        <v>REC only</v>
      </c>
      <c r="M1479" t="str">
        <f t="shared" si="295"/>
        <v>Sierra Pacific Burlington - SPI Burlington Onsite Load</v>
      </c>
      <c r="N1479" t="str">
        <f t="shared" si="301"/>
        <v>Total Quantity from Non REC Eligible Generation</v>
      </c>
    </row>
    <row r="1480" spans="1:14" x14ac:dyDescent="0.25">
      <c r="A1480" s="63"/>
      <c r="B1480" s="63"/>
      <c r="C1480" s="63"/>
      <c r="D1480" s="75"/>
      <c r="E1480" s="75"/>
      <c r="F1480" s="75"/>
      <c r="G1480" s="75"/>
      <c r="H1480" s="76"/>
      <c r="L1480" t="str">
        <f t="shared" si="294"/>
        <v>REC only</v>
      </c>
      <c r="M1480" t="str">
        <f t="shared" si="295"/>
        <v>Sierra Pacific Burlington - SPI Burlington Onsite Load</v>
      </c>
    </row>
    <row r="1481" spans="1:14" ht="18.75" x14ac:dyDescent="0.3">
      <c r="A1481" s="65" t="s">
        <v>137</v>
      </c>
      <c r="B1481" s="63"/>
      <c r="C1481" s="63"/>
      <c r="D1481" s="6">
        <f>E1481-1</f>
        <v>2020</v>
      </c>
      <c r="E1481" s="6">
        <f>F1481-1</f>
        <v>2021</v>
      </c>
      <c r="F1481" s="6">
        <f>G1481-1</f>
        <v>2022</v>
      </c>
      <c r="G1481" s="6">
        <f>H1481-1</f>
        <v>2023</v>
      </c>
      <c r="H1481" s="6">
        <v>2024</v>
      </c>
      <c r="L1481" t="str">
        <f t="shared" si="294"/>
        <v>REC only</v>
      </c>
      <c r="M1481" t="str">
        <f t="shared" si="295"/>
        <v>Sierra Pacific Burlington - SPI Burlington Onsite Load</v>
      </c>
    </row>
    <row r="1482" spans="1:14" x14ac:dyDescent="0.25">
      <c r="A1482" s="63"/>
      <c r="B1482" s="2" t="s">
        <v>130</v>
      </c>
      <c r="C1482" s="66"/>
      <c r="D1482" s="67">
        <v>0</v>
      </c>
      <c r="E1482" s="67">
        <v>0</v>
      </c>
      <c r="F1482" s="67">
        <v>0</v>
      </c>
      <c r="G1482" s="67">
        <v>0</v>
      </c>
      <c r="H1482" s="68">
        <v>0</v>
      </c>
      <c r="L1482" t="str">
        <f t="shared" si="294"/>
        <v>REC only</v>
      </c>
      <c r="M1482" t="str">
        <f t="shared" si="295"/>
        <v>Sierra Pacific Burlington - SPI Burlington Onsite Load</v>
      </c>
      <c r="N1482" t="str">
        <f t="shared" ref="N1482:N1485" si="302">B1482</f>
        <v>Quantity of RECs Sold</v>
      </c>
    </row>
    <row r="1483" spans="1:14" x14ac:dyDescent="0.25">
      <c r="A1483" s="63"/>
      <c r="B1483" s="77" t="s">
        <v>131</v>
      </c>
      <c r="C1483" s="108"/>
      <c r="D1483" s="103">
        <v>0</v>
      </c>
      <c r="E1483" s="103">
        <v>0</v>
      </c>
      <c r="F1483" s="103">
        <v>0</v>
      </c>
      <c r="G1483" s="103">
        <v>0</v>
      </c>
      <c r="H1483" s="104">
        <v>0</v>
      </c>
      <c r="L1483" t="str">
        <f t="shared" si="294"/>
        <v>REC only</v>
      </c>
      <c r="M1483" t="str">
        <f t="shared" si="295"/>
        <v>Sierra Pacific Burlington - SPI Burlington Onsite Load</v>
      </c>
      <c r="N1483" t="str">
        <f t="shared" si="302"/>
        <v>Bonus Incentives Transferred</v>
      </c>
    </row>
    <row r="1484" spans="1:14" x14ac:dyDescent="0.25">
      <c r="A1484" s="63"/>
      <c r="B1484" s="77" t="s">
        <v>132</v>
      </c>
      <c r="D1484" s="105">
        <v>0</v>
      </c>
      <c r="E1484" s="106">
        <v>0</v>
      </c>
      <c r="F1484" s="106">
        <v>0</v>
      </c>
      <c r="G1484" s="106">
        <v>0</v>
      </c>
      <c r="H1484" s="107">
        <v>0</v>
      </c>
      <c r="L1484" t="str">
        <f t="shared" si="294"/>
        <v>REC only</v>
      </c>
      <c r="M1484" t="str">
        <f t="shared" si="295"/>
        <v>Sierra Pacific Burlington - SPI Burlington Onsite Load</v>
      </c>
      <c r="N1484" t="str">
        <f t="shared" si="302"/>
        <v>Bonus Incentives Not Realized</v>
      </c>
    </row>
    <row r="1485" spans="1:14" x14ac:dyDescent="0.25">
      <c r="A1485" s="63"/>
      <c r="B1485" s="1" t="s">
        <v>133</v>
      </c>
      <c r="C1485" s="63"/>
      <c r="D1485" s="78">
        <f>SUM(D1482:D1484)</f>
        <v>0</v>
      </c>
      <c r="E1485" s="78">
        <f>SUM(E1482:E1484)</f>
        <v>0</v>
      </c>
      <c r="F1485" s="78">
        <f>SUM(F1482:F1484)</f>
        <v>0</v>
      </c>
      <c r="G1485" s="78">
        <f>SUM(G1482:G1484)</f>
        <v>0</v>
      </c>
      <c r="H1485" s="78">
        <f>SUM(H1482:H1484)</f>
        <v>0</v>
      </c>
      <c r="L1485" t="str">
        <f t="shared" si="294"/>
        <v>REC only</v>
      </c>
      <c r="M1485" t="str">
        <f t="shared" si="295"/>
        <v>Sierra Pacific Burlington - SPI Burlington Onsite Load</v>
      </c>
      <c r="N1485" t="str">
        <f t="shared" si="302"/>
        <v>Total Sold / Transferred / Unrealized</v>
      </c>
    </row>
    <row r="1486" spans="1:14" x14ac:dyDescent="0.25">
      <c r="A1486" s="63"/>
      <c r="B1486" s="79"/>
      <c r="C1486" s="63"/>
      <c r="D1486" s="72"/>
      <c r="E1486" s="72"/>
      <c r="F1486" s="72"/>
      <c r="G1486" s="72"/>
      <c r="H1486" s="78"/>
      <c r="L1486" t="str">
        <f t="shared" si="294"/>
        <v>REC only</v>
      </c>
      <c r="M1486" t="str">
        <f t="shared" si="295"/>
        <v>Sierra Pacific Burlington - SPI Burlington Onsite Load</v>
      </c>
    </row>
    <row r="1487" spans="1:14" ht="18.75" x14ac:dyDescent="0.3">
      <c r="A1487" s="65" t="s">
        <v>124</v>
      </c>
      <c r="B1487" s="63"/>
      <c r="C1487" s="63"/>
      <c r="D1487" s="6">
        <f>E1487-1</f>
        <v>2020</v>
      </c>
      <c r="E1487" s="6">
        <f>F1487-1</f>
        <v>2021</v>
      </c>
      <c r="F1487" s="6">
        <f>G1487-1</f>
        <v>2022</v>
      </c>
      <c r="G1487" s="6">
        <f>H1487-1</f>
        <v>2023</v>
      </c>
      <c r="H1487" s="6">
        <v>2024</v>
      </c>
      <c r="L1487" t="str">
        <f t="shared" si="294"/>
        <v>REC only</v>
      </c>
      <c r="M1487" t="str">
        <f t="shared" si="295"/>
        <v>Sierra Pacific Burlington - SPI Burlington Onsite Load</v>
      </c>
    </row>
    <row r="1488" spans="1:14" x14ac:dyDescent="0.25">
      <c r="A1488" s="63"/>
      <c r="B1488" s="2" t="str">
        <f>(D1487-1) &amp; " Surplus Applied to " &amp; D1487</f>
        <v>2019 Surplus Applied to 2020</v>
      </c>
      <c r="C1488" s="63"/>
      <c r="D1488" s="80">
        <v>0</v>
      </c>
      <c r="E1488" s="81"/>
      <c r="F1488" s="81"/>
      <c r="G1488" s="81"/>
      <c r="H1488" s="82"/>
      <c r="L1488" t="str">
        <f t="shared" si="294"/>
        <v>REC only</v>
      </c>
      <c r="M1488" t="str">
        <f t="shared" si="295"/>
        <v>Sierra Pacific Burlington - SPI Burlington Onsite Load</v>
      </c>
      <c r="N1488" t="str">
        <f t="shared" ref="N1488:N1498" si="303">B1488</f>
        <v>2019 Surplus Applied to 2020</v>
      </c>
    </row>
    <row r="1489" spans="1:14" x14ac:dyDescent="0.25">
      <c r="A1489" s="63"/>
      <c r="B1489" s="2" t="str">
        <f>D1487 &amp; " Surplus Applied to " &amp; (D1487-1)</f>
        <v>2020 Surplus Applied to 2019</v>
      </c>
      <c r="C1489" s="63"/>
      <c r="D1489" s="83">
        <v>0</v>
      </c>
      <c r="E1489" s="84"/>
      <c r="F1489" s="84"/>
      <c r="G1489" s="84"/>
      <c r="H1489" s="85"/>
      <c r="L1489" t="str">
        <f t="shared" si="294"/>
        <v>REC only</v>
      </c>
      <c r="M1489" t="str">
        <f t="shared" si="295"/>
        <v>Sierra Pacific Burlington - SPI Burlington Onsite Load</v>
      </c>
      <c r="N1489" t="str">
        <f t="shared" si="303"/>
        <v>2020 Surplus Applied to 2019</v>
      </c>
    </row>
    <row r="1490" spans="1:14" x14ac:dyDescent="0.25">
      <c r="A1490" s="63"/>
      <c r="B1490" s="2" t="str">
        <f>(E1487-1) &amp; " Surplus Applied to " &amp; E1487</f>
        <v>2020 Surplus Applied to 2021</v>
      </c>
      <c r="C1490" s="63"/>
      <c r="D1490" s="86">
        <f>-E1490</f>
        <v>0</v>
      </c>
      <c r="E1490" s="87">
        <v>0</v>
      </c>
      <c r="F1490" s="35"/>
      <c r="G1490" s="35"/>
      <c r="H1490" s="36"/>
      <c r="L1490" t="str">
        <f t="shared" si="294"/>
        <v>REC only</v>
      </c>
      <c r="M1490" t="str">
        <f t="shared" si="295"/>
        <v>Sierra Pacific Burlington - SPI Burlington Onsite Load</v>
      </c>
      <c r="N1490" t="str">
        <f t="shared" si="303"/>
        <v>2020 Surplus Applied to 2021</v>
      </c>
    </row>
    <row r="1491" spans="1:14" x14ac:dyDescent="0.25">
      <c r="A1491" s="63"/>
      <c r="B1491" s="2" t="str">
        <f>E1487 &amp; " Surplus Applied to " &amp; (E1487-1)</f>
        <v>2021 Surplus Applied to 2020</v>
      </c>
      <c r="C1491" s="63"/>
      <c r="D1491" s="88">
        <f>-E1491</f>
        <v>0</v>
      </c>
      <c r="E1491" s="89">
        <v>0</v>
      </c>
      <c r="F1491" s="84"/>
      <c r="G1491" s="84"/>
      <c r="H1491" s="85"/>
      <c r="L1491" t="str">
        <f t="shared" si="294"/>
        <v>REC only</v>
      </c>
      <c r="M1491" t="str">
        <f t="shared" si="295"/>
        <v>Sierra Pacific Burlington - SPI Burlington Onsite Load</v>
      </c>
      <c r="N1491" t="str">
        <f t="shared" si="303"/>
        <v>2021 Surplus Applied to 2020</v>
      </c>
    </row>
    <row r="1492" spans="1:14" x14ac:dyDescent="0.25">
      <c r="A1492" s="63"/>
      <c r="B1492" s="2" t="str">
        <f>(F1487-1) &amp; " Surplus Applied to " &amp; F1487</f>
        <v>2021 Surplus Applied to 2022</v>
      </c>
      <c r="C1492" s="63"/>
      <c r="D1492" s="41"/>
      <c r="E1492" s="90">
        <f>-F1492</f>
        <v>0</v>
      </c>
      <c r="F1492" s="38">
        <v>0</v>
      </c>
      <c r="G1492" s="39"/>
      <c r="H1492" s="40"/>
      <c r="L1492" t="str">
        <f t="shared" si="294"/>
        <v>REC only</v>
      </c>
      <c r="M1492" t="str">
        <f t="shared" si="295"/>
        <v>Sierra Pacific Burlington - SPI Burlington Onsite Load</v>
      </c>
      <c r="N1492" t="str">
        <f t="shared" si="303"/>
        <v>2021 Surplus Applied to 2022</v>
      </c>
    </row>
    <row r="1493" spans="1:14" x14ac:dyDescent="0.25">
      <c r="A1493" s="63"/>
      <c r="B1493" s="2" t="str">
        <f>F1487 &amp; " Surplus Applied to " &amp; (F1487-1)</f>
        <v>2022 Surplus Applied to 2021</v>
      </c>
      <c r="C1493" s="63"/>
      <c r="D1493" s="91"/>
      <c r="E1493" s="92">
        <f>-F1493</f>
        <v>0</v>
      </c>
      <c r="F1493" s="89">
        <v>0</v>
      </c>
      <c r="G1493" s="84"/>
      <c r="H1493" s="85"/>
      <c r="L1493" t="str">
        <f t="shared" si="294"/>
        <v>REC only</v>
      </c>
      <c r="M1493" t="str">
        <f t="shared" si="295"/>
        <v>Sierra Pacific Burlington - SPI Burlington Onsite Load</v>
      </c>
      <c r="N1493" t="str">
        <f t="shared" si="303"/>
        <v>2022 Surplus Applied to 2021</v>
      </c>
    </row>
    <row r="1494" spans="1:14" x14ac:dyDescent="0.25">
      <c r="A1494" s="63"/>
      <c r="B1494" s="2" t="str">
        <f>(G1487-1) &amp; " Surplus Applied to " &amp; G1487</f>
        <v>2022 Surplus Applied to 2023</v>
      </c>
      <c r="C1494" s="63"/>
      <c r="D1494" s="41"/>
      <c r="E1494" s="39"/>
      <c r="F1494" s="90">
        <f>-G1494</f>
        <v>0</v>
      </c>
      <c r="G1494" s="38">
        <v>0</v>
      </c>
      <c r="H1494" s="40"/>
      <c r="L1494" t="str">
        <f t="shared" si="294"/>
        <v>REC only</v>
      </c>
      <c r="M1494" t="str">
        <f t="shared" si="295"/>
        <v>Sierra Pacific Burlington - SPI Burlington Onsite Load</v>
      </c>
      <c r="N1494" t="str">
        <f t="shared" si="303"/>
        <v>2022 Surplus Applied to 2023</v>
      </c>
    </row>
    <row r="1495" spans="1:14" x14ac:dyDescent="0.25">
      <c r="A1495" s="63"/>
      <c r="B1495" s="2" t="str">
        <f>G1487 &amp; " Surplus Applied to " &amp; (G1487-1)</f>
        <v>2023 Surplus Applied to 2022</v>
      </c>
      <c r="C1495" s="63"/>
      <c r="D1495" s="91"/>
      <c r="E1495" s="84"/>
      <c r="F1495" s="92">
        <f>-G1495</f>
        <v>0</v>
      </c>
      <c r="G1495" s="89">
        <v>0</v>
      </c>
      <c r="H1495" s="85"/>
      <c r="L1495" t="str">
        <f t="shared" si="294"/>
        <v>REC only</v>
      </c>
      <c r="M1495" t="str">
        <f t="shared" si="295"/>
        <v>Sierra Pacific Burlington - SPI Burlington Onsite Load</v>
      </c>
      <c r="N1495" t="str">
        <f t="shared" si="303"/>
        <v>2023 Surplus Applied to 2022</v>
      </c>
    </row>
    <row r="1496" spans="1:14" x14ac:dyDescent="0.25">
      <c r="A1496" s="63"/>
      <c r="B1496" s="2" t="str">
        <f>(H1487-1) &amp; " Surplus Applied to " &amp; H1487</f>
        <v>2023 Surplus Applied to 2024</v>
      </c>
      <c r="C1496" s="63"/>
      <c r="D1496" s="41"/>
      <c r="E1496" s="39"/>
      <c r="F1496" s="39"/>
      <c r="G1496" s="90">
        <f>-H1496</f>
        <v>0</v>
      </c>
      <c r="H1496" s="42">
        <v>0</v>
      </c>
      <c r="L1496" t="str">
        <f t="shared" si="294"/>
        <v>REC only</v>
      </c>
      <c r="M1496" t="str">
        <f t="shared" si="295"/>
        <v>Sierra Pacific Burlington - SPI Burlington Onsite Load</v>
      </c>
      <c r="N1496" t="str">
        <f t="shared" si="303"/>
        <v>2023 Surplus Applied to 2024</v>
      </c>
    </row>
    <row r="1497" spans="1:14" x14ac:dyDescent="0.25">
      <c r="A1497" s="63"/>
      <c r="B1497" s="2" t="str">
        <f>H1487 &amp; " Surplus Applied to " &amp; (H1487-1)</f>
        <v>2024 Surplus Applied to 2023</v>
      </c>
      <c r="C1497" s="63"/>
      <c r="D1497" s="93"/>
      <c r="E1497" s="94"/>
      <c r="F1497" s="94"/>
      <c r="G1497" s="95">
        <f>-H1497</f>
        <v>0</v>
      </c>
      <c r="H1497" s="96">
        <v>0</v>
      </c>
      <c r="L1497" t="str">
        <f t="shared" si="294"/>
        <v>REC only</v>
      </c>
      <c r="M1497" t="str">
        <f t="shared" si="295"/>
        <v>Sierra Pacific Burlington - SPI Burlington Onsite Load</v>
      </c>
      <c r="N1497" t="str">
        <f t="shared" si="303"/>
        <v>2024 Surplus Applied to 2023</v>
      </c>
    </row>
    <row r="1498" spans="1:14" x14ac:dyDescent="0.25">
      <c r="A1498" s="63"/>
      <c r="B1498" s="1" t="s">
        <v>125</v>
      </c>
      <c r="C1498" s="63"/>
      <c r="D1498" s="78">
        <f>SUM(D1488:D1497)</f>
        <v>0</v>
      </c>
      <c r="E1498" s="78">
        <f>SUM(E1488:E1497)</f>
        <v>0</v>
      </c>
      <c r="F1498" s="78">
        <f>SUM(F1488:F1497)</f>
        <v>0</v>
      </c>
      <c r="G1498" s="78">
        <f>SUM(G1488:G1497)</f>
        <v>0</v>
      </c>
      <c r="H1498" s="78">
        <f>SUM(H1488:H1497)</f>
        <v>0</v>
      </c>
      <c r="L1498" t="str">
        <f t="shared" si="294"/>
        <v>REC only</v>
      </c>
      <c r="M1498" t="str">
        <f t="shared" si="295"/>
        <v>Sierra Pacific Burlington - SPI Burlington Onsite Load</v>
      </c>
      <c r="N1498" t="str">
        <f t="shared" si="303"/>
        <v>Net Surplus Adjustments</v>
      </c>
    </row>
    <row r="1499" spans="1:14" x14ac:dyDescent="0.25">
      <c r="A1499" s="63"/>
      <c r="B1499" s="79"/>
      <c r="C1499" s="63"/>
      <c r="D1499" s="78"/>
      <c r="E1499" s="78"/>
      <c r="F1499" s="78"/>
      <c r="G1499" s="78"/>
      <c r="H1499" s="78"/>
      <c r="L1499" t="str">
        <f t="shared" si="294"/>
        <v>REC only</v>
      </c>
      <c r="M1499" t="str">
        <f t="shared" si="295"/>
        <v>Sierra Pacific Burlington - SPI Burlington Onsite Load</v>
      </c>
    </row>
    <row r="1500" spans="1:14" x14ac:dyDescent="0.25">
      <c r="A1500" s="63"/>
      <c r="B1500" s="1" t="s">
        <v>126</v>
      </c>
      <c r="C1500" s="66"/>
      <c r="D1500" s="97">
        <v>0</v>
      </c>
      <c r="E1500" s="98">
        <v>0</v>
      </c>
      <c r="F1500" s="98">
        <v>0</v>
      </c>
      <c r="G1500" s="98">
        <v>0</v>
      </c>
      <c r="H1500" s="99">
        <v>0</v>
      </c>
      <c r="L1500" t="str">
        <f t="shared" si="294"/>
        <v>REC only</v>
      </c>
      <c r="M1500" t="str">
        <f t="shared" si="295"/>
        <v>Sierra Pacific Burlington - SPI Burlington Onsite Load</v>
      </c>
      <c r="N1500" t="str">
        <f t="shared" ref="N1500" si="304">B1500</f>
        <v>Adjustment for Events Beyond Control</v>
      </c>
    </row>
    <row r="1501" spans="1:14" x14ac:dyDescent="0.25">
      <c r="A1501" s="63"/>
      <c r="B1501" s="79"/>
      <c r="C1501" s="63"/>
      <c r="D1501" s="78"/>
      <c r="E1501" s="78"/>
      <c r="F1501" s="78"/>
      <c r="G1501" s="78"/>
      <c r="H1501" s="78"/>
      <c r="L1501" t="str">
        <f t="shared" si="294"/>
        <v>REC only</v>
      </c>
      <c r="M1501" t="str">
        <f t="shared" si="295"/>
        <v>Sierra Pacific Burlington - SPI Burlington Onsite Load</v>
      </c>
    </row>
    <row r="1502" spans="1:14" ht="18.75" x14ac:dyDescent="0.3">
      <c r="A1502" s="65" t="s">
        <v>138</v>
      </c>
      <c r="B1502" s="63"/>
      <c r="C1502" s="66"/>
      <c r="D1502" s="100">
        <f>SUM(D1474,D1479,D1485,D1498,D1500)</f>
        <v>0</v>
      </c>
      <c r="E1502" s="100">
        <f>SUM(E1474,E1479,E1485,E1498,E1500)</f>
        <v>0</v>
      </c>
      <c r="F1502" s="100">
        <f>SUM(F1474,F1479,F1485,F1498,F1500)</f>
        <v>0</v>
      </c>
      <c r="G1502" s="100">
        <f>SUM(G1474,G1479,G1485,G1498,G1500)</f>
        <v>8416</v>
      </c>
      <c r="H1502" s="101">
        <f>SUM(H1474,H1479,H1485,H1498,H1500)</f>
        <v>0</v>
      </c>
      <c r="L1502" t="str">
        <f t="shared" si="294"/>
        <v>REC only</v>
      </c>
      <c r="M1502" t="str">
        <f t="shared" si="295"/>
        <v>Sierra Pacific Burlington - SPI Burlington Onsite Load</v>
      </c>
    </row>
    <row r="1503" spans="1:14" x14ac:dyDescent="0.25">
      <c r="A1503" s="63"/>
      <c r="B1503" s="79"/>
      <c r="C1503" s="102" t="s">
        <v>128</v>
      </c>
      <c r="D1503" s="78">
        <v>0</v>
      </c>
      <c r="E1503" s="78">
        <v>0</v>
      </c>
      <c r="F1503" s="78">
        <v>0</v>
      </c>
      <c r="G1503" s="78">
        <v>0</v>
      </c>
      <c r="H1503" s="78">
        <v>0</v>
      </c>
      <c r="L1503" t="str">
        <f t="shared" si="294"/>
        <v>REC only</v>
      </c>
      <c r="M1503" t="str">
        <f t="shared" si="295"/>
        <v>Sierra Pacific Burlington - SPI Burlington Onsite Load</v>
      </c>
    </row>
    <row r="1504" spans="1:14" x14ac:dyDescent="0.25">
      <c r="A1504" s="63" t="s">
        <v>145</v>
      </c>
      <c r="B1504" s="63"/>
      <c r="C1504" s="63"/>
      <c r="D1504" s="64"/>
      <c r="E1504" s="64"/>
      <c r="F1504" s="64"/>
      <c r="G1504" s="64"/>
      <c r="H1504" s="64"/>
      <c r="L1504" t="str">
        <f t="shared" si="294"/>
        <v>REC only</v>
      </c>
      <c r="M1504" t="str">
        <f t="shared" si="295"/>
        <v>Sierra Pacific Burlington - SPI Burlington Onsite Load</v>
      </c>
    </row>
    <row r="1505" spans="1:14" x14ac:dyDescent="0.25">
      <c r="L1505" t="str">
        <f t="shared" si="294"/>
        <v>REC only</v>
      </c>
      <c r="M1505" t="str">
        <f t="shared" si="295"/>
        <v>Sierra Pacific Burlington - SPI Burlington Onsite Load</v>
      </c>
    </row>
    <row r="1506" spans="1:14" ht="21" x14ac:dyDescent="0.35">
      <c r="A1506" s="58">
        <f>A1468+1</f>
        <v>39</v>
      </c>
      <c r="B1506" s="58"/>
      <c r="C1506" s="59" t="s">
        <v>84</v>
      </c>
      <c r="D1506" s="60"/>
      <c r="E1506" s="61"/>
      <c r="F1506" s="61"/>
      <c r="G1506" s="61"/>
      <c r="H1506" s="62"/>
      <c r="L1506" t="str">
        <f t="shared" si="294"/>
        <v>REC only</v>
      </c>
      <c r="M1506" t="str">
        <f t="shared" ref="M1506" si="305">C1506</f>
        <v>Stateline (WA) - FPL Energy Vansycle LLC</v>
      </c>
    </row>
    <row r="1507" spans="1:14" x14ac:dyDescent="0.25">
      <c r="A1507" s="63"/>
      <c r="B1507" s="63"/>
      <c r="C1507" s="63" t="s">
        <v>32</v>
      </c>
      <c r="D1507" s="64"/>
      <c r="E1507" s="64"/>
      <c r="F1507" s="64"/>
      <c r="G1507" s="64"/>
      <c r="H1507" s="64"/>
      <c r="L1507" t="str">
        <f t="shared" si="294"/>
        <v>REC only</v>
      </c>
      <c r="M1507" t="str">
        <f t="shared" ref="M1507" si="306">M1506</f>
        <v>Stateline (WA) - FPL Energy Vansycle LLC</v>
      </c>
    </row>
    <row r="1508" spans="1:14" ht="18.75" x14ac:dyDescent="0.3">
      <c r="A1508" s="65" t="s">
        <v>134</v>
      </c>
      <c r="B1508" s="65"/>
      <c r="C1508" s="63"/>
      <c r="D1508" s="6">
        <f>E1508-1</f>
        <v>2020</v>
      </c>
      <c r="E1508" s="6">
        <f>F1508-1</f>
        <v>2021</v>
      </c>
      <c r="F1508" s="6">
        <f>G1508-1</f>
        <v>2022</v>
      </c>
      <c r="G1508" s="6">
        <f>H1508-1</f>
        <v>2023</v>
      </c>
      <c r="H1508" s="6">
        <v>2024</v>
      </c>
      <c r="L1508" t="str">
        <f t="shared" si="294"/>
        <v>REC only</v>
      </c>
      <c r="M1508" t="str">
        <f t="shared" si="295"/>
        <v>Stateline (WA) - FPL Energy Vansycle LLC</v>
      </c>
    </row>
    <row r="1509" spans="1:14" x14ac:dyDescent="0.25">
      <c r="A1509" s="63"/>
      <c r="B1509" s="2" t="str">
        <f>"Total MWh Produced from " &amp;C1506</f>
        <v>Total MWh Produced from Stateline (WA) - FPL Energy Vansycle LLC</v>
      </c>
      <c r="C1509" s="66"/>
      <c r="D1509" s="67">
        <v>14659</v>
      </c>
      <c r="E1509" s="67">
        <v>1694</v>
      </c>
      <c r="F1509" s="67">
        <v>0</v>
      </c>
      <c r="G1509" s="67">
        <v>0</v>
      </c>
      <c r="H1509" s="68">
        <v>0</v>
      </c>
      <c r="L1509" t="str">
        <f t="shared" ref="L1509:L1572" si="307">VLOOKUP(M1509,$B$4:$D$47,3)</f>
        <v>REC only</v>
      </c>
      <c r="M1509" t="str">
        <f t="shared" ref="M1509:M1572" si="308">M1508</f>
        <v>Stateline (WA) - FPL Energy Vansycle LLC</v>
      </c>
      <c r="N1509" t="str">
        <f t="shared" ref="N1509:N1512" si="309">B1509</f>
        <v>Total MWh Produced from Stateline (WA) - FPL Energy Vansycle LLC</v>
      </c>
    </row>
    <row r="1510" spans="1:14" x14ac:dyDescent="0.25">
      <c r="A1510" s="63"/>
      <c r="B1510" s="2" t="s">
        <v>102</v>
      </c>
      <c r="C1510" s="66"/>
      <c r="D1510" s="157">
        <v>1</v>
      </c>
      <c r="E1510" s="157">
        <v>1</v>
      </c>
      <c r="F1510" s="157">
        <v>1</v>
      </c>
      <c r="G1510" s="157">
        <v>1</v>
      </c>
      <c r="H1510" s="158">
        <v>1</v>
      </c>
      <c r="L1510" t="str">
        <f t="shared" si="307"/>
        <v>REC only</v>
      </c>
      <c r="M1510" t="str">
        <f t="shared" si="308"/>
        <v>Stateline (WA) - FPL Energy Vansycle LLC</v>
      </c>
      <c r="N1510" t="str">
        <f t="shared" si="309"/>
        <v>Percent of MWh Qualifying Under RCW 19.285</v>
      </c>
    </row>
    <row r="1511" spans="1:14" x14ac:dyDescent="0.25">
      <c r="A1511" s="63"/>
      <c r="B1511" s="2" t="s">
        <v>135</v>
      </c>
      <c r="C1511" s="66"/>
      <c r="D1511" s="69">
        <v>1</v>
      </c>
      <c r="E1511" s="69">
        <v>1</v>
      </c>
      <c r="F1511" s="69">
        <v>1</v>
      </c>
      <c r="G1511" s="69">
        <v>1</v>
      </c>
      <c r="H1511" s="70">
        <v>1</v>
      </c>
      <c r="L1511" t="str">
        <f t="shared" si="307"/>
        <v>REC only</v>
      </c>
      <c r="M1511" t="str">
        <f t="shared" si="308"/>
        <v>Stateline (WA) - FPL Energy Vansycle LLC</v>
      </c>
      <c r="N1511" t="str">
        <f t="shared" si="309"/>
        <v>Percent of Qualifying MWh Allocated to WA</v>
      </c>
    </row>
    <row r="1512" spans="1:14" x14ac:dyDescent="0.25">
      <c r="A1512" s="63"/>
      <c r="B1512" s="1" t="s">
        <v>101</v>
      </c>
      <c r="C1512" s="79"/>
      <c r="D1512" s="159">
        <f>ROUNDDOWN(D1509*D1510*D1511,0)</f>
        <v>14659</v>
      </c>
      <c r="E1512" s="159">
        <f>ROUNDDOWN(E1509*E1510*E1511,0)</f>
        <v>1694</v>
      </c>
      <c r="F1512" s="159">
        <f>ROUNDDOWN(F1509*F1510*F1511,0)</f>
        <v>0</v>
      </c>
      <c r="G1512" s="159">
        <f>ROUNDDOWN(G1509*G1510*G1511,0)</f>
        <v>0</v>
      </c>
      <c r="H1512" s="159">
        <f>ROUNDDOWN(H1509*H1510*H1511,0)</f>
        <v>0</v>
      </c>
      <c r="L1512" t="str">
        <f t="shared" si="307"/>
        <v>REC only</v>
      </c>
      <c r="M1512" t="str">
        <f t="shared" si="308"/>
        <v>Stateline (WA) - FPL Energy Vansycle LLC</v>
      </c>
      <c r="N1512" t="str">
        <f t="shared" si="309"/>
        <v>Eligible MWh Available for RCW 19.285 Compliance</v>
      </c>
    </row>
    <row r="1513" spans="1:14" x14ac:dyDescent="0.25">
      <c r="A1513" s="63"/>
      <c r="B1513" s="63"/>
      <c r="C1513" s="63"/>
      <c r="D1513" s="71"/>
      <c r="E1513" s="71"/>
      <c r="F1513" s="71"/>
      <c r="G1513" s="72"/>
      <c r="H1513" s="73"/>
      <c r="L1513" t="str">
        <f t="shared" si="307"/>
        <v>REC only</v>
      </c>
      <c r="M1513" t="str">
        <f t="shared" si="308"/>
        <v>Stateline (WA) - FPL Energy Vansycle LLC</v>
      </c>
    </row>
    <row r="1514" spans="1:14" ht="18.75" x14ac:dyDescent="0.3">
      <c r="A1514" s="65" t="s">
        <v>136</v>
      </c>
      <c r="B1514" s="63"/>
      <c r="C1514" s="63"/>
      <c r="D1514" s="6">
        <f>E1514-1</f>
        <v>2020</v>
      </c>
      <c r="E1514" s="6">
        <f>F1514-1</f>
        <v>2021</v>
      </c>
      <c r="F1514" s="6">
        <f>G1514-1</f>
        <v>2022</v>
      </c>
      <c r="G1514" s="6">
        <f>H1514-1</f>
        <v>2023</v>
      </c>
      <c r="H1514" s="6">
        <v>2024</v>
      </c>
      <c r="L1514" t="str">
        <f t="shared" si="307"/>
        <v>REC only</v>
      </c>
      <c r="M1514" t="str">
        <f t="shared" si="308"/>
        <v>Stateline (WA) - FPL Energy Vansycle LLC</v>
      </c>
    </row>
    <row r="1515" spans="1:14" x14ac:dyDescent="0.25">
      <c r="A1515" s="63"/>
      <c r="B1515" s="2" t="s">
        <v>106</v>
      </c>
      <c r="C1515" s="66"/>
      <c r="D1515" s="109">
        <v>0</v>
      </c>
      <c r="E1515" s="110">
        <v>0</v>
      </c>
      <c r="F1515" s="110">
        <v>0</v>
      </c>
      <c r="G1515" s="110">
        <v>0</v>
      </c>
      <c r="H1515" s="111">
        <v>0</v>
      </c>
      <c r="L1515" t="str">
        <f t="shared" si="307"/>
        <v>REC only</v>
      </c>
      <c r="M1515" t="str">
        <f t="shared" si="308"/>
        <v>Stateline (WA) - FPL Energy Vansycle LLC</v>
      </c>
      <c r="N1515" t="str">
        <f t="shared" ref="N1515:N1517" si="310">B1515</f>
        <v>Extra Apprenticeship Credit</v>
      </c>
    </row>
    <row r="1516" spans="1:14" x14ac:dyDescent="0.25">
      <c r="A1516" s="63"/>
      <c r="B1516" s="2" t="s">
        <v>110</v>
      </c>
      <c r="C1516" s="66"/>
      <c r="D1516" s="16">
        <v>0</v>
      </c>
      <c r="E1516" s="112">
        <v>0</v>
      </c>
      <c r="F1516" s="112">
        <v>0</v>
      </c>
      <c r="G1516" s="112">
        <v>0</v>
      </c>
      <c r="H1516" s="113">
        <v>0</v>
      </c>
      <c r="L1516" t="str">
        <f t="shared" si="307"/>
        <v>REC only</v>
      </c>
      <c r="M1516" t="str">
        <f t="shared" si="308"/>
        <v>Stateline (WA) - FPL Energy Vansycle LLC</v>
      </c>
      <c r="N1516" t="str">
        <f t="shared" si="310"/>
        <v>Distributed Generation Bonus</v>
      </c>
    </row>
    <row r="1517" spans="1:14" x14ac:dyDescent="0.25">
      <c r="A1517" s="63"/>
      <c r="B1517" s="1" t="s">
        <v>111</v>
      </c>
      <c r="C1517" s="79"/>
      <c r="D1517" s="74">
        <f>ROUND(D1515+D1516,0)</f>
        <v>0</v>
      </c>
      <c r="E1517" s="74">
        <f>ROUND(E1515+E1516,0)</f>
        <v>0</v>
      </c>
      <c r="F1517" s="74">
        <f>ROUND(F1515+F1516,0)</f>
        <v>0</v>
      </c>
      <c r="G1517" s="74">
        <f>ROUND(G1515+G1516,0)</f>
        <v>0</v>
      </c>
      <c r="H1517" s="74">
        <f>ROUND(H1515+H1516,0)</f>
        <v>0</v>
      </c>
      <c r="L1517" t="str">
        <f t="shared" si="307"/>
        <v>REC only</v>
      </c>
      <c r="M1517" t="str">
        <f t="shared" si="308"/>
        <v>Stateline (WA) - FPL Energy Vansycle LLC</v>
      </c>
      <c r="N1517" t="str">
        <f t="shared" si="310"/>
        <v>Total Quantity from Non REC Eligible Generation</v>
      </c>
    </row>
    <row r="1518" spans="1:14" x14ac:dyDescent="0.25">
      <c r="A1518" s="63"/>
      <c r="B1518" s="63"/>
      <c r="C1518" s="63"/>
      <c r="D1518" s="75"/>
      <c r="E1518" s="75"/>
      <c r="F1518" s="75"/>
      <c r="G1518" s="75"/>
      <c r="H1518" s="76"/>
      <c r="L1518" t="str">
        <f t="shared" si="307"/>
        <v>REC only</v>
      </c>
      <c r="M1518" t="str">
        <f t="shared" si="308"/>
        <v>Stateline (WA) - FPL Energy Vansycle LLC</v>
      </c>
    </row>
    <row r="1519" spans="1:14" ht="18.75" x14ac:dyDescent="0.3">
      <c r="A1519" s="65" t="s">
        <v>137</v>
      </c>
      <c r="B1519" s="63"/>
      <c r="C1519" s="63"/>
      <c r="D1519" s="6">
        <f>E1519-1</f>
        <v>2020</v>
      </c>
      <c r="E1519" s="6">
        <f>F1519-1</f>
        <v>2021</v>
      </c>
      <c r="F1519" s="6">
        <f>G1519-1</f>
        <v>2022</v>
      </c>
      <c r="G1519" s="6">
        <f>H1519-1</f>
        <v>2023</v>
      </c>
      <c r="H1519" s="6">
        <v>2024</v>
      </c>
      <c r="L1519" t="str">
        <f t="shared" si="307"/>
        <v>REC only</v>
      </c>
      <c r="M1519" t="str">
        <f t="shared" si="308"/>
        <v>Stateline (WA) - FPL Energy Vansycle LLC</v>
      </c>
    </row>
    <row r="1520" spans="1:14" x14ac:dyDescent="0.25">
      <c r="A1520" s="63"/>
      <c r="B1520" s="2" t="s">
        <v>130</v>
      </c>
      <c r="C1520" s="66"/>
      <c r="D1520" s="67">
        <v>0</v>
      </c>
      <c r="E1520" s="67">
        <v>0</v>
      </c>
      <c r="F1520" s="67">
        <v>0</v>
      </c>
      <c r="G1520" s="67">
        <v>0</v>
      </c>
      <c r="H1520" s="68">
        <v>0</v>
      </c>
      <c r="L1520" t="str">
        <f t="shared" si="307"/>
        <v>REC only</v>
      </c>
      <c r="M1520" t="str">
        <f t="shared" si="308"/>
        <v>Stateline (WA) - FPL Energy Vansycle LLC</v>
      </c>
      <c r="N1520" t="str">
        <f t="shared" ref="N1520:N1523" si="311">B1520</f>
        <v>Quantity of RECs Sold</v>
      </c>
    </row>
    <row r="1521" spans="1:14" x14ac:dyDescent="0.25">
      <c r="A1521" s="63"/>
      <c r="B1521" s="77" t="s">
        <v>131</v>
      </c>
      <c r="C1521" s="108"/>
      <c r="D1521" s="103">
        <v>0</v>
      </c>
      <c r="E1521" s="103">
        <v>0</v>
      </c>
      <c r="F1521" s="103">
        <v>0</v>
      </c>
      <c r="G1521" s="103">
        <v>0</v>
      </c>
      <c r="H1521" s="104">
        <v>0</v>
      </c>
      <c r="L1521" t="str">
        <f t="shared" si="307"/>
        <v>REC only</v>
      </c>
      <c r="M1521" t="str">
        <f t="shared" si="308"/>
        <v>Stateline (WA) - FPL Energy Vansycle LLC</v>
      </c>
      <c r="N1521" t="str">
        <f t="shared" si="311"/>
        <v>Bonus Incentives Transferred</v>
      </c>
    </row>
    <row r="1522" spans="1:14" x14ac:dyDescent="0.25">
      <c r="A1522" s="63"/>
      <c r="B1522" s="77" t="s">
        <v>132</v>
      </c>
      <c r="D1522" s="105">
        <v>0</v>
      </c>
      <c r="E1522" s="106">
        <v>0</v>
      </c>
      <c r="F1522" s="106">
        <v>0</v>
      </c>
      <c r="G1522" s="106">
        <v>0</v>
      </c>
      <c r="H1522" s="107">
        <v>0</v>
      </c>
      <c r="L1522" t="str">
        <f t="shared" si="307"/>
        <v>REC only</v>
      </c>
      <c r="M1522" t="str">
        <f t="shared" si="308"/>
        <v>Stateline (WA) - FPL Energy Vansycle LLC</v>
      </c>
      <c r="N1522" t="str">
        <f t="shared" si="311"/>
        <v>Bonus Incentives Not Realized</v>
      </c>
    </row>
    <row r="1523" spans="1:14" x14ac:dyDescent="0.25">
      <c r="A1523" s="63"/>
      <c r="B1523" s="1" t="s">
        <v>133</v>
      </c>
      <c r="C1523" s="63"/>
      <c r="D1523" s="78">
        <f>SUM(D1520:D1522)</f>
        <v>0</v>
      </c>
      <c r="E1523" s="78">
        <f>SUM(E1520:E1522)</f>
        <v>0</v>
      </c>
      <c r="F1523" s="78">
        <f>SUM(F1520:F1522)</f>
        <v>0</v>
      </c>
      <c r="G1523" s="78">
        <f>SUM(G1520:G1522)</f>
        <v>0</v>
      </c>
      <c r="H1523" s="78">
        <f>SUM(H1520:H1522)</f>
        <v>0</v>
      </c>
      <c r="L1523" t="str">
        <f t="shared" si="307"/>
        <v>REC only</v>
      </c>
      <c r="M1523" t="str">
        <f t="shared" si="308"/>
        <v>Stateline (WA) - FPL Energy Vansycle LLC</v>
      </c>
      <c r="N1523" t="str">
        <f t="shared" si="311"/>
        <v>Total Sold / Transferred / Unrealized</v>
      </c>
    </row>
    <row r="1524" spans="1:14" x14ac:dyDescent="0.25">
      <c r="A1524" s="63"/>
      <c r="B1524" s="79"/>
      <c r="C1524" s="63"/>
      <c r="D1524" s="72"/>
      <c r="E1524" s="72"/>
      <c r="F1524" s="72"/>
      <c r="G1524" s="72"/>
      <c r="H1524" s="78"/>
      <c r="L1524" t="str">
        <f t="shared" si="307"/>
        <v>REC only</v>
      </c>
      <c r="M1524" t="str">
        <f t="shared" si="308"/>
        <v>Stateline (WA) - FPL Energy Vansycle LLC</v>
      </c>
    </row>
    <row r="1525" spans="1:14" ht="18.75" x14ac:dyDescent="0.3">
      <c r="A1525" s="65" t="s">
        <v>124</v>
      </c>
      <c r="B1525" s="63"/>
      <c r="C1525" s="63"/>
      <c r="D1525" s="6">
        <f>E1525-1</f>
        <v>2020</v>
      </c>
      <c r="E1525" s="6">
        <f>F1525-1</f>
        <v>2021</v>
      </c>
      <c r="F1525" s="6">
        <f>G1525-1</f>
        <v>2022</v>
      </c>
      <c r="G1525" s="6">
        <f>H1525-1</f>
        <v>2023</v>
      </c>
      <c r="H1525" s="6">
        <v>2024</v>
      </c>
      <c r="L1525" t="str">
        <f t="shared" si="307"/>
        <v>REC only</v>
      </c>
      <c r="M1525" t="str">
        <f t="shared" si="308"/>
        <v>Stateline (WA) - FPL Energy Vansycle LLC</v>
      </c>
    </row>
    <row r="1526" spans="1:14" x14ac:dyDescent="0.25">
      <c r="A1526" s="63"/>
      <c r="B1526" s="2" t="str">
        <f>(D1525-1) &amp; " Surplus Applied to " &amp; D1525</f>
        <v>2019 Surplus Applied to 2020</v>
      </c>
      <c r="C1526" s="63"/>
      <c r="D1526" s="80">
        <v>2582</v>
      </c>
      <c r="E1526" s="81"/>
      <c r="F1526" s="81"/>
      <c r="G1526" s="81"/>
      <c r="H1526" s="82"/>
      <c r="L1526" t="str">
        <f t="shared" si="307"/>
        <v>REC only</v>
      </c>
      <c r="M1526" t="str">
        <f t="shared" si="308"/>
        <v>Stateline (WA) - FPL Energy Vansycle LLC</v>
      </c>
      <c r="N1526" t="str">
        <f t="shared" ref="N1526:N1536" si="312">B1526</f>
        <v>2019 Surplus Applied to 2020</v>
      </c>
    </row>
    <row r="1527" spans="1:14" x14ac:dyDescent="0.25">
      <c r="A1527" s="63"/>
      <c r="B1527" s="2" t="str">
        <f>D1525 &amp; " Surplus Applied to " &amp; (D1525-1)</f>
        <v>2020 Surplus Applied to 2019</v>
      </c>
      <c r="C1527" s="63"/>
      <c r="D1527" s="83">
        <v>0</v>
      </c>
      <c r="E1527" s="84"/>
      <c r="F1527" s="84"/>
      <c r="G1527" s="84"/>
      <c r="H1527" s="85"/>
      <c r="L1527" t="str">
        <f t="shared" si="307"/>
        <v>REC only</v>
      </c>
      <c r="M1527" t="str">
        <f t="shared" si="308"/>
        <v>Stateline (WA) - FPL Energy Vansycle LLC</v>
      </c>
      <c r="N1527" t="str">
        <f t="shared" si="312"/>
        <v>2020 Surplus Applied to 2019</v>
      </c>
    </row>
    <row r="1528" spans="1:14" x14ac:dyDescent="0.25">
      <c r="A1528" s="63"/>
      <c r="B1528" s="2" t="str">
        <f>(E1525-1) &amp; " Surplus Applied to " &amp; E1525</f>
        <v>2020 Surplus Applied to 2021</v>
      </c>
      <c r="C1528" s="63"/>
      <c r="D1528" s="86">
        <f>-E1528</f>
        <v>0</v>
      </c>
      <c r="E1528" s="87">
        <v>0</v>
      </c>
      <c r="F1528" s="35"/>
      <c r="G1528" s="35"/>
      <c r="H1528" s="36"/>
      <c r="L1528" t="str">
        <f t="shared" si="307"/>
        <v>REC only</v>
      </c>
      <c r="M1528" t="str">
        <f t="shared" si="308"/>
        <v>Stateline (WA) - FPL Energy Vansycle LLC</v>
      </c>
      <c r="N1528" t="str">
        <f t="shared" si="312"/>
        <v>2020 Surplus Applied to 2021</v>
      </c>
    </row>
    <row r="1529" spans="1:14" x14ac:dyDescent="0.25">
      <c r="A1529" s="63"/>
      <c r="B1529" s="2" t="str">
        <f>E1525 &amp; " Surplus Applied to " &amp; (E1525-1)</f>
        <v>2021 Surplus Applied to 2020</v>
      </c>
      <c r="C1529" s="63"/>
      <c r="D1529" s="88">
        <f>-E1529</f>
        <v>0</v>
      </c>
      <c r="E1529" s="89">
        <v>0</v>
      </c>
      <c r="F1529" s="84"/>
      <c r="G1529" s="84"/>
      <c r="H1529" s="85"/>
      <c r="L1529" t="str">
        <f t="shared" si="307"/>
        <v>REC only</v>
      </c>
      <c r="M1529" t="str">
        <f t="shared" si="308"/>
        <v>Stateline (WA) - FPL Energy Vansycle LLC</v>
      </c>
      <c r="N1529" t="str">
        <f t="shared" si="312"/>
        <v>2021 Surplus Applied to 2020</v>
      </c>
    </row>
    <row r="1530" spans="1:14" x14ac:dyDescent="0.25">
      <c r="A1530" s="63"/>
      <c r="B1530" s="2" t="str">
        <f>(F1525-1) &amp; " Surplus Applied to " &amp; F1525</f>
        <v>2021 Surplus Applied to 2022</v>
      </c>
      <c r="C1530" s="63"/>
      <c r="D1530" s="41"/>
      <c r="E1530" s="90">
        <f>-F1530</f>
        <v>0</v>
      </c>
      <c r="F1530" s="38">
        <v>0</v>
      </c>
      <c r="G1530" s="39"/>
      <c r="H1530" s="40"/>
      <c r="L1530" t="str">
        <f t="shared" si="307"/>
        <v>REC only</v>
      </c>
      <c r="M1530" t="str">
        <f t="shared" si="308"/>
        <v>Stateline (WA) - FPL Energy Vansycle LLC</v>
      </c>
      <c r="N1530" t="str">
        <f t="shared" si="312"/>
        <v>2021 Surplus Applied to 2022</v>
      </c>
    </row>
    <row r="1531" spans="1:14" x14ac:dyDescent="0.25">
      <c r="A1531" s="63"/>
      <c r="B1531" s="2" t="str">
        <f>F1525 &amp; " Surplus Applied to " &amp; (F1525-1)</f>
        <v>2022 Surplus Applied to 2021</v>
      </c>
      <c r="C1531" s="63"/>
      <c r="D1531" s="91"/>
      <c r="E1531" s="92">
        <f>-F1531</f>
        <v>0</v>
      </c>
      <c r="F1531" s="89">
        <v>0</v>
      </c>
      <c r="G1531" s="84"/>
      <c r="H1531" s="85"/>
      <c r="L1531" t="str">
        <f t="shared" si="307"/>
        <v>REC only</v>
      </c>
      <c r="M1531" t="str">
        <f t="shared" si="308"/>
        <v>Stateline (WA) - FPL Energy Vansycle LLC</v>
      </c>
      <c r="N1531" t="str">
        <f t="shared" si="312"/>
        <v>2022 Surplus Applied to 2021</v>
      </c>
    </row>
    <row r="1532" spans="1:14" x14ac:dyDescent="0.25">
      <c r="A1532" s="63"/>
      <c r="B1532" s="2" t="str">
        <f>(G1525-1) &amp; " Surplus Applied to " &amp; G1525</f>
        <v>2022 Surplus Applied to 2023</v>
      </c>
      <c r="C1532" s="63"/>
      <c r="D1532" s="41"/>
      <c r="E1532" s="39"/>
      <c r="F1532" s="90">
        <f>-G1532</f>
        <v>0</v>
      </c>
      <c r="G1532" s="38">
        <v>0</v>
      </c>
      <c r="H1532" s="40"/>
      <c r="L1532" t="str">
        <f t="shared" si="307"/>
        <v>REC only</v>
      </c>
      <c r="M1532" t="str">
        <f t="shared" si="308"/>
        <v>Stateline (WA) - FPL Energy Vansycle LLC</v>
      </c>
      <c r="N1532" t="str">
        <f t="shared" si="312"/>
        <v>2022 Surplus Applied to 2023</v>
      </c>
    </row>
    <row r="1533" spans="1:14" x14ac:dyDescent="0.25">
      <c r="A1533" s="63"/>
      <c r="B1533" s="2" t="str">
        <f>G1525 &amp; " Surplus Applied to " &amp; (G1525-1)</f>
        <v>2023 Surplus Applied to 2022</v>
      </c>
      <c r="C1533" s="63"/>
      <c r="D1533" s="91"/>
      <c r="E1533" s="84"/>
      <c r="F1533" s="92">
        <f>-G1533</f>
        <v>0</v>
      </c>
      <c r="G1533" s="89">
        <v>0</v>
      </c>
      <c r="H1533" s="85"/>
      <c r="L1533" t="str">
        <f t="shared" si="307"/>
        <v>REC only</v>
      </c>
      <c r="M1533" t="str">
        <f t="shared" si="308"/>
        <v>Stateline (WA) - FPL Energy Vansycle LLC</v>
      </c>
      <c r="N1533" t="str">
        <f t="shared" si="312"/>
        <v>2023 Surplus Applied to 2022</v>
      </c>
    </row>
    <row r="1534" spans="1:14" x14ac:dyDescent="0.25">
      <c r="A1534" s="63"/>
      <c r="B1534" s="2" t="str">
        <f>(H1525-1) &amp; " Surplus Applied to " &amp; H1525</f>
        <v>2023 Surplus Applied to 2024</v>
      </c>
      <c r="C1534" s="63"/>
      <c r="D1534" s="41"/>
      <c r="E1534" s="39"/>
      <c r="F1534" s="39"/>
      <c r="G1534" s="90">
        <f>-H1534</f>
        <v>0</v>
      </c>
      <c r="H1534" s="42">
        <v>0</v>
      </c>
      <c r="L1534" t="str">
        <f t="shared" si="307"/>
        <v>REC only</v>
      </c>
      <c r="M1534" t="str">
        <f t="shared" si="308"/>
        <v>Stateline (WA) - FPL Energy Vansycle LLC</v>
      </c>
      <c r="N1534" t="str">
        <f t="shared" si="312"/>
        <v>2023 Surplus Applied to 2024</v>
      </c>
    </row>
    <row r="1535" spans="1:14" x14ac:dyDescent="0.25">
      <c r="A1535" s="63"/>
      <c r="B1535" s="2" t="str">
        <f>H1525 &amp; " Surplus Applied to " &amp; (H1525-1)</f>
        <v>2024 Surplus Applied to 2023</v>
      </c>
      <c r="C1535" s="63"/>
      <c r="D1535" s="93"/>
      <c r="E1535" s="94"/>
      <c r="F1535" s="94"/>
      <c r="G1535" s="95">
        <f>-H1535</f>
        <v>0</v>
      </c>
      <c r="H1535" s="96">
        <v>0</v>
      </c>
      <c r="L1535" t="str">
        <f t="shared" si="307"/>
        <v>REC only</v>
      </c>
      <c r="M1535" t="str">
        <f t="shared" si="308"/>
        <v>Stateline (WA) - FPL Energy Vansycle LLC</v>
      </c>
      <c r="N1535" t="str">
        <f t="shared" si="312"/>
        <v>2024 Surplus Applied to 2023</v>
      </c>
    </row>
    <row r="1536" spans="1:14" x14ac:dyDescent="0.25">
      <c r="A1536" s="63"/>
      <c r="B1536" s="1" t="s">
        <v>125</v>
      </c>
      <c r="C1536" s="63"/>
      <c r="D1536" s="78">
        <f>SUM(D1526:D1535)</f>
        <v>2582</v>
      </c>
      <c r="E1536" s="78">
        <f>SUM(E1526:E1535)</f>
        <v>0</v>
      </c>
      <c r="F1536" s="78">
        <f>SUM(F1526:F1535)</f>
        <v>0</v>
      </c>
      <c r="G1536" s="78">
        <f>SUM(G1526:G1535)</f>
        <v>0</v>
      </c>
      <c r="H1536" s="78">
        <f>SUM(H1526:H1535)</f>
        <v>0</v>
      </c>
      <c r="L1536" t="str">
        <f t="shared" si="307"/>
        <v>REC only</v>
      </c>
      <c r="M1536" t="str">
        <f t="shared" si="308"/>
        <v>Stateline (WA) - FPL Energy Vansycle LLC</v>
      </c>
      <c r="N1536" t="str">
        <f t="shared" si="312"/>
        <v>Net Surplus Adjustments</v>
      </c>
    </row>
    <row r="1537" spans="1:14" x14ac:dyDescent="0.25">
      <c r="A1537" s="63"/>
      <c r="B1537" s="79"/>
      <c r="C1537" s="63"/>
      <c r="D1537" s="78"/>
      <c r="E1537" s="78"/>
      <c r="F1537" s="78"/>
      <c r="G1537" s="78"/>
      <c r="H1537" s="78"/>
      <c r="L1537" t="str">
        <f t="shared" si="307"/>
        <v>REC only</v>
      </c>
      <c r="M1537" t="str">
        <f t="shared" si="308"/>
        <v>Stateline (WA) - FPL Energy Vansycle LLC</v>
      </c>
    </row>
    <row r="1538" spans="1:14" x14ac:dyDescent="0.25">
      <c r="A1538" s="63"/>
      <c r="B1538" s="1" t="s">
        <v>126</v>
      </c>
      <c r="C1538" s="66"/>
      <c r="D1538" s="97">
        <v>0</v>
      </c>
      <c r="E1538" s="98">
        <v>0</v>
      </c>
      <c r="F1538" s="98">
        <v>0</v>
      </c>
      <c r="G1538" s="98">
        <v>0</v>
      </c>
      <c r="H1538" s="99">
        <v>0</v>
      </c>
      <c r="L1538" t="str">
        <f t="shared" si="307"/>
        <v>REC only</v>
      </c>
      <c r="M1538" t="str">
        <f t="shared" si="308"/>
        <v>Stateline (WA) - FPL Energy Vansycle LLC</v>
      </c>
      <c r="N1538" t="str">
        <f t="shared" ref="N1538" si="313">B1538</f>
        <v>Adjustment for Events Beyond Control</v>
      </c>
    </row>
    <row r="1539" spans="1:14" x14ac:dyDescent="0.25">
      <c r="A1539" s="63"/>
      <c r="B1539" s="79"/>
      <c r="C1539" s="63"/>
      <c r="D1539" s="78"/>
      <c r="E1539" s="78"/>
      <c r="F1539" s="78"/>
      <c r="G1539" s="78"/>
      <c r="H1539" s="78"/>
      <c r="L1539" t="str">
        <f t="shared" si="307"/>
        <v>REC only</v>
      </c>
      <c r="M1539" t="str">
        <f t="shared" si="308"/>
        <v>Stateline (WA) - FPL Energy Vansycle LLC</v>
      </c>
    </row>
    <row r="1540" spans="1:14" ht="18.75" x14ac:dyDescent="0.3">
      <c r="A1540" s="65" t="s">
        <v>138</v>
      </c>
      <c r="B1540" s="63"/>
      <c r="C1540" s="66"/>
      <c r="D1540" s="100">
        <f>SUM(D1512,D1517,D1523,D1536,D1538)</f>
        <v>17241</v>
      </c>
      <c r="E1540" s="100">
        <f>SUM(E1512,E1517,E1523,E1536,E1538)</f>
        <v>1694</v>
      </c>
      <c r="F1540" s="100">
        <f>SUM(F1512,F1517,F1523,F1536,F1538)</f>
        <v>0</v>
      </c>
      <c r="G1540" s="100">
        <f>SUM(G1512,G1517,G1523,G1536,G1538)</f>
        <v>0</v>
      </c>
      <c r="H1540" s="101">
        <f>SUM(H1512,H1517,H1523,H1536,H1538)</f>
        <v>0</v>
      </c>
      <c r="L1540" t="str">
        <f t="shared" si="307"/>
        <v>REC only</v>
      </c>
      <c r="M1540" t="str">
        <f t="shared" si="308"/>
        <v>Stateline (WA) - FPL Energy Vansycle LLC</v>
      </c>
    </row>
    <row r="1541" spans="1:14" x14ac:dyDescent="0.25">
      <c r="A1541" s="63"/>
      <c r="B1541" s="79"/>
      <c r="C1541" s="102" t="s">
        <v>128</v>
      </c>
      <c r="D1541" s="78">
        <v>17241</v>
      </c>
      <c r="E1541" s="78">
        <v>1694</v>
      </c>
      <c r="F1541" s="78">
        <v>0</v>
      </c>
      <c r="G1541" s="78">
        <v>0</v>
      </c>
      <c r="H1541" s="78">
        <v>0</v>
      </c>
      <c r="L1541" t="str">
        <f t="shared" si="307"/>
        <v>REC only</v>
      </c>
      <c r="M1541" t="str">
        <f t="shared" si="308"/>
        <v>Stateline (WA) - FPL Energy Vansycle LLC</v>
      </c>
    </row>
    <row r="1542" spans="1:14" x14ac:dyDescent="0.25">
      <c r="A1542" s="63" t="s">
        <v>145</v>
      </c>
      <c r="B1542" s="63"/>
      <c r="C1542" s="63"/>
      <c r="D1542" s="64"/>
      <c r="E1542" s="64"/>
      <c r="F1542" s="64"/>
      <c r="G1542" s="64"/>
      <c r="H1542" s="64"/>
      <c r="L1542" t="str">
        <f t="shared" si="307"/>
        <v>REC only</v>
      </c>
      <c r="M1542" t="str">
        <f t="shared" si="308"/>
        <v>Stateline (WA) - FPL Energy Vansycle LLC</v>
      </c>
    </row>
    <row r="1543" spans="1:14" x14ac:dyDescent="0.25">
      <c r="L1543" t="str">
        <f t="shared" si="307"/>
        <v>REC only</v>
      </c>
      <c r="M1543" t="str">
        <f t="shared" si="308"/>
        <v>Stateline (WA) - FPL Energy Vansycle LLC</v>
      </c>
    </row>
    <row r="1544" spans="1:14" ht="21" x14ac:dyDescent="0.35">
      <c r="A1544" s="58">
        <f>A1506+1</f>
        <v>40</v>
      </c>
      <c r="B1544" s="58"/>
      <c r="C1544" s="59" t="s">
        <v>86</v>
      </c>
      <c r="D1544" s="60"/>
      <c r="E1544" s="61"/>
      <c r="F1544" s="61"/>
      <c r="G1544" s="61"/>
      <c r="H1544" s="62"/>
      <c r="L1544" t="str">
        <f t="shared" si="307"/>
        <v>REC only</v>
      </c>
      <c r="M1544" t="str">
        <f t="shared" ref="M1544" si="314">C1544</f>
        <v>stimson lumber-plummer - stimson-plummer</v>
      </c>
    </row>
    <row r="1545" spans="1:14" x14ac:dyDescent="0.25">
      <c r="A1545" s="63"/>
      <c r="B1545" s="63"/>
      <c r="C1545" s="63" t="s">
        <v>32</v>
      </c>
      <c r="D1545" s="64"/>
      <c r="E1545" s="64"/>
      <c r="F1545" s="64"/>
      <c r="G1545" s="64"/>
      <c r="H1545" s="64"/>
      <c r="L1545" t="str">
        <f t="shared" si="307"/>
        <v>REC only</v>
      </c>
      <c r="M1545" t="str">
        <f t="shared" ref="M1545" si="315">M1544</f>
        <v>stimson lumber-plummer - stimson-plummer</v>
      </c>
    </row>
    <row r="1546" spans="1:14" ht="18.75" x14ac:dyDescent="0.3">
      <c r="A1546" s="65" t="s">
        <v>134</v>
      </c>
      <c r="B1546" s="65"/>
      <c r="C1546" s="63"/>
      <c r="D1546" s="6">
        <f>E1546-1</f>
        <v>2020</v>
      </c>
      <c r="E1546" s="6">
        <f>F1546-1</f>
        <v>2021</v>
      </c>
      <c r="F1546" s="6">
        <f>G1546-1</f>
        <v>2022</v>
      </c>
      <c r="G1546" s="6">
        <f>H1546-1</f>
        <v>2023</v>
      </c>
      <c r="H1546" s="6">
        <v>2024</v>
      </c>
      <c r="L1546" t="str">
        <f t="shared" si="307"/>
        <v>REC only</v>
      </c>
      <c r="M1546" t="str">
        <f t="shared" si="308"/>
        <v>stimson lumber-plummer - stimson-plummer</v>
      </c>
    </row>
    <row r="1547" spans="1:14" x14ac:dyDescent="0.25">
      <c r="A1547" s="63"/>
      <c r="B1547" s="2" t="str">
        <f>"Total MWh Produced from " &amp;C1544</f>
        <v>Total MWh Produced from stimson lumber-plummer - stimson-plummer</v>
      </c>
      <c r="C1547" s="66"/>
      <c r="D1547" s="67">
        <v>25723</v>
      </c>
      <c r="E1547" s="67">
        <v>0</v>
      </c>
      <c r="F1547" s="67">
        <v>0</v>
      </c>
      <c r="G1547" s="67">
        <v>7576</v>
      </c>
      <c r="H1547" s="68">
        <v>0</v>
      </c>
      <c r="L1547" t="str">
        <f t="shared" si="307"/>
        <v>REC only</v>
      </c>
      <c r="M1547" t="str">
        <f t="shared" si="308"/>
        <v>stimson lumber-plummer - stimson-plummer</v>
      </c>
      <c r="N1547" t="str">
        <f t="shared" ref="N1547:N1550" si="316">B1547</f>
        <v>Total MWh Produced from stimson lumber-plummer - stimson-plummer</v>
      </c>
    </row>
    <row r="1548" spans="1:14" x14ac:dyDescent="0.25">
      <c r="A1548" s="63"/>
      <c r="B1548" s="2" t="s">
        <v>102</v>
      </c>
      <c r="C1548" s="66"/>
      <c r="D1548" s="157">
        <v>1</v>
      </c>
      <c r="E1548" s="157">
        <v>1</v>
      </c>
      <c r="F1548" s="157">
        <v>1</v>
      </c>
      <c r="G1548" s="157">
        <v>1</v>
      </c>
      <c r="H1548" s="158">
        <v>1</v>
      </c>
      <c r="L1548" t="str">
        <f t="shared" si="307"/>
        <v>REC only</v>
      </c>
      <c r="M1548" t="str">
        <f t="shared" si="308"/>
        <v>stimson lumber-plummer - stimson-plummer</v>
      </c>
      <c r="N1548" t="str">
        <f t="shared" si="316"/>
        <v>Percent of MWh Qualifying Under RCW 19.285</v>
      </c>
    </row>
    <row r="1549" spans="1:14" x14ac:dyDescent="0.25">
      <c r="A1549" s="63"/>
      <c r="B1549" s="2" t="s">
        <v>135</v>
      </c>
      <c r="C1549" s="66"/>
      <c r="D1549" s="69">
        <v>1</v>
      </c>
      <c r="E1549" s="69">
        <v>1</v>
      </c>
      <c r="F1549" s="69">
        <v>1</v>
      </c>
      <c r="G1549" s="69">
        <v>1</v>
      </c>
      <c r="H1549" s="70">
        <v>1</v>
      </c>
      <c r="L1549" t="str">
        <f t="shared" si="307"/>
        <v>REC only</v>
      </c>
      <c r="M1549" t="str">
        <f t="shared" si="308"/>
        <v>stimson lumber-plummer - stimson-plummer</v>
      </c>
      <c r="N1549" t="str">
        <f t="shared" si="316"/>
        <v>Percent of Qualifying MWh Allocated to WA</v>
      </c>
    </row>
    <row r="1550" spans="1:14" x14ac:dyDescent="0.25">
      <c r="A1550" s="63"/>
      <c r="B1550" s="1" t="s">
        <v>101</v>
      </c>
      <c r="C1550" s="79"/>
      <c r="D1550" s="159">
        <f>ROUNDDOWN(D1547*D1548*D1549,0)</f>
        <v>25723</v>
      </c>
      <c r="E1550" s="159">
        <f>ROUNDDOWN(E1547*E1548*E1549,0)</f>
        <v>0</v>
      </c>
      <c r="F1550" s="159">
        <f>ROUNDDOWN(F1547*F1548*F1549,0)</f>
        <v>0</v>
      </c>
      <c r="G1550" s="159">
        <f>ROUNDDOWN(G1547*G1548*G1549,0)</f>
        <v>7576</v>
      </c>
      <c r="H1550" s="159">
        <f>ROUNDDOWN(H1547*H1548*H1549,0)</f>
        <v>0</v>
      </c>
      <c r="L1550" t="str">
        <f t="shared" si="307"/>
        <v>REC only</v>
      </c>
      <c r="M1550" t="str">
        <f t="shared" si="308"/>
        <v>stimson lumber-plummer - stimson-plummer</v>
      </c>
      <c r="N1550" t="str">
        <f t="shared" si="316"/>
        <v>Eligible MWh Available for RCW 19.285 Compliance</v>
      </c>
    </row>
    <row r="1551" spans="1:14" x14ac:dyDescent="0.25">
      <c r="A1551" s="63"/>
      <c r="B1551" s="63"/>
      <c r="C1551" s="63"/>
      <c r="D1551" s="71"/>
      <c r="E1551" s="71"/>
      <c r="F1551" s="71"/>
      <c r="G1551" s="72"/>
      <c r="H1551" s="73"/>
      <c r="L1551" t="str">
        <f t="shared" si="307"/>
        <v>REC only</v>
      </c>
      <c r="M1551" t="str">
        <f t="shared" si="308"/>
        <v>stimson lumber-plummer - stimson-plummer</v>
      </c>
    </row>
    <row r="1552" spans="1:14" ht="18.75" x14ac:dyDescent="0.3">
      <c r="A1552" s="65" t="s">
        <v>136</v>
      </c>
      <c r="B1552" s="63"/>
      <c r="C1552" s="63"/>
      <c r="D1552" s="6">
        <f>E1552-1</f>
        <v>2020</v>
      </c>
      <c r="E1552" s="6">
        <f>F1552-1</f>
        <v>2021</v>
      </c>
      <c r="F1552" s="6">
        <f>G1552-1</f>
        <v>2022</v>
      </c>
      <c r="G1552" s="6">
        <f>H1552-1</f>
        <v>2023</v>
      </c>
      <c r="H1552" s="6">
        <v>2024</v>
      </c>
      <c r="L1552" t="str">
        <f t="shared" si="307"/>
        <v>REC only</v>
      </c>
      <c r="M1552" t="str">
        <f t="shared" si="308"/>
        <v>stimson lumber-plummer - stimson-plummer</v>
      </c>
    </row>
    <row r="1553" spans="1:14" x14ac:dyDescent="0.25">
      <c r="A1553" s="63"/>
      <c r="B1553" s="2" t="s">
        <v>106</v>
      </c>
      <c r="C1553" s="66"/>
      <c r="D1553" s="109">
        <v>0</v>
      </c>
      <c r="E1553" s="110">
        <v>0</v>
      </c>
      <c r="F1553" s="110">
        <v>0</v>
      </c>
      <c r="G1553" s="110">
        <v>0</v>
      </c>
      <c r="H1553" s="111">
        <v>0</v>
      </c>
      <c r="L1553" t="str">
        <f t="shared" si="307"/>
        <v>REC only</v>
      </c>
      <c r="M1553" t="str">
        <f t="shared" si="308"/>
        <v>stimson lumber-plummer - stimson-plummer</v>
      </c>
      <c r="N1553" t="str">
        <f t="shared" ref="N1553:N1555" si="317">B1553</f>
        <v>Extra Apprenticeship Credit</v>
      </c>
    </row>
    <row r="1554" spans="1:14" x14ac:dyDescent="0.25">
      <c r="A1554" s="63"/>
      <c r="B1554" s="2" t="s">
        <v>110</v>
      </c>
      <c r="C1554" s="66"/>
      <c r="D1554" s="16">
        <v>0</v>
      </c>
      <c r="E1554" s="112">
        <v>0</v>
      </c>
      <c r="F1554" s="112">
        <v>0</v>
      </c>
      <c r="G1554" s="112">
        <v>0</v>
      </c>
      <c r="H1554" s="113">
        <v>0</v>
      </c>
      <c r="L1554" t="str">
        <f t="shared" si="307"/>
        <v>REC only</v>
      </c>
      <c r="M1554" t="str">
        <f t="shared" si="308"/>
        <v>stimson lumber-plummer - stimson-plummer</v>
      </c>
      <c r="N1554" t="str">
        <f t="shared" si="317"/>
        <v>Distributed Generation Bonus</v>
      </c>
    </row>
    <row r="1555" spans="1:14" x14ac:dyDescent="0.25">
      <c r="A1555" s="63"/>
      <c r="B1555" s="1" t="s">
        <v>111</v>
      </c>
      <c r="C1555" s="79"/>
      <c r="D1555" s="74">
        <f>ROUND(D1553+D1554,0)</f>
        <v>0</v>
      </c>
      <c r="E1555" s="74">
        <f>ROUND(E1553+E1554,0)</f>
        <v>0</v>
      </c>
      <c r="F1555" s="74">
        <f>ROUND(F1553+F1554,0)</f>
        <v>0</v>
      </c>
      <c r="G1555" s="74">
        <f>ROUND(G1553+G1554,0)</f>
        <v>0</v>
      </c>
      <c r="H1555" s="74">
        <f>ROUND(H1553+H1554,0)</f>
        <v>0</v>
      </c>
      <c r="L1555" t="str">
        <f t="shared" si="307"/>
        <v>REC only</v>
      </c>
      <c r="M1555" t="str">
        <f t="shared" si="308"/>
        <v>stimson lumber-plummer - stimson-plummer</v>
      </c>
      <c r="N1555" t="str">
        <f t="shared" si="317"/>
        <v>Total Quantity from Non REC Eligible Generation</v>
      </c>
    </row>
    <row r="1556" spans="1:14" x14ac:dyDescent="0.25">
      <c r="A1556" s="63"/>
      <c r="B1556" s="63"/>
      <c r="C1556" s="63"/>
      <c r="D1556" s="75"/>
      <c r="E1556" s="75"/>
      <c r="F1556" s="75"/>
      <c r="G1556" s="75"/>
      <c r="H1556" s="76"/>
      <c r="L1556" t="str">
        <f t="shared" si="307"/>
        <v>REC only</v>
      </c>
      <c r="M1556" t="str">
        <f t="shared" si="308"/>
        <v>stimson lumber-plummer - stimson-plummer</v>
      </c>
    </row>
    <row r="1557" spans="1:14" ht="18.75" x14ac:dyDescent="0.3">
      <c r="A1557" s="65" t="s">
        <v>137</v>
      </c>
      <c r="B1557" s="63"/>
      <c r="C1557" s="63"/>
      <c r="D1557" s="6">
        <f>E1557-1</f>
        <v>2020</v>
      </c>
      <c r="E1557" s="6">
        <f>F1557-1</f>
        <v>2021</v>
      </c>
      <c r="F1557" s="6">
        <f>G1557-1</f>
        <v>2022</v>
      </c>
      <c r="G1557" s="6">
        <f>H1557-1</f>
        <v>2023</v>
      </c>
      <c r="H1557" s="6">
        <v>2024</v>
      </c>
      <c r="L1557" t="str">
        <f t="shared" si="307"/>
        <v>REC only</v>
      </c>
      <c r="M1557" t="str">
        <f t="shared" si="308"/>
        <v>stimson lumber-plummer - stimson-plummer</v>
      </c>
    </row>
    <row r="1558" spans="1:14" x14ac:dyDescent="0.25">
      <c r="A1558" s="63"/>
      <c r="B1558" s="2" t="s">
        <v>130</v>
      </c>
      <c r="C1558" s="66"/>
      <c r="D1558" s="67">
        <v>0</v>
      </c>
      <c r="E1558" s="67">
        <v>0</v>
      </c>
      <c r="F1558" s="67">
        <v>0</v>
      </c>
      <c r="G1558" s="67">
        <v>0</v>
      </c>
      <c r="H1558" s="68">
        <v>0</v>
      </c>
      <c r="L1558" t="str">
        <f t="shared" si="307"/>
        <v>REC only</v>
      </c>
      <c r="M1558" t="str">
        <f t="shared" si="308"/>
        <v>stimson lumber-plummer - stimson-plummer</v>
      </c>
      <c r="N1558" t="str">
        <f t="shared" ref="N1558:N1561" si="318">B1558</f>
        <v>Quantity of RECs Sold</v>
      </c>
    </row>
    <row r="1559" spans="1:14" x14ac:dyDescent="0.25">
      <c r="A1559" s="63"/>
      <c r="B1559" s="77" t="s">
        <v>131</v>
      </c>
      <c r="C1559" s="108"/>
      <c r="D1559" s="103">
        <v>0</v>
      </c>
      <c r="E1559" s="103">
        <v>0</v>
      </c>
      <c r="F1559" s="103">
        <v>0</v>
      </c>
      <c r="G1559" s="103">
        <v>0</v>
      </c>
      <c r="H1559" s="104">
        <v>0</v>
      </c>
      <c r="L1559" t="str">
        <f t="shared" si="307"/>
        <v>REC only</v>
      </c>
      <c r="M1559" t="str">
        <f t="shared" si="308"/>
        <v>stimson lumber-plummer - stimson-plummer</v>
      </c>
      <c r="N1559" t="str">
        <f t="shared" si="318"/>
        <v>Bonus Incentives Transferred</v>
      </c>
    </row>
    <row r="1560" spans="1:14" x14ac:dyDescent="0.25">
      <c r="A1560" s="63"/>
      <c r="B1560" s="77" t="s">
        <v>132</v>
      </c>
      <c r="D1560" s="105">
        <v>0</v>
      </c>
      <c r="E1560" s="106">
        <v>0</v>
      </c>
      <c r="F1560" s="106">
        <v>0</v>
      </c>
      <c r="G1560" s="106">
        <v>0</v>
      </c>
      <c r="H1560" s="107">
        <v>0</v>
      </c>
      <c r="L1560" t="str">
        <f t="shared" si="307"/>
        <v>REC only</v>
      </c>
      <c r="M1560" t="str">
        <f t="shared" si="308"/>
        <v>stimson lumber-plummer - stimson-plummer</v>
      </c>
      <c r="N1560" t="str">
        <f t="shared" si="318"/>
        <v>Bonus Incentives Not Realized</v>
      </c>
    </row>
    <row r="1561" spans="1:14" x14ac:dyDescent="0.25">
      <c r="A1561" s="63"/>
      <c r="B1561" s="1" t="s">
        <v>133</v>
      </c>
      <c r="C1561" s="63"/>
      <c r="D1561" s="78">
        <f>SUM(D1558:D1560)</f>
        <v>0</v>
      </c>
      <c r="E1561" s="78">
        <f>SUM(E1558:E1560)</f>
        <v>0</v>
      </c>
      <c r="F1561" s="78">
        <f>SUM(F1558:F1560)</f>
        <v>0</v>
      </c>
      <c r="G1561" s="78">
        <f>SUM(G1558:G1560)</f>
        <v>0</v>
      </c>
      <c r="H1561" s="78">
        <f>SUM(H1558:H1560)</f>
        <v>0</v>
      </c>
      <c r="L1561" t="str">
        <f t="shared" si="307"/>
        <v>REC only</v>
      </c>
      <c r="M1561" t="str">
        <f t="shared" si="308"/>
        <v>stimson lumber-plummer - stimson-plummer</v>
      </c>
      <c r="N1561" t="str">
        <f t="shared" si="318"/>
        <v>Total Sold / Transferred / Unrealized</v>
      </c>
    </row>
    <row r="1562" spans="1:14" x14ac:dyDescent="0.25">
      <c r="A1562" s="63"/>
      <c r="B1562" s="79"/>
      <c r="C1562" s="63"/>
      <c r="D1562" s="72"/>
      <c r="E1562" s="72"/>
      <c r="F1562" s="72"/>
      <c r="G1562" s="72"/>
      <c r="H1562" s="78"/>
      <c r="L1562" t="str">
        <f t="shared" si="307"/>
        <v>REC only</v>
      </c>
      <c r="M1562" t="str">
        <f t="shared" si="308"/>
        <v>stimson lumber-plummer - stimson-plummer</v>
      </c>
    </row>
    <row r="1563" spans="1:14" ht="18.75" x14ac:dyDescent="0.3">
      <c r="A1563" s="65" t="s">
        <v>124</v>
      </c>
      <c r="B1563" s="63"/>
      <c r="C1563" s="63"/>
      <c r="D1563" s="6">
        <f>E1563-1</f>
        <v>2020</v>
      </c>
      <c r="E1563" s="6">
        <f>F1563-1</f>
        <v>2021</v>
      </c>
      <c r="F1563" s="6">
        <f>G1563-1</f>
        <v>2022</v>
      </c>
      <c r="G1563" s="6">
        <f>H1563-1</f>
        <v>2023</v>
      </c>
      <c r="H1563" s="6">
        <v>2024</v>
      </c>
      <c r="L1563" t="str">
        <f t="shared" si="307"/>
        <v>REC only</v>
      </c>
      <c r="M1563" t="str">
        <f t="shared" si="308"/>
        <v>stimson lumber-plummer - stimson-plummer</v>
      </c>
    </row>
    <row r="1564" spans="1:14" x14ac:dyDescent="0.25">
      <c r="A1564" s="63"/>
      <c r="B1564" s="2" t="str">
        <f>(D1563-1) &amp; " Surplus Applied to " &amp; D1563</f>
        <v>2019 Surplus Applied to 2020</v>
      </c>
      <c r="C1564" s="63"/>
      <c r="D1564" s="80">
        <v>0</v>
      </c>
      <c r="E1564" s="81"/>
      <c r="F1564" s="81"/>
      <c r="G1564" s="81"/>
      <c r="H1564" s="82"/>
      <c r="L1564" t="str">
        <f t="shared" si="307"/>
        <v>REC only</v>
      </c>
      <c r="M1564" t="str">
        <f t="shared" si="308"/>
        <v>stimson lumber-plummer - stimson-plummer</v>
      </c>
      <c r="N1564" t="str">
        <f t="shared" ref="N1564:N1574" si="319">B1564</f>
        <v>2019 Surplus Applied to 2020</v>
      </c>
    </row>
    <row r="1565" spans="1:14" x14ac:dyDescent="0.25">
      <c r="A1565" s="63"/>
      <c r="B1565" s="2" t="str">
        <f>D1563 &amp; " Surplus Applied to " &amp; (D1563-1)</f>
        <v>2020 Surplus Applied to 2019</v>
      </c>
      <c r="C1565" s="63"/>
      <c r="D1565" s="83">
        <v>0</v>
      </c>
      <c r="E1565" s="84"/>
      <c r="F1565" s="84"/>
      <c r="G1565" s="84"/>
      <c r="H1565" s="85"/>
      <c r="L1565" t="str">
        <f t="shared" si="307"/>
        <v>REC only</v>
      </c>
      <c r="M1565" t="str">
        <f t="shared" si="308"/>
        <v>stimson lumber-plummer - stimson-plummer</v>
      </c>
      <c r="N1565" t="str">
        <f t="shared" si="319"/>
        <v>2020 Surplus Applied to 2019</v>
      </c>
    </row>
    <row r="1566" spans="1:14" x14ac:dyDescent="0.25">
      <c r="A1566" s="63"/>
      <c r="B1566" s="2" t="str">
        <f>(E1563-1) &amp; " Surplus Applied to " &amp; E1563</f>
        <v>2020 Surplus Applied to 2021</v>
      </c>
      <c r="C1566" s="63"/>
      <c r="D1566" s="86">
        <f>-E1566</f>
        <v>0</v>
      </c>
      <c r="E1566" s="87">
        <v>0</v>
      </c>
      <c r="F1566" s="35"/>
      <c r="G1566" s="35"/>
      <c r="H1566" s="36"/>
      <c r="L1566" t="str">
        <f t="shared" si="307"/>
        <v>REC only</v>
      </c>
      <c r="M1566" t="str">
        <f t="shared" si="308"/>
        <v>stimson lumber-plummer - stimson-plummer</v>
      </c>
      <c r="N1566" t="str">
        <f t="shared" si="319"/>
        <v>2020 Surplus Applied to 2021</v>
      </c>
    </row>
    <row r="1567" spans="1:14" x14ac:dyDescent="0.25">
      <c r="A1567" s="63"/>
      <c r="B1567" s="2" t="str">
        <f>E1563 &amp; " Surplus Applied to " &amp; (E1563-1)</f>
        <v>2021 Surplus Applied to 2020</v>
      </c>
      <c r="C1567" s="63"/>
      <c r="D1567" s="88">
        <f>-E1567</f>
        <v>0</v>
      </c>
      <c r="E1567" s="89">
        <v>0</v>
      </c>
      <c r="F1567" s="84"/>
      <c r="G1567" s="84"/>
      <c r="H1567" s="85"/>
      <c r="L1567" t="str">
        <f t="shared" si="307"/>
        <v>REC only</v>
      </c>
      <c r="M1567" t="str">
        <f t="shared" si="308"/>
        <v>stimson lumber-plummer - stimson-plummer</v>
      </c>
      <c r="N1567" t="str">
        <f t="shared" si="319"/>
        <v>2021 Surplus Applied to 2020</v>
      </c>
    </row>
    <row r="1568" spans="1:14" x14ac:dyDescent="0.25">
      <c r="A1568" s="63"/>
      <c r="B1568" s="2" t="str">
        <f>(F1563-1) &amp; " Surplus Applied to " &amp; F1563</f>
        <v>2021 Surplus Applied to 2022</v>
      </c>
      <c r="C1568" s="63"/>
      <c r="D1568" s="41"/>
      <c r="E1568" s="90">
        <f>-F1568</f>
        <v>0</v>
      </c>
      <c r="F1568" s="38">
        <v>0</v>
      </c>
      <c r="G1568" s="39"/>
      <c r="H1568" s="40"/>
      <c r="L1568" t="str">
        <f t="shared" si="307"/>
        <v>REC only</v>
      </c>
      <c r="M1568" t="str">
        <f t="shared" si="308"/>
        <v>stimson lumber-plummer - stimson-plummer</v>
      </c>
      <c r="N1568" t="str">
        <f t="shared" si="319"/>
        <v>2021 Surplus Applied to 2022</v>
      </c>
    </row>
    <row r="1569" spans="1:14" x14ac:dyDescent="0.25">
      <c r="A1569" s="63"/>
      <c r="B1569" s="2" t="str">
        <f>F1563 &amp; " Surplus Applied to " &amp; (F1563-1)</f>
        <v>2022 Surplus Applied to 2021</v>
      </c>
      <c r="C1569" s="63"/>
      <c r="D1569" s="91"/>
      <c r="E1569" s="92">
        <f>-F1569</f>
        <v>0</v>
      </c>
      <c r="F1569" s="89">
        <v>0</v>
      </c>
      <c r="G1569" s="84"/>
      <c r="H1569" s="85"/>
      <c r="L1569" t="str">
        <f t="shared" si="307"/>
        <v>REC only</v>
      </c>
      <c r="M1569" t="str">
        <f t="shared" si="308"/>
        <v>stimson lumber-plummer - stimson-plummer</v>
      </c>
      <c r="N1569" t="str">
        <f t="shared" si="319"/>
        <v>2022 Surplus Applied to 2021</v>
      </c>
    </row>
    <row r="1570" spans="1:14" x14ac:dyDescent="0.25">
      <c r="A1570" s="63"/>
      <c r="B1570" s="2" t="str">
        <f>(G1563-1) &amp; " Surplus Applied to " &amp; G1563</f>
        <v>2022 Surplus Applied to 2023</v>
      </c>
      <c r="C1570" s="63"/>
      <c r="D1570" s="41"/>
      <c r="E1570" s="39"/>
      <c r="F1570" s="90">
        <f>-G1570</f>
        <v>0</v>
      </c>
      <c r="G1570" s="38">
        <v>0</v>
      </c>
      <c r="H1570" s="40"/>
      <c r="L1570" t="str">
        <f t="shared" si="307"/>
        <v>REC only</v>
      </c>
      <c r="M1570" t="str">
        <f t="shared" si="308"/>
        <v>stimson lumber-plummer - stimson-plummer</v>
      </c>
      <c r="N1570" t="str">
        <f t="shared" si="319"/>
        <v>2022 Surplus Applied to 2023</v>
      </c>
    </row>
    <row r="1571" spans="1:14" x14ac:dyDescent="0.25">
      <c r="A1571" s="63"/>
      <c r="B1571" s="2" t="str">
        <f>G1563 &amp; " Surplus Applied to " &amp; (G1563-1)</f>
        <v>2023 Surplus Applied to 2022</v>
      </c>
      <c r="C1571" s="63"/>
      <c r="D1571" s="91"/>
      <c r="E1571" s="84"/>
      <c r="F1571" s="92">
        <f>-G1571</f>
        <v>0</v>
      </c>
      <c r="G1571" s="89">
        <v>0</v>
      </c>
      <c r="H1571" s="85"/>
      <c r="L1571" t="str">
        <f t="shared" si="307"/>
        <v>REC only</v>
      </c>
      <c r="M1571" t="str">
        <f t="shared" si="308"/>
        <v>stimson lumber-plummer - stimson-plummer</v>
      </c>
      <c r="N1571" t="str">
        <f t="shared" si="319"/>
        <v>2023 Surplus Applied to 2022</v>
      </c>
    </row>
    <row r="1572" spans="1:14" x14ac:dyDescent="0.25">
      <c r="A1572" s="63"/>
      <c r="B1572" s="2" t="str">
        <f>(H1563-1) &amp; " Surplus Applied to " &amp; H1563</f>
        <v>2023 Surplus Applied to 2024</v>
      </c>
      <c r="C1572" s="63"/>
      <c r="D1572" s="41"/>
      <c r="E1572" s="39"/>
      <c r="F1572" s="39"/>
      <c r="G1572" s="90">
        <f>-H1572</f>
        <v>0</v>
      </c>
      <c r="H1572" s="42">
        <v>0</v>
      </c>
      <c r="L1572" t="str">
        <f t="shared" si="307"/>
        <v>REC only</v>
      </c>
      <c r="M1572" t="str">
        <f t="shared" si="308"/>
        <v>stimson lumber-plummer - stimson-plummer</v>
      </c>
      <c r="N1572" t="str">
        <f t="shared" si="319"/>
        <v>2023 Surplus Applied to 2024</v>
      </c>
    </row>
    <row r="1573" spans="1:14" x14ac:dyDescent="0.25">
      <c r="A1573" s="63"/>
      <c r="B1573" s="2" t="str">
        <f>H1563 &amp; " Surplus Applied to " &amp; (H1563-1)</f>
        <v>2024 Surplus Applied to 2023</v>
      </c>
      <c r="C1573" s="63"/>
      <c r="D1573" s="93"/>
      <c r="E1573" s="94"/>
      <c r="F1573" s="94"/>
      <c r="G1573" s="95">
        <f>-H1573</f>
        <v>0</v>
      </c>
      <c r="H1573" s="96">
        <v>0</v>
      </c>
      <c r="L1573" t="str">
        <f t="shared" ref="L1573:L1636" si="320">VLOOKUP(M1573,$B$4:$D$47,3)</f>
        <v>REC only</v>
      </c>
      <c r="M1573" t="str">
        <f t="shared" ref="M1573:M1636" si="321">M1572</f>
        <v>stimson lumber-plummer - stimson-plummer</v>
      </c>
      <c r="N1573" t="str">
        <f t="shared" si="319"/>
        <v>2024 Surplus Applied to 2023</v>
      </c>
    </row>
    <row r="1574" spans="1:14" x14ac:dyDescent="0.25">
      <c r="A1574" s="63"/>
      <c r="B1574" s="1" t="s">
        <v>125</v>
      </c>
      <c r="C1574" s="63"/>
      <c r="D1574" s="78">
        <f>SUM(D1564:D1573)</f>
        <v>0</v>
      </c>
      <c r="E1574" s="78">
        <f>SUM(E1564:E1573)</f>
        <v>0</v>
      </c>
      <c r="F1574" s="78">
        <f>SUM(F1564:F1573)</f>
        <v>0</v>
      </c>
      <c r="G1574" s="78">
        <f>SUM(G1564:G1573)</f>
        <v>0</v>
      </c>
      <c r="H1574" s="78">
        <f>SUM(H1564:H1573)</f>
        <v>0</v>
      </c>
      <c r="L1574" t="str">
        <f t="shared" si="320"/>
        <v>REC only</v>
      </c>
      <c r="M1574" t="str">
        <f t="shared" si="321"/>
        <v>stimson lumber-plummer - stimson-plummer</v>
      </c>
      <c r="N1574" t="str">
        <f t="shared" si="319"/>
        <v>Net Surplus Adjustments</v>
      </c>
    </row>
    <row r="1575" spans="1:14" x14ac:dyDescent="0.25">
      <c r="A1575" s="63"/>
      <c r="B1575" s="79"/>
      <c r="C1575" s="63"/>
      <c r="D1575" s="78"/>
      <c r="E1575" s="78"/>
      <c r="F1575" s="78"/>
      <c r="G1575" s="78"/>
      <c r="H1575" s="78"/>
      <c r="L1575" t="str">
        <f t="shared" si="320"/>
        <v>REC only</v>
      </c>
      <c r="M1575" t="str">
        <f t="shared" si="321"/>
        <v>stimson lumber-plummer - stimson-plummer</v>
      </c>
    </row>
    <row r="1576" spans="1:14" x14ac:dyDescent="0.25">
      <c r="A1576" s="63"/>
      <c r="B1576" s="1" t="s">
        <v>126</v>
      </c>
      <c r="C1576" s="66"/>
      <c r="D1576" s="97">
        <v>0</v>
      </c>
      <c r="E1576" s="98">
        <v>0</v>
      </c>
      <c r="F1576" s="98">
        <v>0</v>
      </c>
      <c r="G1576" s="98">
        <v>0</v>
      </c>
      <c r="H1576" s="99">
        <v>0</v>
      </c>
      <c r="L1576" t="str">
        <f t="shared" si="320"/>
        <v>REC only</v>
      </c>
      <c r="M1576" t="str">
        <f t="shared" si="321"/>
        <v>stimson lumber-plummer - stimson-plummer</v>
      </c>
      <c r="N1576" t="str">
        <f t="shared" ref="N1576" si="322">B1576</f>
        <v>Adjustment for Events Beyond Control</v>
      </c>
    </row>
    <row r="1577" spans="1:14" x14ac:dyDescent="0.25">
      <c r="A1577" s="63"/>
      <c r="B1577" s="79"/>
      <c r="C1577" s="63"/>
      <c r="D1577" s="78"/>
      <c r="E1577" s="78"/>
      <c r="F1577" s="78"/>
      <c r="G1577" s="78"/>
      <c r="H1577" s="78"/>
      <c r="L1577" t="str">
        <f t="shared" si="320"/>
        <v>REC only</v>
      </c>
      <c r="M1577" t="str">
        <f t="shared" si="321"/>
        <v>stimson lumber-plummer - stimson-plummer</v>
      </c>
    </row>
    <row r="1578" spans="1:14" ht="18.75" x14ac:dyDescent="0.3">
      <c r="A1578" s="65" t="s">
        <v>138</v>
      </c>
      <c r="B1578" s="63"/>
      <c r="C1578" s="66"/>
      <c r="D1578" s="100">
        <f>SUM(D1550,D1555,D1561,D1574,D1576)</f>
        <v>25723</v>
      </c>
      <c r="E1578" s="100">
        <f>SUM(E1550,E1555,E1561,E1574,E1576)</f>
        <v>0</v>
      </c>
      <c r="F1578" s="100">
        <f>SUM(F1550,F1555,F1561,F1574,F1576)</f>
        <v>0</v>
      </c>
      <c r="G1578" s="100">
        <f>SUM(G1550,G1555,G1561,G1574,G1576)</f>
        <v>7576</v>
      </c>
      <c r="H1578" s="101">
        <f>SUM(H1550,H1555,H1561,H1574,H1576)</f>
        <v>0</v>
      </c>
      <c r="L1578" t="str">
        <f t="shared" si="320"/>
        <v>REC only</v>
      </c>
      <c r="M1578" t="str">
        <f t="shared" si="321"/>
        <v>stimson lumber-plummer - stimson-plummer</v>
      </c>
    </row>
    <row r="1579" spans="1:14" x14ac:dyDescent="0.25">
      <c r="A1579" s="63"/>
      <c r="B1579" s="79"/>
      <c r="C1579" s="102" t="s">
        <v>128</v>
      </c>
      <c r="D1579" s="78">
        <v>25723</v>
      </c>
      <c r="E1579" s="78">
        <v>0</v>
      </c>
      <c r="F1579" s="78">
        <v>0</v>
      </c>
      <c r="G1579" s="78">
        <v>0</v>
      </c>
      <c r="H1579" s="78">
        <v>0</v>
      </c>
      <c r="L1579" t="str">
        <f t="shared" si="320"/>
        <v>REC only</v>
      </c>
      <c r="M1579" t="str">
        <f t="shared" si="321"/>
        <v>stimson lumber-plummer - stimson-plummer</v>
      </c>
    </row>
    <row r="1580" spans="1:14" x14ac:dyDescent="0.25">
      <c r="A1580" s="63" t="s">
        <v>145</v>
      </c>
      <c r="B1580" s="63"/>
      <c r="C1580" s="63"/>
      <c r="D1580" s="64"/>
      <c r="E1580" s="64"/>
      <c r="F1580" s="64"/>
      <c r="G1580" s="64"/>
      <c r="H1580" s="64"/>
      <c r="L1580" t="str">
        <f t="shared" si="320"/>
        <v>REC only</v>
      </c>
      <c r="M1580" t="str">
        <f t="shared" si="321"/>
        <v>stimson lumber-plummer - stimson-plummer</v>
      </c>
    </row>
    <row r="1581" spans="1:14" x14ac:dyDescent="0.25">
      <c r="L1581" t="str">
        <f t="shared" si="320"/>
        <v>REC only</v>
      </c>
      <c r="M1581" t="str">
        <f t="shared" si="321"/>
        <v>stimson lumber-plummer - stimson-plummer</v>
      </c>
    </row>
    <row r="1582" spans="1:14" ht="21" x14ac:dyDescent="0.35">
      <c r="A1582" s="58">
        <f>A1544+1</f>
        <v>41</v>
      </c>
      <c r="B1582" s="58"/>
      <c r="C1582" s="59" t="s">
        <v>88</v>
      </c>
      <c r="D1582" s="60"/>
      <c r="E1582" s="61"/>
      <c r="F1582" s="61"/>
      <c r="G1582" s="61"/>
      <c r="H1582" s="62"/>
      <c r="L1582" t="str">
        <f t="shared" si="320"/>
        <v>REC only</v>
      </c>
      <c r="M1582" t="str">
        <f t="shared" ref="M1582" si="323">C1582</f>
        <v>Stoltze Cogeneration Plant - Stoltze CoGen1</v>
      </c>
    </row>
    <row r="1583" spans="1:14" x14ac:dyDescent="0.25">
      <c r="A1583" s="63"/>
      <c r="B1583" s="63"/>
      <c r="C1583" s="63" t="s">
        <v>32</v>
      </c>
      <c r="D1583" s="64"/>
      <c r="E1583" s="64"/>
      <c r="F1583" s="64"/>
      <c r="G1583" s="64"/>
      <c r="H1583" s="64"/>
      <c r="L1583" t="str">
        <f t="shared" si="320"/>
        <v>REC only</v>
      </c>
      <c r="M1583" t="str">
        <f t="shared" ref="M1583" si="324">M1582</f>
        <v>Stoltze Cogeneration Plant - Stoltze CoGen1</v>
      </c>
    </row>
    <row r="1584" spans="1:14" ht="18.75" x14ac:dyDescent="0.3">
      <c r="A1584" s="65" t="s">
        <v>134</v>
      </c>
      <c r="B1584" s="65"/>
      <c r="C1584" s="63"/>
      <c r="D1584" s="6">
        <f>E1584-1</f>
        <v>2020</v>
      </c>
      <c r="E1584" s="6">
        <f>F1584-1</f>
        <v>2021</v>
      </c>
      <c r="F1584" s="6">
        <f>G1584-1</f>
        <v>2022</v>
      </c>
      <c r="G1584" s="6">
        <f>H1584-1</f>
        <v>2023</v>
      </c>
      <c r="H1584" s="6">
        <v>2024</v>
      </c>
      <c r="L1584" t="str">
        <f t="shared" si="320"/>
        <v>REC only</v>
      </c>
      <c r="M1584" t="str">
        <f t="shared" si="321"/>
        <v>Stoltze Cogeneration Plant - Stoltze CoGen1</v>
      </c>
    </row>
    <row r="1585" spans="1:14" x14ac:dyDescent="0.25">
      <c r="A1585" s="63"/>
      <c r="B1585" s="2" t="str">
        <f>"Total MWh Produced from " &amp;C1582</f>
        <v>Total MWh Produced from Stoltze Cogeneration Plant - Stoltze CoGen1</v>
      </c>
      <c r="C1585" s="66"/>
      <c r="D1585" s="67">
        <v>15000</v>
      </c>
      <c r="E1585" s="67">
        <v>0</v>
      </c>
      <c r="F1585" s="67">
        <v>0</v>
      </c>
      <c r="G1585" s="67">
        <v>0</v>
      </c>
      <c r="H1585" s="68">
        <v>0</v>
      </c>
      <c r="L1585" t="str">
        <f t="shared" si="320"/>
        <v>REC only</v>
      </c>
      <c r="M1585" t="str">
        <f t="shared" si="321"/>
        <v>Stoltze Cogeneration Plant - Stoltze CoGen1</v>
      </c>
      <c r="N1585" t="str">
        <f t="shared" ref="N1585:N1588" si="325">B1585</f>
        <v>Total MWh Produced from Stoltze Cogeneration Plant - Stoltze CoGen1</v>
      </c>
    </row>
    <row r="1586" spans="1:14" x14ac:dyDescent="0.25">
      <c r="A1586" s="63"/>
      <c r="B1586" s="2" t="s">
        <v>102</v>
      </c>
      <c r="C1586" s="66"/>
      <c r="D1586" s="157">
        <v>1</v>
      </c>
      <c r="E1586" s="157">
        <v>1</v>
      </c>
      <c r="F1586" s="157">
        <v>1</v>
      </c>
      <c r="G1586" s="157">
        <v>1</v>
      </c>
      <c r="H1586" s="158">
        <v>1</v>
      </c>
      <c r="L1586" t="str">
        <f t="shared" si="320"/>
        <v>REC only</v>
      </c>
      <c r="M1586" t="str">
        <f t="shared" si="321"/>
        <v>Stoltze Cogeneration Plant - Stoltze CoGen1</v>
      </c>
      <c r="N1586" t="str">
        <f t="shared" si="325"/>
        <v>Percent of MWh Qualifying Under RCW 19.285</v>
      </c>
    </row>
    <row r="1587" spans="1:14" x14ac:dyDescent="0.25">
      <c r="A1587" s="63"/>
      <c r="B1587" s="2" t="s">
        <v>135</v>
      </c>
      <c r="C1587" s="66"/>
      <c r="D1587" s="69">
        <v>1</v>
      </c>
      <c r="E1587" s="69">
        <v>1</v>
      </c>
      <c r="F1587" s="69">
        <v>1</v>
      </c>
      <c r="G1587" s="69">
        <v>1</v>
      </c>
      <c r="H1587" s="70">
        <v>1</v>
      </c>
      <c r="L1587" t="str">
        <f t="shared" si="320"/>
        <v>REC only</v>
      </c>
      <c r="M1587" t="str">
        <f t="shared" si="321"/>
        <v>Stoltze Cogeneration Plant - Stoltze CoGen1</v>
      </c>
      <c r="N1587" t="str">
        <f t="shared" si="325"/>
        <v>Percent of Qualifying MWh Allocated to WA</v>
      </c>
    </row>
    <row r="1588" spans="1:14" x14ac:dyDescent="0.25">
      <c r="A1588" s="63"/>
      <c r="B1588" s="1" t="s">
        <v>101</v>
      </c>
      <c r="C1588" s="79"/>
      <c r="D1588" s="159">
        <f>ROUNDDOWN(D1585*D1586*D1587,0)</f>
        <v>15000</v>
      </c>
      <c r="E1588" s="159">
        <f>ROUNDDOWN(E1585*E1586*E1587,0)</f>
        <v>0</v>
      </c>
      <c r="F1588" s="159">
        <f>ROUNDDOWN(F1585*F1586*F1587,0)</f>
        <v>0</v>
      </c>
      <c r="G1588" s="159">
        <f>ROUNDDOWN(G1585*G1586*G1587,0)</f>
        <v>0</v>
      </c>
      <c r="H1588" s="159">
        <f>ROUNDDOWN(H1585*H1586*H1587,0)</f>
        <v>0</v>
      </c>
      <c r="L1588" t="str">
        <f t="shared" si="320"/>
        <v>REC only</v>
      </c>
      <c r="M1588" t="str">
        <f t="shared" si="321"/>
        <v>Stoltze Cogeneration Plant - Stoltze CoGen1</v>
      </c>
      <c r="N1588" t="str">
        <f t="shared" si="325"/>
        <v>Eligible MWh Available for RCW 19.285 Compliance</v>
      </c>
    </row>
    <row r="1589" spans="1:14" x14ac:dyDescent="0.25">
      <c r="A1589" s="63"/>
      <c r="B1589" s="63"/>
      <c r="C1589" s="63"/>
      <c r="D1589" s="71"/>
      <c r="E1589" s="71"/>
      <c r="F1589" s="71"/>
      <c r="G1589" s="72"/>
      <c r="H1589" s="73"/>
      <c r="L1589" t="str">
        <f t="shared" si="320"/>
        <v>REC only</v>
      </c>
      <c r="M1589" t="str">
        <f t="shared" si="321"/>
        <v>Stoltze Cogeneration Plant - Stoltze CoGen1</v>
      </c>
    </row>
    <row r="1590" spans="1:14" ht="18.75" x14ac:dyDescent="0.3">
      <c r="A1590" s="65" t="s">
        <v>136</v>
      </c>
      <c r="B1590" s="63"/>
      <c r="C1590" s="63"/>
      <c r="D1590" s="6">
        <f>E1590-1</f>
        <v>2020</v>
      </c>
      <c r="E1590" s="6">
        <f>F1590-1</f>
        <v>2021</v>
      </c>
      <c r="F1590" s="6">
        <f>G1590-1</f>
        <v>2022</v>
      </c>
      <c r="G1590" s="6">
        <f>H1590-1</f>
        <v>2023</v>
      </c>
      <c r="H1590" s="6">
        <v>2024</v>
      </c>
      <c r="L1590" t="str">
        <f t="shared" si="320"/>
        <v>REC only</v>
      </c>
      <c r="M1590" t="str">
        <f t="shared" si="321"/>
        <v>Stoltze Cogeneration Plant - Stoltze CoGen1</v>
      </c>
    </row>
    <row r="1591" spans="1:14" x14ac:dyDescent="0.25">
      <c r="A1591" s="63"/>
      <c r="B1591" s="2" t="s">
        <v>106</v>
      </c>
      <c r="C1591" s="66"/>
      <c r="D1591" s="109">
        <v>0</v>
      </c>
      <c r="E1591" s="110">
        <v>0</v>
      </c>
      <c r="F1591" s="110">
        <v>0</v>
      </c>
      <c r="G1591" s="110">
        <v>0</v>
      </c>
      <c r="H1591" s="111">
        <v>0</v>
      </c>
      <c r="L1591" t="str">
        <f t="shared" si="320"/>
        <v>REC only</v>
      </c>
      <c r="M1591" t="str">
        <f t="shared" si="321"/>
        <v>Stoltze Cogeneration Plant - Stoltze CoGen1</v>
      </c>
      <c r="N1591" t="str">
        <f t="shared" ref="N1591:N1593" si="326">B1591</f>
        <v>Extra Apprenticeship Credit</v>
      </c>
    </row>
    <row r="1592" spans="1:14" x14ac:dyDescent="0.25">
      <c r="A1592" s="63"/>
      <c r="B1592" s="2" t="s">
        <v>110</v>
      </c>
      <c r="C1592" s="66"/>
      <c r="D1592" s="16">
        <v>15000</v>
      </c>
      <c r="E1592" s="112">
        <v>0</v>
      </c>
      <c r="F1592" s="112">
        <v>0</v>
      </c>
      <c r="G1592" s="112">
        <v>0</v>
      </c>
      <c r="H1592" s="113">
        <v>0</v>
      </c>
      <c r="L1592" t="str">
        <f t="shared" si="320"/>
        <v>REC only</v>
      </c>
      <c r="M1592" t="str">
        <f t="shared" si="321"/>
        <v>Stoltze Cogeneration Plant - Stoltze CoGen1</v>
      </c>
      <c r="N1592" t="str">
        <f t="shared" si="326"/>
        <v>Distributed Generation Bonus</v>
      </c>
    </row>
    <row r="1593" spans="1:14" x14ac:dyDescent="0.25">
      <c r="A1593" s="63"/>
      <c r="B1593" s="1" t="s">
        <v>111</v>
      </c>
      <c r="C1593" s="79"/>
      <c r="D1593" s="74">
        <f>ROUND(D1591+D1592,0)</f>
        <v>15000</v>
      </c>
      <c r="E1593" s="74">
        <f>ROUND(E1591+E1592,0)</f>
        <v>0</v>
      </c>
      <c r="F1593" s="74">
        <f>ROUND(F1591+F1592,0)</f>
        <v>0</v>
      </c>
      <c r="G1593" s="74">
        <f>ROUND(G1591+G1592,0)</f>
        <v>0</v>
      </c>
      <c r="H1593" s="74">
        <f>ROUND(H1591+H1592,0)</f>
        <v>0</v>
      </c>
      <c r="L1593" t="str">
        <f t="shared" si="320"/>
        <v>REC only</v>
      </c>
      <c r="M1593" t="str">
        <f t="shared" si="321"/>
        <v>Stoltze Cogeneration Plant - Stoltze CoGen1</v>
      </c>
      <c r="N1593" t="str">
        <f t="shared" si="326"/>
        <v>Total Quantity from Non REC Eligible Generation</v>
      </c>
    </row>
    <row r="1594" spans="1:14" x14ac:dyDescent="0.25">
      <c r="A1594" s="63"/>
      <c r="B1594" s="63"/>
      <c r="C1594" s="63"/>
      <c r="D1594" s="75"/>
      <c r="E1594" s="75"/>
      <c r="F1594" s="75"/>
      <c r="G1594" s="75"/>
      <c r="H1594" s="76"/>
      <c r="L1594" t="str">
        <f t="shared" si="320"/>
        <v>REC only</v>
      </c>
      <c r="M1594" t="str">
        <f t="shared" si="321"/>
        <v>Stoltze Cogeneration Plant - Stoltze CoGen1</v>
      </c>
    </row>
    <row r="1595" spans="1:14" ht="18.75" x14ac:dyDescent="0.3">
      <c r="A1595" s="65" t="s">
        <v>137</v>
      </c>
      <c r="B1595" s="63"/>
      <c r="C1595" s="63"/>
      <c r="D1595" s="6">
        <f>E1595-1</f>
        <v>2020</v>
      </c>
      <c r="E1595" s="6">
        <f>F1595-1</f>
        <v>2021</v>
      </c>
      <c r="F1595" s="6">
        <f>G1595-1</f>
        <v>2022</v>
      </c>
      <c r="G1595" s="6">
        <f>H1595-1</f>
        <v>2023</v>
      </c>
      <c r="H1595" s="6">
        <v>2024</v>
      </c>
      <c r="L1595" t="str">
        <f t="shared" si="320"/>
        <v>REC only</v>
      </c>
      <c r="M1595" t="str">
        <f t="shared" si="321"/>
        <v>Stoltze Cogeneration Plant - Stoltze CoGen1</v>
      </c>
    </row>
    <row r="1596" spans="1:14" x14ac:dyDescent="0.25">
      <c r="A1596" s="63"/>
      <c r="B1596" s="2" t="s">
        <v>130</v>
      </c>
      <c r="C1596" s="66"/>
      <c r="D1596" s="67">
        <v>0</v>
      </c>
      <c r="E1596" s="67">
        <v>0</v>
      </c>
      <c r="F1596" s="67">
        <v>0</v>
      </c>
      <c r="G1596" s="67">
        <v>0</v>
      </c>
      <c r="H1596" s="68">
        <v>0</v>
      </c>
      <c r="L1596" t="str">
        <f t="shared" si="320"/>
        <v>REC only</v>
      </c>
      <c r="M1596" t="str">
        <f t="shared" si="321"/>
        <v>Stoltze Cogeneration Plant - Stoltze CoGen1</v>
      </c>
      <c r="N1596" t="str">
        <f t="shared" ref="N1596:N1599" si="327">B1596</f>
        <v>Quantity of RECs Sold</v>
      </c>
    </row>
    <row r="1597" spans="1:14" x14ac:dyDescent="0.25">
      <c r="A1597" s="63"/>
      <c r="B1597" s="77" t="s">
        <v>131</v>
      </c>
      <c r="C1597" s="108"/>
      <c r="D1597" s="103">
        <v>0</v>
      </c>
      <c r="E1597" s="103">
        <v>0</v>
      </c>
      <c r="F1597" s="103">
        <v>0</v>
      </c>
      <c r="G1597" s="103">
        <v>0</v>
      </c>
      <c r="H1597" s="104">
        <v>0</v>
      </c>
      <c r="L1597" t="str">
        <f t="shared" si="320"/>
        <v>REC only</v>
      </c>
      <c r="M1597" t="str">
        <f t="shared" si="321"/>
        <v>Stoltze Cogeneration Plant - Stoltze CoGen1</v>
      </c>
      <c r="N1597" t="str">
        <f t="shared" si="327"/>
        <v>Bonus Incentives Transferred</v>
      </c>
    </row>
    <row r="1598" spans="1:14" x14ac:dyDescent="0.25">
      <c r="A1598" s="63"/>
      <c r="B1598" s="77" t="s">
        <v>132</v>
      </c>
      <c r="D1598" s="105">
        <v>0</v>
      </c>
      <c r="E1598" s="106">
        <v>0</v>
      </c>
      <c r="F1598" s="106">
        <v>0</v>
      </c>
      <c r="G1598" s="106">
        <v>0</v>
      </c>
      <c r="H1598" s="107">
        <v>0</v>
      </c>
      <c r="L1598" t="str">
        <f t="shared" si="320"/>
        <v>REC only</v>
      </c>
      <c r="M1598" t="str">
        <f t="shared" si="321"/>
        <v>Stoltze Cogeneration Plant - Stoltze CoGen1</v>
      </c>
      <c r="N1598" t="str">
        <f t="shared" si="327"/>
        <v>Bonus Incentives Not Realized</v>
      </c>
    </row>
    <row r="1599" spans="1:14" x14ac:dyDescent="0.25">
      <c r="A1599" s="63"/>
      <c r="B1599" s="1" t="s">
        <v>133</v>
      </c>
      <c r="C1599" s="63"/>
      <c r="D1599" s="78">
        <f>SUM(D1596:D1598)</f>
        <v>0</v>
      </c>
      <c r="E1599" s="78">
        <f>SUM(E1596:E1598)</f>
        <v>0</v>
      </c>
      <c r="F1599" s="78">
        <f>SUM(F1596:F1598)</f>
        <v>0</v>
      </c>
      <c r="G1599" s="78">
        <f>SUM(G1596:G1598)</f>
        <v>0</v>
      </c>
      <c r="H1599" s="78">
        <f>SUM(H1596:H1598)</f>
        <v>0</v>
      </c>
      <c r="L1599" t="str">
        <f t="shared" si="320"/>
        <v>REC only</v>
      </c>
      <c r="M1599" t="str">
        <f t="shared" si="321"/>
        <v>Stoltze Cogeneration Plant - Stoltze CoGen1</v>
      </c>
      <c r="N1599" t="str">
        <f t="shared" si="327"/>
        <v>Total Sold / Transferred / Unrealized</v>
      </c>
    </row>
    <row r="1600" spans="1:14" x14ac:dyDescent="0.25">
      <c r="A1600" s="63"/>
      <c r="B1600" s="79"/>
      <c r="C1600" s="63"/>
      <c r="D1600" s="72"/>
      <c r="E1600" s="72"/>
      <c r="F1600" s="72"/>
      <c r="G1600" s="72"/>
      <c r="H1600" s="78"/>
      <c r="L1600" t="str">
        <f t="shared" si="320"/>
        <v>REC only</v>
      </c>
      <c r="M1600" t="str">
        <f t="shared" si="321"/>
        <v>Stoltze Cogeneration Plant - Stoltze CoGen1</v>
      </c>
    </row>
    <row r="1601" spans="1:14" ht="18.75" x14ac:dyDescent="0.3">
      <c r="A1601" s="65" t="s">
        <v>124</v>
      </c>
      <c r="B1601" s="63"/>
      <c r="C1601" s="63"/>
      <c r="D1601" s="6">
        <f>E1601-1</f>
        <v>2020</v>
      </c>
      <c r="E1601" s="6">
        <f>F1601-1</f>
        <v>2021</v>
      </c>
      <c r="F1601" s="6">
        <f>G1601-1</f>
        <v>2022</v>
      </c>
      <c r="G1601" s="6">
        <f>H1601-1</f>
        <v>2023</v>
      </c>
      <c r="H1601" s="6">
        <v>2024</v>
      </c>
      <c r="L1601" t="str">
        <f t="shared" si="320"/>
        <v>REC only</v>
      </c>
      <c r="M1601" t="str">
        <f t="shared" si="321"/>
        <v>Stoltze Cogeneration Plant - Stoltze CoGen1</v>
      </c>
    </row>
    <row r="1602" spans="1:14" x14ac:dyDescent="0.25">
      <c r="A1602" s="63"/>
      <c r="B1602" s="2" t="str">
        <f>(D1601-1) &amp; " Surplus Applied to " &amp; D1601</f>
        <v>2019 Surplus Applied to 2020</v>
      </c>
      <c r="C1602" s="63"/>
      <c r="D1602" s="80">
        <v>0</v>
      </c>
      <c r="E1602" s="81"/>
      <c r="F1602" s="81"/>
      <c r="G1602" s="81"/>
      <c r="H1602" s="82"/>
      <c r="L1602" t="str">
        <f t="shared" si="320"/>
        <v>REC only</v>
      </c>
      <c r="M1602" t="str">
        <f t="shared" si="321"/>
        <v>Stoltze Cogeneration Plant - Stoltze CoGen1</v>
      </c>
      <c r="N1602" t="str">
        <f t="shared" ref="N1602:N1612" si="328">B1602</f>
        <v>2019 Surplus Applied to 2020</v>
      </c>
    </row>
    <row r="1603" spans="1:14" x14ac:dyDescent="0.25">
      <c r="A1603" s="63"/>
      <c r="B1603" s="2" t="str">
        <f>D1601 &amp; " Surplus Applied to " &amp; (D1601-1)</f>
        <v>2020 Surplus Applied to 2019</v>
      </c>
      <c r="C1603" s="63"/>
      <c r="D1603" s="83">
        <v>0</v>
      </c>
      <c r="E1603" s="84"/>
      <c r="F1603" s="84"/>
      <c r="G1603" s="84"/>
      <c r="H1603" s="85"/>
      <c r="L1603" t="str">
        <f t="shared" si="320"/>
        <v>REC only</v>
      </c>
      <c r="M1603" t="str">
        <f t="shared" si="321"/>
        <v>Stoltze Cogeneration Plant - Stoltze CoGen1</v>
      </c>
      <c r="N1603" t="str">
        <f t="shared" si="328"/>
        <v>2020 Surplus Applied to 2019</v>
      </c>
    </row>
    <row r="1604" spans="1:14" x14ac:dyDescent="0.25">
      <c r="A1604" s="63"/>
      <c r="B1604" s="2" t="str">
        <f>(E1601-1) &amp; " Surplus Applied to " &amp; E1601</f>
        <v>2020 Surplus Applied to 2021</v>
      </c>
      <c r="C1604" s="63"/>
      <c r="D1604" s="86">
        <f>-E1604</f>
        <v>0</v>
      </c>
      <c r="E1604" s="87">
        <v>0</v>
      </c>
      <c r="F1604" s="35"/>
      <c r="G1604" s="35"/>
      <c r="H1604" s="36"/>
      <c r="L1604" t="str">
        <f t="shared" si="320"/>
        <v>REC only</v>
      </c>
      <c r="M1604" t="str">
        <f t="shared" si="321"/>
        <v>Stoltze Cogeneration Plant - Stoltze CoGen1</v>
      </c>
      <c r="N1604" t="str">
        <f t="shared" si="328"/>
        <v>2020 Surplus Applied to 2021</v>
      </c>
    </row>
    <row r="1605" spans="1:14" x14ac:dyDescent="0.25">
      <c r="A1605" s="63"/>
      <c r="B1605" s="2" t="str">
        <f>E1601 &amp; " Surplus Applied to " &amp; (E1601-1)</f>
        <v>2021 Surplus Applied to 2020</v>
      </c>
      <c r="C1605" s="63"/>
      <c r="D1605" s="88">
        <f>-E1605</f>
        <v>0</v>
      </c>
      <c r="E1605" s="89">
        <v>0</v>
      </c>
      <c r="F1605" s="84"/>
      <c r="G1605" s="84"/>
      <c r="H1605" s="85"/>
      <c r="L1605" t="str">
        <f t="shared" si="320"/>
        <v>REC only</v>
      </c>
      <c r="M1605" t="str">
        <f t="shared" si="321"/>
        <v>Stoltze Cogeneration Plant - Stoltze CoGen1</v>
      </c>
      <c r="N1605" t="str">
        <f t="shared" si="328"/>
        <v>2021 Surplus Applied to 2020</v>
      </c>
    </row>
    <row r="1606" spans="1:14" x14ac:dyDescent="0.25">
      <c r="A1606" s="63"/>
      <c r="B1606" s="2" t="str">
        <f>(F1601-1) &amp; " Surplus Applied to " &amp; F1601</f>
        <v>2021 Surplus Applied to 2022</v>
      </c>
      <c r="C1606" s="63"/>
      <c r="D1606" s="41"/>
      <c r="E1606" s="90">
        <f>-F1606</f>
        <v>0</v>
      </c>
      <c r="F1606" s="38">
        <v>0</v>
      </c>
      <c r="G1606" s="39"/>
      <c r="H1606" s="40"/>
      <c r="L1606" t="str">
        <f t="shared" si="320"/>
        <v>REC only</v>
      </c>
      <c r="M1606" t="str">
        <f t="shared" si="321"/>
        <v>Stoltze Cogeneration Plant - Stoltze CoGen1</v>
      </c>
      <c r="N1606" t="str">
        <f t="shared" si="328"/>
        <v>2021 Surplus Applied to 2022</v>
      </c>
    </row>
    <row r="1607" spans="1:14" x14ac:dyDescent="0.25">
      <c r="A1607" s="63"/>
      <c r="B1607" s="2" t="str">
        <f>F1601 &amp; " Surplus Applied to " &amp; (F1601-1)</f>
        <v>2022 Surplus Applied to 2021</v>
      </c>
      <c r="C1607" s="63"/>
      <c r="D1607" s="91"/>
      <c r="E1607" s="92">
        <f>-F1607</f>
        <v>0</v>
      </c>
      <c r="F1607" s="89">
        <v>0</v>
      </c>
      <c r="G1607" s="84"/>
      <c r="H1607" s="85"/>
      <c r="L1607" t="str">
        <f t="shared" si="320"/>
        <v>REC only</v>
      </c>
      <c r="M1607" t="str">
        <f t="shared" si="321"/>
        <v>Stoltze Cogeneration Plant - Stoltze CoGen1</v>
      </c>
      <c r="N1607" t="str">
        <f t="shared" si="328"/>
        <v>2022 Surplus Applied to 2021</v>
      </c>
    </row>
    <row r="1608" spans="1:14" x14ac:dyDescent="0.25">
      <c r="A1608" s="63"/>
      <c r="B1608" s="2" t="str">
        <f>(G1601-1) &amp; " Surplus Applied to " &amp; G1601</f>
        <v>2022 Surplus Applied to 2023</v>
      </c>
      <c r="C1608" s="63"/>
      <c r="D1608" s="41"/>
      <c r="E1608" s="39"/>
      <c r="F1608" s="90">
        <f>-G1608</f>
        <v>0</v>
      </c>
      <c r="G1608" s="38">
        <v>0</v>
      </c>
      <c r="H1608" s="40"/>
      <c r="L1608" t="str">
        <f t="shared" si="320"/>
        <v>REC only</v>
      </c>
      <c r="M1608" t="str">
        <f t="shared" si="321"/>
        <v>Stoltze Cogeneration Plant - Stoltze CoGen1</v>
      </c>
      <c r="N1608" t="str">
        <f t="shared" si="328"/>
        <v>2022 Surplus Applied to 2023</v>
      </c>
    </row>
    <row r="1609" spans="1:14" x14ac:dyDescent="0.25">
      <c r="A1609" s="63"/>
      <c r="B1609" s="2" t="str">
        <f>G1601 &amp; " Surplus Applied to " &amp; (G1601-1)</f>
        <v>2023 Surplus Applied to 2022</v>
      </c>
      <c r="C1609" s="63"/>
      <c r="D1609" s="91"/>
      <c r="E1609" s="84"/>
      <c r="F1609" s="92">
        <f>-G1609</f>
        <v>0</v>
      </c>
      <c r="G1609" s="89">
        <v>0</v>
      </c>
      <c r="H1609" s="85"/>
      <c r="L1609" t="str">
        <f t="shared" si="320"/>
        <v>REC only</v>
      </c>
      <c r="M1609" t="str">
        <f t="shared" si="321"/>
        <v>Stoltze Cogeneration Plant - Stoltze CoGen1</v>
      </c>
      <c r="N1609" t="str">
        <f t="shared" si="328"/>
        <v>2023 Surplus Applied to 2022</v>
      </c>
    </row>
    <row r="1610" spans="1:14" x14ac:dyDescent="0.25">
      <c r="A1610" s="63"/>
      <c r="B1610" s="2" t="str">
        <f>(H1601-1) &amp; " Surplus Applied to " &amp; H1601</f>
        <v>2023 Surplus Applied to 2024</v>
      </c>
      <c r="C1610" s="63"/>
      <c r="D1610" s="41"/>
      <c r="E1610" s="39"/>
      <c r="F1610" s="39"/>
      <c r="G1610" s="90">
        <f>-H1610</f>
        <v>0</v>
      </c>
      <c r="H1610" s="42">
        <v>0</v>
      </c>
      <c r="L1610" t="str">
        <f t="shared" si="320"/>
        <v>REC only</v>
      </c>
      <c r="M1610" t="str">
        <f t="shared" si="321"/>
        <v>Stoltze Cogeneration Plant - Stoltze CoGen1</v>
      </c>
      <c r="N1610" t="str">
        <f t="shared" si="328"/>
        <v>2023 Surplus Applied to 2024</v>
      </c>
    </row>
    <row r="1611" spans="1:14" x14ac:dyDescent="0.25">
      <c r="A1611" s="63"/>
      <c r="B1611" s="2" t="str">
        <f>H1601 &amp; " Surplus Applied to " &amp; (H1601-1)</f>
        <v>2024 Surplus Applied to 2023</v>
      </c>
      <c r="C1611" s="63"/>
      <c r="D1611" s="93"/>
      <c r="E1611" s="94"/>
      <c r="F1611" s="94"/>
      <c r="G1611" s="95">
        <f>-H1611</f>
        <v>0</v>
      </c>
      <c r="H1611" s="96">
        <v>0</v>
      </c>
      <c r="L1611" t="str">
        <f t="shared" si="320"/>
        <v>REC only</v>
      </c>
      <c r="M1611" t="str">
        <f t="shared" si="321"/>
        <v>Stoltze Cogeneration Plant - Stoltze CoGen1</v>
      </c>
      <c r="N1611" t="str">
        <f t="shared" si="328"/>
        <v>2024 Surplus Applied to 2023</v>
      </c>
    </row>
    <row r="1612" spans="1:14" x14ac:dyDescent="0.25">
      <c r="A1612" s="63"/>
      <c r="B1612" s="1" t="s">
        <v>125</v>
      </c>
      <c r="C1612" s="63"/>
      <c r="D1612" s="78">
        <f>SUM(D1602:D1611)</f>
        <v>0</v>
      </c>
      <c r="E1612" s="78">
        <f>SUM(E1602:E1611)</f>
        <v>0</v>
      </c>
      <c r="F1612" s="78">
        <f>SUM(F1602:F1611)</f>
        <v>0</v>
      </c>
      <c r="G1612" s="78">
        <f>SUM(G1602:G1611)</f>
        <v>0</v>
      </c>
      <c r="H1612" s="78">
        <f>SUM(H1602:H1611)</f>
        <v>0</v>
      </c>
      <c r="L1612" t="str">
        <f t="shared" si="320"/>
        <v>REC only</v>
      </c>
      <c r="M1612" t="str">
        <f t="shared" si="321"/>
        <v>Stoltze Cogeneration Plant - Stoltze CoGen1</v>
      </c>
      <c r="N1612" t="str">
        <f t="shared" si="328"/>
        <v>Net Surplus Adjustments</v>
      </c>
    </row>
    <row r="1613" spans="1:14" x14ac:dyDescent="0.25">
      <c r="A1613" s="63"/>
      <c r="B1613" s="79"/>
      <c r="C1613" s="63"/>
      <c r="D1613" s="78"/>
      <c r="E1613" s="78"/>
      <c r="F1613" s="78"/>
      <c r="G1613" s="78"/>
      <c r="H1613" s="78"/>
      <c r="L1613" t="str">
        <f t="shared" si="320"/>
        <v>REC only</v>
      </c>
      <c r="M1613" t="str">
        <f t="shared" si="321"/>
        <v>Stoltze Cogeneration Plant - Stoltze CoGen1</v>
      </c>
    </row>
    <row r="1614" spans="1:14" x14ac:dyDescent="0.25">
      <c r="A1614" s="63"/>
      <c r="B1614" s="1" t="s">
        <v>126</v>
      </c>
      <c r="C1614" s="66"/>
      <c r="D1614" s="97">
        <v>0</v>
      </c>
      <c r="E1614" s="98">
        <v>0</v>
      </c>
      <c r="F1614" s="98">
        <v>0</v>
      </c>
      <c r="G1614" s="98">
        <v>0</v>
      </c>
      <c r="H1614" s="99">
        <v>0</v>
      </c>
      <c r="L1614" t="str">
        <f t="shared" si="320"/>
        <v>REC only</v>
      </c>
      <c r="M1614" t="str">
        <f t="shared" si="321"/>
        <v>Stoltze Cogeneration Plant - Stoltze CoGen1</v>
      </c>
      <c r="N1614" t="str">
        <f t="shared" ref="N1614" si="329">B1614</f>
        <v>Adjustment for Events Beyond Control</v>
      </c>
    </row>
    <row r="1615" spans="1:14" x14ac:dyDescent="0.25">
      <c r="A1615" s="63"/>
      <c r="B1615" s="79"/>
      <c r="C1615" s="63"/>
      <c r="D1615" s="78"/>
      <c r="E1615" s="78"/>
      <c r="F1615" s="78"/>
      <c r="G1615" s="78"/>
      <c r="H1615" s="78"/>
      <c r="L1615" t="str">
        <f t="shared" si="320"/>
        <v>REC only</v>
      </c>
      <c r="M1615" t="str">
        <f t="shared" si="321"/>
        <v>Stoltze Cogeneration Plant - Stoltze CoGen1</v>
      </c>
    </row>
    <row r="1616" spans="1:14" ht="18.75" x14ac:dyDescent="0.3">
      <c r="A1616" s="65" t="s">
        <v>138</v>
      </c>
      <c r="B1616" s="63"/>
      <c r="C1616" s="66"/>
      <c r="D1616" s="100">
        <f>SUM(D1588,D1593,D1599,D1612,D1614)</f>
        <v>30000</v>
      </c>
      <c r="E1616" s="100">
        <f>SUM(E1588,E1593,E1599,E1612,E1614)</f>
        <v>0</v>
      </c>
      <c r="F1616" s="100">
        <f>SUM(F1588,F1593,F1599,F1612,F1614)</f>
        <v>0</v>
      </c>
      <c r="G1616" s="100">
        <f>SUM(G1588,G1593,G1599,G1612,G1614)</f>
        <v>0</v>
      </c>
      <c r="H1616" s="101">
        <f>SUM(H1588,H1593,H1599,H1612,H1614)</f>
        <v>0</v>
      </c>
      <c r="L1616" t="str">
        <f t="shared" si="320"/>
        <v>REC only</v>
      </c>
      <c r="M1616" t="str">
        <f t="shared" si="321"/>
        <v>Stoltze Cogeneration Plant - Stoltze CoGen1</v>
      </c>
    </row>
    <row r="1617" spans="1:14" x14ac:dyDescent="0.25">
      <c r="A1617" s="63"/>
      <c r="B1617" s="79"/>
      <c r="C1617" s="102" t="s">
        <v>128</v>
      </c>
      <c r="D1617" s="78">
        <v>15000</v>
      </c>
      <c r="E1617" s="78">
        <v>0</v>
      </c>
      <c r="F1617" s="78">
        <v>0</v>
      </c>
      <c r="G1617" s="78">
        <v>0</v>
      </c>
      <c r="H1617" s="78">
        <v>0</v>
      </c>
      <c r="L1617" t="str">
        <f t="shared" si="320"/>
        <v>REC only</v>
      </c>
      <c r="M1617" t="str">
        <f t="shared" si="321"/>
        <v>Stoltze Cogeneration Plant - Stoltze CoGen1</v>
      </c>
    </row>
    <row r="1618" spans="1:14" x14ac:dyDescent="0.25">
      <c r="A1618" s="63" t="s">
        <v>145</v>
      </c>
      <c r="B1618" s="63"/>
      <c r="C1618" s="63"/>
      <c r="D1618" s="64"/>
      <c r="E1618" s="64"/>
      <c r="F1618" s="64"/>
      <c r="G1618" s="64"/>
      <c r="H1618" s="64"/>
      <c r="L1618" t="str">
        <f t="shared" si="320"/>
        <v>REC only</v>
      </c>
      <c r="M1618" t="str">
        <f t="shared" si="321"/>
        <v>Stoltze Cogeneration Plant - Stoltze CoGen1</v>
      </c>
    </row>
    <row r="1619" spans="1:14" x14ac:dyDescent="0.25">
      <c r="L1619" t="str">
        <f t="shared" si="320"/>
        <v>REC only</v>
      </c>
      <c r="M1619" t="str">
        <f t="shared" si="321"/>
        <v>Stoltze Cogeneration Plant - Stoltze CoGen1</v>
      </c>
    </row>
    <row r="1620" spans="1:14" ht="21" x14ac:dyDescent="0.35">
      <c r="A1620" s="58">
        <f>A1582+1</f>
        <v>42</v>
      </c>
      <c r="B1620" s="58"/>
      <c r="C1620" s="59" t="s">
        <v>90</v>
      </c>
      <c r="D1620" s="60"/>
      <c r="E1620" s="61"/>
      <c r="F1620" s="61"/>
      <c r="G1620" s="61"/>
      <c r="H1620" s="62"/>
      <c r="L1620" t="str">
        <f t="shared" si="320"/>
        <v>REC only</v>
      </c>
      <c r="M1620" t="str">
        <f t="shared" ref="M1620" si="330">C1620</f>
        <v>Thousand Springs Wind Park, LLC - Thousand Springs Wind Park</v>
      </c>
    </row>
    <row r="1621" spans="1:14" x14ac:dyDescent="0.25">
      <c r="A1621" s="63"/>
      <c r="B1621" s="63"/>
      <c r="C1621" s="63" t="s">
        <v>32</v>
      </c>
      <c r="D1621" s="64"/>
      <c r="E1621" s="64"/>
      <c r="F1621" s="64"/>
      <c r="G1621" s="64"/>
      <c r="H1621" s="64"/>
      <c r="L1621" t="str">
        <f t="shared" si="320"/>
        <v>REC only</v>
      </c>
      <c r="M1621" t="str">
        <f t="shared" ref="M1621" si="331">M1620</f>
        <v>Thousand Springs Wind Park, LLC - Thousand Springs Wind Park</v>
      </c>
    </row>
    <row r="1622" spans="1:14" ht="18.75" x14ac:dyDescent="0.3">
      <c r="A1622" s="65" t="s">
        <v>134</v>
      </c>
      <c r="B1622" s="65"/>
      <c r="C1622" s="63"/>
      <c r="D1622" s="6">
        <f>E1622-1</f>
        <v>2020</v>
      </c>
      <c r="E1622" s="6">
        <f>F1622-1</f>
        <v>2021</v>
      </c>
      <c r="F1622" s="6">
        <f>G1622-1</f>
        <v>2022</v>
      </c>
      <c r="G1622" s="6">
        <f>H1622-1</f>
        <v>2023</v>
      </c>
      <c r="H1622" s="6">
        <v>2024</v>
      </c>
      <c r="L1622" t="str">
        <f t="shared" si="320"/>
        <v>REC only</v>
      </c>
      <c r="M1622" t="str">
        <f t="shared" si="321"/>
        <v>Thousand Springs Wind Park, LLC - Thousand Springs Wind Park</v>
      </c>
    </row>
    <row r="1623" spans="1:14" x14ac:dyDescent="0.25">
      <c r="A1623" s="63"/>
      <c r="B1623" s="2" t="str">
        <f>"Total MWh Produced from " &amp;C1620</f>
        <v>Total MWh Produced from Thousand Springs Wind Park, LLC - Thousand Springs Wind Park</v>
      </c>
      <c r="C1623" s="66"/>
      <c r="D1623" s="67">
        <v>0</v>
      </c>
      <c r="E1623" s="67">
        <v>0</v>
      </c>
      <c r="F1623" s="67">
        <v>0</v>
      </c>
      <c r="G1623" s="67">
        <v>0</v>
      </c>
      <c r="H1623" s="68">
        <v>0</v>
      </c>
      <c r="L1623" t="str">
        <f t="shared" si="320"/>
        <v>REC only</v>
      </c>
      <c r="M1623" t="str">
        <f t="shared" si="321"/>
        <v>Thousand Springs Wind Park, LLC - Thousand Springs Wind Park</v>
      </c>
      <c r="N1623" t="str">
        <f t="shared" ref="N1623:N1626" si="332">B1623</f>
        <v>Total MWh Produced from Thousand Springs Wind Park, LLC - Thousand Springs Wind Park</v>
      </c>
    </row>
    <row r="1624" spans="1:14" x14ac:dyDescent="0.25">
      <c r="A1624" s="63"/>
      <c r="B1624" s="2" t="s">
        <v>102</v>
      </c>
      <c r="C1624" s="66"/>
      <c r="D1624" s="157">
        <v>1</v>
      </c>
      <c r="E1624" s="157">
        <v>1</v>
      </c>
      <c r="F1624" s="157">
        <v>1</v>
      </c>
      <c r="G1624" s="157">
        <v>1</v>
      </c>
      <c r="H1624" s="158">
        <v>1</v>
      </c>
      <c r="L1624" t="str">
        <f t="shared" si="320"/>
        <v>REC only</v>
      </c>
      <c r="M1624" t="str">
        <f t="shared" si="321"/>
        <v>Thousand Springs Wind Park, LLC - Thousand Springs Wind Park</v>
      </c>
      <c r="N1624" t="str">
        <f t="shared" si="332"/>
        <v>Percent of MWh Qualifying Under RCW 19.285</v>
      </c>
    </row>
    <row r="1625" spans="1:14" x14ac:dyDescent="0.25">
      <c r="A1625" s="63"/>
      <c r="B1625" s="2" t="s">
        <v>135</v>
      </c>
      <c r="C1625" s="66"/>
      <c r="D1625" s="69">
        <v>1</v>
      </c>
      <c r="E1625" s="69">
        <v>1</v>
      </c>
      <c r="F1625" s="69">
        <v>1</v>
      </c>
      <c r="G1625" s="69">
        <v>1</v>
      </c>
      <c r="H1625" s="70">
        <v>1</v>
      </c>
      <c r="L1625" t="str">
        <f t="shared" si="320"/>
        <v>REC only</v>
      </c>
      <c r="M1625" t="str">
        <f t="shared" si="321"/>
        <v>Thousand Springs Wind Park, LLC - Thousand Springs Wind Park</v>
      </c>
      <c r="N1625" t="str">
        <f t="shared" si="332"/>
        <v>Percent of Qualifying MWh Allocated to WA</v>
      </c>
    </row>
    <row r="1626" spans="1:14" x14ac:dyDescent="0.25">
      <c r="A1626" s="63"/>
      <c r="B1626" s="1" t="s">
        <v>101</v>
      </c>
      <c r="C1626" s="79"/>
      <c r="D1626" s="159">
        <f>ROUNDDOWN(D1623*D1624*D1625,0)</f>
        <v>0</v>
      </c>
      <c r="E1626" s="159">
        <f>ROUNDDOWN(E1623*E1624*E1625,0)</f>
        <v>0</v>
      </c>
      <c r="F1626" s="159">
        <f>ROUNDDOWN(F1623*F1624*F1625,0)</f>
        <v>0</v>
      </c>
      <c r="G1626" s="159">
        <f>ROUNDDOWN(G1623*G1624*G1625,0)</f>
        <v>0</v>
      </c>
      <c r="H1626" s="159">
        <f>ROUNDDOWN(H1623*H1624*H1625,0)</f>
        <v>0</v>
      </c>
      <c r="L1626" t="str">
        <f t="shared" si="320"/>
        <v>REC only</v>
      </c>
      <c r="M1626" t="str">
        <f t="shared" si="321"/>
        <v>Thousand Springs Wind Park, LLC - Thousand Springs Wind Park</v>
      </c>
      <c r="N1626" t="str">
        <f t="shared" si="332"/>
        <v>Eligible MWh Available for RCW 19.285 Compliance</v>
      </c>
    </row>
    <row r="1627" spans="1:14" x14ac:dyDescent="0.25">
      <c r="A1627" s="63"/>
      <c r="B1627" s="63"/>
      <c r="C1627" s="63"/>
      <c r="D1627" s="71"/>
      <c r="E1627" s="71"/>
      <c r="F1627" s="71"/>
      <c r="G1627" s="72"/>
      <c r="H1627" s="73"/>
      <c r="L1627" t="str">
        <f t="shared" si="320"/>
        <v>REC only</v>
      </c>
      <c r="M1627" t="str">
        <f t="shared" si="321"/>
        <v>Thousand Springs Wind Park, LLC - Thousand Springs Wind Park</v>
      </c>
    </row>
    <row r="1628" spans="1:14" ht="18.75" x14ac:dyDescent="0.3">
      <c r="A1628" s="65" t="s">
        <v>136</v>
      </c>
      <c r="B1628" s="63"/>
      <c r="C1628" s="63"/>
      <c r="D1628" s="6">
        <f>E1628-1</f>
        <v>2020</v>
      </c>
      <c r="E1628" s="6">
        <f>F1628-1</f>
        <v>2021</v>
      </c>
      <c r="F1628" s="6">
        <f>G1628-1</f>
        <v>2022</v>
      </c>
      <c r="G1628" s="6">
        <f>H1628-1</f>
        <v>2023</v>
      </c>
      <c r="H1628" s="6">
        <v>2024</v>
      </c>
      <c r="L1628" t="str">
        <f t="shared" si="320"/>
        <v>REC only</v>
      </c>
      <c r="M1628" t="str">
        <f t="shared" si="321"/>
        <v>Thousand Springs Wind Park, LLC - Thousand Springs Wind Park</v>
      </c>
    </row>
    <row r="1629" spans="1:14" x14ac:dyDescent="0.25">
      <c r="A1629" s="63"/>
      <c r="B1629" s="2" t="s">
        <v>106</v>
      </c>
      <c r="C1629" s="66"/>
      <c r="D1629" s="109">
        <v>0</v>
      </c>
      <c r="E1629" s="110">
        <v>0</v>
      </c>
      <c r="F1629" s="110">
        <v>0</v>
      </c>
      <c r="G1629" s="110">
        <v>0</v>
      </c>
      <c r="H1629" s="111">
        <v>0</v>
      </c>
      <c r="L1629" t="str">
        <f t="shared" si="320"/>
        <v>REC only</v>
      </c>
      <c r="M1629" t="str">
        <f t="shared" si="321"/>
        <v>Thousand Springs Wind Park, LLC - Thousand Springs Wind Park</v>
      </c>
      <c r="N1629" t="str">
        <f t="shared" ref="N1629:N1631" si="333">B1629</f>
        <v>Extra Apprenticeship Credit</v>
      </c>
    </row>
    <row r="1630" spans="1:14" x14ac:dyDescent="0.25">
      <c r="A1630" s="63"/>
      <c r="B1630" s="2" t="s">
        <v>110</v>
      </c>
      <c r="C1630" s="66"/>
      <c r="D1630" s="16">
        <v>0</v>
      </c>
      <c r="E1630" s="112">
        <v>0</v>
      </c>
      <c r="F1630" s="112">
        <v>0</v>
      </c>
      <c r="G1630" s="112">
        <v>0</v>
      </c>
      <c r="H1630" s="113">
        <v>0</v>
      </c>
      <c r="L1630" t="str">
        <f t="shared" si="320"/>
        <v>REC only</v>
      </c>
      <c r="M1630" t="str">
        <f t="shared" si="321"/>
        <v>Thousand Springs Wind Park, LLC - Thousand Springs Wind Park</v>
      </c>
      <c r="N1630" t="str">
        <f t="shared" si="333"/>
        <v>Distributed Generation Bonus</v>
      </c>
    </row>
    <row r="1631" spans="1:14" x14ac:dyDescent="0.25">
      <c r="A1631" s="63"/>
      <c r="B1631" s="1" t="s">
        <v>111</v>
      </c>
      <c r="C1631" s="79"/>
      <c r="D1631" s="74">
        <f>ROUND(D1629+D1630,0)</f>
        <v>0</v>
      </c>
      <c r="E1631" s="74">
        <f>ROUND(E1629+E1630,0)</f>
        <v>0</v>
      </c>
      <c r="F1631" s="74">
        <f>ROUND(F1629+F1630,0)</f>
        <v>0</v>
      </c>
      <c r="G1631" s="74">
        <f>ROUND(G1629+G1630,0)</f>
        <v>0</v>
      </c>
      <c r="H1631" s="74">
        <f>ROUND(H1629+H1630,0)</f>
        <v>0</v>
      </c>
      <c r="L1631" t="str">
        <f t="shared" si="320"/>
        <v>REC only</v>
      </c>
      <c r="M1631" t="str">
        <f t="shared" si="321"/>
        <v>Thousand Springs Wind Park, LLC - Thousand Springs Wind Park</v>
      </c>
      <c r="N1631" t="str">
        <f t="shared" si="333"/>
        <v>Total Quantity from Non REC Eligible Generation</v>
      </c>
    </row>
    <row r="1632" spans="1:14" x14ac:dyDescent="0.25">
      <c r="A1632" s="63"/>
      <c r="B1632" s="63"/>
      <c r="C1632" s="63"/>
      <c r="D1632" s="75"/>
      <c r="E1632" s="75"/>
      <c r="F1632" s="75"/>
      <c r="G1632" s="75"/>
      <c r="H1632" s="76"/>
      <c r="L1632" t="str">
        <f t="shared" si="320"/>
        <v>REC only</v>
      </c>
      <c r="M1632" t="str">
        <f t="shared" si="321"/>
        <v>Thousand Springs Wind Park, LLC - Thousand Springs Wind Park</v>
      </c>
    </row>
    <row r="1633" spans="1:14" ht="18.75" x14ac:dyDescent="0.3">
      <c r="A1633" s="65" t="s">
        <v>137</v>
      </c>
      <c r="B1633" s="63"/>
      <c r="C1633" s="63"/>
      <c r="D1633" s="6">
        <f>E1633-1</f>
        <v>2020</v>
      </c>
      <c r="E1633" s="6">
        <f>F1633-1</f>
        <v>2021</v>
      </c>
      <c r="F1633" s="6">
        <f>G1633-1</f>
        <v>2022</v>
      </c>
      <c r="G1633" s="6">
        <f>H1633-1</f>
        <v>2023</v>
      </c>
      <c r="H1633" s="6">
        <v>2024</v>
      </c>
      <c r="L1633" t="str">
        <f t="shared" si="320"/>
        <v>REC only</v>
      </c>
      <c r="M1633" t="str">
        <f t="shared" si="321"/>
        <v>Thousand Springs Wind Park, LLC - Thousand Springs Wind Park</v>
      </c>
    </row>
    <row r="1634" spans="1:14" x14ac:dyDescent="0.25">
      <c r="A1634" s="63"/>
      <c r="B1634" s="2" t="s">
        <v>130</v>
      </c>
      <c r="C1634" s="66"/>
      <c r="D1634" s="67">
        <v>0</v>
      </c>
      <c r="E1634" s="67">
        <v>0</v>
      </c>
      <c r="F1634" s="67">
        <v>0</v>
      </c>
      <c r="G1634" s="67">
        <v>0</v>
      </c>
      <c r="H1634" s="68">
        <v>0</v>
      </c>
      <c r="L1634" t="str">
        <f t="shared" si="320"/>
        <v>REC only</v>
      </c>
      <c r="M1634" t="str">
        <f t="shared" si="321"/>
        <v>Thousand Springs Wind Park, LLC - Thousand Springs Wind Park</v>
      </c>
      <c r="N1634" t="str">
        <f t="shared" ref="N1634:N1637" si="334">B1634</f>
        <v>Quantity of RECs Sold</v>
      </c>
    </row>
    <row r="1635" spans="1:14" x14ac:dyDescent="0.25">
      <c r="A1635" s="63"/>
      <c r="B1635" s="77" t="s">
        <v>131</v>
      </c>
      <c r="C1635" s="108"/>
      <c r="D1635" s="103">
        <v>0</v>
      </c>
      <c r="E1635" s="103">
        <v>0</v>
      </c>
      <c r="F1635" s="103">
        <v>0</v>
      </c>
      <c r="G1635" s="103">
        <v>0</v>
      </c>
      <c r="H1635" s="104">
        <v>0</v>
      </c>
      <c r="L1635" t="str">
        <f t="shared" si="320"/>
        <v>REC only</v>
      </c>
      <c r="M1635" t="str">
        <f t="shared" si="321"/>
        <v>Thousand Springs Wind Park, LLC - Thousand Springs Wind Park</v>
      </c>
      <c r="N1635" t="str">
        <f t="shared" si="334"/>
        <v>Bonus Incentives Transferred</v>
      </c>
    </row>
    <row r="1636" spans="1:14" x14ac:dyDescent="0.25">
      <c r="A1636" s="63"/>
      <c r="B1636" s="77" t="s">
        <v>132</v>
      </c>
      <c r="D1636" s="105">
        <v>0</v>
      </c>
      <c r="E1636" s="106">
        <v>0</v>
      </c>
      <c r="F1636" s="106">
        <v>0</v>
      </c>
      <c r="G1636" s="106">
        <v>0</v>
      </c>
      <c r="H1636" s="107">
        <v>0</v>
      </c>
      <c r="L1636" t="str">
        <f t="shared" si="320"/>
        <v>REC only</v>
      </c>
      <c r="M1636" t="str">
        <f t="shared" si="321"/>
        <v>Thousand Springs Wind Park, LLC - Thousand Springs Wind Park</v>
      </c>
      <c r="N1636" t="str">
        <f t="shared" si="334"/>
        <v>Bonus Incentives Not Realized</v>
      </c>
    </row>
    <row r="1637" spans="1:14" x14ac:dyDescent="0.25">
      <c r="A1637" s="63"/>
      <c r="B1637" s="1" t="s">
        <v>133</v>
      </c>
      <c r="C1637" s="63"/>
      <c r="D1637" s="78">
        <f>SUM(D1634:D1636)</f>
        <v>0</v>
      </c>
      <c r="E1637" s="78">
        <f>SUM(E1634:E1636)</f>
        <v>0</v>
      </c>
      <c r="F1637" s="78">
        <f>SUM(F1634:F1636)</f>
        <v>0</v>
      </c>
      <c r="G1637" s="78">
        <f>SUM(G1634:G1636)</f>
        <v>0</v>
      </c>
      <c r="H1637" s="78">
        <f>SUM(H1634:H1636)</f>
        <v>0</v>
      </c>
      <c r="L1637" t="str">
        <f t="shared" ref="L1637:L1700" si="335">VLOOKUP(M1637,$B$4:$D$47,3)</f>
        <v>REC only</v>
      </c>
      <c r="M1637" t="str">
        <f t="shared" ref="M1637:M1700" si="336">M1636</f>
        <v>Thousand Springs Wind Park, LLC - Thousand Springs Wind Park</v>
      </c>
      <c r="N1637" t="str">
        <f t="shared" si="334"/>
        <v>Total Sold / Transferred / Unrealized</v>
      </c>
    </row>
    <row r="1638" spans="1:14" x14ac:dyDescent="0.25">
      <c r="A1638" s="63"/>
      <c r="B1638" s="79"/>
      <c r="C1638" s="63"/>
      <c r="D1638" s="72"/>
      <c r="E1638" s="72"/>
      <c r="F1638" s="72"/>
      <c r="G1638" s="72"/>
      <c r="H1638" s="78"/>
      <c r="L1638" t="str">
        <f t="shared" si="335"/>
        <v>REC only</v>
      </c>
      <c r="M1638" t="str">
        <f t="shared" si="336"/>
        <v>Thousand Springs Wind Park, LLC - Thousand Springs Wind Park</v>
      </c>
    </row>
    <row r="1639" spans="1:14" ht="18.75" x14ac:dyDescent="0.3">
      <c r="A1639" s="65" t="s">
        <v>124</v>
      </c>
      <c r="B1639" s="63"/>
      <c r="C1639" s="63"/>
      <c r="D1639" s="6">
        <f>E1639-1</f>
        <v>2020</v>
      </c>
      <c r="E1639" s="6">
        <f>F1639-1</f>
        <v>2021</v>
      </c>
      <c r="F1639" s="6">
        <f>G1639-1</f>
        <v>2022</v>
      </c>
      <c r="G1639" s="6">
        <f>H1639-1</f>
        <v>2023</v>
      </c>
      <c r="H1639" s="6">
        <v>2024</v>
      </c>
      <c r="L1639" t="str">
        <f t="shared" si="335"/>
        <v>REC only</v>
      </c>
      <c r="M1639" t="str">
        <f t="shared" si="336"/>
        <v>Thousand Springs Wind Park, LLC - Thousand Springs Wind Park</v>
      </c>
    </row>
    <row r="1640" spans="1:14" x14ac:dyDescent="0.25">
      <c r="A1640" s="63"/>
      <c r="B1640" s="2" t="str">
        <f>(D1639-1) &amp; " Surplus Applied to " &amp; D1639</f>
        <v>2019 Surplus Applied to 2020</v>
      </c>
      <c r="C1640" s="63"/>
      <c r="D1640" s="80">
        <v>8681</v>
      </c>
      <c r="E1640" s="81"/>
      <c r="F1640" s="81"/>
      <c r="G1640" s="81"/>
      <c r="H1640" s="82"/>
      <c r="L1640" t="str">
        <f t="shared" si="335"/>
        <v>REC only</v>
      </c>
      <c r="M1640" t="str">
        <f t="shared" si="336"/>
        <v>Thousand Springs Wind Park, LLC - Thousand Springs Wind Park</v>
      </c>
      <c r="N1640" t="str">
        <f t="shared" ref="N1640:N1650" si="337">B1640</f>
        <v>2019 Surplus Applied to 2020</v>
      </c>
    </row>
    <row r="1641" spans="1:14" x14ac:dyDescent="0.25">
      <c r="A1641" s="63"/>
      <c r="B1641" s="2" t="str">
        <f>D1639 &amp; " Surplus Applied to " &amp; (D1639-1)</f>
        <v>2020 Surplus Applied to 2019</v>
      </c>
      <c r="C1641" s="63"/>
      <c r="D1641" s="83">
        <v>0</v>
      </c>
      <c r="E1641" s="84"/>
      <c r="F1641" s="84"/>
      <c r="G1641" s="84"/>
      <c r="H1641" s="85"/>
      <c r="L1641" t="str">
        <f t="shared" si="335"/>
        <v>REC only</v>
      </c>
      <c r="M1641" t="str">
        <f t="shared" si="336"/>
        <v>Thousand Springs Wind Park, LLC - Thousand Springs Wind Park</v>
      </c>
      <c r="N1641" t="str">
        <f t="shared" si="337"/>
        <v>2020 Surplus Applied to 2019</v>
      </c>
    </row>
    <row r="1642" spans="1:14" x14ac:dyDescent="0.25">
      <c r="A1642" s="63"/>
      <c r="B1642" s="2" t="str">
        <f>(E1639-1) &amp; " Surplus Applied to " &amp; E1639</f>
        <v>2020 Surplus Applied to 2021</v>
      </c>
      <c r="C1642" s="63"/>
      <c r="D1642" s="86">
        <f>-E1642</f>
        <v>0</v>
      </c>
      <c r="E1642" s="87">
        <v>0</v>
      </c>
      <c r="F1642" s="35"/>
      <c r="G1642" s="35"/>
      <c r="H1642" s="36"/>
      <c r="L1642" t="str">
        <f t="shared" si="335"/>
        <v>REC only</v>
      </c>
      <c r="M1642" t="str">
        <f t="shared" si="336"/>
        <v>Thousand Springs Wind Park, LLC - Thousand Springs Wind Park</v>
      </c>
      <c r="N1642" t="str">
        <f t="shared" si="337"/>
        <v>2020 Surplus Applied to 2021</v>
      </c>
    </row>
    <row r="1643" spans="1:14" x14ac:dyDescent="0.25">
      <c r="A1643" s="63"/>
      <c r="B1643" s="2" t="str">
        <f>E1639 &amp; " Surplus Applied to " &amp; (E1639-1)</f>
        <v>2021 Surplus Applied to 2020</v>
      </c>
      <c r="C1643" s="63"/>
      <c r="D1643" s="88">
        <f>-E1643</f>
        <v>0</v>
      </c>
      <c r="E1643" s="89">
        <v>0</v>
      </c>
      <c r="F1643" s="84"/>
      <c r="G1643" s="84"/>
      <c r="H1643" s="85"/>
      <c r="L1643" t="str">
        <f t="shared" si="335"/>
        <v>REC only</v>
      </c>
      <c r="M1643" t="str">
        <f t="shared" si="336"/>
        <v>Thousand Springs Wind Park, LLC - Thousand Springs Wind Park</v>
      </c>
      <c r="N1643" t="str">
        <f t="shared" si="337"/>
        <v>2021 Surplus Applied to 2020</v>
      </c>
    </row>
    <row r="1644" spans="1:14" x14ac:dyDescent="0.25">
      <c r="A1644" s="63"/>
      <c r="B1644" s="2" t="str">
        <f>(F1639-1) &amp; " Surplus Applied to " &amp; F1639</f>
        <v>2021 Surplus Applied to 2022</v>
      </c>
      <c r="C1644" s="63"/>
      <c r="D1644" s="41"/>
      <c r="E1644" s="90">
        <f>-F1644</f>
        <v>0</v>
      </c>
      <c r="F1644" s="38">
        <v>0</v>
      </c>
      <c r="G1644" s="39"/>
      <c r="H1644" s="40"/>
      <c r="L1644" t="str">
        <f t="shared" si="335"/>
        <v>REC only</v>
      </c>
      <c r="M1644" t="str">
        <f t="shared" si="336"/>
        <v>Thousand Springs Wind Park, LLC - Thousand Springs Wind Park</v>
      </c>
      <c r="N1644" t="str">
        <f t="shared" si="337"/>
        <v>2021 Surplus Applied to 2022</v>
      </c>
    </row>
    <row r="1645" spans="1:14" x14ac:dyDescent="0.25">
      <c r="A1645" s="63"/>
      <c r="B1645" s="2" t="str">
        <f>F1639 &amp; " Surplus Applied to " &amp; (F1639-1)</f>
        <v>2022 Surplus Applied to 2021</v>
      </c>
      <c r="C1645" s="63"/>
      <c r="D1645" s="91"/>
      <c r="E1645" s="92">
        <f>-F1645</f>
        <v>0</v>
      </c>
      <c r="F1645" s="89">
        <v>0</v>
      </c>
      <c r="G1645" s="84"/>
      <c r="H1645" s="85"/>
      <c r="L1645" t="str">
        <f t="shared" si="335"/>
        <v>REC only</v>
      </c>
      <c r="M1645" t="str">
        <f t="shared" si="336"/>
        <v>Thousand Springs Wind Park, LLC - Thousand Springs Wind Park</v>
      </c>
      <c r="N1645" t="str">
        <f t="shared" si="337"/>
        <v>2022 Surplus Applied to 2021</v>
      </c>
    </row>
    <row r="1646" spans="1:14" x14ac:dyDescent="0.25">
      <c r="A1646" s="63"/>
      <c r="B1646" s="2" t="str">
        <f>(G1639-1) &amp; " Surplus Applied to " &amp; G1639</f>
        <v>2022 Surplus Applied to 2023</v>
      </c>
      <c r="C1646" s="63"/>
      <c r="D1646" s="41"/>
      <c r="E1646" s="39"/>
      <c r="F1646" s="90">
        <f>-G1646</f>
        <v>0</v>
      </c>
      <c r="G1646" s="38">
        <v>0</v>
      </c>
      <c r="H1646" s="40"/>
      <c r="L1646" t="str">
        <f t="shared" si="335"/>
        <v>REC only</v>
      </c>
      <c r="M1646" t="str">
        <f t="shared" si="336"/>
        <v>Thousand Springs Wind Park, LLC - Thousand Springs Wind Park</v>
      </c>
      <c r="N1646" t="str">
        <f t="shared" si="337"/>
        <v>2022 Surplus Applied to 2023</v>
      </c>
    </row>
    <row r="1647" spans="1:14" x14ac:dyDescent="0.25">
      <c r="A1647" s="63"/>
      <c r="B1647" s="2" t="str">
        <f>G1639 &amp; " Surplus Applied to " &amp; (G1639-1)</f>
        <v>2023 Surplus Applied to 2022</v>
      </c>
      <c r="C1647" s="63"/>
      <c r="D1647" s="91"/>
      <c r="E1647" s="84"/>
      <c r="F1647" s="92">
        <f>-G1647</f>
        <v>0</v>
      </c>
      <c r="G1647" s="89">
        <v>0</v>
      </c>
      <c r="H1647" s="85"/>
      <c r="L1647" t="str">
        <f t="shared" si="335"/>
        <v>REC only</v>
      </c>
      <c r="M1647" t="str">
        <f t="shared" si="336"/>
        <v>Thousand Springs Wind Park, LLC - Thousand Springs Wind Park</v>
      </c>
      <c r="N1647" t="str">
        <f t="shared" si="337"/>
        <v>2023 Surplus Applied to 2022</v>
      </c>
    </row>
    <row r="1648" spans="1:14" x14ac:dyDescent="0.25">
      <c r="A1648" s="63"/>
      <c r="B1648" s="2" t="str">
        <f>(H1639-1) &amp; " Surplus Applied to " &amp; H1639</f>
        <v>2023 Surplus Applied to 2024</v>
      </c>
      <c r="C1648" s="63"/>
      <c r="D1648" s="41"/>
      <c r="E1648" s="39"/>
      <c r="F1648" s="39"/>
      <c r="G1648" s="90">
        <f>-H1648</f>
        <v>0</v>
      </c>
      <c r="H1648" s="42">
        <v>0</v>
      </c>
      <c r="L1648" t="str">
        <f t="shared" si="335"/>
        <v>REC only</v>
      </c>
      <c r="M1648" t="str">
        <f t="shared" si="336"/>
        <v>Thousand Springs Wind Park, LLC - Thousand Springs Wind Park</v>
      </c>
      <c r="N1648" t="str">
        <f t="shared" si="337"/>
        <v>2023 Surplus Applied to 2024</v>
      </c>
    </row>
    <row r="1649" spans="1:14" x14ac:dyDescent="0.25">
      <c r="A1649" s="63"/>
      <c r="B1649" s="2" t="str">
        <f>H1639 &amp; " Surplus Applied to " &amp; (H1639-1)</f>
        <v>2024 Surplus Applied to 2023</v>
      </c>
      <c r="C1649" s="63"/>
      <c r="D1649" s="93"/>
      <c r="E1649" s="94"/>
      <c r="F1649" s="94"/>
      <c r="G1649" s="95">
        <f>-H1649</f>
        <v>0</v>
      </c>
      <c r="H1649" s="96">
        <v>0</v>
      </c>
      <c r="L1649" t="str">
        <f t="shared" si="335"/>
        <v>REC only</v>
      </c>
      <c r="M1649" t="str">
        <f t="shared" si="336"/>
        <v>Thousand Springs Wind Park, LLC - Thousand Springs Wind Park</v>
      </c>
      <c r="N1649" t="str">
        <f t="shared" si="337"/>
        <v>2024 Surplus Applied to 2023</v>
      </c>
    </row>
    <row r="1650" spans="1:14" x14ac:dyDescent="0.25">
      <c r="A1650" s="63"/>
      <c r="B1650" s="1" t="s">
        <v>125</v>
      </c>
      <c r="C1650" s="63"/>
      <c r="D1650" s="78">
        <f>SUM(D1640:D1649)</f>
        <v>8681</v>
      </c>
      <c r="E1650" s="78">
        <f>SUM(E1640:E1649)</f>
        <v>0</v>
      </c>
      <c r="F1650" s="78">
        <f>SUM(F1640:F1649)</f>
        <v>0</v>
      </c>
      <c r="G1650" s="78">
        <f>SUM(G1640:G1649)</f>
        <v>0</v>
      </c>
      <c r="H1650" s="78">
        <f>SUM(H1640:H1649)</f>
        <v>0</v>
      </c>
      <c r="L1650" t="str">
        <f t="shared" si="335"/>
        <v>REC only</v>
      </c>
      <c r="M1650" t="str">
        <f t="shared" si="336"/>
        <v>Thousand Springs Wind Park, LLC - Thousand Springs Wind Park</v>
      </c>
      <c r="N1650" t="str">
        <f t="shared" si="337"/>
        <v>Net Surplus Adjustments</v>
      </c>
    </row>
    <row r="1651" spans="1:14" x14ac:dyDescent="0.25">
      <c r="A1651" s="63"/>
      <c r="B1651" s="79"/>
      <c r="C1651" s="63"/>
      <c r="D1651" s="78"/>
      <c r="E1651" s="78"/>
      <c r="F1651" s="78"/>
      <c r="G1651" s="78"/>
      <c r="H1651" s="78"/>
      <c r="L1651" t="str">
        <f t="shared" si="335"/>
        <v>REC only</v>
      </c>
      <c r="M1651" t="str">
        <f t="shared" si="336"/>
        <v>Thousand Springs Wind Park, LLC - Thousand Springs Wind Park</v>
      </c>
    </row>
    <row r="1652" spans="1:14" x14ac:dyDescent="0.25">
      <c r="A1652" s="63"/>
      <c r="B1652" s="1" t="s">
        <v>126</v>
      </c>
      <c r="C1652" s="66"/>
      <c r="D1652" s="97">
        <v>0</v>
      </c>
      <c r="E1652" s="98">
        <v>0</v>
      </c>
      <c r="F1652" s="98">
        <v>0</v>
      </c>
      <c r="G1652" s="98">
        <v>0</v>
      </c>
      <c r="H1652" s="99">
        <v>0</v>
      </c>
      <c r="L1652" t="str">
        <f t="shared" si="335"/>
        <v>REC only</v>
      </c>
      <c r="M1652" t="str">
        <f t="shared" si="336"/>
        <v>Thousand Springs Wind Park, LLC - Thousand Springs Wind Park</v>
      </c>
      <c r="N1652" t="str">
        <f t="shared" ref="N1652" si="338">B1652</f>
        <v>Adjustment for Events Beyond Control</v>
      </c>
    </row>
    <row r="1653" spans="1:14" x14ac:dyDescent="0.25">
      <c r="A1653" s="63"/>
      <c r="B1653" s="79"/>
      <c r="C1653" s="63"/>
      <c r="D1653" s="78"/>
      <c r="E1653" s="78"/>
      <c r="F1653" s="78"/>
      <c r="G1653" s="78"/>
      <c r="H1653" s="78"/>
      <c r="L1653" t="str">
        <f t="shared" si="335"/>
        <v>REC only</v>
      </c>
      <c r="M1653" t="str">
        <f t="shared" si="336"/>
        <v>Thousand Springs Wind Park, LLC - Thousand Springs Wind Park</v>
      </c>
    </row>
    <row r="1654" spans="1:14" ht="18.75" x14ac:dyDescent="0.3">
      <c r="A1654" s="65" t="s">
        <v>138</v>
      </c>
      <c r="B1654" s="63"/>
      <c r="C1654" s="66"/>
      <c r="D1654" s="100">
        <f>SUM(D1626,D1631,D1637,D1650,D1652)</f>
        <v>8681</v>
      </c>
      <c r="E1654" s="100">
        <f>SUM(E1626,E1631,E1637,E1650,E1652)</f>
        <v>0</v>
      </c>
      <c r="F1654" s="100">
        <f>SUM(F1626,F1631,F1637,F1650,F1652)</f>
        <v>0</v>
      </c>
      <c r="G1654" s="100">
        <f>SUM(G1626,G1631,G1637,G1650,G1652)</f>
        <v>0</v>
      </c>
      <c r="H1654" s="101">
        <f>SUM(H1626,H1631,H1637,H1650,H1652)</f>
        <v>0</v>
      </c>
      <c r="L1654" t="str">
        <f t="shared" si="335"/>
        <v>REC only</v>
      </c>
      <c r="M1654" t="str">
        <f t="shared" si="336"/>
        <v>Thousand Springs Wind Park, LLC - Thousand Springs Wind Park</v>
      </c>
    </row>
    <row r="1655" spans="1:14" x14ac:dyDescent="0.25">
      <c r="A1655" s="63"/>
      <c r="B1655" s="79"/>
      <c r="C1655" s="102" t="s">
        <v>128</v>
      </c>
      <c r="D1655" s="78">
        <v>8681</v>
      </c>
      <c r="E1655" s="78">
        <v>0</v>
      </c>
      <c r="F1655" s="78">
        <v>0</v>
      </c>
      <c r="G1655" s="78">
        <v>0</v>
      </c>
      <c r="H1655" s="78">
        <v>0</v>
      </c>
      <c r="L1655" t="str">
        <f t="shared" si="335"/>
        <v>REC only</v>
      </c>
      <c r="M1655" t="str">
        <f t="shared" si="336"/>
        <v>Thousand Springs Wind Park, LLC - Thousand Springs Wind Park</v>
      </c>
    </row>
    <row r="1656" spans="1:14" x14ac:dyDescent="0.25">
      <c r="A1656" s="63" t="s">
        <v>145</v>
      </c>
      <c r="B1656" s="63"/>
      <c r="C1656" s="63"/>
      <c r="D1656" s="64"/>
      <c r="E1656" s="64"/>
      <c r="F1656" s="64"/>
      <c r="G1656" s="64"/>
      <c r="H1656" s="64"/>
      <c r="L1656" t="str">
        <f t="shared" si="335"/>
        <v>REC only</v>
      </c>
      <c r="M1656" t="str">
        <f t="shared" si="336"/>
        <v>Thousand Springs Wind Park, LLC - Thousand Springs Wind Park</v>
      </c>
    </row>
    <row r="1657" spans="1:14" x14ac:dyDescent="0.25">
      <c r="L1657" t="str">
        <f t="shared" si="335"/>
        <v>REC only</v>
      </c>
      <c r="M1657" t="str">
        <f t="shared" si="336"/>
        <v>Thousand Springs Wind Park, LLC - Thousand Springs Wind Park</v>
      </c>
    </row>
    <row r="1658" spans="1:14" ht="21" x14ac:dyDescent="0.35">
      <c r="A1658" s="58">
        <f>A1620+1</f>
        <v>43</v>
      </c>
      <c r="B1658" s="58"/>
      <c r="C1658" s="59" t="s">
        <v>92</v>
      </c>
      <c r="D1658" s="60"/>
      <c r="E1658" s="61"/>
      <c r="F1658" s="61"/>
      <c r="G1658" s="61"/>
      <c r="H1658" s="62"/>
      <c r="L1658" t="str">
        <f t="shared" si="335"/>
        <v>REC only</v>
      </c>
      <c r="M1658" t="str">
        <f t="shared" ref="M1658" si="339">C1658</f>
        <v>Top of the World - Top of the World</v>
      </c>
    </row>
    <row r="1659" spans="1:14" x14ac:dyDescent="0.25">
      <c r="A1659" s="63"/>
      <c r="B1659" s="63"/>
      <c r="C1659" s="63" t="s">
        <v>32</v>
      </c>
      <c r="D1659" s="64"/>
      <c r="E1659" s="64"/>
      <c r="F1659" s="64"/>
      <c r="G1659" s="64"/>
      <c r="H1659" s="64"/>
      <c r="L1659" t="str">
        <f t="shared" si="335"/>
        <v>REC only</v>
      </c>
      <c r="M1659" t="str">
        <f t="shared" ref="M1659" si="340">M1658</f>
        <v>Top of the World - Top of the World</v>
      </c>
    </row>
    <row r="1660" spans="1:14" ht="18.75" x14ac:dyDescent="0.3">
      <c r="A1660" s="65" t="s">
        <v>134</v>
      </c>
      <c r="B1660" s="65"/>
      <c r="C1660" s="63"/>
      <c r="D1660" s="6">
        <f>E1660-1</f>
        <v>2020</v>
      </c>
      <c r="E1660" s="6">
        <f>F1660-1</f>
        <v>2021</v>
      </c>
      <c r="F1660" s="6">
        <f>G1660-1</f>
        <v>2022</v>
      </c>
      <c r="G1660" s="6">
        <f>H1660-1</f>
        <v>2023</v>
      </c>
      <c r="H1660" s="6">
        <v>2024</v>
      </c>
      <c r="L1660" t="str">
        <f t="shared" si="335"/>
        <v>REC only</v>
      </c>
      <c r="M1660" t="str">
        <f t="shared" si="336"/>
        <v>Top of the World - Top of the World</v>
      </c>
    </row>
    <row r="1661" spans="1:14" x14ac:dyDescent="0.25">
      <c r="A1661" s="63"/>
      <c r="B1661" s="2" t="str">
        <f>"Total MWh Produced from " &amp;C1658</f>
        <v>Total MWh Produced from Top of the World - Top of the World</v>
      </c>
      <c r="C1661" s="66"/>
      <c r="D1661" s="67">
        <v>0</v>
      </c>
      <c r="E1661" s="67">
        <v>0</v>
      </c>
      <c r="F1661" s="67">
        <v>0</v>
      </c>
      <c r="G1661" s="67">
        <v>0</v>
      </c>
      <c r="H1661" s="68">
        <v>0</v>
      </c>
      <c r="L1661" t="str">
        <f t="shared" si="335"/>
        <v>REC only</v>
      </c>
      <c r="M1661" t="str">
        <f t="shared" si="336"/>
        <v>Top of the World - Top of the World</v>
      </c>
      <c r="N1661" t="str">
        <f t="shared" ref="N1661:N1664" si="341">B1661</f>
        <v>Total MWh Produced from Top of the World - Top of the World</v>
      </c>
    </row>
    <row r="1662" spans="1:14" x14ac:dyDescent="0.25">
      <c r="A1662" s="63"/>
      <c r="B1662" s="2" t="s">
        <v>102</v>
      </c>
      <c r="C1662" s="66"/>
      <c r="D1662" s="157">
        <v>1</v>
      </c>
      <c r="E1662" s="157">
        <v>1</v>
      </c>
      <c r="F1662" s="157">
        <v>1</v>
      </c>
      <c r="G1662" s="157">
        <v>1</v>
      </c>
      <c r="H1662" s="158">
        <v>1</v>
      </c>
      <c r="L1662" t="str">
        <f t="shared" si="335"/>
        <v>REC only</v>
      </c>
      <c r="M1662" t="str">
        <f t="shared" si="336"/>
        <v>Top of the World - Top of the World</v>
      </c>
      <c r="N1662" t="str">
        <f t="shared" si="341"/>
        <v>Percent of MWh Qualifying Under RCW 19.285</v>
      </c>
    </row>
    <row r="1663" spans="1:14" x14ac:dyDescent="0.25">
      <c r="A1663" s="63"/>
      <c r="B1663" s="2" t="s">
        <v>135</v>
      </c>
      <c r="C1663" s="66"/>
      <c r="D1663" s="69">
        <v>1</v>
      </c>
      <c r="E1663" s="69">
        <v>1</v>
      </c>
      <c r="F1663" s="69">
        <v>1</v>
      </c>
      <c r="G1663" s="69">
        <v>1</v>
      </c>
      <c r="H1663" s="70">
        <v>1</v>
      </c>
      <c r="L1663" t="str">
        <f t="shared" si="335"/>
        <v>REC only</v>
      </c>
      <c r="M1663" t="str">
        <f t="shared" si="336"/>
        <v>Top of the World - Top of the World</v>
      </c>
      <c r="N1663" t="str">
        <f t="shared" si="341"/>
        <v>Percent of Qualifying MWh Allocated to WA</v>
      </c>
    </row>
    <row r="1664" spans="1:14" x14ac:dyDescent="0.25">
      <c r="A1664" s="63"/>
      <c r="B1664" s="1" t="s">
        <v>101</v>
      </c>
      <c r="C1664" s="79"/>
      <c r="D1664" s="159">
        <f>ROUNDDOWN(D1661*D1662*D1663,0)</f>
        <v>0</v>
      </c>
      <c r="E1664" s="159">
        <f>ROUNDDOWN(E1661*E1662*E1663,0)</f>
        <v>0</v>
      </c>
      <c r="F1664" s="159">
        <f>ROUNDDOWN(F1661*F1662*F1663,0)</f>
        <v>0</v>
      </c>
      <c r="G1664" s="159">
        <f>ROUNDDOWN(G1661*G1662*G1663,0)</f>
        <v>0</v>
      </c>
      <c r="H1664" s="159">
        <f>ROUNDDOWN(H1661*H1662*H1663,0)</f>
        <v>0</v>
      </c>
      <c r="L1664" t="str">
        <f t="shared" si="335"/>
        <v>REC only</v>
      </c>
      <c r="M1664" t="str">
        <f t="shared" si="336"/>
        <v>Top of the World - Top of the World</v>
      </c>
      <c r="N1664" t="str">
        <f t="shared" si="341"/>
        <v>Eligible MWh Available for RCW 19.285 Compliance</v>
      </c>
    </row>
    <row r="1665" spans="1:14" x14ac:dyDescent="0.25">
      <c r="A1665" s="63"/>
      <c r="B1665" s="63"/>
      <c r="C1665" s="63"/>
      <c r="D1665" s="71"/>
      <c r="E1665" s="71"/>
      <c r="F1665" s="71"/>
      <c r="G1665" s="72"/>
      <c r="H1665" s="73"/>
      <c r="L1665" t="str">
        <f t="shared" si="335"/>
        <v>REC only</v>
      </c>
      <c r="M1665" t="str">
        <f t="shared" si="336"/>
        <v>Top of the World - Top of the World</v>
      </c>
    </row>
    <row r="1666" spans="1:14" ht="18.75" x14ac:dyDescent="0.3">
      <c r="A1666" s="65" t="s">
        <v>136</v>
      </c>
      <c r="B1666" s="63"/>
      <c r="C1666" s="63"/>
      <c r="D1666" s="6">
        <f>E1666-1</f>
        <v>2020</v>
      </c>
      <c r="E1666" s="6">
        <f>F1666-1</f>
        <v>2021</v>
      </c>
      <c r="F1666" s="6">
        <f>G1666-1</f>
        <v>2022</v>
      </c>
      <c r="G1666" s="6">
        <f>H1666-1</f>
        <v>2023</v>
      </c>
      <c r="H1666" s="6">
        <v>2024</v>
      </c>
      <c r="L1666" t="str">
        <f t="shared" si="335"/>
        <v>REC only</v>
      </c>
      <c r="M1666" t="str">
        <f t="shared" si="336"/>
        <v>Top of the World - Top of the World</v>
      </c>
    </row>
    <row r="1667" spans="1:14" x14ac:dyDescent="0.25">
      <c r="A1667" s="63"/>
      <c r="B1667" s="2" t="s">
        <v>106</v>
      </c>
      <c r="C1667" s="66"/>
      <c r="D1667" s="109">
        <v>0</v>
      </c>
      <c r="E1667" s="110">
        <v>0</v>
      </c>
      <c r="F1667" s="110">
        <v>0</v>
      </c>
      <c r="G1667" s="110">
        <v>0</v>
      </c>
      <c r="H1667" s="111">
        <v>0</v>
      </c>
      <c r="L1667" t="str">
        <f t="shared" si="335"/>
        <v>REC only</v>
      </c>
      <c r="M1667" t="str">
        <f t="shared" si="336"/>
        <v>Top of the World - Top of the World</v>
      </c>
      <c r="N1667" t="str">
        <f t="shared" ref="N1667:N1669" si="342">B1667</f>
        <v>Extra Apprenticeship Credit</v>
      </c>
    </row>
    <row r="1668" spans="1:14" x14ac:dyDescent="0.25">
      <c r="A1668" s="63"/>
      <c r="B1668" s="2" t="s">
        <v>110</v>
      </c>
      <c r="C1668" s="66"/>
      <c r="D1668" s="16">
        <v>0</v>
      </c>
      <c r="E1668" s="112">
        <v>0</v>
      </c>
      <c r="F1668" s="112">
        <v>0</v>
      </c>
      <c r="G1668" s="112">
        <v>0</v>
      </c>
      <c r="H1668" s="113">
        <v>0</v>
      </c>
      <c r="L1668" t="str">
        <f t="shared" si="335"/>
        <v>REC only</v>
      </c>
      <c r="M1668" t="str">
        <f t="shared" si="336"/>
        <v>Top of the World - Top of the World</v>
      </c>
      <c r="N1668" t="str">
        <f t="shared" si="342"/>
        <v>Distributed Generation Bonus</v>
      </c>
    </row>
    <row r="1669" spans="1:14" x14ac:dyDescent="0.25">
      <c r="A1669" s="63"/>
      <c r="B1669" s="1" t="s">
        <v>111</v>
      </c>
      <c r="C1669" s="79"/>
      <c r="D1669" s="74">
        <f>ROUND(D1667+D1668,0)</f>
        <v>0</v>
      </c>
      <c r="E1669" s="74">
        <f>ROUND(E1667+E1668,0)</f>
        <v>0</v>
      </c>
      <c r="F1669" s="74">
        <f>ROUND(F1667+F1668,0)</f>
        <v>0</v>
      </c>
      <c r="G1669" s="74">
        <f>ROUND(G1667+G1668,0)</f>
        <v>0</v>
      </c>
      <c r="H1669" s="74">
        <f>ROUND(H1667+H1668,0)</f>
        <v>0</v>
      </c>
      <c r="L1669" t="str">
        <f t="shared" si="335"/>
        <v>REC only</v>
      </c>
      <c r="M1669" t="str">
        <f t="shared" si="336"/>
        <v>Top of the World - Top of the World</v>
      </c>
      <c r="N1669" t="str">
        <f t="shared" si="342"/>
        <v>Total Quantity from Non REC Eligible Generation</v>
      </c>
    </row>
    <row r="1670" spans="1:14" x14ac:dyDescent="0.25">
      <c r="A1670" s="63"/>
      <c r="B1670" s="63"/>
      <c r="C1670" s="63"/>
      <c r="D1670" s="75"/>
      <c r="E1670" s="75"/>
      <c r="F1670" s="75"/>
      <c r="G1670" s="75"/>
      <c r="H1670" s="76"/>
      <c r="L1670" t="str">
        <f t="shared" si="335"/>
        <v>REC only</v>
      </c>
      <c r="M1670" t="str">
        <f t="shared" si="336"/>
        <v>Top of the World - Top of the World</v>
      </c>
    </row>
    <row r="1671" spans="1:14" ht="18.75" x14ac:dyDescent="0.3">
      <c r="A1671" s="65" t="s">
        <v>137</v>
      </c>
      <c r="B1671" s="63"/>
      <c r="C1671" s="63"/>
      <c r="D1671" s="6">
        <f>E1671-1</f>
        <v>2020</v>
      </c>
      <c r="E1671" s="6">
        <f>F1671-1</f>
        <v>2021</v>
      </c>
      <c r="F1671" s="6">
        <f>G1671-1</f>
        <v>2022</v>
      </c>
      <c r="G1671" s="6">
        <f>H1671-1</f>
        <v>2023</v>
      </c>
      <c r="H1671" s="6">
        <v>2024</v>
      </c>
      <c r="L1671" t="str">
        <f t="shared" si="335"/>
        <v>REC only</v>
      </c>
      <c r="M1671" t="str">
        <f t="shared" si="336"/>
        <v>Top of the World - Top of the World</v>
      </c>
    </row>
    <row r="1672" spans="1:14" x14ac:dyDescent="0.25">
      <c r="A1672" s="63"/>
      <c r="B1672" s="2" t="s">
        <v>130</v>
      </c>
      <c r="C1672" s="66"/>
      <c r="D1672" s="67">
        <v>0</v>
      </c>
      <c r="E1672" s="67">
        <v>0</v>
      </c>
      <c r="F1672" s="67">
        <v>0</v>
      </c>
      <c r="G1672" s="67">
        <v>0</v>
      </c>
      <c r="H1672" s="68">
        <v>0</v>
      </c>
      <c r="L1672" t="str">
        <f t="shared" si="335"/>
        <v>REC only</v>
      </c>
      <c r="M1672" t="str">
        <f t="shared" si="336"/>
        <v>Top of the World - Top of the World</v>
      </c>
      <c r="N1672" t="str">
        <f t="shared" ref="N1672:N1675" si="343">B1672</f>
        <v>Quantity of RECs Sold</v>
      </c>
    </row>
    <row r="1673" spans="1:14" x14ac:dyDescent="0.25">
      <c r="A1673" s="63"/>
      <c r="B1673" s="77" t="s">
        <v>131</v>
      </c>
      <c r="C1673" s="108"/>
      <c r="D1673" s="103">
        <v>0</v>
      </c>
      <c r="E1673" s="103">
        <v>0</v>
      </c>
      <c r="F1673" s="103">
        <v>0</v>
      </c>
      <c r="G1673" s="103">
        <v>0</v>
      </c>
      <c r="H1673" s="104">
        <v>0</v>
      </c>
      <c r="L1673" t="str">
        <f t="shared" si="335"/>
        <v>REC only</v>
      </c>
      <c r="M1673" t="str">
        <f t="shared" si="336"/>
        <v>Top of the World - Top of the World</v>
      </c>
      <c r="N1673" t="str">
        <f t="shared" si="343"/>
        <v>Bonus Incentives Transferred</v>
      </c>
    </row>
    <row r="1674" spans="1:14" x14ac:dyDescent="0.25">
      <c r="A1674" s="63"/>
      <c r="B1674" s="77" t="s">
        <v>132</v>
      </c>
      <c r="D1674" s="105">
        <v>0</v>
      </c>
      <c r="E1674" s="106">
        <v>0</v>
      </c>
      <c r="F1674" s="106">
        <v>0</v>
      </c>
      <c r="G1674" s="106">
        <v>0</v>
      </c>
      <c r="H1674" s="107">
        <v>0</v>
      </c>
      <c r="L1674" t="str">
        <f t="shared" si="335"/>
        <v>REC only</v>
      </c>
      <c r="M1674" t="str">
        <f t="shared" si="336"/>
        <v>Top of the World - Top of the World</v>
      </c>
      <c r="N1674" t="str">
        <f t="shared" si="343"/>
        <v>Bonus Incentives Not Realized</v>
      </c>
    </row>
    <row r="1675" spans="1:14" x14ac:dyDescent="0.25">
      <c r="A1675" s="63"/>
      <c r="B1675" s="1" t="s">
        <v>133</v>
      </c>
      <c r="C1675" s="63"/>
      <c r="D1675" s="78">
        <f>SUM(D1672:D1674)</f>
        <v>0</v>
      </c>
      <c r="E1675" s="78">
        <f>SUM(E1672:E1674)</f>
        <v>0</v>
      </c>
      <c r="F1675" s="78">
        <f>SUM(F1672:F1674)</f>
        <v>0</v>
      </c>
      <c r="G1675" s="78">
        <f>SUM(G1672:G1674)</f>
        <v>0</v>
      </c>
      <c r="H1675" s="78">
        <f>SUM(H1672:H1674)</f>
        <v>0</v>
      </c>
      <c r="L1675" t="str">
        <f t="shared" si="335"/>
        <v>REC only</v>
      </c>
      <c r="M1675" t="str">
        <f t="shared" si="336"/>
        <v>Top of the World - Top of the World</v>
      </c>
      <c r="N1675" t="str">
        <f t="shared" si="343"/>
        <v>Total Sold / Transferred / Unrealized</v>
      </c>
    </row>
    <row r="1676" spans="1:14" x14ac:dyDescent="0.25">
      <c r="A1676" s="63"/>
      <c r="B1676" s="79"/>
      <c r="C1676" s="63"/>
      <c r="D1676" s="72"/>
      <c r="E1676" s="72"/>
      <c r="F1676" s="72"/>
      <c r="G1676" s="72"/>
      <c r="H1676" s="78"/>
      <c r="L1676" t="str">
        <f t="shared" si="335"/>
        <v>REC only</v>
      </c>
      <c r="M1676" t="str">
        <f t="shared" si="336"/>
        <v>Top of the World - Top of the World</v>
      </c>
    </row>
    <row r="1677" spans="1:14" ht="18.75" x14ac:dyDescent="0.3">
      <c r="A1677" s="65" t="s">
        <v>124</v>
      </c>
      <c r="B1677" s="63"/>
      <c r="C1677" s="63"/>
      <c r="D1677" s="6">
        <f>E1677-1</f>
        <v>2020</v>
      </c>
      <c r="E1677" s="6">
        <f>F1677-1</f>
        <v>2021</v>
      </c>
      <c r="F1677" s="6">
        <f>G1677-1</f>
        <v>2022</v>
      </c>
      <c r="G1677" s="6">
        <f>H1677-1</f>
        <v>2023</v>
      </c>
      <c r="H1677" s="6">
        <v>2024</v>
      </c>
      <c r="L1677" t="str">
        <f t="shared" si="335"/>
        <v>REC only</v>
      </c>
      <c r="M1677" t="str">
        <f t="shared" si="336"/>
        <v>Top of the World - Top of the World</v>
      </c>
    </row>
    <row r="1678" spans="1:14" x14ac:dyDescent="0.25">
      <c r="A1678" s="63"/>
      <c r="B1678" s="2" t="str">
        <f>(D1677-1) &amp; " Surplus Applied to " &amp; D1677</f>
        <v>2019 Surplus Applied to 2020</v>
      </c>
      <c r="C1678" s="63"/>
      <c r="D1678" s="80">
        <v>21727</v>
      </c>
      <c r="E1678" s="81"/>
      <c r="F1678" s="81"/>
      <c r="G1678" s="81"/>
      <c r="H1678" s="82"/>
      <c r="L1678" t="str">
        <f t="shared" si="335"/>
        <v>REC only</v>
      </c>
      <c r="M1678" t="str">
        <f t="shared" si="336"/>
        <v>Top of the World - Top of the World</v>
      </c>
      <c r="N1678" t="str">
        <f t="shared" ref="N1678:N1688" si="344">B1678</f>
        <v>2019 Surplus Applied to 2020</v>
      </c>
    </row>
    <row r="1679" spans="1:14" x14ac:dyDescent="0.25">
      <c r="A1679" s="63"/>
      <c r="B1679" s="2" t="str">
        <f>D1677 &amp; " Surplus Applied to " &amp; (D1677-1)</f>
        <v>2020 Surplus Applied to 2019</v>
      </c>
      <c r="C1679" s="63"/>
      <c r="D1679" s="83">
        <v>0</v>
      </c>
      <c r="E1679" s="84"/>
      <c r="F1679" s="84"/>
      <c r="G1679" s="84"/>
      <c r="H1679" s="85"/>
      <c r="L1679" t="str">
        <f t="shared" si="335"/>
        <v>REC only</v>
      </c>
      <c r="M1679" t="str">
        <f t="shared" si="336"/>
        <v>Top of the World - Top of the World</v>
      </c>
      <c r="N1679" t="str">
        <f t="shared" si="344"/>
        <v>2020 Surplus Applied to 2019</v>
      </c>
    </row>
    <row r="1680" spans="1:14" x14ac:dyDescent="0.25">
      <c r="A1680" s="63"/>
      <c r="B1680" s="2" t="str">
        <f>(E1677-1) &amp; " Surplus Applied to " &amp; E1677</f>
        <v>2020 Surplus Applied to 2021</v>
      </c>
      <c r="C1680" s="63"/>
      <c r="D1680" s="86">
        <f>-E1680</f>
        <v>0</v>
      </c>
      <c r="E1680" s="87">
        <v>0</v>
      </c>
      <c r="F1680" s="35"/>
      <c r="G1680" s="35"/>
      <c r="H1680" s="36"/>
      <c r="L1680" t="str">
        <f t="shared" si="335"/>
        <v>REC only</v>
      </c>
      <c r="M1680" t="str">
        <f t="shared" si="336"/>
        <v>Top of the World - Top of the World</v>
      </c>
      <c r="N1680" t="str">
        <f t="shared" si="344"/>
        <v>2020 Surplus Applied to 2021</v>
      </c>
    </row>
    <row r="1681" spans="1:14" x14ac:dyDescent="0.25">
      <c r="A1681" s="63"/>
      <c r="B1681" s="2" t="str">
        <f>E1677 &amp; " Surplus Applied to " &amp; (E1677-1)</f>
        <v>2021 Surplus Applied to 2020</v>
      </c>
      <c r="C1681" s="63"/>
      <c r="D1681" s="88">
        <f>-E1681</f>
        <v>0</v>
      </c>
      <c r="E1681" s="89">
        <v>0</v>
      </c>
      <c r="F1681" s="84"/>
      <c r="G1681" s="84"/>
      <c r="H1681" s="85"/>
      <c r="L1681" t="str">
        <f t="shared" si="335"/>
        <v>REC only</v>
      </c>
      <c r="M1681" t="str">
        <f t="shared" si="336"/>
        <v>Top of the World - Top of the World</v>
      </c>
      <c r="N1681" t="str">
        <f t="shared" si="344"/>
        <v>2021 Surplus Applied to 2020</v>
      </c>
    </row>
    <row r="1682" spans="1:14" x14ac:dyDescent="0.25">
      <c r="A1682" s="63"/>
      <c r="B1682" s="2" t="str">
        <f>(F1677-1) &amp; " Surplus Applied to " &amp; F1677</f>
        <v>2021 Surplus Applied to 2022</v>
      </c>
      <c r="C1682" s="63"/>
      <c r="D1682" s="41"/>
      <c r="E1682" s="90">
        <f>-F1682</f>
        <v>0</v>
      </c>
      <c r="F1682" s="38">
        <v>0</v>
      </c>
      <c r="G1682" s="39"/>
      <c r="H1682" s="40"/>
      <c r="L1682" t="str">
        <f t="shared" si="335"/>
        <v>REC only</v>
      </c>
      <c r="M1682" t="str">
        <f t="shared" si="336"/>
        <v>Top of the World - Top of the World</v>
      </c>
      <c r="N1682" t="str">
        <f t="shared" si="344"/>
        <v>2021 Surplus Applied to 2022</v>
      </c>
    </row>
    <row r="1683" spans="1:14" x14ac:dyDescent="0.25">
      <c r="A1683" s="63"/>
      <c r="B1683" s="2" t="str">
        <f>F1677 &amp; " Surplus Applied to " &amp; (F1677-1)</f>
        <v>2022 Surplus Applied to 2021</v>
      </c>
      <c r="C1683" s="63"/>
      <c r="D1683" s="91"/>
      <c r="E1683" s="92">
        <f>-F1683</f>
        <v>0</v>
      </c>
      <c r="F1683" s="89">
        <v>0</v>
      </c>
      <c r="G1683" s="84"/>
      <c r="H1683" s="85"/>
      <c r="L1683" t="str">
        <f t="shared" si="335"/>
        <v>REC only</v>
      </c>
      <c r="M1683" t="str">
        <f t="shared" si="336"/>
        <v>Top of the World - Top of the World</v>
      </c>
      <c r="N1683" t="str">
        <f t="shared" si="344"/>
        <v>2022 Surplus Applied to 2021</v>
      </c>
    </row>
    <row r="1684" spans="1:14" x14ac:dyDescent="0.25">
      <c r="A1684" s="63"/>
      <c r="B1684" s="2" t="str">
        <f>(G1677-1) &amp; " Surplus Applied to " &amp; G1677</f>
        <v>2022 Surplus Applied to 2023</v>
      </c>
      <c r="C1684" s="63"/>
      <c r="D1684" s="41"/>
      <c r="E1684" s="39"/>
      <c r="F1684" s="90">
        <f>-G1684</f>
        <v>0</v>
      </c>
      <c r="G1684" s="38">
        <v>0</v>
      </c>
      <c r="H1684" s="40"/>
      <c r="L1684" t="str">
        <f t="shared" si="335"/>
        <v>REC only</v>
      </c>
      <c r="M1684" t="str">
        <f t="shared" si="336"/>
        <v>Top of the World - Top of the World</v>
      </c>
      <c r="N1684" t="str">
        <f t="shared" si="344"/>
        <v>2022 Surplus Applied to 2023</v>
      </c>
    </row>
    <row r="1685" spans="1:14" x14ac:dyDescent="0.25">
      <c r="A1685" s="63"/>
      <c r="B1685" s="2" t="str">
        <f>G1677 &amp; " Surplus Applied to " &amp; (G1677-1)</f>
        <v>2023 Surplus Applied to 2022</v>
      </c>
      <c r="C1685" s="63"/>
      <c r="D1685" s="91"/>
      <c r="E1685" s="84"/>
      <c r="F1685" s="92">
        <f>-G1685</f>
        <v>0</v>
      </c>
      <c r="G1685" s="89">
        <v>0</v>
      </c>
      <c r="H1685" s="85"/>
      <c r="L1685" t="str">
        <f t="shared" si="335"/>
        <v>REC only</v>
      </c>
      <c r="M1685" t="str">
        <f t="shared" si="336"/>
        <v>Top of the World - Top of the World</v>
      </c>
      <c r="N1685" t="str">
        <f t="shared" si="344"/>
        <v>2023 Surplus Applied to 2022</v>
      </c>
    </row>
    <row r="1686" spans="1:14" x14ac:dyDescent="0.25">
      <c r="A1686" s="63"/>
      <c r="B1686" s="2" t="str">
        <f>(H1677-1) &amp; " Surplus Applied to " &amp; H1677</f>
        <v>2023 Surplus Applied to 2024</v>
      </c>
      <c r="C1686" s="63"/>
      <c r="D1686" s="41"/>
      <c r="E1686" s="39"/>
      <c r="F1686" s="39"/>
      <c r="G1686" s="90">
        <f>-H1686</f>
        <v>0</v>
      </c>
      <c r="H1686" s="42">
        <v>0</v>
      </c>
      <c r="L1686" t="str">
        <f t="shared" si="335"/>
        <v>REC only</v>
      </c>
      <c r="M1686" t="str">
        <f t="shared" si="336"/>
        <v>Top of the World - Top of the World</v>
      </c>
      <c r="N1686" t="str">
        <f t="shared" si="344"/>
        <v>2023 Surplus Applied to 2024</v>
      </c>
    </row>
    <row r="1687" spans="1:14" x14ac:dyDescent="0.25">
      <c r="A1687" s="63"/>
      <c r="B1687" s="2" t="str">
        <f>H1677 &amp; " Surplus Applied to " &amp; (H1677-1)</f>
        <v>2024 Surplus Applied to 2023</v>
      </c>
      <c r="C1687" s="63"/>
      <c r="D1687" s="93"/>
      <c r="E1687" s="94"/>
      <c r="F1687" s="94"/>
      <c r="G1687" s="95">
        <f>-H1687</f>
        <v>0</v>
      </c>
      <c r="H1687" s="96">
        <v>0</v>
      </c>
      <c r="L1687" t="str">
        <f t="shared" si="335"/>
        <v>REC only</v>
      </c>
      <c r="M1687" t="str">
        <f t="shared" si="336"/>
        <v>Top of the World - Top of the World</v>
      </c>
      <c r="N1687" t="str">
        <f t="shared" si="344"/>
        <v>2024 Surplus Applied to 2023</v>
      </c>
    </row>
    <row r="1688" spans="1:14" x14ac:dyDescent="0.25">
      <c r="A1688" s="63"/>
      <c r="B1688" s="1" t="s">
        <v>125</v>
      </c>
      <c r="C1688" s="63"/>
      <c r="D1688" s="78">
        <f>SUM(D1678:D1687)</f>
        <v>21727</v>
      </c>
      <c r="E1688" s="78">
        <f>SUM(E1678:E1687)</f>
        <v>0</v>
      </c>
      <c r="F1688" s="78">
        <f>SUM(F1678:F1687)</f>
        <v>0</v>
      </c>
      <c r="G1688" s="78">
        <f>SUM(G1678:G1687)</f>
        <v>0</v>
      </c>
      <c r="H1688" s="78">
        <f>SUM(H1678:H1687)</f>
        <v>0</v>
      </c>
      <c r="L1688" t="str">
        <f t="shared" si="335"/>
        <v>REC only</v>
      </c>
      <c r="M1688" t="str">
        <f t="shared" si="336"/>
        <v>Top of the World - Top of the World</v>
      </c>
      <c r="N1688" t="str">
        <f t="shared" si="344"/>
        <v>Net Surplus Adjustments</v>
      </c>
    </row>
    <row r="1689" spans="1:14" x14ac:dyDescent="0.25">
      <c r="A1689" s="63"/>
      <c r="B1689" s="79"/>
      <c r="C1689" s="63"/>
      <c r="D1689" s="78"/>
      <c r="E1689" s="78"/>
      <c r="F1689" s="78"/>
      <c r="G1689" s="78"/>
      <c r="H1689" s="78"/>
      <c r="L1689" t="str">
        <f t="shared" si="335"/>
        <v>REC only</v>
      </c>
      <c r="M1689" t="str">
        <f t="shared" si="336"/>
        <v>Top of the World - Top of the World</v>
      </c>
    </row>
    <row r="1690" spans="1:14" x14ac:dyDescent="0.25">
      <c r="A1690" s="63"/>
      <c r="B1690" s="1" t="s">
        <v>126</v>
      </c>
      <c r="C1690" s="66"/>
      <c r="D1690" s="97">
        <v>0</v>
      </c>
      <c r="E1690" s="98">
        <v>0</v>
      </c>
      <c r="F1690" s="98">
        <v>0</v>
      </c>
      <c r="G1690" s="98">
        <v>0</v>
      </c>
      <c r="H1690" s="99">
        <v>0</v>
      </c>
      <c r="L1690" t="str">
        <f t="shared" si="335"/>
        <v>REC only</v>
      </c>
      <c r="M1690" t="str">
        <f t="shared" si="336"/>
        <v>Top of the World - Top of the World</v>
      </c>
      <c r="N1690" t="str">
        <f t="shared" ref="N1690" si="345">B1690</f>
        <v>Adjustment for Events Beyond Control</v>
      </c>
    </row>
    <row r="1691" spans="1:14" x14ac:dyDescent="0.25">
      <c r="A1691" s="63"/>
      <c r="B1691" s="79"/>
      <c r="C1691" s="63"/>
      <c r="D1691" s="78"/>
      <c r="E1691" s="78"/>
      <c r="F1691" s="78"/>
      <c r="G1691" s="78"/>
      <c r="H1691" s="78"/>
      <c r="L1691" t="str">
        <f t="shared" si="335"/>
        <v>REC only</v>
      </c>
      <c r="M1691" t="str">
        <f t="shared" si="336"/>
        <v>Top of the World - Top of the World</v>
      </c>
    </row>
    <row r="1692" spans="1:14" ht="18.75" x14ac:dyDescent="0.3">
      <c r="A1692" s="65" t="s">
        <v>138</v>
      </c>
      <c r="B1692" s="63"/>
      <c r="C1692" s="66"/>
      <c r="D1692" s="100">
        <f>SUM(D1664,D1669,D1675,D1688,D1690)</f>
        <v>21727</v>
      </c>
      <c r="E1692" s="100">
        <f>SUM(E1664,E1669,E1675,E1688,E1690)</f>
        <v>0</v>
      </c>
      <c r="F1692" s="100">
        <f>SUM(F1664,F1669,F1675,F1688,F1690)</f>
        <v>0</v>
      </c>
      <c r="G1692" s="100">
        <f>SUM(G1664,G1669,G1675,G1688,G1690)</f>
        <v>0</v>
      </c>
      <c r="H1692" s="101">
        <f>SUM(H1664,H1669,H1675,H1688,H1690)</f>
        <v>0</v>
      </c>
      <c r="L1692" t="str">
        <f t="shared" si="335"/>
        <v>REC only</v>
      </c>
      <c r="M1692" t="str">
        <f t="shared" si="336"/>
        <v>Top of the World - Top of the World</v>
      </c>
    </row>
    <row r="1693" spans="1:14" x14ac:dyDescent="0.25">
      <c r="A1693" s="63"/>
      <c r="B1693" s="79"/>
      <c r="C1693" s="102" t="s">
        <v>128</v>
      </c>
      <c r="D1693" s="78">
        <v>21727</v>
      </c>
      <c r="E1693" s="78">
        <v>0</v>
      </c>
      <c r="F1693" s="78">
        <v>0</v>
      </c>
      <c r="G1693" s="78">
        <v>0</v>
      </c>
      <c r="H1693" s="78">
        <v>0</v>
      </c>
      <c r="L1693" t="str">
        <f t="shared" si="335"/>
        <v>REC only</v>
      </c>
      <c r="M1693" t="str">
        <f t="shared" si="336"/>
        <v>Top of the World - Top of the World</v>
      </c>
    </row>
    <row r="1694" spans="1:14" x14ac:dyDescent="0.25">
      <c r="A1694" s="63" t="s">
        <v>145</v>
      </c>
      <c r="B1694" s="63"/>
      <c r="C1694" s="63"/>
      <c r="D1694" s="64"/>
      <c r="E1694" s="64"/>
      <c r="F1694" s="64"/>
      <c r="G1694" s="64"/>
      <c r="H1694" s="64"/>
      <c r="L1694" t="str">
        <f t="shared" si="335"/>
        <v>REC only</v>
      </c>
      <c r="M1694" t="str">
        <f t="shared" si="336"/>
        <v>Top of the World - Top of the World</v>
      </c>
    </row>
    <row r="1695" spans="1:14" x14ac:dyDescent="0.25">
      <c r="L1695" t="str">
        <f t="shared" si="335"/>
        <v>REC only</v>
      </c>
      <c r="M1695" t="str">
        <f t="shared" si="336"/>
        <v>Top of the World - Top of the World</v>
      </c>
    </row>
    <row r="1696" spans="1:14" ht="21" x14ac:dyDescent="0.35">
      <c r="A1696" s="58">
        <f>A1658+1</f>
        <v>44</v>
      </c>
      <c r="B1696" s="58"/>
      <c r="C1696" s="59" t="s">
        <v>94</v>
      </c>
      <c r="D1696" s="60"/>
      <c r="E1696" s="61"/>
      <c r="F1696" s="61"/>
      <c r="G1696" s="61"/>
      <c r="H1696" s="62"/>
      <c r="L1696" t="str">
        <f t="shared" si="335"/>
        <v>REC only</v>
      </c>
      <c r="M1696" t="str">
        <f t="shared" ref="M1696" si="346">C1696</f>
        <v>Tuana Gulch Wind Park, LLC - Tuana Gulch Wind Park</v>
      </c>
    </row>
    <row r="1697" spans="1:14" x14ac:dyDescent="0.25">
      <c r="A1697" s="63"/>
      <c r="B1697" s="63"/>
      <c r="C1697" s="63" t="s">
        <v>32</v>
      </c>
      <c r="D1697" s="64"/>
      <c r="E1697" s="64"/>
      <c r="F1697" s="64"/>
      <c r="G1697" s="64"/>
      <c r="H1697" s="64"/>
      <c r="L1697" t="str">
        <f t="shared" si="335"/>
        <v>REC only</v>
      </c>
      <c r="M1697" t="str">
        <f t="shared" ref="M1697" si="347">M1696</f>
        <v>Tuana Gulch Wind Park, LLC - Tuana Gulch Wind Park</v>
      </c>
    </row>
    <row r="1698" spans="1:14" ht="18.75" x14ac:dyDescent="0.3">
      <c r="A1698" s="65" t="s">
        <v>134</v>
      </c>
      <c r="B1698" s="65"/>
      <c r="C1698" s="63"/>
      <c r="D1698" s="6">
        <f>E1698-1</f>
        <v>2020</v>
      </c>
      <c r="E1698" s="6">
        <f>F1698-1</f>
        <v>2021</v>
      </c>
      <c r="F1698" s="6">
        <f>G1698-1</f>
        <v>2022</v>
      </c>
      <c r="G1698" s="6">
        <f>H1698-1</f>
        <v>2023</v>
      </c>
      <c r="H1698" s="6">
        <v>2024</v>
      </c>
      <c r="L1698" t="str">
        <f t="shared" si="335"/>
        <v>REC only</v>
      </c>
      <c r="M1698" t="str">
        <f t="shared" si="336"/>
        <v>Tuana Gulch Wind Park, LLC - Tuana Gulch Wind Park</v>
      </c>
    </row>
    <row r="1699" spans="1:14" x14ac:dyDescent="0.25">
      <c r="A1699" s="63"/>
      <c r="B1699" s="2" t="str">
        <f>"Total MWh Produced from " &amp;C1696</f>
        <v>Total MWh Produced from Tuana Gulch Wind Park, LLC - Tuana Gulch Wind Park</v>
      </c>
      <c r="C1699" s="66"/>
      <c r="D1699" s="67">
        <v>0</v>
      </c>
      <c r="E1699" s="67">
        <v>0</v>
      </c>
      <c r="F1699" s="67">
        <v>0</v>
      </c>
      <c r="G1699" s="67">
        <v>0</v>
      </c>
      <c r="H1699" s="68">
        <v>0</v>
      </c>
      <c r="L1699" t="str">
        <f t="shared" si="335"/>
        <v>REC only</v>
      </c>
      <c r="M1699" t="str">
        <f t="shared" si="336"/>
        <v>Tuana Gulch Wind Park, LLC - Tuana Gulch Wind Park</v>
      </c>
      <c r="N1699" t="str">
        <f t="shared" ref="N1699:N1702" si="348">B1699</f>
        <v>Total MWh Produced from Tuana Gulch Wind Park, LLC - Tuana Gulch Wind Park</v>
      </c>
    </row>
    <row r="1700" spans="1:14" x14ac:dyDescent="0.25">
      <c r="A1700" s="63"/>
      <c r="B1700" s="2" t="s">
        <v>102</v>
      </c>
      <c r="C1700" s="66"/>
      <c r="D1700" s="157">
        <v>1</v>
      </c>
      <c r="E1700" s="157">
        <v>1</v>
      </c>
      <c r="F1700" s="157">
        <v>1</v>
      </c>
      <c r="G1700" s="157">
        <v>1</v>
      </c>
      <c r="H1700" s="158">
        <v>1</v>
      </c>
      <c r="L1700" t="str">
        <f t="shared" si="335"/>
        <v>REC only</v>
      </c>
      <c r="M1700" t="str">
        <f t="shared" si="336"/>
        <v>Tuana Gulch Wind Park, LLC - Tuana Gulch Wind Park</v>
      </c>
      <c r="N1700" t="str">
        <f t="shared" si="348"/>
        <v>Percent of MWh Qualifying Under RCW 19.285</v>
      </c>
    </row>
    <row r="1701" spans="1:14" x14ac:dyDescent="0.25">
      <c r="A1701" s="63"/>
      <c r="B1701" s="2" t="s">
        <v>135</v>
      </c>
      <c r="C1701" s="66"/>
      <c r="D1701" s="69">
        <v>1</v>
      </c>
      <c r="E1701" s="69">
        <v>1</v>
      </c>
      <c r="F1701" s="69">
        <v>1</v>
      </c>
      <c r="G1701" s="69">
        <v>1</v>
      </c>
      <c r="H1701" s="70">
        <v>1</v>
      </c>
      <c r="L1701" t="str">
        <f t="shared" ref="L1701:L1764" si="349">VLOOKUP(M1701,$B$4:$D$47,3)</f>
        <v>REC only</v>
      </c>
      <c r="M1701" t="str">
        <f t="shared" ref="M1701:M1764" si="350">M1700</f>
        <v>Tuana Gulch Wind Park, LLC - Tuana Gulch Wind Park</v>
      </c>
      <c r="N1701" t="str">
        <f t="shared" si="348"/>
        <v>Percent of Qualifying MWh Allocated to WA</v>
      </c>
    </row>
    <row r="1702" spans="1:14" x14ac:dyDescent="0.25">
      <c r="A1702" s="63"/>
      <c r="B1702" s="1" t="s">
        <v>101</v>
      </c>
      <c r="C1702" s="79"/>
      <c r="D1702" s="159">
        <f>ROUNDDOWN(D1699*D1700*D1701,0)</f>
        <v>0</v>
      </c>
      <c r="E1702" s="159">
        <f>ROUNDDOWN(E1699*E1700*E1701,0)</f>
        <v>0</v>
      </c>
      <c r="F1702" s="159">
        <f>ROUNDDOWN(F1699*F1700*F1701,0)</f>
        <v>0</v>
      </c>
      <c r="G1702" s="159">
        <f>ROUNDDOWN(G1699*G1700*G1701,0)</f>
        <v>0</v>
      </c>
      <c r="H1702" s="159">
        <f>ROUNDDOWN(H1699*H1700*H1701,0)</f>
        <v>0</v>
      </c>
      <c r="L1702" t="str">
        <f t="shared" si="349"/>
        <v>REC only</v>
      </c>
      <c r="M1702" t="str">
        <f t="shared" si="350"/>
        <v>Tuana Gulch Wind Park, LLC - Tuana Gulch Wind Park</v>
      </c>
      <c r="N1702" t="str">
        <f t="shared" si="348"/>
        <v>Eligible MWh Available for RCW 19.285 Compliance</v>
      </c>
    </row>
    <row r="1703" spans="1:14" x14ac:dyDescent="0.25">
      <c r="A1703" s="63"/>
      <c r="B1703" s="63"/>
      <c r="C1703" s="63"/>
      <c r="D1703" s="71"/>
      <c r="E1703" s="71"/>
      <c r="F1703" s="71"/>
      <c r="G1703" s="72"/>
      <c r="H1703" s="73"/>
      <c r="L1703" t="str">
        <f t="shared" si="349"/>
        <v>REC only</v>
      </c>
      <c r="M1703" t="str">
        <f t="shared" si="350"/>
        <v>Tuana Gulch Wind Park, LLC - Tuana Gulch Wind Park</v>
      </c>
    </row>
    <row r="1704" spans="1:14" ht="18.75" x14ac:dyDescent="0.3">
      <c r="A1704" s="65" t="s">
        <v>136</v>
      </c>
      <c r="B1704" s="63"/>
      <c r="C1704" s="63"/>
      <c r="D1704" s="6">
        <f>E1704-1</f>
        <v>2020</v>
      </c>
      <c r="E1704" s="6">
        <f>F1704-1</f>
        <v>2021</v>
      </c>
      <c r="F1704" s="6">
        <f>G1704-1</f>
        <v>2022</v>
      </c>
      <c r="G1704" s="6">
        <f>H1704-1</f>
        <v>2023</v>
      </c>
      <c r="H1704" s="6">
        <v>2024</v>
      </c>
      <c r="L1704" t="str">
        <f t="shared" si="349"/>
        <v>REC only</v>
      </c>
      <c r="M1704" t="str">
        <f t="shared" si="350"/>
        <v>Tuana Gulch Wind Park, LLC - Tuana Gulch Wind Park</v>
      </c>
    </row>
    <row r="1705" spans="1:14" x14ac:dyDescent="0.25">
      <c r="A1705" s="63"/>
      <c r="B1705" s="2" t="s">
        <v>106</v>
      </c>
      <c r="C1705" s="66"/>
      <c r="D1705" s="109">
        <v>0</v>
      </c>
      <c r="E1705" s="110">
        <v>0</v>
      </c>
      <c r="F1705" s="110">
        <v>0</v>
      </c>
      <c r="G1705" s="110">
        <v>0</v>
      </c>
      <c r="H1705" s="111">
        <v>0</v>
      </c>
      <c r="L1705" t="str">
        <f t="shared" si="349"/>
        <v>REC only</v>
      </c>
      <c r="M1705" t="str">
        <f t="shared" si="350"/>
        <v>Tuana Gulch Wind Park, LLC - Tuana Gulch Wind Park</v>
      </c>
      <c r="N1705" t="str">
        <f t="shared" ref="N1705:N1707" si="351">B1705</f>
        <v>Extra Apprenticeship Credit</v>
      </c>
    </row>
    <row r="1706" spans="1:14" x14ac:dyDescent="0.25">
      <c r="A1706" s="63"/>
      <c r="B1706" s="2" t="s">
        <v>110</v>
      </c>
      <c r="C1706" s="66"/>
      <c r="D1706" s="16">
        <v>0</v>
      </c>
      <c r="E1706" s="112">
        <v>0</v>
      </c>
      <c r="F1706" s="112">
        <v>0</v>
      </c>
      <c r="G1706" s="112">
        <v>0</v>
      </c>
      <c r="H1706" s="113">
        <v>0</v>
      </c>
      <c r="L1706" t="str">
        <f t="shared" si="349"/>
        <v>REC only</v>
      </c>
      <c r="M1706" t="str">
        <f t="shared" si="350"/>
        <v>Tuana Gulch Wind Park, LLC - Tuana Gulch Wind Park</v>
      </c>
      <c r="N1706" t="str">
        <f t="shared" si="351"/>
        <v>Distributed Generation Bonus</v>
      </c>
    </row>
    <row r="1707" spans="1:14" x14ac:dyDescent="0.25">
      <c r="A1707" s="63"/>
      <c r="B1707" s="1" t="s">
        <v>111</v>
      </c>
      <c r="C1707" s="79"/>
      <c r="D1707" s="74">
        <f>ROUND(D1705+D1706,0)</f>
        <v>0</v>
      </c>
      <c r="E1707" s="74">
        <f>ROUND(E1705+E1706,0)</f>
        <v>0</v>
      </c>
      <c r="F1707" s="74">
        <f>ROUND(F1705+F1706,0)</f>
        <v>0</v>
      </c>
      <c r="G1707" s="74">
        <f>ROUND(G1705+G1706,0)</f>
        <v>0</v>
      </c>
      <c r="H1707" s="74">
        <f>ROUND(H1705+H1706,0)</f>
        <v>0</v>
      </c>
      <c r="L1707" t="str">
        <f t="shared" si="349"/>
        <v>REC only</v>
      </c>
      <c r="M1707" t="str">
        <f t="shared" si="350"/>
        <v>Tuana Gulch Wind Park, LLC - Tuana Gulch Wind Park</v>
      </c>
      <c r="N1707" t="str">
        <f t="shared" si="351"/>
        <v>Total Quantity from Non REC Eligible Generation</v>
      </c>
    </row>
    <row r="1708" spans="1:14" x14ac:dyDescent="0.25">
      <c r="A1708" s="63"/>
      <c r="B1708" s="63"/>
      <c r="C1708" s="63"/>
      <c r="D1708" s="75"/>
      <c r="E1708" s="75"/>
      <c r="F1708" s="75"/>
      <c r="G1708" s="75"/>
      <c r="H1708" s="76"/>
      <c r="L1708" t="str">
        <f t="shared" si="349"/>
        <v>REC only</v>
      </c>
      <c r="M1708" t="str">
        <f t="shared" si="350"/>
        <v>Tuana Gulch Wind Park, LLC - Tuana Gulch Wind Park</v>
      </c>
    </row>
    <row r="1709" spans="1:14" ht="18.75" x14ac:dyDescent="0.3">
      <c r="A1709" s="65" t="s">
        <v>137</v>
      </c>
      <c r="B1709" s="63"/>
      <c r="C1709" s="63"/>
      <c r="D1709" s="6">
        <f>E1709-1</f>
        <v>2020</v>
      </c>
      <c r="E1709" s="6">
        <f>F1709-1</f>
        <v>2021</v>
      </c>
      <c r="F1709" s="6">
        <f>G1709-1</f>
        <v>2022</v>
      </c>
      <c r="G1709" s="6">
        <f>H1709-1</f>
        <v>2023</v>
      </c>
      <c r="H1709" s="6">
        <v>2024</v>
      </c>
      <c r="L1709" t="str">
        <f t="shared" si="349"/>
        <v>REC only</v>
      </c>
      <c r="M1709" t="str">
        <f t="shared" si="350"/>
        <v>Tuana Gulch Wind Park, LLC - Tuana Gulch Wind Park</v>
      </c>
    </row>
    <row r="1710" spans="1:14" x14ac:dyDescent="0.25">
      <c r="A1710" s="63"/>
      <c r="B1710" s="2" t="s">
        <v>130</v>
      </c>
      <c r="C1710" s="66"/>
      <c r="D1710" s="67">
        <v>0</v>
      </c>
      <c r="E1710" s="67">
        <v>0</v>
      </c>
      <c r="F1710" s="67">
        <v>0</v>
      </c>
      <c r="G1710" s="67">
        <v>0</v>
      </c>
      <c r="H1710" s="68">
        <v>0</v>
      </c>
      <c r="L1710" t="str">
        <f t="shared" si="349"/>
        <v>REC only</v>
      </c>
      <c r="M1710" t="str">
        <f t="shared" si="350"/>
        <v>Tuana Gulch Wind Park, LLC - Tuana Gulch Wind Park</v>
      </c>
      <c r="N1710" t="str">
        <f t="shared" ref="N1710:N1713" si="352">B1710</f>
        <v>Quantity of RECs Sold</v>
      </c>
    </row>
    <row r="1711" spans="1:14" x14ac:dyDescent="0.25">
      <c r="A1711" s="63"/>
      <c r="B1711" s="77" t="s">
        <v>131</v>
      </c>
      <c r="C1711" s="108"/>
      <c r="D1711" s="103">
        <v>0</v>
      </c>
      <c r="E1711" s="103">
        <v>0</v>
      </c>
      <c r="F1711" s="103">
        <v>0</v>
      </c>
      <c r="G1711" s="103">
        <v>0</v>
      </c>
      <c r="H1711" s="104">
        <v>0</v>
      </c>
      <c r="L1711" t="str">
        <f t="shared" si="349"/>
        <v>REC only</v>
      </c>
      <c r="M1711" t="str">
        <f t="shared" si="350"/>
        <v>Tuana Gulch Wind Park, LLC - Tuana Gulch Wind Park</v>
      </c>
      <c r="N1711" t="str">
        <f t="shared" si="352"/>
        <v>Bonus Incentives Transferred</v>
      </c>
    </row>
    <row r="1712" spans="1:14" x14ac:dyDescent="0.25">
      <c r="A1712" s="63"/>
      <c r="B1712" s="77" t="s">
        <v>132</v>
      </c>
      <c r="D1712" s="105">
        <v>0</v>
      </c>
      <c r="E1712" s="106">
        <v>0</v>
      </c>
      <c r="F1712" s="106">
        <v>0</v>
      </c>
      <c r="G1712" s="106">
        <v>0</v>
      </c>
      <c r="H1712" s="107">
        <v>0</v>
      </c>
      <c r="L1712" t="str">
        <f t="shared" si="349"/>
        <v>REC only</v>
      </c>
      <c r="M1712" t="str">
        <f t="shared" si="350"/>
        <v>Tuana Gulch Wind Park, LLC - Tuana Gulch Wind Park</v>
      </c>
      <c r="N1712" t="str">
        <f t="shared" si="352"/>
        <v>Bonus Incentives Not Realized</v>
      </c>
    </row>
    <row r="1713" spans="1:14" x14ac:dyDescent="0.25">
      <c r="A1713" s="63"/>
      <c r="B1713" s="1" t="s">
        <v>133</v>
      </c>
      <c r="C1713" s="63"/>
      <c r="D1713" s="78">
        <f>SUM(D1710:D1712)</f>
        <v>0</v>
      </c>
      <c r="E1713" s="78">
        <f>SUM(E1710:E1712)</f>
        <v>0</v>
      </c>
      <c r="F1713" s="78">
        <f>SUM(F1710:F1712)</f>
        <v>0</v>
      </c>
      <c r="G1713" s="78">
        <f>SUM(G1710:G1712)</f>
        <v>0</v>
      </c>
      <c r="H1713" s="78">
        <f>SUM(H1710:H1712)</f>
        <v>0</v>
      </c>
      <c r="L1713" t="str">
        <f t="shared" si="349"/>
        <v>REC only</v>
      </c>
      <c r="M1713" t="str">
        <f t="shared" si="350"/>
        <v>Tuana Gulch Wind Park, LLC - Tuana Gulch Wind Park</v>
      </c>
      <c r="N1713" t="str">
        <f t="shared" si="352"/>
        <v>Total Sold / Transferred / Unrealized</v>
      </c>
    </row>
    <row r="1714" spans="1:14" x14ac:dyDescent="0.25">
      <c r="A1714" s="63"/>
      <c r="B1714" s="79"/>
      <c r="C1714" s="63"/>
      <c r="D1714" s="72"/>
      <c r="E1714" s="72"/>
      <c r="F1714" s="72"/>
      <c r="G1714" s="72"/>
      <c r="H1714" s="78"/>
      <c r="L1714" t="str">
        <f t="shared" si="349"/>
        <v>REC only</v>
      </c>
      <c r="M1714" t="str">
        <f t="shared" si="350"/>
        <v>Tuana Gulch Wind Park, LLC - Tuana Gulch Wind Park</v>
      </c>
    </row>
    <row r="1715" spans="1:14" ht="18.75" x14ac:dyDescent="0.3">
      <c r="A1715" s="65" t="s">
        <v>124</v>
      </c>
      <c r="B1715" s="63"/>
      <c r="C1715" s="63"/>
      <c r="D1715" s="6">
        <f>E1715-1</f>
        <v>2020</v>
      </c>
      <c r="E1715" s="6">
        <f>F1715-1</f>
        <v>2021</v>
      </c>
      <c r="F1715" s="6">
        <f>G1715-1</f>
        <v>2022</v>
      </c>
      <c r="G1715" s="6">
        <f>H1715-1</f>
        <v>2023</v>
      </c>
      <c r="H1715" s="6">
        <v>2024</v>
      </c>
      <c r="L1715" t="str">
        <f t="shared" si="349"/>
        <v>REC only</v>
      </c>
      <c r="M1715" t="str">
        <f t="shared" si="350"/>
        <v>Tuana Gulch Wind Park, LLC - Tuana Gulch Wind Park</v>
      </c>
    </row>
    <row r="1716" spans="1:14" x14ac:dyDescent="0.25">
      <c r="A1716" s="63"/>
      <c r="B1716" s="2" t="str">
        <f>(D1715-1) &amp; " Surplus Applied to " &amp; D1715</f>
        <v>2019 Surplus Applied to 2020</v>
      </c>
      <c r="C1716" s="63"/>
      <c r="D1716" s="80">
        <v>7912</v>
      </c>
      <c r="E1716" s="81"/>
      <c r="F1716" s="81"/>
      <c r="G1716" s="81"/>
      <c r="H1716" s="82"/>
      <c r="L1716" t="str">
        <f t="shared" si="349"/>
        <v>REC only</v>
      </c>
      <c r="M1716" t="str">
        <f t="shared" si="350"/>
        <v>Tuana Gulch Wind Park, LLC - Tuana Gulch Wind Park</v>
      </c>
      <c r="N1716" t="str">
        <f t="shared" ref="N1716:N1726" si="353">B1716</f>
        <v>2019 Surplus Applied to 2020</v>
      </c>
    </row>
    <row r="1717" spans="1:14" x14ac:dyDescent="0.25">
      <c r="A1717" s="63"/>
      <c r="B1717" s="2" t="str">
        <f>D1715 &amp; " Surplus Applied to " &amp; (D1715-1)</f>
        <v>2020 Surplus Applied to 2019</v>
      </c>
      <c r="C1717" s="63"/>
      <c r="D1717" s="83">
        <v>0</v>
      </c>
      <c r="E1717" s="84"/>
      <c r="F1717" s="84"/>
      <c r="G1717" s="84"/>
      <c r="H1717" s="85"/>
      <c r="L1717" t="str">
        <f t="shared" si="349"/>
        <v>REC only</v>
      </c>
      <c r="M1717" t="str">
        <f t="shared" si="350"/>
        <v>Tuana Gulch Wind Park, LLC - Tuana Gulch Wind Park</v>
      </c>
      <c r="N1717" t="str">
        <f t="shared" si="353"/>
        <v>2020 Surplus Applied to 2019</v>
      </c>
    </row>
    <row r="1718" spans="1:14" x14ac:dyDescent="0.25">
      <c r="A1718" s="63"/>
      <c r="B1718" s="2" t="str">
        <f>(E1715-1) &amp; " Surplus Applied to " &amp; E1715</f>
        <v>2020 Surplus Applied to 2021</v>
      </c>
      <c r="C1718" s="63"/>
      <c r="D1718" s="86">
        <f>-E1718</f>
        <v>0</v>
      </c>
      <c r="E1718" s="87">
        <v>0</v>
      </c>
      <c r="F1718" s="35"/>
      <c r="G1718" s="35"/>
      <c r="H1718" s="36"/>
      <c r="L1718" t="str">
        <f t="shared" si="349"/>
        <v>REC only</v>
      </c>
      <c r="M1718" t="str">
        <f t="shared" si="350"/>
        <v>Tuana Gulch Wind Park, LLC - Tuana Gulch Wind Park</v>
      </c>
      <c r="N1718" t="str">
        <f t="shared" si="353"/>
        <v>2020 Surplus Applied to 2021</v>
      </c>
    </row>
    <row r="1719" spans="1:14" x14ac:dyDescent="0.25">
      <c r="A1719" s="63"/>
      <c r="B1719" s="2" t="str">
        <f>E1715 &amp; " Surplus Applied to " &amp; (E1715-1)</f>
        <v>2021 Surplus Applied to 2020</v>
      </c>
      <c r="C1719" s="63"/>
      <c r="D1719" s="88">
        <f>-E1719</f>
        <v>0</v>
      </c>
      <c r="E1719" s="89">
        <v>0</v>
      </c>
      <c r="F1719" s="84"/>
      <c r="G1719" s="84"/>
      <c r="H1719" s="85"/>
      <c r="L1719" t="str">
        <f t="shared" si="349"/>
        <v>REC only</v>
      </c>
      <c r="M1719" t="str">
        <f t="shared" si="350"/>
        <v>Tuana Gulch Wind Park, LLC - Tuana Gulch Wind Park</v>
      </c>
      <c r="N1719" t="str">
        <f t="shared" si="353"/>
        <v>2021 Surplus Applied to 2020</v>
      </c>
    </row>
    <row r="1720" spans="1:14" x14ac:dyDescent="0.25">
      <c r="A1720" s="63"/>
      <c r="B1720" s="2" t="str">
        <f>(F1715-1) &amp; " Surplus Applied to " &amp; F1715</f>
        <v>2021 Surplus Applied to 2022</v>
      </c>
      <c r="C1720" s="63"/>
      <c r="D1720" s="41"/>
      <c r="E1720" s="90">
        <f>-F1720</f>
        <v>0</v>
      </c>
      <c r="F1720" s="38">
        <v>0</v>
      </c>
      <c r="G1720" s="39"/>
      <c r="H1720" s="40"/>
      <c r="L1720" t="str">
        <f t="shared" si="349"/>
        <v>REC only</v>
      </c>
      <c r="M1720" t="str">
        <f t="shared" si="350"/>
        <v>Tuana Gulch Wind Park, LLC - Tuana Gulch Wind Park</v>
      </c>
      <c r="N1720" t="str">
        <f t="shared" si="353"/>
        <v>2021 Surplus Applied to 2022</v>
      </c>
    </row>
    <row r="1721" spans="1:14" x14ac:dyDescent="0.25">
      <c r="A1721" s="63"/>
      <c r="B1721" s="2" t="str">
        <f>F1715 &amp; " Surplus Applied to " &amp; (F1715-1)</f>
        <v>2022 Surplus Applied to 2021</v>
      </c>
      <c r="C1721" s="63"/>
      <c r="D1721" s="91"/>
      <c r="E1721" s="92">
        <f>-F1721</f>
        <v>0</v>
      </c>
      <c r="F1721" s="89">
        <v>0</v>
      </c>
      <c r="G1721" s="84"/>
      <c r="H1721" s="85"/>
      <c r="L1721" t="str">
        <f t="shared" si="349"/>
        <v>REC only</v>
      </c>
      <c r="M1721" t="str">
        <f t="shared" si="350"/>
        <v>Tuana Gulch Wind Park, LLC - Tuana Gulch Wind Park</v>
      </c>
      <c r="N1721" t="str">
        <f t="shared" si="353"/>
        <v>2022 Surplus Applied to 2021</v>
      </c>
    </row>
    <row r="1722" spans="1:14" x14ac:dyDescent="0.25">
      <c r="A1722" s="63"/>
      <c r="B1722" s="2" t="str">
        <f>(G1715-1) &amp; " Surplus Applied to " &amp; G1715</f>
        <v>2022 Surplus Applied to 2023</v>
      </c>
      <c r="C1722" s="63"/>
      <c r="D1722" s="41"/>
      <c r="E1722" s="39"/>
      <c r="F1722" s="90">
        <f>-G1722</f>
        <v>0</v>
      </c>
      <c r="G1722" s="38">
        <v>0</v>
      </c>
      <c r="H1722" s="40"/>
      <c r="L1722" t="str">
        <f t="shared" si="349"/>
        <v>REC only</v>
      </c>
      <c r="M1722" t="str">
        <f t="shared" si="350"/>
        <v>Tuana Gulch Wind Park, LLC - Tuana Gulch Wind Park</v>
      </c>
      <c r="N1722" t="str">
        <f t="shared" si="353"/>
        <v>2022 Surplus Applied to 2023</v>
      </c>
    </row>
    <row r="1723" spans="1:14" x14ac:dyDescent="0.25">
      <c r="A1723" s="63"/>
      <c r="B1723" s="2" t="str">
        <f>G1715 &amp; " Surplus Applied to " &amp; (G1715-1)</f>
        <v>2023 Surplus Applied to 2022</v>
      </c>
      <c r="C1723" s="63"/>
      <c r="D1723" s="91"/>
      <c r="E1723" s="84"/>
      <c r="F1723" s="92">
        <f>-G1723</f>
        <v>0</v>
      </c>
      <c r="G1723" s="89">
        <v>0</v>
      </c>
      <c r="H1723" s="85"/>
      <c r="L1723" t="str">
        <f t="shared" si="349"/>
        <v>REC only</v>
      </c>
      <c r="M1723" t="str">
        <f t="shared" si="350"/>
        <v>Tuana Gulch Wind Park, LLC - Tuana Gulch Wind Park</v>
      </c>
      <c r="N1723" t="str">
        <f t="shared" si="353"/>
        <v>2023 Surplus Applied to 2022</v>
      </c>
    </row>
    <row r="1724" spans="1:14" x14ac:dyDescent="0.25">
      <c r="A1724" s="63"/>
      <c r="B1724" s="2" t="str">
        <f>(H1715-1) &amp; " Surplus Applied to " &amp; H1715</f>
        <v>2023 Surplus Applied to 2024</v>
      </c>
      <c r="C1724" s="63"/>
      <c r="D1724" s="41"/>
      <c r="E1724" s="39"/>
      <c r="F1724" s="39"/>
      <c r="G1724" s="90">
        <f>-H1724</f>
        <v>0</v>
      </c>
      <c r="H1724" s="42">
        <v>0</v>
      </c>
      <c r="L1724" t="str">
        <f t="shared" si="349"/>
        <v>REC only</v>
      </c>
      <c r="M1724" t="str">
        <f t="shared" si="350"/>
        <v>Tuana Gulch Wind Park, LLC - Tuana Gulch Wind Park</v>
      </c>
      <c r="N1724" t="str">
        <f t="shared" si="353"/>
        <v>2023 Surplus Applied to 2024</v>
      </c>
    </row>
    <row r="1725" spans="1:14" x14ac:dyDescent="0.25">
      <c r="A1725" s="63"/>
      <c r="B1725" s="2" t="str">
        <f>H1715 &amp; " Surplus Applied to " &amp; (H1715-1)</f>
        <v>2024 Surplus Applied to 2023</v>
      </c>
      <c r="C1725" s="63"/>
      <c r="D1725" s="93"/>
      <c r="E1725" s="94"/>
      <c r="F1725" s="94"/>
      <c r="G1725" s="95">
        <f>-H1725</f>
        <v>0</v>
      </c>
      <c r="H1725" s="96">
        <v>0</v>
      </c>
      <c r="L1725" t="str">
        <f t="shared" si="349"/>
        <v>REC only</v>
      </c>
      <c r="M1725" t="str">
        <f t="shared" si="350"/>
        <v>Tuana Gulch Wind Park, LLC - Tuana Gulch Wind Park</v>
      </c>
      <c r="N1725" t="str">
        <f t="shared" si="353"/>
        <v>2024 Surplus Applied to 2023</v>
      </c>
    </row>
    <row r="1726" spans="1:14" x14ac:dyDescent="0.25">
      <c r="A1726" s="63"/>
      <c r="B1726" s="1" t="s">
        <v>125</v>
      </c>
      <c r="C1726" s="63"/>
      <c r="D1726" s="78">
        <f>SUM(D1716:D1725)</f>
        <v>7912</v>
      </c>
      <c r="E1726" s="78">
        <f>SUM(E1716:E1725)</f>
        <v>0</v>
      </c>
      <c r="F1726" s="78">
        <f>SUM(F1716:F1725)</f>
        <v>0</v>
      </c>
      <c r="G1726" s="78">
        <f>SUM(G1716:G1725)</f>
        <v>0</v>
      </c>
      <c r="H1726" s="78">
        <f>SUM(H1716:H1725)</f>
        <v>0</v>
      </c>
      <c r="L1726" t="str">
        <f t="shared" si="349"/>
        <v>REC only</v>
      </c>
      <c r="M1726" t="str">
        <f t="shared" si="350"/>
        <v>Tuana Gulch Wind Park, LLC - Tuana Gulch Wind Park</v>
      </c>
      <c r="N1726" t="str">
        <f t="shared" si="353"/>
        <v>Net Surplus Adjustments</v>
      </c>
    </row>
    <row r="1727" spans="1:14" x14ac:dyDescent="0.25">
      <c r="A1727" s="63"/>
      <c r="B1727" s="79"/>
      <c r="C1727" s="63"/>
      <c r="D1727" s="78"/>
      <c r="E1727" s="78"/>
      <c r="F1727" s="78"/>
      <c r="G1727" s="78"/>
      <c r="H1727" s="78"/>
      <c r="L1727" t="str">
        <f t="shared" si="349"/>
        <v>REC only</v>
      </c>
      <c r="M1727" t="str">
        <f t="shared" si="350"/>
        <v>Tuana Gulch Wind Park, LLC - Tuana Gulch Wind Park</v>
      </c>
    </row>
    <row r="1728" spans="1:14" x14ac:dyDescent="0.25">
      <c r="A1728" s="63"/>
      <c r="B1728" s="1" t="s">
        <v>126</v>
      </c>
      <c r="C1728" s="66"/>
      <c r="D1728" s="97">
        <v>0</v>
      </c>
      <c r="E1728" s="98">
        <v>0</v>
      </c>
      <c r="F1728" s="98">
        <v>0</v>
      </c>
      <c r="G1728" s="98">
        <v>0</v>
      </c>
      <c r="H1728" s="99">
        <v>0</v>
      </c>
      <c r="L1728" t="str">
        <f t="shared" si="349"/>
        <v>REC only</v>
      </c>
      <c r="M1728" t="str">
        <f t="shared" si="350"/>
        <v>Tuana Gulch Wind Park, LLC - Tuana Gulch Wind Park</v>
      </c>
      <c r="N1728" t="str">
        <f t="shared" ref="N1728" si="354">B1728</f>
        <v>Adjustment for Events Beyond Control</v>
      </c>
    </row>
    <row r="1729" spans="1:14" x14ac:dyDescent="0.25">
      <c r="A1729" s="63"/>
      <c r="B1729" s="79"/>
      <c r="C1729" s="63"/>
      <c r="D1729" s="78"/>
      <c r="E1729" s="78"/>
      <c r="F1729" s="78"/>
      <c r="G1729" s="78"/>
      <c r="H1729" s="78"/>
      <c r="L1729" t="str">
        <f t="shared" si="349"/>
        <v>REC only</v>
      </c>
      <c r="M1729" t="str">
        <f t="shared" si="350"/>
        <v>Tuana Gulch Wind Park, LLC - Tuana Gulch Wind Park</v>
      </c>
    </row>
    <row r="1730" spans="1:14" ht="18.75" x14ac:dyDescent="0.3">
      <c r="A1730" s="65" t="s">
        <v>138</v>
      </c>
      <c r="B1730" s="63"/>
      <c r="C1730" s="66"/>
      <c r="D1730" s="100">
        <f>SUM(D1702,D1707,D1713,D1726,D1728)</f>
        <v>7912</v>
      </c>
      <c r="E1730" s="100">
        <f>SUM(E1702,E1707,E1713,E1726,E1728)</f>
        <v>0</v>
      </c>
      <c r="F1730" s="100">
        <f>SUM(F1702,F1707,F1713,F1726,F1728)</f>
        <v>0</v>
      </c>
      <c r="G1730" s="100">
        <f>SUM(G1702,G1707,G1713,G1726,G1728)</f>
        <v>0</v>
      </c>
      <c r="H1730" s="101">
        <f>SUM(H1702,H1707,H1713,H1726,H1728)</f>
        <v>0</v>
      </c>
      <c r="L1730" t="str">
        <f t="shared" si="349"/>
        <v>REC only</v>
      </c>
      <c r="M1730" t="str">
        <f t="shared" si="350"/>
        <v>Tuana Gulch Wind Park, LLC - Tuana Gulch Wind Park</v>
      </c>
    </row>
    <row r="1731" spans="1:14" x14ac:dyDescent="0.25">
      <c r="A1731" s="63"/>
      <c r="B1731" s="79"/>
      <c r="C1731" s="102" t="s">
        <v>128</v>
      </c>
      <c r="D1731" s="78">
        <v>7912</v>
      </c>
      <c r="E1731" s="78">
        <v>0</v>
      </c>
      <c r="F1731" s="78">
        <v>0</v>
      </c>
      <c r="G1731" s="78">
        <v>0</v>
      </c>
      <c r="H1731" s="78">
        <v>0</v>
      </c>
      <c r="L1731" t="str">
        <f t="shared" si="349"/>
        <v>REC only</v>
      </c>
      <c r="M1731" t="str">
        <f t="shared" si="350"/>
        <v>Tuana Gulch Wind Park, LLC - Tuana Gulch Wind Park</v>
      </c>
    </row>
    <row r="1732" spans="1:14" x14ac:dyDescent="0.25">
      <c r="A1732" s="63" t="s">
        <v>145</v>
      </c>
      <c r="B1732" s="63"/>
      <c r="C1732" s="63"/>
      <c r="D1732" s="64"/>
      <c r="E1732" s="64"/>
      <c r="F1732" s="64"/>
      <c r="G1732" s="64"/>
      <c r="H1732" s="64"/>
      <c r="L1732" t="str">
        <f t="shared" si="349"/>
        <v>REC only</v>
      </c>
      <c r="M1732" t="str">
        <f t="shared" si="350"/>
        <v>Tuana Gulch Wind Park, LLC - Tuana Gulch Wind Park</v>
      </c>
    </row>
    <row r="1733" spans="1:14" x14ac:dyDescent="0.25">
      <c r="L1733" t="str">
        <f t="shared" si="349"/>
        <v>REC only</v>
      </c>
      <c r="M1733" t="str">
        <f t="shared" si="350"/>
        <v>Tuana Gulch Wind Park, LLC - Tuana Gulch Wind Park</v>
      </c>
    </row>
    <row r="1734" spans="1:14" ht="21" x14ac:dyDescent="0.35">
      <c r="A1734" s="58">
        <f>A1696+1</f>
        <v>45</v>
      </c>
      <c r="B1734" s="58"/>
      <c r="C1734" s="59" t="s">
        <v>96</v>
      </c>
      <c r="D1734" s="60"/>
      <c r="E1734" s="61"/>
      <c r="F1734" s="61"/>
      <c r="G1734" s="61"/>
      <c r="H1734" s="62"/>
      <c r="L1734" t="str">
        <f t="shared" si="349"/>
        <v>REC only</v>
      </c>
      <c r="M1734" t="str">
        <f t="shared" ref="M1734" si="355">C1734</f>
        <v>Tuana Springs Energy, LLC - Tuana Springs</v>
      </c>
    </row>
    <row r="1735" spans="1:14" x14ac:dyDescent="0.25">
      <c r="A1735" s="63"/>
      <c r="B1735" s="63"/>
      <c r="C1735" s="63" t="s">
        <v>32</v>
      </c>
      <c r="D1735" s="64"/>
      <c r="E1735" s="64"/>
      <c r="F1735" s="64"/>
      <c r="G1735" s="64"/>
      <c r="H1735" s="64"/>
      <c r="L1735" t="str">
        <f t="shared" si="349"/>
        <v>REC only</v>
      </c>
      <c r="M1735" t="str">
        <f t="shared" ref="M1735" si="356">M1734</f>
        <v>Tuana Springs Energy, LLC - Tuana Springs</v>
      </c>
    </row>
    <row r="1736" spans="1:14" ht="18.75" x14ac:dyDescent="0.3">
      <c r="A1736" s="65" t="s">
        <v>134</v>
      </c>
      <c r="B1736" s="65"/>
      <c r="C1736" s="63"/>
      <c r="D1736" s="6">
        <f>E1736-1</f>
        <v>2020</v>
      </c>
      <c r="E1736" s="6">
        <f>F1736-1</f>
        <v>2021</v>
      </c>
      <c r="F1736" s="6">
        <f>G1736-1</f>
        <v>2022</v>
      </c>
      <c r="G1736" s="6">
        <f>H1736-1</f>
        <v>2023</v>
      </c>
      <c r="H1736" s="6">
        <v>2024</v>
      </c>
      <c r="L1736" t="str">
        <f t="shared" si="349"/>
        <v>REC only</v>
      </c>
      <c r="M1736" t="str">
        <f t="shared" si="350"/>
        <v>Tuana Springs Energy, LLC - Tuana Springs</v>
      </c>
    </row>
    <row r="1737" spans="1:14" x14ac:dyDescent="0.25">
      <c r="A1737" s="63"/>
      <c r="B1737" s="2" t="str">
        <f>"Total MWh Produced from " &amp;C1734</f>
        <v>Total MWh Produced from Tuana Springs Energy, LLC - Tuana Springs</v>
      </c>
      <c r="C1737" s="66"/>
      <c r="D1737" s="67">
        <v>10000</v>
      </c>
      <c r="E1737" s="67">
        <v>0</v>
      </c>
      <c r="F1737" s="67">
        <v>0</v>
      </c>
      <c r="G1737" s="67">
        <v>0</v>
      </c>
      <c r="H1737" s="68">
        <v>0</v>
      </c>
      <c r="L1737" t="str">
        <f t="shared" si="349"/>
        <v>REC only</v>
      </c>
      <c r="M1737" t="str">
        <f t="shared" si="350"/>
        <v>Tuana Springs Energy, LLC - Tuana Springs</v>
      </c>
      <c r="N1737" t="str">
        <f t="shared" ref="N1737:N1740" si="357">B1737</f>
        <v>Total MWh Produced from Tuana Springs Energy, LLC - Tuana Springs</v>
      </c>
    </row>
    <row r="1738" spans="1:14" x14ac:dyDescent="0.25">
      <c r="A1738" s="63"/>
      <c r="B1738" s="2" t="s">
        <v>102</v>
      </c>
      <c r="C1738" s="66"/>
      <c r="D1738" s="157">
        <v>1</v>
      </c>
      <c r="E1738" s="157">
        <v>1</v>
      </c>
      <c r="F1738" s="157">
        <v>1</v>
      </c>
      <c r="G1738" s="157">
        <v>1</v>
      </c>
      <c r="H1738" s="158">
        <v>1</v>
      </c>
      <c r="L1738" t="str">
        <f t="shared" si="349"/>
        <v>REC only</v>
      </c>
      <c r="M1738" t="str">
        <f t="shared" si="350"/>
        <v>Tuana Springs Energy, LLC - Tuana Springs</v>
      </c>
      <c r="N1738" t="str">
        <f t="shared" si="357"/>
        <v>Percent of MWh Qualifying Under RCW 19.285</v>
      </c>
    </row>
    <row r="1739" spans="1:14" x14ac:dyDescent="0.25">
      <c r="A1739" s="63"/>
      <c r="B1739" s="2" t="s">
        <v>135</v>
      </c>
      <c r="C1739" s="66"/>
      <c r="D1739" s="69">
        <v>1</v>
      </c>
      <c r="E1739" s="69">
        <v>1</v>
      </c>
      <c r="F1739" s="69">
        <v>1</v>
      </c>
      <c r="G1739" s="69">
        <v>1</v>
      </c>
      <c r="H1739" s="70">
        <v>1</v>
      </c>
      <c r="L1739" t="str">
        <f t="shared" si="349"/>
        <v>REC only</v>
      </c>
      <c r="M1739" t="str">
        <f t="shared" si="350"/>
        <v>Tuana Springs Energy, LLC - Tuana Springs</v>
      </c>
      <c r="N1739" t="str">
        <f t="shared" si="357"/>
        <v>Percent of Qualifying MWh Allocated to WA</v>
      </c>
    </row>
    <row r="1740" spans="1:14" x14ac:dyDescent="0.25">
      <c r="A1740" s="63"/>
      <c r="B1740" s="1" t="s">
        <v>101</v>
      </c>
      <c r="C1740" s="79"/>
      <c r="D1740" s="159">
        <f>ROUNDDOWN(D1737*D1738*D1739,0)</f>
        <v>10000</v>
      </c>
      <c r="E1740" s="159">
        <f>ROUNDDOWN(E1737*E1738*E1739,0)</f>
        <v>0</v>
      </c>
      <c r="F1740" s="159">
        <f>ROUNDDOWN(F1737*F1738*F1739,0)</f>
        <v>0</v>
      </c>
      <c r="G1740" s="159">
        <f>ROUNDDOWN(G1737*G1738*G1739,0)</f>
        <v>0</v>
      </c>
      <c r="H1740" s="159">
        <f>ROUNDDOWN(H1737*H1738*H1739,0)</f>
        <v>0</v>
      </c>
      <c r="L1740" t="str">
        <f t="shared" si="349"/>
        <v>REC only</v>
      </c>
      <c r="M1740" t="str">
        <f t="shared" si="350"/>
        <v>Tuana Springs Energy, LLC - Tuana Springs</v>
      </c>
      <c r="N1740" t="str">
        <f t="shared" si="357"/>
        <v>Eligible MWh Available for RCW 19.285 Compliance</v>
      </c>
    </row>
    <row r="1741" spans="1:14" x14ac:dyDescent="0.25">
      <c r="A1741" s="63"/>
      <c r="B1741" s="63"/>
      <c r="C1741" s="63"/>
      <c r="D1741" s="71"/>
      <c r="E1741" s="71"/>
      <c r="F1741" s="71"/>
      <c r="G1741" s="72"/>
      <c r="H1741" s="73"/>
      <c r="L1741" t="str">
        <f t="shared" si="349"/>
        <v>REC only</v>
      </c>
      <c r="M1741" t="str">
        <f t="shared" si="350"/>
        <v>Tuana Springs Energy, LLC - Tuana Springs</v>
      </c>
    </row>
    <row r="1742" spans="1:14" ht="18.75" x14ac:dyDescent="0.3">
      <c r="A1742" s="65" t="s">
        <v>136</v>
      </c>
      <c r="B1742" s="63"/>
      <c r="C1742" s="63"/>
      <c r="D1742" s="6">
        <f>E1742-1</f>
        <v>2020</v>
      </c>
      <c r="E1742" s="6">
        <f>F1742-1</f>
        <v>2021</v>
      </c>
      <c r="F1742" s="6">
        <f>G1742-1</f>
        <v>2022</v>
      </c>
      <c r="G1742" s="6">
        <f>H1742-1</f>
        <v>2023</v>
      </c>
      <c r="H1742" s="6">
        <v>2024</v>
      </c>
      <c r="L1742" t="str">
        <f t="shared" si="349"/>
        <v>REC only</v>
      </c>
      <c r="M1742" t="str">
        <f t="shared" si="350"/>
        <v>Tuana Springs Energy, LLC - Tuana Springs</v>
      </c>
    </row>
    <row r="1743" spans="1:14" x14ac:dyDescent="0.25">
      <c r="A1743" s="63"/>
      <c r="B1743" s="2" t="s">
        <v>106</v>
      </c>
      <c r="C1743" s="66"/>
      <c r="D1743" s="109">
        <v>0</v>
      </c>
      <c r="E1743" s="110">
        <v>0</v>
      </c>
      <c r="F1743" s="110">
        <v>0</v>
      </c>
      <c r="G1743" s="110">
        <v>0</v>
      </c>
      <c r="H1743" s="111">
        <v>0</v>
      </c>
      <c r="L1743" t="str">
        <f t="shared" si="349"/>
        <v>REC only</v>
      </c>
      <c r="M1743" t="str">
        <f t="shared" si="350"/>
        <v>Tuana Springs Energy, LLC - Tuana Springs</v>
      </c>
      <c r="N1743" t="str">
        <f t="shared" ref="N1743:N1745" si="358">B1743</f>
        <v>Extra Apprenticeship Credit</v>
      </c>
    </row>
    <row r="1744" spans="1:14" x14ac:dyDescent="0.25">
      <c r="A1744" s="63"/>
      <c r="B1744" s="2" t="s">
        <v>110</v>
      </c>
      <c r="C1744" s="66"/>
      <c r="D1744" s="16">
        <v>0</v>
      </c>
      <c r="E1744" s="112">
        <v>0</v>
      </c>
      <c r="F1744" s="112">
        <v>0</v>
      </c>
      <c r="G1744" s="112">
        <v>0</v>
      </c>
      <c r="H1744" s="113">
        <v>0</v>
      </c>
      <c r="L1744" t="str">
        <f t="shared" si="349"/>
        <v>REC only</v>
      </c>
      <c r="M1744" t="str">
        <f t="shared" si="350"/>
        <v>Tuana Springs Energy, LLC - Tuana Springs</v>
      </c>
      <c r="N1744" t="str">
        <f t="shared" si="358"/>
        <v>Distributed Generation Bonus</v>
      </c>
    </row>
    <row r="1745" spans="1:14" x14ac:dyDescent="0.25">
      <c r="A1745" s="63"/>
      <c r="B1745" s="1" t="s">
        <v>111</v>
      </c>
      <c r="C1745" s="79"/>
      <c r="D1745" s="74">
        <f>ROUND(D1743+D1744,0)</f>
        <v>0</v>
      </c>
      <c r="E1745" s="74">
        <f>ROUND(E1743+E1744,0)</f>
        <v>0</v>
      </c>
      <c r="F1745" s="74">
        <f>ROUND(F1743+F1744,0)</f>
        <v>0</v>
      </c>
      <c r="G1745" s="74">
        <f>ROUND(G1743+G1744,0)</f>
        <v>0</v>
      </c>
      <c r="H1745" s="74">
        <f>ROUND(H1743+H1744,0)</f>
        <v>0</v>
      </c>
      <c r="L1745" t="str">
        <f t="shared" si="349"/>
        <v>REC only</v>
      </c>
      <c r="M1745" t="str">
        <f t="shared" si="350"/>
        <v>Tuana Springs Energy, LLC - Tuana Springs</v>
      </c>
      <c r="N1745" t="str">
        <f t="shared" si="358"/>
        <v>Total Quantity from Non REC Eligible Generation</v>
      </c>
    </row>
    <row r="1746" spans="1:14" x14ac:dyDescent="0.25">
      <c r="A1746" s="63"/>
      <c r="B1746" s="63"/>
      <c r="C1746" s="63"/>
      <c r="D1746" s="75"/>
      <c r="E1746" s="75"/>
      <c r="F1746" s="75"/>
      <c r="G1746" s="75"/>
      <c r="H1746" s="76"/>
      <c r="L1746" t="str">
        <f t="shared" si="349"/>
        <v>REC only</v>
      </c>
      <c r="M1746" t="str">
        <f t="shared" si="350"/>
        <v>Tuana Springs Energy, LLC - Tuana Springs</v>
      </c>
    </row>
    <row r="1747" spans="1:14" ht="18.75" x14ac:dyDescent="0.3">
      <c r="A1747" s="65" t="s">
        <v>137</v>
      </c>
      <c r="B1747" s="63"/>
      <c r="C1747" s="63"/>
      <c r="D1747" s="6">
        <f>E1747-1</f>
        <v>2020</v>
      </c>
      <c r="E1747" s="6">
        <f>F1747-1</f>
        <v>2021</v>
      </c>
      <c r="F1747" s="6">
        <f>G1747-1</f>
        <v>2022</v>
      </c>
      <c r="G1747" s="6">
        <f>H1747-1</f>
        <v>2023</v>
      </c>
      <c r="H1747" s="6">
        <v>2024</v>
      </c>
      <c r="L1747" t="str">
        <f t="shared" si="349"/>
        <v>REC only</v>
      </c>
      <c r="M1747" t="str">
        <f t="shared" si="350"/>
        <v>Tuana Springs Energy, LLC - Tuana Springs</v>
      </c>
    </row>
    <row r="1748" spans="1:14" x14ac:dyDescent="0.25">
      <c r="A1748" s="63"/>
      <c r="B1748" s="2" t="s">
        <v>130</v>
      </c>
      <c r="C1748" s="66"/>
      <c r="D1748" s="67">
        <v>0</v>
      </c>
      <c r="E1748" s="67">
        <v>0</v>
      </c>
      <c r="F1748" s="67">
        <v>0</v>
      </c>
      <c r="G1748" s="67">
        <v>0</v>
      </c>
      <c r="H1748" s="68">
        <v>0</v>
      </c>
      <c r="L1748" t="str">
        <f t="shared" si="349"/>
        <v>REC only</v>
      </c>
      <c r="M1748" t="str">
        <f t="shared" si="350"/>
        <v>Tuana Springs Energy, LLC - Tuana Springs</v>
      </c>
      <c r="N1748" t="str">
        <f t="shared" ref="N1748:N1751" si="359">B1748</f>
        <v>Quantity of RECs Sold</v>
      </c>
    </row>
    <row r="1749" spans="1:14" x14ac:dyDescent="0.25">
      <c r="A1749" s="63"/>
      <c r="B1749" s="77" t="s">
        <v>131</v>
      </c>
      <c r="C1749" s="108"/>
      <c r="D1749" s="103">
        <v>0</v>
      </c>
      <c r="E1749" s="103">
        <v>0</v>
      </c>
      <c r="F1749" s="103">
        <v>0</v>
      </c>
      <c r="G1749" s="103">
        <v>0</v>
      </c>
      <c r="H1749" s="104">
        <v>0</v>
      </c>
      <c r="L1749" t="str">
        <f t="shared" si="349"/>
        <v>REC only</v>
      </c>
      <c r="M1749" t="str">
        <f t="shared" si="350"/>
        <v>Tuana Springs Energy, LLC - Tuana Springs</v>
      </c>
      <c r="N1749" t="str">
        <f t="shared" si="359"/>
        <v>Bonus Incentives Transferred</v>
      </c>
    </row>
    <row r="1750" spans="1:14" x14ac:dyDescent="0.25">
      <c r="A1750" s="63"/>
      <c r="B1750" s="77" t="s">
        <v>132</v>
      </c>
      <c r="D1750" s="105">
        <v>0</v>
      </c>
      <c r="E1750" s="106">
        <v>0</v>
      </c>
      <c r="F1750" s="106">
        <v>0</v>
      </c>
      <c r="G1750" s="106">
        <v>0</v>
      </c>
      <c r="H1750" s="107">
        <v>0</v>
      </c>
      <c r="L1750" t="str">
        <f t="shared" si="349"/>
        <v>REC only</v>
      </c>
      <c r="M1750" t="str">
        <f t="shared" si="350"/>
        <v>Tuana Springs Energy, LLC - Tuana Springs</v>
      </c>
      <c r="N1750" t="str">
        <f t="shared" si="359"/>
        <v>Bonus Incentives Not Realized</v>
      </c>
    </row>
    <row r="1751" spans="1:14" x14ac:dyDescent="0.25">
      <c r="A1751" s="63"/>
      <c r="B1751" s="1" t="s">
        <v>133</v>
      </c>
      <c r="C1751" s="63"/>
      <c r="D1751" s="78">
        <f>SUM(D1748:D1750)</f>
        <v>0</v>
      </c>
      <c r="E1751" s="78">
        <f>SUM(E1748:E1750)</f>
        <v>0</v>
      </c>
      <c r="F1751" s="78">
        <f>SUM(F1748:F1750)</f>
        <v>0</v>
      </c>
      <c r="G1751" s="78">
        <f>SUM(G1748:G1750)</f>
        <v>0</v>
      </c>
      <c r="H1751" s="78">
        <f>SUM(H1748:H1750)</f>
        <v>0</v>
      </c>
      <c r="L1751" t="str">
        <f t="shared" si="349"/>
        <v>REC only</v>
      </c>
      <c r="M1751" t="str">
        <f t="shared" si="350"/>
        <v>Tuana Springs Energy, LLC - Tuana Springs</v>
      </c>
      <c r="N1751" t="str">
        <f t="shared" si="359"/>
        <v>Total Sold / Transferred / Unrealized</v>
      </c>
    </row>
    <row r="1752" spans="1:14" x14ac:dyDescent="0.25">
      <c r="A1752" s="63"/>
      <c r="B1752" s="79"/>
      <c r="C1752" s="63"/>
      <c r="D1752" s="72"/>
      <c r="E1752" s="72"/>
      <c r="F1752" s="72"/>
      <c r="G1752" s="72"/>
      <c r="H1752" s="78"/>
      <c r="L1752" t="str">
        <f t="shared" si="349"/>
        <v>REC only</v>
      </c>
      <c r="M1752" t="str">
        <f t="shared" si="350"/>
        <v>Tuana Springs Energy, LLC - Tuana Springs</v>
      </c>
    </row>
    <row r="1753" spans="1:14" ht="18.75" x14ac:dyDescent="0.3">
      <c r="A1753" s="65" t="s">
        <v>124</v>
      </c>
      <c r="B1753" s="63"/>
      <c r="C1753" s="63"/>
      <c r="D1753" s="6">
        <f>E1753-1</f>
        <v>2020</v>
      </c>
      <c r="E1753" s="6">
        <f>F1753-1</f>
        <v>2021</v>
      </c>
      <c r="F1753" s="6">
        <f>G1753-1</f>
        <v>2022</v>
      </c>
      <c r="G1753" s="6">
        <f>H1753-1</f>
        <v>2023</v>
      </c>
      <c r="H1753" s="6">
        <v>2024</v>
      </c>
      <c r="L1753" t="str">
        <f t="shared" si="349"/>
        <v>REC only</v>
      </c>
      <c r="M1753" t="str">
        <f t="shared" si="350"/>
        <v>Tuana Springs Energy, LLC - Tuana Springs</v>
      </c>
    </row>
    <row r="1754" spans="1:14" x14ac:dyDescent="0.25">
      <c r="A1754" s="63"/>
      <c r="B1754" s="2" t="str">
        <f>(D1753-1) &amp; " Surplus Applied to " &amp; D1753</f>
        <v>2019 Surplus Applied to 2020</v>
      </c>
      <c r="C1754" s="63"/>
      <c r="D1754" s="80">
        <v>30105</v>
      </c>
      <c r="E1754" s="81"/>
      <c r="F1754" s="81"/>
      <c r="G1754" s="81"/>
      <c r="H1754" s="82"/>
      <c r="L1754" t="str">
        <f t="shared" si="349"/>
        <v>REC only</v>
      </c>
      <c r="M1754" t="str">
        <f t="shared" si="350"/>
        <v>Tuana Springs Energy, LLC - Tuana Springs</v>
      </c>
      <c r="N1754" t="str">
        <f t="shared" ref="N1754:N1764" si="360">B1754</f>
        <v>2019 Surplus Applied to 2020</v>
      </c>
    </row>
    <row r="1755" spans="1:14" x14ac:dyDescent="0.25">
      <c r="A1755" s="63"/>
      <c r="B1755" s="2" t="str">
        <f>D1753 &amp; " Surplus Applied to " &amp; (D1753-1)</f>
        <v>2020 Surplus Applied to 2019</v>
      </c>
      <c r="C1755" s="63"/>
      <c r="D1755" s="83">
        <v>0</v>
      </c>
      <c r="E1755" s="84"/>
      <c r="F1755" s="84"/>
      <c r="G1755" s="84"/>
      <c r="H1755" s="85"/>
      <c r="L1755" t="str">
        <f t="shared" si="349"/>
        <v>REC only</v>
      </c>
      <c r="M1755" t="str">
        <f t="shared" si="350"/>
        <v>Tuana Springs Energy, LLC - Tuana Springs</v>
      </c>
      <c r="N1755" t="str">
        <f t="shared" si="360"/>
        <v>2020 Surplus Applied to 2019</v>
      </c>
    </row>
    <row r="1756" spans="1:14" x14ac:dyDescent="0.25">
      <c r="A1756" s="63"/>
      <c r="B1756" s="2" t="str">
        <f>(E1753-1) &amp; " Surplus Applied to " &amp; E1753</f>
        <v>2020 Surplus Applied to 2021</v>
      </c>
      <c r="C1756" s="63"/>
      <c r="D1756" s="86">
        <f>-E1756</f>
        <v>0</v>
      </c>
      <c r="E1756" s="87">
        <v>0</v>
      </c>
      <c r="F1756" s="35"/>
      <c r="G1756" s="35"/>
      <c r="H1756" s="36"/>
      <c r="L1756" t="str">
        <f t="shared" si="349"/>
        <v>REC only</v>
      </c>
      <c r="M1756" t="str">
        <f t="shared" si="350"/>
        <v>Tuana Springs Energy, LLC - Tuana Springs</v>
      </c>
      <c r="N1756" t="str">
        <f t="shared" si="360"/>
        <v>2020 Surplus Applied to 2021</v>
      </c>
    </row>
    <row r="1757" spans="1:14" x14ac:dyDescent="0.25">
      <c r="A1757" s="63"/>
      <c r="B1757" s="2" t="str">
        <f>E1753 &amp; " Surplus Applied to " &amp; (E1753-1)</f>
        <v>2021 Surplus Applied to 2020</v>
      </c>
      <c r="C1757" s="63"/>
      <c r="D1757" s="88">
        <f>-E1757</f>
        <v>0</v>
      </c>
      <c r="E1757" s="89">
        <v>0</v>
      </c>
      <c r="F1757" s="84"/>
      <c r="G1757" s="84"/>
      <c r="H1757" s="85"/>
      <c r="L1757" t="str">
        <f t="shared" si="349"/>
        <v>REC only</v>
      </c>
      <c r="M1757" t="str">
        <f t="shared" si="350"/>
        <v>Tuana Springs Energy, LLC - Tuana Springs</v>
      </c>
      <c r="N1757" t="str">
        <f t="shared" si="360"/>
        <v>2021 Surplus Applied to 2020</v>
      </c>
    </row>
    <row r="1758" spans="1:14" x14ac:dyDescent="0.25">
      <c r="A1758" s="63"/>
      <c r="B1758" s="2" t="str">
        <f>(F1753-1) &amp; " Surplus Applied to " &amp; F1753</f>
        <v>2021 Surplus Applied to 2022</v>
      </c>
      <c r="C1758" s="63"/>
      <c r="D1758" s="41"/>
      <c r="E1758" s="90">
        <f>-F1758</f>
        <v>0</v>
      </c>
      <c r="F1758" s="38">
        <v>0</v>
      </c>
      <c r="G1758" s="39"/>
      <c r="H1758" s="40"/>
      <c r="L1758" t="str">
        <f t="shared" si="349"/>
        <v>REC only</v>
      </c>
      <c r="M1758" t="str">
        <f t="shared" si="350"/>
        <v>Tuana Springs Energy, LLC - Tuana Springs</v>
      </c>
      <c r="N1758" t="str">
        <f t="shared" si="360"/>
        <v>2021 Surplus Applied to 2022</v>
      </c>
    </row>
    <row r="1759" spans="1:14" x14ac:dyDescent="0.25">
      <c r="A1759" s="63"/>
      <c r="B1759" s="2" t="str">
        <f>F1753 &amp; " Surplus Applied to " &amp; (F1753-1)</f>
        <v>2022 Surplus Applied to 2021</v>
      </c>
      <c r="C1759" s="63"/>
      <c r="D1759" s="91"/>
      <c r="E1759" s="92">
        <f>-F1759</f>
        <v>0</v>
      </c>
      <c r="F1759" s="89">
        <v>0</v>
      </c>
      <c r="G1759" s="84"/>
      <c r="H1759" s="85"/>
      <c r="L1759" t="str">
        <f t="shared" si="349"/>
        <v>REC only</v>
      </c>
      <c r="M1759" t="str">
        <f t="shared" si="350"/>
        <v>Tuana Springs Energy, LLC - Tuana Springs</v>
      </c>
      <c r="N1759" t="str">
        <f t="shared" si="360"/>
        <v>2022 Surplus Applied to 2021</v>
      </c>
    </row>
    <row r="1760" spans="1:14" x14ac:dyDescent="0.25">
      <c r="A1760" s="63"/>
      <c r="B1760" s="2" t="str">
        <f>(G1753-1) &amp; " Surplus Applied to " &amp; G1753</f>
        <v>2022 Surplus Applied to 2023</v>
      </c>
      <c r="C1760" s="63"/>
      <c r="D1760" s="41"/>
      <c r="E1760" s="39"/>
      <c r="F1760" s="90">
        <f>-G1760</f>
        <v>0</v>
      </c>
      <c r="G1760" s="38">
        <v>0</v>
      </c>
      <c r="H1760" s="40"/>
      <c r="L1760" t="str">
        <f t="shared" si="349"/>
        <v>REC only</v>
      </c>
      <c r="M1760" t="str">
        <f t="shared" si="350"/>
        <v>Tuana Springs Energy, LLC - Tuana Springs</v>
      </c>
      <c r="N1760" t="str">
        <f t="shared" si="360"/>
        <v>2022 Surplus Applied to 2023</v>
      </c>
    </row>
    <row r="1761" spans="1:14" x14ac:dyDescent="0.25">
      <c r="A1761" s="63"/>
      <c r="B1761" s="2" t="str">
        <f>G1753 &amp; " Surplus Applied to " &amp; (G1753-1)</f>
        <v>2023 Surplus Applied to 2022</v>
      </c>
      <c r="C1761" s="63"/>
      <c r="D1761" s="91"/>
      <c r="E1761" s="84"/>
      <c r="F1761" s="92">
        <f>-G1761</f>
        <v>0</v>
      </c>
      <c r="G1761" s="89">
        <v>0</v>
      </c>
      <c r="H1761" s="85"/>
      <c r="L1761" t="str">
        <f t="shared" si="349"/>
        <v>REC only</v>
      </c>
      <c r="M1761" t="str">
        <f t="shared" si="350"/>
        <v>Tuana Springs Energy, LLC - Tuana Springs</v>
      </c>
      <c r="N1761" t="str">
        <f t="shared" si="360"/>
        <v>2023 Surplus Applied to 2022</v>
      </c>
    </row>
    <row r="1762" spans="1:14" x14ac:dyDescent="0.25">
      <c r="A1762" s="63"/>
      <c r="B1762" s="2" t="str">
        <f>(H1753-1) &amp; " Surplus Applied to " &amp; H1753</f>
        <v>2023 Surplus Applied to 2024</v>
      </c>
      <c r="C1762" s="63"/>
      <c r="D1762" s="41"/>
      <c r="E1762" s="39"/>
      <c r="F1762" s="39"/>
      <c r="G1762" s="90">
        <f>-H1762</f>
        <v>0</v>
      </c>
      <c r="H1762" s="42">
        <v>0</v>
      </c>
      <c r="L1762" t="str">
        <f t="shared" si="349"/>
        <v>REC only</v>
      </c>
      <c r="M1762" t="str">
        <f t="shared" si="350"/>
        <v>Tuana Springs Energy, LLC - Tuana Springs</v>
      </c>
      <c r="N1762" t="str">
        <f t="shared" si="360"/>
        <v>2023 Surplus Applied to 2024</v>
      </c>
    </row>
    <row r="1763" spans="1:14" x14ac:dyDescent="0.25">
      <c r="A1763" s="63"/>
      <c r="B1763" s="2" t="str">
        <f>H1753 &amp; " Surplus Applied to " &amp; (H1753-1)</f>
        <v>2024 Surplus Applied to 2023</v>
      </c>
      <c r="C1763" s="63"/>
      <c r="D1763" s="93"/>
      <c r="E1763" s="94"/>
      <c r="F1763" s="94"/>
      <c r="G1763" s="95">
        <f>-H1763</f>
        <v>0</v>
      </c>
      <c r="H1763" s="96">
        <v>0</v>
      </c>
      <c r="L1763" t="str">
        <f t="shared" si="349"/>
        <v>REC only</v>
      </c>
      <c r="M1763" t="str">
        <f t="shared" si="350"/>
        <v>Tuana Springs Energy, LLC - Tuana Springs</v>
      </c>
      <c r="N1763" t="str">
        <f t="shared" si="360"/>
        <v>2024 Surplus Applied to 2023</v>
      </c>
    </row>
    <row r="1764" spans="1:14" x14ac:dyDescent="0.25">
      <c r="A1764" s="63"/>
      <c r="B1764" s="1" t="s">
        <v>125</v>
      </c>
      <c r="C1764" s="63"/>
      <c r="D1764" s="78">
        <f>SUM(D1754:D1763)</f>
        <v>30105</v>
      </c>
      <c r="E1764" s="78">
        <f>SUM(E1754:E1763)</f>
        <v>0</v>
      </c>
      <c r="F1764" s="78">
        <f>SUM(F1754:F1763)</f>
        <v>0</v>
      </c>
      <c r="G1764" s="78">
        <f>SUM(G1754:G1763)</f>
        <v>0</v>
      </c>
      <c r="H1764" s="78">
        <f>SUM(H1754:H1763)</f>
        <v>0</v>
      </c>
      <c r="L1764" t="str">
        <f t="shared" si="349"/>
        <v>REC only</v>
      </c>
      <c r="M1764" t="str">
        <f t="shared" si="350"/>
        <v>Tuana Springs Energy, LLC - Tuana Springs</v>
      </c>
      <c r="N1764" t="str">
        <f t="shared" si="360"/>
        <v>Net Surplus Adjustments</v>
      </c>
    </row>
    <row r="1765" spans="1:14" x14ac:dyDescent="0.25">
      <c r="A1765" s="63"/>
      <c r="B1765" s="79"/>
      <c r="C1765" s="63"/>
      <c r="D1765" s="78"/>
      <c r="E1765" s="78"/>
      <c r="F1765" s="78"/>
      <c r="G1765" s="78"/>
      <c r="H1765" s="78"/>
      <c r="L1765" t="str">
        <f t="shared" ref="L1765:L1807" si="361">VLOOKUP(M1765,$B$4:$D$47,3)</f>
        <v>REC only</v>
      </c>
      <c r="M1765" t="str">
        <f t="shared" ref="M1765:M1807" si="362">M1764</f>
        <v>Tuana Springs Energy, LLC - Tuana Springs</v>
      </c>
    </row>
    <row r="1766" spans="1:14" x14ac:dyDescent="0.25">
      <c r="A1766" s="63"/>
      <c r="B1766" s="1" t="s">
        <v>126</v>
      </c>
      <c r="C1766" s="66"/>
      <c r="D1766" s="97">
        <v>0</v>
      </c>
      <c r="E1766" s="98">
        <v>0</v>
      </c>
      <c r="F1766" s="98">
        <v>0</v>
      </c>
      <c r="G1766" s="98">
        <v>0</v>
      </c>
      <c r="H1766" s="99">
        <v>0</v>
      </c>
      <c r="L1766" t="str">
        <f t="shared" si="361"/>
        <v>REC only</v>
      </c>
      <c r="M1766" t="str">
        <f t="shared" si="362"/>
        <v>Tuana Springs Energy, LLC - Tuana Springs</v>
      </c>
      <c r="N1766" t="str">
        <f t="shared" ref="N1766" si="363">B1766</f>
        <v>Adjustment for Events Beyond Control</v>
      </c>
    </row>
    <row r="1767" spans="1:14" x14ac:dyDescent="0.25">
      <c r="A1767" s="63"/>
      <c r="B1767" s="79"/>
      <c r="C1767" s="63"/>
      <c r="D1767" s="78"/>
      <c r="E1767" s="78"/>
      <c r="F1767" s="78"/>
      <c r="G1767" s="78"/>
      <c r="H1767" s="78"/>
      <c r="L1767" t="str">
        <f t="shared" si="361"/>
        <v>REC only</v>
      </c>
      <c r="M1767" t="str">
        <f t="shared" si="362"/>
        <v>Tuana Springs Energy, LLC - Tuana Springs</v>
      </c>
    </row>
    <row r="1768" spans="1:14" ht="18.75" x14ac:dyDescent="0.3">
      <c r="A1768" s="65" t="s">
        <v>138</v>
      </c>
      <c r="B1768" s="63"/>
      <c r="C1768" s="66"/>
      <c r="D1768" s="100">
        <f>SUM(D1740,D1745,D1751,D1764,D1766)</f>
        <v>40105</v>
      </c>
      <c r="E1768" s="100">
        <f>SUM(E1740,E1745,E1751,E1764,E1766)</f>
        <v>0</v>
      </c>
      <c r="F1768" s="100">
        <f>SUM(F1740,F1745,F1751,F1764,F1766)</f>
        <v>0</v>
      </c>
      <c r="G1768" s="100">
        <f>SUM(G1740,G1745,G1751,G1764,G1766)</f>
        <v>0</v>
      </c>
      <c r="H1768" s="101">
        <f>SUM(H1740,H1745,H1751,H1764,H1766)</f>
        <v>0</v>
      </c>
      <c r="L1768" t="str">
        <f t="shared" si="361"/>
        <v>REC only</v>
      </c>
      <c r="M1768" t="str">
        <f t="shared" si="362"/>
        <v>Tuana Springs Energy, LLC - Tuana Springs</v>
      </c>
    </row>
    <row r="1769" spans="1:14" x14ac:dyDescent="0.25">
      <c r="A1769" s="63"/>
      <c r="B1769" s="79"/>
      <c r="C1769" s="102" t="s">
        <v>128</v>
      </c>
      <c r="D1769" s="78">
        <v>40105</v>
      </c>
      <c r="E1769" s="78">
        <v>0</v>
      </c>
      <c r="F1769" s="78">
        <v>0</v>
      </c>
      <c r="G1769" s="78">
        <v>0</v>
      </c>
      <c r="H1769" s="78">
        <v>0</v>
      </c>
      <c r="L1769" t="str">
        <f t="shared" si="361"/>
        <v>REC only</v>
      </c>
      <c r="M1769" t="str">
        <f t="shared" si="362"/>
        <v>Tuana Springs Energy, LLC - Tuana Springs</v>
      </c>
    </row>
    <row r="1770" spans="1:14" x14ac:dyDescent="0.25">
      <c r="A1770" s="63" t="s">
        <v>145</v>
      </c>
      <c r="B1770" s="63"/>
      <c r="C1770" s="63"/>
      <c r="D1770" s="64"/>
      <c r="E1770" s="64"/>
      <c r="F1770" s="64"/>
      <c r="G1770" s="64"/>
      <c r="H1770" s="64"/>
      <c r="L1770" t="str">
        <f t="shared" si="361"/>
        <v>REC only</v>
      </c>
      <c r="M1770" t="str">
        <f t="shared" si="362"/>
        <v>Tuana Springs Energy, LLC - Tuana Springs</v>
      </c>
    </row>
    <row r="1771" spans="1:14" x14ac:dyDescent="0.25">
      <c r="L1771" t="str">
        <f t="shared" si="361"/>
        <v>REC only</v>
      </c>
      <c r="M1771" t="str">
        <f t="shared" si="362"/>
        <v>Tuana Springs Energy, LLC - Tuana Springs</v>
      </c>
    </row>
    <row r="1772" spans="1:14" ht="21" x14ac:dyDescent="0.35">
      <c r="A1772" s="58">
        <f>A1734+1</f>
        <v>46</v>
      </c>
      <c r="B1772" s="58"/>
      <c r="C1772" s="59" t="s">
        <v>98</v>
      </c>
      <c r="D1772" s="60"/>
      <c r="E1772" s="61"/>
      <c r="F1772" s="61"/>
      <c r="G1772" s="61"/>
      <c r="H1772" s="62"/>
      <c r="L1772" t="str">
        <f t="shared" si="361"/>
        <v>REC only</v>
      </c>
      <c r="M1772" t="str">
        <f t="shared" ref="M1772" si="364">C1772</f>
        <v>White Creek Wind 1 - White Creek</v>
      </c>
    </row>
    <row r="1773" spans="1:14" x14ac:dyDescent="0.25">
      <c r="A1773" s="63"/>
      <c r="B1773" s="63"/>
      <c r="C1773" s="63" t="s">
        <v>32</v>
      </c>
      <c r="D1773" s="64"/>
      <c r="E1773" s="64"/>
      <c r="F1773" s="64"/>
      <c r="G1773" s="64"/>
      <c r="H1773" s="64"/>
      <c r="L1773" t="str">
        <f t="shared" si="361"/>
        <v>REC only</v>
      </c>
      <c r="M1773" t="str">
        <f t="shared" ref="M1773" si="365">M1772</f>
        <v>White Creek Wind 1 - White Creek</v>
      </c>
    </row>
    <row r="1774" spans="1:14" ht="18.75" x14ac:dyDescent="0.3">
      <c r="A1774" s="65" t="s">
        <v>134</v>
      </c>
      <c r="B1774" s="65"/>
      <c r="C1774" s="63"/>
      <c r="D1774" s="6">
        <f>E1774-1</f>
        <v>2020</v>
      </c>
      <c r="E1774" s="6">
        <f>F1774-1</f>
        <v>2021</v>
      </c>
      <c r="F1774" s="6">
        <f>G1774-1</f>
        <v>2022</v>
      </c>
      <c r="G1774" s="6">
        <f>H1774-1</f>
        <v>2023</v>
      </c>
      <c r="H1774" s="6">
        <v>2024</v>
      </c>
      <c r="L1774" t="str">
        <f t="shared" si="361"/>
        <v>REC only</v>
      </c>
      <c r="M1774" t="str">
        <f t="shared" si="362"/>
        <v>White Creek Wind 1 - White Creek</v>
      </c>
    </row>
    <row r="1775" spans="1:14" x14ac:dyDescent="0.25">
      <c r="A1775" s="63"/>
      <c r="B1775" s="2" t="str">
        <f>"Total MWh Produced from " &amp;C1772</f>
        <v>Total MWh Produced from White Creek Wind 1 - White Creek</v>
      </c>
      <c r="C1775" s="66"/>
      <c r="D1775" s="67">
        <v>1047</v>
      </c>
      <c r="E1775" s="67">
        <v>0</v>
      </c>
      <c r="F1775" s="67">
        <v>0</v>
      </c>
      <c r="G1775" s="67">
        <v>0</v>
      </c>
      <c r="H1775" s="68">
        <v>0</v>
      </c>
      <c r="L1775" t="str">
        <f t="shared" si="361"/>
        <v>REC only</v>
      </c>
      <c r="M1775" t="str">
        <f t="shared" si="362"/>
        <v>White Creek Wind 1 - White Creek</v>
      </c>
      <c r="N1775" t="str">
        <f t="shared" ref="N1775:N1778" si="366">B1775</f>
        <v>Total MWh Produced from White Creek Wind 1 - White Creek</v>
      </c>
    </row>
    <row r="1776" spans="1:14" x14ac:dyDescent="0.25">
      <c r="A1776" s="63"/>
      <c r="B1776" s="2" t="s">
        <v>102</v>
      </c>
      <c r="C1776" s="66"/>
      <c r="D1776" s="157">
        <v>1</v>
      </c>
      <c r="E1776" s="157">
        <v>1</v>
      </c>
      <c r="F1776" s="157">
        <v>1</v>
      </c>
      <c r="G1776" s="157">
        <v>1</v>
      </c>
      <c r="H1776" s="158">
        <v>1</v>
      </c>
      <c r="L1776" t="str">
        <f t="shared" si="361"/>
        <v>REC only</v>
      </c>
      <c r="M1776" t="str">
        <f t="shared" si="362"/>
        <v>White Creek Wind 1 - White Creek</v>
      </c>
      <c r="N1776" t="str">
        <f t="shared" si="366"/>
        <v>Percent of MWh Qualifying Under RCW 19.285</v>
      </c>
    </row>
    <row r="1777" spans="1:14" x14ac:dyDescent="0.25">
      <c r="A1777" s="63"/>
      <c r="B1777" s="2" t="s">
        <v>135</v>
      </c>
      <c r="C1777" s="66"/>
      <c r="D1777" s="69">
        <v>1</v>
      </c>
      <c r="E1777" s="69">
        <v>1</v>
      </c>
      <c r="F1777" s="69">
        <v>1</v>
      </c>
      <c r="G1777" s="69">
        <v>1</v>
      </c>
      <c r="H1777" s="70">
        <v>1</v>
      </c>
      <c r="L1777" t="str">
        <f t="shared" si="361"/>
        <v>REC only</v>
      </c>
      <c r="M1777" t="str">
        <f t="shared" si="362"/>
        <v>White Creek Wind 1 - White Creek</v>
      </c>
      <c r="N1777" t="str">
        <f t="shared" si="366"/>
        <v>Percent of Qualifying MWh Allocated to WA</v>
      </c>
    </row>
    <row r="1778" spans="1:14" x14ac:dyDescent="0.25">
      <c r="A1778" s="63"/>
      <c r="B1778" s="1" t="s">
        <v>101</v>
      </c>
      <c r="C1778" s="79"/>
      <c r="D1778" s="159">
        <f>ROUNDDOWN(D1775*D1776*D1777,0)</f>
        <v>1047</v>
      </c>
      <c r="E1778" s="159">
        <f>ROUNDDOWN(E1775*E1776*E1777,0)</f>
        <v>0</v>
      </c>
      <c r="F1778" s="159">
        <f>ROUNDDOWN(F1775*F1776*F1777,0)</f>
        <v>0</v>
      </c>
      <c r="G1778" s="159">
        <f>ROUNDDOWN(G1775*G1776*G1777,0)</f>
        <v>0</v>
      </c>
      <c r="H1778" s="159">
        <f>ROUNDDOWN(H1775*H1776*H1777,0)</f>
        <v>0</v>
      </c>
      <c r="L1778" t="str">
        <f t="shared" si="361"/>
        <v>REC only</v>
      </c>
      <c r="M1778" t="str">
        <f t="shared" si="362"/>
        <v>White Creek Wind 1 - White Creek</v>
      </c>
      <c r="N1778" t="str">
        <f t="shared" si="366"/>
        <v>Eligible MWh Available for RCW 19.285 Compliance</v>
      </c>
    </row>
    <row r="1779" spans="1:14" x14ac:dyDescent="0.25">
      <c r="A1779" s="63"/>
      <c r="B1779" s="63"/>
      <c r="C1779" s="63"/>
      <c r="D1779" s="71"/>
      <c r="E1779" s="71"/>
      <c r="F1779" s="71"/>
      <c r="G1779" s="72"/>
      <c r="H1779" s="73"/>
      <c r="L1779" t="str">
        <f t="shared" si="361"/>
        <v>REC only</v>
      </c>
      <c r="M1779" t="str">
        <f t="shared" si="362"/>
        <v>White Creek Wind 1 - White Creek</v>
      </c>
    </row>
    <row r="1780" spans="1:14" ht="18.75" x14ac:dyDescent="0.3">
      <c r="A1780" s="65" t="s">
        <v>136</v>
      </c>
      <c r="B1780" s="63"/>
      <c r="C1780" s="63"/>
      <c r="D1780" s="6">
        <f>E1780-1</f>
        <v>2020</v>
      </c>
      <c r="E1780" s="6">
        <f>F1780-1</f>
        <v>2021</v>
      </c>
      <c r="F1780" s="6">
        <f>G1780-1</f>
        <v>2022</v>
      </c>
      <c r="G1780" s="6">
        <f>H1780-1</f>
        <v>2023</v>
      </c>
      <c r="H1780" s="6">
        <v>2024</v>
      </c>
      <c r="L1780" t="str">
        <f t="shared" si="361"/>
        <v>REC only</v>
      </c>
      <c r="M1780" t="str">
        <f t="shared" si="362"/>
        <v>White Creek Wind 1 - White Creek</v>
      </c>
    </row>
    <row r="1781" spans="1:14" x14ac:dyDescent="0.25">
      <c r="A1781" s="63"/>
      <c r="B1781" s="2" t="s">
        <v>106</v>
      </c>
      <c r="C1781" s="66"/>
      <c r="D1781" s="109">
        <v>0</v>
      </c>
      <c r="E1781" s="110">
        <v>0</v>
      </c>
      <c r="F1781" s="110">
        <v>0</v>
      </c>
      <c r="G1781" s="110">
        <v>0</v>
      </c>
      <c r="H1781" s="111">
        <v>0</v>
      </c>
      <c r="L1781" t="str">
        <f t="shared" si="361"/>
        <v>REC only</v>
      </c>
      <c r="M1781" t="str">
        <f t="shared" si="362"/>
        <v>White Creek Wind 1 - White Creek</v>
      </c>
      <c r="N1781" t="str">
        <f t="shared" ref="N1781:N1783" si="367">B1781</f>
        <v>Extra Apprenticeship Credit</v>
      </c>
    </row>
    <row r="1782" spans="1:14" x14ac:dyDescent="0.25">
      <c r="A1782" s="63"/>
      <c r="B1782" s="2" t="s">
        <v>110</v>
      </c>
      <c r="C1782" s="66"/>
      <c r="D1782" s="16">
        <v>0</v>
      </c>
      <c r="E1782" s="112">
        <v>0</v>
      </c>
      <c r="F1782" s="112">
        <v>0</v>
      </c>
      <c r="G1782" s="112">
        <v>0</v>
      </c>
      <c r="H1782" s="113">
        <v>0</v>
      </c>
      <c r="L1782" t="str">
        <f t="shared" si="361"/>
        <v>REC only</v>
      </c>
      <c r="M1782" t="str">
        <f t="shared" si="362"/>
        <v>White Creek Wind 1 - White Creek</v>
      </c>
      <c r="N1782" t="str">
        <f t="shared" si="367"/>
        <v>Distributed Generation Bonus</v>
      </c>
    </row>
    <row r="1783" spans="1:14" x14ac:dyDescent="0.25">
      <c r="A1783" s="63"/>
      <c r="B1783" s="1" t="s">
        <v>111</v>
      </c>
      <c r="C1783" s="79"/>
      <c r="D1783" s="74">
        <f>ROUND(D1781+D1782,0)</f>
        <v>0</v>
      </c>
      <c r="E1783" s="74">
        <f>ROUND(E1781+E1782,0)</f>
        <v>0</v>
      </c>
      <c r="F1783" s="74">
        <f>ROUND(F1781+F1782,0)</f>
        <v>0</v>
      </c>
      <c r="G1783" s="74">
        <f>ROUND(G1781+G1782,0)</f>
        <v>0</v>
      </c>
      <c r="H1783" s="74">
        <f>ROUND(H1781+H1782,0)</f>
        <v>0</v>
      </c>
      <c r="L1783" t="str">
        <f t="shared" si="361"/>
        <v>REC only</v>
      </c>
      <c r="M1783" t="str">
        <f t="shared" si="362"/>
        <v>White Creek Wind 1 - White Creek</v>
      </c>
      <c r="N1783" t="str">
        <f t="shared" si="367"/>
        <v>Total Quantity from Non REC Eligible Generation</v>
      </c>
    </row>
    <row r="1784" spans="1:14" x14ac:dyDescent="0.25">
      <c r="A1784" s="63"/>
      <c r="B1784" s="63"/>
      <c r="C1784" s="63"/>
      <c r="D1784" s="75"/>
      <c r="E1784" s="75"/>
      <c r="F1784" s="75"/>
      <c r="G1784" s="75"/>
      <c r="H1784" s="76"/>
      <c r="L1784" t="str">
        <f t="shared" si="361"/>
        <v>REC only</v>
      </c>
      <c r="M1784" t="str">
        <f t="shared" si="362"/>
        <v>White Creek Wind 1 - White Creek</v>
      </c>
    </row>
    <row r="1785" spans="1:14" ht="18.75" x14ac:dyDescent="0.3">
      <c r="A1785" s="65" t="s">
        <v>137</v>
      </c>
      <c r="B1785" s="63"/>
      <c r="C1785" s="63"/>
      <c r="D1785" s="6">
        <f>E1785-1</f>
        <v>2020</v>
      </c>
      <c r="E1785" s="6">
        <f>F1785-1</f>
        <v>2021</v>
      </c>
      <c r="F1785" s="6">
        <f>G1785-1</f>
        <v>2022</v>
      </c>
      <c r="G1785" s="6">
        <f>H1785-1</f>
        <v>2023</v>
      </c>
      <c r="H1785" s="6">
        <v>2024</v>
      </c>
      <c r="L1785" t="str">
        <f t="shared" si="361"/>
        <v>REC only</v>
      </c>
      <c r="M1785" t="str">
        <f t="shared" si="362"/>
        <v>White Creek Wind 1 - White Creek</v>
      </c>
    </row>
    <row r="1786" spans="1:14" x14ac:dyDescent="0.25">
      <c r="A1786" s="63"/>
      <c r="B1786" s="2" t="s">
        <v>130</v>
      </c>
      <c r="C1786" s="66"/>
      <c r="D1786" s="67">
        <v>0</v>
      </c>
      <c r="E1786" s="67">
        <v>0</v>
      </c>
      <c r="F1786" s="67">
        <v>0</v>
      </c>
      <c r="G1786" s="67">
        <v>0</v>
      </c>
      <c r="H1786" s="68">
        <v>0</v>
      </c>
      <c r="L1786" t="str">
        <f t="shared" si="361"/>
        <v>REC only</v>
      </c>
      <c r="M1786" t="str">
        <f t="shared" si="362"/>
        <v>White Creek Wind 1 - White Creek</v>
      </c>
      <c r="N1786" t="str">
        <f t="shared" ref="N1786:N1789" si="368">B1786</f>
        <v>Quantity of RECs Sold</v>
      </c>
    </row>
    <row r="1787" spans="1:14" x14ac:dyDescent="0.25">
      <c r="A1787" s="63"/>
      <c r="B1787" s="77" t="s">
        <v>131</v>
      </c>
      <c r="C1787" s="108"/>
      <c r="D1787" s="103">
        <v>0</v>
      </c>
      <c r="E1787" s="103">
        <v>0</v>
      </c>
      <c r="F1787" s="103">
        <v>0</v>
      </c>
      <c r="G1787" s="103">
        <v>0</v>
      </c>
      <c r="H1787" s="104">
        <v>0</v>
      </c>
      <c r="L1787" t="str">
        <f t="shared" si="361"/>
        <v>REC only</v>
      </c>
      <c r="M1787" t="str">
        <f t="shared" si="362"/>
        <v>White Creek Wind 1 - White Creek</v>
      </c>
      <c r="N1787" t="str">
        <f t="shared" si="368"/>
        <v>Bonus Incentives Transferred</v>
      </c>
    </row>
    <row r="1788" spans="1:14" x14ac:dyDescent="0.25">
      <c r="A1788" s="63"/>
      <c r="B1788" s="77" t="s">
        <v>132</v>
      </c>
      <c r="D1788" s="105">
        <v>0</v>
      </c>
      <c r="E1788" s="106">
        <v>0</v>
      </c>
      <c r="F1788" s="106">
        <v>0</v>
      </c>
      <c r="G1788" s="106">
        <v>0</v>
      </c>
      <c r="H1788" s="107">
        <v>0</v>
      </c>
      <c r="L1788" t="str">
        <f t="shared" si="361"/>
        <v>REC only</v>
      </c>
      <c r="M1788" t="str">
        <f t="shared" si="362"/>
        <v>White Creek Wind 1 - White Creek</v>
      </c>
      <c r="N1788" t="str">
        <f t="shared" si="368"/>
        <v>Bonus Incentives Not Realized</v>
      </c>
    </row>
    <row r="1789" spans="1:14" x14ac:dyDescent="0.25">
      <c r="A1789" s="63"/>
      <c r="B1789" s="1" t="s">
        <v>133</v>
      </c>
      <c r="C1789" s="63"/>
      <c r="D1789" s="78">
        <f>SUM(D1786:D1788)</f>
        <v>0</v>
      </c>
      <c r="E1789" s="78">
        <f>SUM(E1786:E1788)</f>
        <v>0</v>
      </c>
      <c r="F1789" s="78">
        <f>SUM(F1786:F1788)</f>
        <v>0</v>
      </c>
      <c r="G1789" s="78">
        <f>SUM(G1786:G1788)</f>
        <v>0</v>
      </c>
      <c r="H1789" s="78">
        <f>SUM(H1786:H1788)</f>
        <v>0</v>
      </c>
      <c r="L1789" t="str">
        <f t="shared" si="361"/>
        <v>REC only</v>
      </c>
      <c r="M1789" t="str">
        <f t="shared" si="362"/>
        <v>White Creek Wind 1 - White Creek</v>
      </c>
      <c r="N1789" t="str">
        <f t="shared" si="368"/>
        <v>Total Sold / Transferred / Unrealized</v>
      </c>
    </row>
    <row r="1790" spans="1:14" x14ac:dyDescent="0.25">
      <c r="A1790" s="63"/>
      <c r="B1790" s="79"/>
      <c r="C1790" s="63"/>
      <c r="D1790" s="72"/>
      <c r="E1790" s="72"/>
      <c r="F1790" s="72"/>
      <c r="G1790" s="72"/>
      <c r="H1790" s="78"/>
      <c r="L1790" t="str">
        <f t="shared" si="361"/>
        <v>REC only</v>
      </c>
      <c r="M1790" t="str">
        <f t="shared" si="362"/>
        <v>White Creek Wind 1 - White Creek</v>
      </c>
    </row>
    <row r="1791" spans="1:14" ht="18.75" x14ac:dyDescent="0.3">
      <c r="A1791" s="65" t="s">
        <v>124</v>
      </c>
      <c r="B1791" s="63"/>
      <c r="C1791" s="63"/>
      <c r="D1791" s="6">
        <f>E1791-1</f>
        <v>2020</v>
      </c>
      <c r="E1791" s="6">
        <f>F1791-1</f>
        <v>2021</v>
      </c>
      <c r="F1791" s="6">
        <f>G1791-1</f>
        <v>2022</v>
      </c>
      <c r="G1791" s="6">
        <f>H1791-1</f>
        <v>2023</v>
      </c>
      <c r="H1791" s="6">
        <v>2024</v>
      </c>
      <c r="L1791" t="str">
        <f t="shared" si="361"/>
        <v>REC only</v>
      </c>
      <c r="M1791" t="str">
        <f t="shared" si="362"/>
        <v>White Creek Wind 1 - White Creek</v>
      </c>
    </row>
    <row r="1792" spans="1:14" x14ac:dyDescent="0.25">
      <c r="A1792" s="63"/>
      <c r="B1792" s="2" t="str">
        <f>(D1791-1) &amp; " Surplus Applied to " &amp; D1791</f>
        <v>2019 Surplus Applied to 2020</v>
      </c>
      <c r="C1792" s="63"/>
      <c r="D1792" s="80">
        <v>3077</v>
      </c>
      <c r="E1792" s="81"/>
      <c r="F1792" s="81"/>
      <c r="G1792" s="81"/>
      <c r="H1792" s="82"/>
      <c r="L1792" t="str">
        <f t="shared" si="361"/>
        <v>REC only</v>
      </c>
      <c r="M1792" t="str">
        <f t="shared" si="362"/>
        <v>White Creek Wind 1 - White Creek</v>
      </c>
      <c r="N1792" t="str">
        <f t="shared" ref="N1792:N1802" si="369">B1792</f>
        <v>2019 Surplus Applied to 2020</v>
      </c>
    </row>
    <row r="1793" spans="1:14" x14ac:dyDescent="0.25">
      <c r="A1793" s="63"/>
      <c r="B1793" s="2" t="str">
        <f>D1791 &amp; " Surplus Applied to " &amp; (D1791-1)</f>
        <v>2020 Surplus Applied to 2019</v>
      </c>
      <c r="C1793" s="63"/>
      <c r="D1793" s="83">
        <v>0</v>
      </c>
      <c r="E1793" s="84"/>
      <c r="F1793" s="84"/>
      <c r="G1793" s="84"/>
      <c r="H1793" s="85"/>
      <c r="L1793" t="str">
        <f t="shared" si="361"/>
        <v>REC only</v>
      </c>
      <c r="M1793" t="str">
        <f t="shared" si="362"/>
        <v>White Creek Wind 1 - White Creek</v>
      </c>
      <c r="N1793" t="str">
        <f t="shared" si="369"/>
        <v>2020 Surplus Applied to 2019</v>
      </c>
    </row>
    <row r="1794" spans="1:14" x14ac:dyDescent="0.25">
      <c r="A1794" s="63"/>
      <c r="B1794" s="2" t="str">
        <f>(E1791-1) &amp; " Surplus Applied to " &amp; E1791</f>
        <v>2020 Surplus Applied to 2021</v>
      </c>
      <c r="C1794" s="63"/>
      <c r="D1794" s="86">
        <f>-E1794</f>
        <v>0</v>
      </c>
      <c r="E1794" s="87">
        <v>0</v>
      </c>
      <c r="F1794" s="35"/>
      <c r="G1794" s="35"/>
      <c r="H1794" s="36"/>
      <c r="L1794" t="str">
        <f t="shared" si="361"/>
        <v>REC only</v>
      </c>
      <c r="M1794" t="str">
        <f t="shared" si="362"/>
        <v>White Creek Wind 1 - White Creek</v>
      </c>
      <c r="N1794" t="str">
        <f t="shared" si="369"/>
        <v>2020 Surplus Applied to 2021</v>
      </c>
    </row>
    <row r="1795" spans="1:14" x14ac:dyDescent="0.25">
      <c r="A1795" s="63"/>
      <c r="B1795" s="2" t="str">
        <f>E1791 &amp; " Surplus Applied to " &amp; (E1791-1)</f>
        <v>2021 Surplus Applied to 2020</v>
      </c>
      <c r="C1795" s="63"/>
      <c r="D1795" s="88">
        <f>-E1795</f>
        <v>0</v>
      </c>
      <c r="E1795" s="89">
        <v>0</v>
      </c>
      <c r="F1795" s="84"/>
      <c r="G1795" s="84"/>
      <c r="H1795" s="85"/>
      <c r="L1795" t="str">
        <f t="shared" si="361"/>
        <v>REC only</v>
      </c>
      <c r="M1795" t="str">
        <f t="shared" si="362"/>
        <v>White Creek Wind 1 - White Creek</v>
      </c>
      <c r="N1795" t="str">
        <f t="shared" si="369"/>
        <v>2021 Surplus Applied to 2020</v>
      </c>
    </row>
    <row r="1796" spans="1:14" x14ac:dyDescent="0.25">
      <c r="A1796" s="63"/>
      <c r="B1796" s="2" t="str">
        <f>(F1791-1) &amp; " Surplus Applied to " &amp; F1791</f>
        <v>2021 Surplus Applied to 2022</v>
      </c>
      <c r="C1796" s="63"/>
      <c r="D1796" s="41"/>
      <c r="E1796" s="90">
        <f>-F1796</f>
        <v>0</v>
      </c>
      <c r="F1796" s="38">
        <v>0</v>
      </c>
      <c r="G1796" s="39"/>
      <c r="H1796" s="40"/>
      <c r="L1796" t="str">
        <f t="shared" si="361"/>
        <v>REC only</v>
      </c>
      <c r="M1796" t="str">
        <f t="shared" si="362"/>
        <v>White Creek Wind 1 - White Creek</v>
      </c>
      <c r="N1796" t="str">
        <f t="shared" si="369"/>
        <v>2021 Surplus Applied to 2022</v>
      </c>
    </row>
    <row r="1797" spans="1:14" x14ac:dyDescent="0.25">
      <c r="A1797" s="63"/>
      <c r="B1797" s="2" t="str">
        <f>F1791 &amp; " Surplus Applied to " &amp; (F1791-1)</f>
        <v>2022 Surplus Applied to 2021</v>
      </c>
      <c r="C1797" s="63"/>
      <c r="D1797" s="91"/>
      <c r="E1797" s="92">
        <f>-F1797</f>
        <v>0</v>
      </c>
      <c r="F1797" s="89">
        <v>0</v>
      </c>
      <c r="G1797" s="84"/>
      <c r="H1797" s="85"/>
      <c r="L1797" t="str">
        <f t="shared" si="361"/>
        <v>REC only</v>
      </c>
      <c r="M1797" t="str">
        <f t="shared" si="362"/>
        <v>White Creek Wind 1 - White Creek</v>
      </c>
      <c r="N1797" t="str">
        <f t="shared" si="369"/>
        <v>2022 Surplus Applied to 2021</v>
      </c>
    </row>
    <row r="1798" spans="1:14" x14ac:dyDescent="0.25">
      <c r="A1798" s="63"/>
      <c r="B1798" s="2" t="str">
        <f>(G1791-1) &amp; " Surplus Applied to " &amp; G1791</f>
        <v>2022 Surplus Applied to 2023</v>
      </c>
      <c r="C1798" s="63"/>
      <c r="D1798" s="41"/>
      <c r="E1798" s="39"/>
      <c r="F1798" s="90">
        <f>-G1798</f>
        <v>0</v>
      </c>
      <c r="G1798" s="38">
        <v>0</v>
      </c>
      <c r="H1798" s="40"/>
      <c r="L1798" t="str">
        <f t="shared" si="361"/>
        <v>REC only</v>
      </c>
      <c r="M1798" t="str">
        <f t="shared" si="362"/>
        <v>White Creek Wind 1 - White Creek</v>
      </c>
      <c r="N1798" t="str">
        <f t="shared" si="369"/>
        <v>2022 Surplus Applied to 2023</v>
      </c>
    </row>
    <row r="1799" spans="1:14" x14ac:dyDescent="0.25">
      <c r="A1799" s="63"/>
      <c r="B1799" s="2" t="str">
        <f>G1791 &amp; " Surplus Applied to " &amp; (G1791-1)</f>
        <v>2023 Surplus Applied to 2022</v>
      </c>
      <c r="C1799" s="63"/>
      <c r="D1799" s="91"/>
      <c r="E1799" s="84"/>
      <c r="F1799" s="92">
        <f>-G1799</f>
        <v>0</v>
      </c>
      <c r="G1799" s="89">
        <v>0</v>
      </c>
      <c r="H1799" s="85"/>
      <c r="L1799" t="str">
        <f t="shared" si="361"/>
        <v>REC only</v>
      </c>
      <c r="M1799" t="str">
        <f t="shared" si="362"/>
        <v>White Creek Wind 1 - White Creek</v>
      </c>
      <c r="N1799" t="str">
        <f t="shared" si="369"/>
        <v>2023 Surplus Applied to 2022</v>
      </c>
    </row>
    <row r="1800" spans="1:14" x14ac:dyDescent="0.25">
      <c r="A1800" s="63"/>
      <c r="B1800" s="2" t="str">
        <f>(H1791-1) &amp; " Surplus Applied to " &amp; H1791</f>
        <v>2023 Surplus Applied to 2024</v>
      </c>
      <c r="C1800" s="63"/>
      <c r="D1800" s="41"/>
      <c r="E1800" s="39"/>
      <c r="F1800" s="39"/>
      <c r="G1800" s="90">
        <f>-H1800</f>
        <v>0</v>
      </c>
      <c r="H1800" s="42">
        <v>0</v>
      </c>
      <c r="L1800" t="str">
        <f t="shared" si="361"/>
        <v>REC only</v>
      </c>
      <c r="M1800" t="str">
        <f t="shared" si="362"/>
        <v>White Creek Wind 1 - White Creek</v>
      </c>
      <c r="N1800" t="str">
        <f t="shared" si="369"/>
        <v>2023 Surplus Applied to 2024</v>
      </c>
    </row>
    <row r="1801" spans="1:14" x14ac:dyDescent="0.25">
      <c r="A1801" s="63"/>
      <c r="B1801" s="2" t="str">
        <f>H1791 &amp; " Surplus Applied to " &amp; (H1791-1)</f>
        <v>2024 Surplus Applied to 2023</v>
      </c>
      <c r="C1801" s="63"/>
      <c r="D1801" s="93"/>
      <c r="E1801" s="94"/>
      <c r="F1801" s="94"/>
      <c r="G1801" s="95">
        <f>-H1801</f>
        <v>0</v>
      </c>
      <c r="H1801" s="96">
        <v>0</v>
      </c>
      <c r="L1801" t="str">
        <f t="shared" si="361"/>
        <v>REC only</v>
      </c>
      <c r="M1801" t="str">
        <f t="shared" si="362"/>
        <v>White Creek Wind 1 - White Creek</v>
      </c>
      <c r="N1801" t="str">
        <f t="shared" si="369"/>
        <v>2024 Surplus Applied to 2023</v>
      </c>
    </row>
    <row r="1802" spans="1:14" x14ac:dyDescent="0.25">
      <c r="A1802" s="63"/>
      <c r="B1802" s="1" t="s">
        <v>125</v>
      </c>
      <c r="C1802" s="63"/>
      <c r="D1802" s="78">
        <f>SUM(D1792:D1801)</f>
        <v>3077</v>
      </c>
      <c r="E1802" s="78">
        <f>SUM(E1792:E1801)</f>
        <v>0</v>
      </c>
      <c r="F1802" s="78">
        <f>SUM(F1792:F1801)</f>
        <v>0</v>
      </c>
      <c r="G1802" s="78">
        <f>SUM(G1792:G1801)</f>
        <v>0</v>
      </c>
      <c r="H1802" s="78">
        <f>SUM(H1792:H1801)</f>
        <v>0</v>
      </c>
      <c r="L1802" t="str">
        <f t="shared" si="361"/>
        <v>REC only</v>
      </c>
      <c r="M1802" t="str">
        <f t="shared" si="362"/>
        <v>White Creek Wind 1 - White Creek</v>
      </c>
      <c r="N1802" t="str">
        <f t="shared" si="369"/>
        <v>Net Surplus Adjustments</v>
      </c>
    </row>
    <row r="1803" spans="1:14" x14ac:dyDescent="0.25">
      <c r="A1803" s="63"/>
      <c r="B1803" s="79"/>
      <c r="C1803" s="63"/>
      <c r="D1803" s="78"/>
      <c r="E1803" s="78"/>
      <c r="F1803" s="78"/>
      <c r="G1803" s="78"/>
      <c r="H1803" s="78"/>
      <c r="L1803" t="str">
        <f t="shared" si="361"/>
        <v>REC only</v>
      </c>
      <c r="M1803" t="str">
        <f t="shared" si="362"/>
        <v>White Creek Wind 1 - White Creek</v>
      </c>
    </row>
    <row r="1804" spans="1:14" x14ac:dyDescent="0.25">
      <c r="A1804" s="63"/>
      <c r="B1804" s="1" t="s">
        <v>126</v>
      </c>
      <c r="C1804" s="66"/>
      <c r="D1804" s="97">
        <v>0</v>
      </c>
      <c r="E1804" s="98">
        <v>0</v>
      </c>
      <c r="F1804" s="98">
        <v>0</v>
      </c>
      <c r="G1804" s="98">
        <v>0</v>
      </c>
      <c r="H1804" s="99">
        <v>0</v>
      </c>
      <c r="L1804" t="str">
        <f t="shared" si="361"/>
        <v>REC only</v>
      </c>
      <c r="M1804" t="str">
        <f t="shared" si="362"/>
        <v>White Creek Wind 1 - White Creek</v>
      </c>
      <c r="N1804" t="str">
        <f t="shared" ref="N1804" si="370">B1804</f>
        <v>Adjustment for Events Beyond Control</v>
      </c>
    </row>
    <row r="1805" spans="1:14" x14ac:dyDescent="0.25">
      <c r="A1805" s="63"/>
      <c r="B1805" s="79"/>
      <c r="C1805" s="63"/>
      <c r="D1805" s="78"/>
      <c r="E1805" s="78"/>
      <c r="F1805" s="78"/>
      <c r="G1805" s="78"/>
      <c r="H1805" s="78"/>
      <c r="L1805" t="str">
        <f t="shared" si="361"/>
        <v>REC only</v>
      </c>
      <c r="M1805" t="str">
        <f t="shared" si="362"/>
        <v>White Creek Wind 1 - White Creek</v>
      </c>
    </row>
    <row r="1806" spans="1:14" ht="18.75" x14ac:dyDescent="0.3">
      <c r="A1806" s="65" t="s">
        <v>138</v>
      </c>
      <c r="B1806" s="63"/>
      <c r="C1806" s="66"/>
      <c r="D1806" s="100">
        <f>SUM(D1778,D1783,D1789,D1802,D1804)</f>
        <v>4124</v>
      </c>
      <c r="E1806" s="100">
        <f>SUM(E1778,E1783,E1789,E1802,E1804)</f>
        <v>0</v>
      </c>
      <c r="F1806" s="100">
        <f>SUM(F1778,F1783,F1789,F1802,F1804)</f>
        <v>0</v>
      </c>
      <c r="G1806" s="100">
        <f>SUM(G1778,G1783,G1789,G1802,G1804)</f>
        <v>0</v>
      </c>
      <c r="H1806" s="101">
        <f>SUM(H1778,H1783,H1789,H1802,H1804)</f>
        <v>0</v>
      </c>
      <c r="L1806" t="str">
        <f t="shared" si="361"/>
        <v>REC only</v>
      </c>
      <c r="M1806" t="str">
        <f t="shared" si="362"/>
        <v>White Creek Wind 1 - White Creek</v>
      </c>
    </row>
    <row r="1807" spans="1:14" x14ac:dyDescent="0.25">
      <c r="A1807" s="63"/>
      <c r="B1807" s="79"/>
      <c r="C1807" s="102" t="s">
        <v>128</v>
      </c>
      <c r="D1807" s="78">
        <v>4124</v>
      </c>
      <c r="E1807" s="78">
        <v>0</v>
      </c>
      <c r="F1807" s="78">
        <v>0</v>
      </c>
      <c r="G1807" s="78">
        <v>0</v>
      </c>
      <c r="H1807" s="78">
        <v>0</v>
      </c>
      <c r="L1807" t="str">
        <f t="shared" si="361"/>
        <v>REC only</v>
      </c>
      <c r="M1807" t="str">
        <f t="shared" si="362"/>
        <v>White Creek Wind 1 - White Creek</v>
      </c>
    </row>
    <row r="1808" spans="1:14" x14ac:dyDescent="0.25">
      <c r="A1808" s="63" t="s">
        <v>145</v>
      </c>
      <c r="B1808" s="63"/>
      <c r="C1808" s="63"/>
      <c r="D1808" s="64"/>
      <c r="E1808" s="64"/>
      <c r="F1808" s="64"/>
      <c r="G1808" s="64"/>
      <c r="H1808" s="64"/>
    </row>
  </sheetData>
  <autoFilter ref="A2:N1808" xr:uid="{00000000-0009-0000-0000-000003000000}">
    <filterColumn colId="0">
      <filters blank="1"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6"/>
        <filter val="5"/>
        <filter val="6"/>
        <filter val="7"/>
        <filter val="8"/>
        <filter val="9"/>
        <filter val="Adjustments"/>
        <filter val="Baker estimated RPS Eligible generation based on Incremental Hydro Calculation Method 2.   Baker Project WREGIS Registration was completed June, 2016"/>
        <filter val="Contribution to RCW 19.285 Compliance"/>
        <filter val="MWh Allocated to WA Compliance"/>
        <filter val="Non REC Eligible Generation"/>
        <filter val="REC Sales / Transfers"/>
      </filters>
    </filterColumn>
  </autoFilter>
  <mergeCells count="1">
    <mergeCell ref="B57:F57"/>
  </mergeCells>
  <dataValidations disablePrompts="1" count="2">
    <dataValidation type="list" allowBlank="1" showInputMessage="1" showErrorMessage="1" sqref="E4:E55" xr:uid="{00000000-0002-0000-0300-000000000000}">
      <formula1>FacilityTypes</formula1>
    </dataValidation>
    <dataValidation type="list" allowBlank="1" showInputMessage="1" showErrorMessage="1" sqref="F4:G55" xr:uid="{00000000-0002-0000-0300-000001000000}">
      <formula1>LaborBonus</formula1>
    </dataValidation>
  </dataValidations>
  <pageMargins left="0.7" right="0.7" top="0.75" bottom="0.75" header="0.3" footer="0.3"/>
  <pageSetup orientation="portrait" r:id="rId1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H78"/>
  <sheetViews>
    <sheetView workbookViewId="0">
      <selection activeCell="B1" sqref="B1"/>
    </sheetView>
  </sheetViews>
  <sheetFormatPr defaultRowHeight="15" x14ac:dyDescent="0.25"/>
  <cols>
    <col min="2" max="2" width="58.42578125" style="136" bestFit="1" customWidth="1"/>
    <col min="3" max="3" width="18.28515625" style="136" customWidth="1"/>
    <col min="4" max="4" width="11.7109375" style="136" customWidth="1"/>
    <col min="5" max="5" width="12.42578125" style="136" customWidth="1"/>
    <col min="6" max="7" width="14.7109375" style="136" customWidth="1"/>
    <col min="8" max="8" width="14.28515625" style="136" customWidth="1"/>
  </cols>
  <sheetData>
    <row r="1" spans="2:8" ht="21" x14ac:dyDescent="0.35">
      <c r="B1" s="132" t="s">
        <v>163</v>
      </c>
    </row>
    <row r="2" spans="2:8" ht="21" x14ac:dyDescent="0.35">
      <c r="B2" s="132" t="s">
        <v>148</v>
      </c>
    </row>
    <row r="4" spans="2:8" x14ac:dyDescent="0.25">
      <c r="D4" s="134">
        <f>E4-1</f>
        <v>2020</v>
      </c>
      <c r="E4" s="134">
        <f>F4-1</f>
        <v>2021</v>
      </c>
      <c r="F4" s="134">
        <f>G4-1</f>
        <v>2022</v>
      </c>
      <c r="G4" s="134">
        <f>H4-1</f>
        <v>2023</v>
      </c>
      <c r="H4" s="134">
        <v>2024</v>
      </c>
    </row>
    <row r="5" spans="2:8" x14ac:dyDescent="0.25">
      <c r="B5" s="130" t="s">
        <v>10</v>
      </c>
      <c r="D5" s="140">
        <f t="shared" ref="D5:H9" si="0">SUMIFS(D$19:D$75,$C$19:$C$75,$B5)</f>
        <v>2823587</v>
      </c>
      <c r="E5" s="141">
        <f t="shared" si="0"/>
        <v>2818171</v>
      </c>
      <c r="F5" s="141">
        <f t="shared" si="0"/>
        <v>2878416</v>
      </c>
      <c r="G5" s="141">
        <f t="shared" si="0"/>
        <v>2967082</v>
      </c>
      <c r="H5" s="142">
        <f t="shared" si="0"/>
        <v>5704559</v>
      </c>
    </row>
    <row r="6" spans="2:8" x14ac:dyDescent="0.25">
      <c r="B6" s="130" t="s">
        <v>46</v>
      </c>
      <c r="D6" s="143">
        <f t="shared" si="0"/>
        <v>0</v>
      </c>
      <c r="E6" s="144">
        <f t="shared" si="0"/>
        <v>0</v>
      </c>
      <c r="F6" s="144">
        <f t="shared" si="0"/>
        <v>0</v>
      </c>
      <c r="G6" s="144">
        <f t="shared" si="0"/>
        <v>2608</v>
      </c>
      <c r="H6" s="145">
        <f t="shared" si="0"/>
        <v>0</v>
      </c>
    </row>
    <row r="7" spans="2:8" x14ac:dyDescent="0.25">
      <c r="B7" s="130" t="s">
        <v>5</v>
      </c>
      <c r="D7" s="143">
        <f t="shared" si="0"/>
        <v>128279</v>
      </c>
      <c r="E7" s="144">
        <f t="shared" si="0"/>
        <v>124292</v>
      </c>
      <c r="F7" s="144">
        <f t="shared" si="0"/>
        <v>104512</v>
      </c>
      <c r="G7" s="144">
        <f t="shared" si="0"/>
        <v>88075</v>
      </c>
      <c r="H7" s="145">
        <f t="shared" si="0"/>
        <v>119157</v>
      </c>
    </row>
    <row r="8" spans="2:8" x14ac:dyDescent="0.25">
      <c r="B8" s="130" t="s">
        <v>50</v>
      </c>
      <c r="D8" s="143">
        <f t="shared" si="0"/>
        <v>51974</v>
      </c>
      <c r="E8" s="144">
        <f t="shared" si="0"/>
        <v>908</v>
      </c>
      <c r="F8" s="144">
        <f t="shared" si="0"/>
        <v>0</v>
      </c>
      <c r="G8" s="144">
        <f t="shared" si="0"/>
        <v>0</v>
      </c>
      <c r="H8" s="145">
        <f t="shared" si="0"/>
        <v>0</v>
      </c>
    </row>
    <row r="9" spans="2:8" x14ac:dyDescent="0.25">
      <c r="B9" s="130" t="s">
        <v>25</v>
      </c>
      <c r="D9" s="143">
        <f t="shared" si="0"/>
        <v>108581</v>
      </c>
      <c r="E9" s="144">
        <f t="shared" si="0"/>
        <v>125738</v>
      </c>
      <c r="F9" s="144">
        <f t="shared" si="0"/>
        <v>101435</v>
      </c>
      <c r="G9" s="144">
        <f t="shared" si="0"/>
        <v>140987</v>
      </c>
      <c r="H9" s="145">
        <f t="shared" si="0"/>
        <v>123178</v>
      </c>
    </row>
    <row r="10" spans="2:8" x14ac:dyDescent="0.25">
      <c r="B10" s="130" t="s">
        <v>141</v>
      </c>
      <c r="D10" s="143">
        <f t="shared" ref="D10:H13" si="1">SUMIFS(D$19:D$75,$C$19:$C$75,$B10)</f>
        <v>0</v>
      </c>
      <c r="E10" s="144">
        <f t="shared" si="1"/>
        <v>0</v>
      </c>
      <c r="F10" s="144">
        <f t="shared" si="1"/>
        <v>0</v>
      </c>
      <c r="G10" s="144">
        <f t="shared" si="1"/>
        <v>0</v>
      </c>
      <c r="H10" s="145">
        <f t="shared" si="1"/>
        <v>0</v>
      </c>
    </row>
    <row r="11" spans="2:8" x14ac:dyDescent="0.25">
      <c r="B11" s="130" t="s">
        <v>79</v>
      </c>
      <c r="D11" s="143">
        <f>SUMIFS(D$19:D$75,$C$19:$C$75,$B11)</f>
        <v>2361</v>
      </c>
      <c r="E11" s="144">
        <f>SUMIFS(E$19:E$75,$C$19:$C$75,$B11)</f>
        <v>0</v>
      </c>
      <c r="F11" s="144">
        <f>SUMIFS(F$19:F$75,$C$19:$C$75,$B11)</f>
        <v>0</v>
      </c>
      <c r="G11" s="144">
        <f>SUMIFS(G$19:G$75,$C$19:$C$75,$B11)</f>
        <v>0</v>
      </c>
      <c r="H11" s="145">
        <f>SUMIFS(H$19:H$75,$C$19:$C$75,$B11)</f>
        <v>0</v>
      </c>
    </row>
    <row r="12" spans="2:8" x14ac:dyDescent="0.25">
      <c r="B12" s="130" t="s">
        <v>142</v>
      </c>
      <c r="D12" s="143">
        <f t="shared" si="1"/>
        <v>0</v>
      </c>
      <c r="E12" s="144">
        <f t="shared" si="1"/>
        <v>0</v>
      </c>
      <c r="F12" s="144">
        <f t="shared" si="1"/>
        <v>0</v>
      </c>
      <c r="G12" s="144">
        <f t="shared" si="1"/>
        <v>0</v>
      </c>
      <c r="H12" s="145">
        <f t="shared" si="1"/>
        <v>0</v>
      </c>
    </row>
    <row r="13" spans="2:8" x14ac:dyDescent="0.25">
      <c r="B13" s="130" t="s">
        <v>143</v>
      </c>
      <c r="D13" s="146">
        <f t="shared" si="1"/>
        <v>0</v>
      </c>
      <c r="E13" s="147">
        <f t="shared" si="1"/>
        <v>0</v>
      </c>
      <c r="F13" s="147">
        <f t="shared" si="1"/>
        <v>0</v>
      </c>
      <c r="G13" s="147">
        <f t="shared" si="1"/>
        <v>0</v>
      </c>
      <c r="H13" s="148">
        <f t="shared" si="1"/>
        <v>0</v>
      </c>
    </row>
    <row r="14" spans="2:8" ht="15.75" x14ac:dyDescent="0.25">
      <c r="B14" s="133"/>
      <c r="C14" s="149"/>
      <c r="D14" s="149">
        <f>SUM(D5:D13)</f>
        <v>3114782</v>
      </c>
      <c r="E14" s="149">
        <f>SUM(E5:E13)</f>
        <v>3069109</v>
      </c>
      <c r="F14" s="149">
        <f>SUM(F5:F13)</f>
        <v>3084363</v>
      </c>
      <c r="G14" s="149">
        <f>SUM(G5:G13)</f>
        <v>3198752</v>
      </c>
      <c r="H14" s="149">
        <f>SUM(H5:H13)</f>
        <v>5946894</v>
      </c>
    </row>
    <row r="15" spans="2:8" x14ac:dyDescent="0.25">
      <c r="C15" s="138" t="s">
        <v>149</v>
      </c>
      <c r="D15" s="135">
        <f>'Compliance Summary'!B14+'Compliance Summary'!B20+'Compliance Summary'!B33-D14</f>
        <v>0</v>
      </c>
      <c r="E15" s="135">
        <f>'Compliance Summary'!C14+'Compliance Summary'!C20+'Compliance Summary'!C33-E14</f>
        <v>0</v>
      </c>
      <c r="F15" s="135">
        <f>'Compliance Summary'!D14+'Compliance Summary'!D20+'Compliance Summary'!D33-F14</f>
        <v>0</v>
      </c>
      <c r="G15" s="135">
        <f>'Compliance Summary'!E14+'Compliance Summary'!E20+'Compliance Summary'!E33-G14</f>
        <v>0</v>
      </c>
      <c r="H15" s="135">
        <f>'Compliance Summary'!F14+'Compliance Summary'!F20+'Compliance Summary'!F33-H14</f>
        <v>0</v>
      </c>
    </row>
    <row r="16" spans="2:8" x14ac:dyDescent="0.25">
      <c r="D16" s="137"/>
      <c r="E16" s="137"/>
      <c r="F16" s="137"/>
      <c r="G16" s="137"/>
      <c r="H16" s="137"/>
    </row>
    <row r="17" spans="1:8" x14ac:dyDescent="0.25">
      <c r="H17" s="139"/>
    </row>
    <row r="18" spans="1:8" x14ac:dyDescent="0.25">
      <c r="B18" s="131" t="s">
        <v>104</v>
      </c>
      <c r="C18" s="139" t="s">
        <v>1</v>
      </c>
      <c r="D18" s="139">
        <f>D4</f>
        <v>2020</v>
      </c>
      <c r="E18" s="139">
        <f>E4</f>
        <v>2021</v>
      </c>
      <c r="F18" s="139">
        <f>F4</f>
        <v>2022</v>
      </c>
      <c r="G18" s="139">
        <f>G4</f>
        <v>2023</v>
      </c>
      <c r="H18" s="139">
        <f>H4</f>
        <v>2024</v>
      </c>
    </row>
    <row r="19" spans="1:8" x14ac:dyDescent="0.25">
      <c r="A19">
        <v>1</v>
      </c>
      <c r="B19" s="155" t="s">
        <v>2</v>
      </c>
      <c r="C19" s="150" t="s">
        <v>5</v>
      </c>
      <c r="D19" s="151">
        <v>108503</v>
      </c>
      <c r="E19" s="152">
        <v>106440</v>
      </c>
      <c r="F19" s="152">
        <v>89806</v>
      </c>
      <c r="G19" s="152">
        <v>74403</v>
      </c>
      <c r="H19" s="153">
        <v>101979</v>
      </c>
    </row>
    <row r="20" spans="1:8" x14ac:dyDescent="0.25">
      <c r="A20">
        <v>2</v>
      </c>
      <c r="B20" s="156" t="s">
        <v>152</v>
      </c>
      <c r="C20" s="156" t="s">
        <v>10</v>
      </c>
      <c r="D20" s="151">
        <v>0</v>
      </c>
      <c r="E20" s="152">
        <v>0</v>
      </c>
      <c r="F20" s="152">
        <v>0</v>
      </c>
      <c r="G20" s="152">
        <v>212195</v>
      </c>
      <c r="H20" s="153">
        <v>2651083</v>
      </c>
    </row>
    <row r="21" spans="1:8" x14ac:dyDescent="0.25">
      <c r="A21">
        <v>3</v>
      </c>
      <c r="B21" s="156" t="s">
        <v>154</v>
      </c>
      <c r="C21" s="156" t="s">
        <v>10</v>
      </c>
      <c r="D21" s="151">
        <v>0</v>
      </c>
      <c r="E21" s="152">
        <v>0</v>
      </c>
      <c r="F21" s="152">
        <v>348218</v>
      </c>
      <c r="G21" s="152">
        <v>597384</v>
      </c>
      <c r="H21" s="153">
        <v>643339</v>
      </c>
    </row>
    <row r="22" spans="1:8" x14ac:dyDescent="0.25">
      <c r="A22">
        <v>4</v>
      </c>
      <c r="B22" s="156" t="s">
        <v>8</v>
      </c>
      <c r="C22" s="156" t="s">
        <v>10</v>
      </c>
      <c r="D22" s="151">
        <v>756028</v>
      </c>
      <c r="E22" s="152">
        <v>399017</v>
      </c>
      <c r="F22" s="152">
        <v>334611</v>
      </c>
      <c r="G22" s="152">
        <v>313622</v>
      </c>
      <c r="H22" s="153">
        <v>383773</v>
      </c>
    </row>
    <row r="23" spans="1:8" x14ac:dyDescent="0.25">
      <c r="A23">
        <v>5</v>
      </c>
      <c r="B23" s="156" t="s">
        <v>11</v>
      </c>
      <c r="C23" s="156" t="s">
        <v>10</v>
      </c>
      <c r="D23" s="151">
        <v>37640</v>
      </c>
      <c r="E23" s="152">
        <v>12029</v>
      </c>
      <c r="F23" s="152">
        <v>16128</v>
      </c>
      <c r="G23" s="152">
        <v>15115</v>
      </c>
      <c r="H23" s="153">
        <v>18495</v>
      </c>
    </row>
    <row r="24" spans="1:8" x14ac:dyDescent="0.25">
      <c r="A24">
        <v>6</v>
      </c>
      <c r="B24" s="156" t="s">
        <v>13</v>
      </c>
      <c r="C24" s="156" t="s">
        <v>10</v>
      </c>
      <c r="D24" s="151">
        <v>126680</v>
      </c>
      <c r="E24" s="152">
        <v>143350</v>
      </c>
      <c r="F24" s="152">
        <v>43977</v>
      </c>
      <c r="G24" s="152">
        <v>125539</v>
      </c>
      <c r="H24" s="153">
        <v>190201</v>
      </c>
    </row>
    <row r="25" spans="1:8" x14ac:dyDescent="0.25">
      <c r="A25">
        <v>7</v>
      </c>
      <c r="B25" s="156" t="s">
        <v>16</v>
      </c>
      <c r="C25" s="156" t="s">
        <v>10</v>
      </c>
      <c r="D25" s="151">
        <v>494518</v>
      </c>
      <c r="E25" s="152">
        <v>672352</v>
      </c>
      <c r="F25" s="152">
        <v>1149843</v>
      </c>
      <c r="G25" s="152">
        <v>469387</v>
      </c>
      <c r="H25" s="153">
        <v>579222</v>
      </c>
    </row>
    <row r="26" spans="1:8" x14ac:dyDescent="0.25">
      <c r="A26">
        <v>8</v>
      </c>
      <c r="B26" s="156" t="s">
        <v>19</v>
      </c>
      <c r="C26" s="156" t="s">
        <v>10</v>
      </c>
      <c r="D26" s="151">
        <v>358415</v>
      </c>
      <c r="E26" s="152">
        <v>485209</v>
      </c>
      <c r="F26" s="152">
        <v>859529</v>
      </c>
      <c r="G26" s="152">
        <v>362202</v>
      </c>
      <c r="H26" s="153">
        <v>420241</v>
      </c>
    </row>
    <row r="27" spans="1:8" x14ac:dyDescent="0.25">
      <c r="A27">
        <v>9</v>
      </c>
      <c r="B27" s="156" t="s">
        <v>23</v>
      </c>
      <c r="C27" s="156" t="s">
        <v>25</v>
      </c>
      <c r="D27" s="151">
        <v>0</v>
      </c>
      <c r="E27" s="152">
        <v>125738</v>
      </c>
      <c r="F27" s="152">
        <v>82835</v>
      </c>
      <c r="G27" s="152">
        <v>133411</v>
      </c>
      <c r="H27" s="153">
        <v>123178</v>
      </c>
    </row>
    <row r="28" spans="1:8" x14ac:dyDescent="0.25">
      <c r="A28">
        <v>10</v>
      </c>
      <c r="B28" s="156" t="s">
        <v>21</v>
      </c>
      <c r="C28" s="156" t="s">
        <v>5</v>
      </c>
      <c r="D28" s="151">
        <v>19776</v>
      </c>
      <c r="E28" s="152">
        <v>17852</v>
      </c>
      <c r="F28" s="152">
        <v>14706</v>
      </c>
      <c r="G28" s="152">
        <v>13672</v>
      </c>
      <c r="H28" s="153">
        <v>17178</v>
      </c>
    </row>
    <row r="29" spans="1:8" x14ac:dyDescent="0.25">
      <c r="A29">
        <v>11</v>
      </c>
      <c r="B29" s="156" t="s">
        <v>26</v>
      </c>
      <c r="C29" s="156" t="s">
        <v>10</v>
      </c>
      <c r="D29" s="151">
        <v>393886</v>
      </c>
      <c r="E29" s="152">
        <v>823665</v>
      </c>
      <c r="F29" s="152">
        <v>0</v>
      </c>
      <c r="G29" s="152">
        <v>760894</v>
      </c>
      <c r="H29" s="153">
        <v>727431</v>
      </c>
    </row>
    <row r="30" spans="1:8" x14ac:dyDescent="0.25">
      <c r="A30">
        <v>12</v>
      </c>
      <c r="B30" s="156" t="s">
        <v>28</v>
      </c>
      <c r="C30" s="156" t="s">
        <v>10</v>
      </c>
      <c r="D30" s="151">
        <v>119231</v>
      </c>
      <c r="E30" s="152">
        <v>271003</v>
      </c>
      <c r="F30" s="152">
        <v>126110</v>
      </c>
      <c r="G30" s="152">
        <v>102328</v>
      </c>
      <c r="H30" s="153">
        <v>90774</v>
      </c>
    </row>
    <row r="31" spans="1:8" x14ac:dyDescent="0.25">
      <c r="A31">
        <v>13</v>
      </c>
      <c r="B31" s="156" t="s">
        <v>30</v>
      </c>
      <c r="C31" s="156" t="s">
        <v>10</v>
      </c>
      <c r="D31" s="151">
        <v>17435</v>
      </c>
      <c r="E31" s="152">
        <v>0</v>
      </c>
      <c r="F31" s="152">
        <v>0</v>
      </c>
      <c r="G31" s="152">
        <v>0</v>
      </c>
      <c r="H31" s="153">
        <v>0</v>
      </c>
    </row>
    <row r="32" spans="1:8" x14ac:dyDescent="0.25">
      <c r="A32">
        <v>14</v>
      </c>
      <c r="B32" s="156" t="s">
        <v>33</v>
      </c>
      <c r="C32" s="156" t="s">
        <v>10</v>
      </c>
      <c r="D32" s="151">
        <v>1063</v>
      </c>
      <c r="E32" s="152">
        <v>446</v>
      </c>
      <c r="F32" s="152">
        <v>0</v>
      </c>
      <c r="G32" s="152">
        <v>0</v>
      </c>
      <c r="H32" s="153">
        <v>0</v>
      </c>
    </row>
    <row r="33" spans="1:8" x14ac:dyDescent="0.25">
      <c r="A33">
        <v>15</v>
      </c>
      <c r="B33" s="156" t="s">
        <v>35</v>
      </c>
      <c r="C33" s="156" t="s">
        <v>10</v>
      </c>
      <c r="D33" s="151">
        <v>1082</v>
      </c>
      <c r="E33" s="152">
        <v>451</v>
      </c>
      <c r="F33" s="152">
        <v>0</v>
      </c>
      <c r="G33" s="152">
        <v>0</v>
      </c>
      <c r="H33" s="153">
        <v>0</v>
      </c>
    </row>
    <row r="34" spans="1:8" x14ac:dyDescent="0.25">
      <c r="A34">
        <v>16</v>
      </c>
      <c r="B34" s="156" t="s">
        <v>37</v>
      </c>
      <c r="C34" s="156" t="s">
        <v>25</v>
      </c>
      <c r="D34" s="151">
        <v>25871</v>
      </c>
      <c r="E34" s="152">
        <v>0</v>
      </c>
      <c r="F34" s="152">
        <v>7028</v>
      </c>
      <c r="G34" s="152">
        <v>0</v>
      </c>
      <c r="H34" s="153">
        <v>0</v>
      </c>
    </row>
    <row r="35" spans="1:8" x14ac:dyDescent="0.25">
      <c r="A35">
        <v>17</v>
      </c>
      <c r="B35" s="156" t="s">
        <v>39</v>
      </c>
      <c r="C35" s="156" t="s">
        <v>25</v>
      </c>
      <c r="D35" s="151">
        <v>26987</v>
      </c>
      <c r="E35" s="152">
        <v>0</v>
      </c>
      <c r="F35" s="152">
        <v>11572</v>
      </c>
      <c r="G35" s="152">
        <v>0</v>
      </c>
      <c r="H35" s="153">
        <v>0</v>
      </c>
    </row>
    <row r="36" spans="1:8" x14ac:dyDescent="0.25">
      <c r="A36">
        <v>18</v>
      </c>
      <c r="B36" s="156" t="s">
        <v>41</v>
      </c>
      <c r="C36" s="156" t="s">
        <v>10</v>
      </c>
      <c r="D36" s="151">
        <v>8707</v>
      </c>
      <c r="E36" s="152">
        <v>0</v>
      </c>
      <c r="F36" s="152">
        <v>0</v>
      </c>
      <c r="G36" s="152">
        <v>0</v>
      </c>
      <c r="H36" s="153">
        <v>0</v>
      </c>
    </row>
    <row r="37" spans="1:8" x14ac:dyDescent="0.25">
      <c r="A37">
        <v>19</v>
      </c>
      <c r="B37" s="156" t="s">
        <v>43</v>
      </c>
      <c r="C37" s="156" t="s">
        <v>10</v>
      </c>
      <c r="D37" s="151">
        <v>6000</v>
      </c>
      <c r="E37" s="152">
        <v>0</v>
      </c>
      <c r="F37" s="152">
        <v>0</v>
      </c>
      <c r="G37" s="152">
        <v>0</v>
      </c>
      <c r="H37" s="153">
        <v>0</v>
      </c>
    </row>
    <row r="38" spans="1:8" x14ac:dyDescent="0.25">
      <c r="A38">
        <v>20</v>
      </c>
      <c r="B38" s="156" t="s">
        <v>48</v>
      </c>
      <c r="C38" s="156" t="s">
        <v>50</v>
      </c>
      <c r="D38" s="151">
        <v>51974</v>
      </c>
      <c r="E38" s="152">
        <v>908</v>
      </c>
      <c r="F38" s="152">
        <v>0</v>
      </c>
      <c r="G38" s="152">
        <v>0</v>
      </c>
      <c r="H38" s="153">
        <v>0</v>
      </c>
    </row>
    <row r="39" spans="1:8" x14ac:dyDescent="0.25">
      <c r="A39">
        <v>21</v>
      </c>
      <c r="B39" s="156" t="s">
        <v>51</v>
      </c>
      <c r="C39" s="156" t="s">
        <v>10</v>
      </c>
      <c r="D39" s="151">
        <v>18134</v>
      </c>
      <c r="E39" s="152">
        <v>0</v>
      </c>
      <c r="F39" s="152">
        <v>0</v>
      </c>
      <c r="G39" s="152">
        <v>0</v>
      </c>
      <c r="H39" s="153">
        <v>0</v>
      </c>
    </row>
    <row r="40" spans="1:8" x14ac:dyDescent="0.25">
      <c r="A40">
        <v>22</v>
      </c>
      <c r="B40" s="156" t="s">
        <v>54</v>
      </c>
      <c r="C40" s="156" t="s">
        <v>10</v>
      </c>
      <c r="D40" s="151">
        <v>8119</v>
      </c>
      <c r="E40" s="152">
        <v>439</v>
      </c>
      <c r="F40" s="152">
        <v>0</v>
      </c>
      <c r="G40" s="152">
        <v>0</v>
      </c>
      <c r="H40" s="153">
        <v>0</v>
      </c>
    </row>
    <row r="41" spans="1:8" x14ac:dyDescent="0.25">
      <c r="A41">
        <v>23</v>
      </c>
      <c r="B41" s="156" t="s">
        <v>56</v>
      </c>
      <c r="C41" s="156" t="s">
        <v>10</v>
      </c>
      <c r="D41" s="151">
        <v>25715</v>
      </c>
      <c r="E41" s="152">
        <v>1316</v>
      </c>
      <c r="F41" s="152">
        <v>0</v>
      </c>
      <c r="G41" s="152">
        <v>0</v>
      </c>
      <c r="H41" s="153">
        <v>0</v>
      </c>
    </row>
    <row r="42" spans="1:8" x14ac:dyDescent="0.25">
      <c r="A42">
        <v>24</v>
      </c>
      <c r="B42" s="156" t="s">
        <v>57</v>
      </c>
      <c r="C42" s="156" t="s">
        <v>10</v>
      </c>
      <c r="D42" s="151">
        <v>1852</v>
      </c>
      <c r="E42" s="152">
        <v>0</v>
      </c>
      <c r="F42" s="152">
        <v>0</v>
      </c>
      <c r="G42" s="152">
        <v>0</v>
      </c>
      <c r="H42" s="153">
        <v>0</v>
      </c>
    </row>
    <row r="43" spans="1:8" x14ac:dyDescent="0.25">
      <c r="A43">
        <v>25</v>
      </c>
      <c r="B43" s="156" t="s">
        <v>59</v>
      </c>
      <c r="C43" s="156" t="s">
        <v>10</v>
      </c>
      <c r="D43" s="151">
        <v>10937</v>
      </c>
      <c r="E43" s="152">
        <v>0</v>
      </c>
      <c r="F43" s="152">
        <v>0</v>
      </c>
      <c r="G43" s="152">
        <v>0</v>
      </c>
      <c r="H43" s="153">
        <v>0</v>
      </c>
    </row>
    <row r="44" spans="1:8" x14ac:dyDescent="0.25">
      <c r="A44">
        <v>26</v>
      </c>
      <c r="B44" s="156" t="s">
        <v>61</v>
      </c>
      <c r="C44" s="156" t="s">
        <v>10</v>
      </c>
      <c r="D44" s="151">
        <v>25276</v>
      </c>
      <c r="E44" s="152">
        <v>0</v>
      </c>
      <c r="F44" s="152">
        <v>0</v>
      </c>
      <c r="G44" s="152">
        <v>0</v>
      </c>
      <c r="H44" s="153">
        <v>0</v>
      </c>
    </row>
    <row r="45" spans="1:8" x14ac:dyDescent="0.25">
      <c r="A45">
        <v>27</v>
      </c>
      <c r="B45" s="156" t="s">
        <v>63</v>
      </c>
      <c r="C45" s="156" t="s">
        <v>10</v>
      </c>
      <c r="D45" s="151">
        <v>49724</v>
      </c>
      <c r="E45" s="152">
        <v>0</v>
      </c>
      <c r="F45" s="152">
        <v>0</v>
      </c>
      <c r="G45" s="152">
        <v>0</v>
      </c>
      <c r="H45" s="153">
        <v>0</v>
      </c>
    </row>
    <row r="46" spans="1:8" x14ac:dyDescent="0.25">
      <c r="A46">
        <v>28</v>
      </c>
      <c r="B46" s="156" t="s">
        <v>65</v>
      </c>
      <c r="C46" s="156" t="s">
        <v>10</v>
      </c>
      <c r="D46" s="151">
        <v>25681</v>
      </c>
      <c r="E46" s="152">
        <v>0</v>
      </c>
      <c r="F46" s="152">
        <v>0</v>
      </c>
      <c r="G46" s="152">
        <v>0</v>
      </c>
      <c r="H46" s="153">
        <v>0</v>
      </c>
    </row>
    <row r="47" spans="1:8" x14ac:dyDescent="0.25">
      <c r="A47">
        <v>29</v>
      </c>
      <c r="B47" s="156" t="s">
        <v>147</v>
      </c>
      <c r="C47" s="156" t="s">
        <v>46</v>
      </c>
      <c r="D47" s="151">
        <v>0</v>
      </c>
      <c r="E47" s="152">
        <v>0</v>
      </c>
      <c r="F47" s="152">
        <v>0</v>
      </c>
      <c r="G47" s="152">
        <v>2608</v>
      </c>
      <c r="H47" s="153">
        <v>0</v>
      </c>
    </row>
    <row r="48" spans="1:8" x14ac:dyDescent="0.25">
      <c r="A48">
        <v>30</v>
      </c>
      <c r="B48" s="156" t="s">
        <v>67</v>
      </c>
      <c r="C48" s="156" t="s">
        <v>10</v>
      </c>
      <c r="D48" s="151">
        <v>23926</v>
      </c>
      <c r="E48" s="152">
        <v>0</v>
      </c>
      <c r="F48" s="152">
        <v>0</v>
      </c>
      <c r="G48" s="152">
        <v>0</v>
      </c>
      <c r="H48" s="153">
        <v>0</v>
      </c>
    </row>
    <row r="49" spans="1:8" x14ac:dyDescent="0.25">
      <c r="A49">
        <v>31</v>
      </c>
      <c r="B49" s="156" t="s">
        <v>69</v>
      </c>
      <c r="C49" s="156" t="s">
        <v>10</v>
      </c>
      <c r="D49" s="151">
        <v>87776</v>
      </c>
      <c r="E49" s="152">
        <v>7200</v>
      </c>
      <c r="F49" s="152">
        <v>0</v>
      </c>
      <c r="G49" s="152">
        <v>0</v>
      </c>
      <c r="H49" s="153">
        <v>0</v>
      </c>
    </row>
    <row r="50" spans="1:8" x14ac:dyDescent="0.25">
      <c r="A50">
        <v>32</v>
      </c>
      <c r="B50" s="156" t="s">
        <v>71</v>
      </c>
      <c r="C50" s="156" t="s">
        <v>10</v>
      </c>
      <c r="D50" s="151">
        <v>9879</v>
      </c>
      <c r="E50" s="152">
        <v>0</v>
      </c>
      <c r="F50" s="152">
        <v>0</v>
      </c>
      <c r="G50" s="152">
        <v>0</v>
      </c>
      <c r="H50" s="153">
        <v>0</v>
      </c>
    </row>
    <row r="51" spans="1:8" x14ac:dyDescent="0.25">
      <c r="A51">
        <v>33</v>
      </c>
      <c r="B51" s="156" t="s">
        <v>73</v>
      </c>
      <c r="C51" s="156" t="s">
        <v>10</v>
      </c>
      <c r="D51" s="151">
        <v>26276</v>
      </c>
      <c r="E51" s="152">
        <v>0</v>
      </c>
      <c r="F51" s="152">
        <v>0</v>
      </c>
      <c r="G51" s="152">
        <v>0</v>
      </c>
      <c r="H51" s="153">
        <v>0</v>
      </c>
    </row>
    <row r="52" spans="1:8" x14ac:dyDescent="0.25">
      <c r="A52">
        <v>34</v>
      </c>
      <c r="B52" s="156" t="s">
        <v>75</v>
      </c>
      <c r="C52" s="156" t="s">
        <v>10</v>
      </c>
      <c r="D52" s="151">
        <v>15000</v>
      </c>
      <c r="E52" s="152">
        <v>0</v>
      </c>
      <c r="F52" s="152">
        <v>0</v>
      </c>
      <c r="G52" s="152">
        <v>0</v>
      </c>
      <c r="H52" s="153">
        <v>0</v>
      </c>
    </row>
    <row r="53" spans="1:8" x14ac:dyDescent="0.25">
      <c r="A53">
        <v>35</v>
      </c>
      <c r="B53" s="156" t="s">
        <v>77</v>
      </c>
      <c r="C53" s="156" t="s">
        <v>79</v>
      </c>
      <c r="D53" s="151">
        <v>2361</v>
      </c>
      <c r="E53" s="152">
        <v>0</v>
      </c>
      <c r="F53" s="152">
        <v>0</v>
      </c>
      <c r="G53" s="152">
        <v>0</v>
      </c>
      <c r="H53" s="153">
        <v>0</v>
      </c>
    </row>
    <row r="54" spans="1:8" x14ac:dyDescent="0.25">
      <c r="A54">
        <v>36</v>
      </c>
      <c r="B54" s="156" t="s">
        <v>80</v>
      </c>
      <c r="C54" s="156" t="s">
        <v>10</v>
      </c>
      <c r="D54" s="151">
        <v>17090</v>
      </c>
      <c r="E54" s="152">
        <v>0</v>
      </c>
      <c r="F54" s="152">
        <v>0</v>
      </c>
      <c r="G54" s="152">
        <v>0</v>
      </c>
      <c r="H54" s="153">
        <v>0</v>
      </c>
    </row>
    <row r="55" spans="1:8" x14ac:dyDescent="0.25">
      <c r="A55">
        <v>37</v>
      </c>
      <c r="B55" s="156" t="s">
        <v>82</v>
      </c>
      <c r="C55" s="156" t="s">
        <v>10</v>
      </c>
      <c r="D55" s="151">
        <v>57727</v>
      </c>
      <c r="E55" s="152">
        <v>0</v>
      </c>
      <c r="F55" s="152">
        <v>0</v>
      </c>
      <c r="G55" s="152">
        <v>0</v>
      </c>
      <c r="H55" s="153">
        <v>0</v>
      </c>
    </row>
    <row r="56" spans="1:8" x14ac:dyDescent="0.25">
      <c r="A56">
        <v>38</v>
      </c>
      <c r="B56" s="156" t="s">
        <v>156</v>
      </c>
      <c r="C56" s="156" t="s">
        <v>10</v>
      </c>
      <c r="D56" s="151">
        <v>0</v>
      </c>
      <c r="E56" s="152">
        <v>0</v>
      </c>
      <c r="F56" s="152">
        <v>0</v>
      </c>
      <c r="G56" s="152">
        <v>8416</v>
      </c>
      <c r="H56" s="153">
        <v>0</v>
      </c>
    </row>
    <row r="57" spans="1:8" x14ac:dyDescent="0.25">
      <c r="A57">
        <v>39</v>
      </c>
      <c r="B57" s="156" t="s">
        <v>84</v>
      </c>
      <c r="C57" s="156" t="s">
        <v>10</v>
      </c>
      <c r="D57" s="151">
        <v>17241</v>
      </c>
      <c r="E57" s="152">
        <v>1694</v>
      </c>
      <c r="F57" s="152">
        <v>0</v>
      </c>
      <c r="G57" s="152">
        <v>0</v>
      </c>
      <c r="H57" s="153">
        <v>0</v>
      </c>
    </row>
    <row r="58" spans="1:8" x14ac:dyDescent="0.25">
      <c r="A58">
        <v>40</v>
      </c>
      <c r="B58" s="156" t="s">
        <v>86</v>
      </c>
      <c r="C58" s="156" t="s">
        <v>25</v>
      </c>
      <c r="D58" s="151">
        <v>25723</v>
      </c>
      <c r="E58" s="152">
        <v>0</v>
      </c>
      <c r="F58" s="152">
        <v>0</v>
      </c>
      <c r="G58" s="152">
        <v>7576</v>
      </c>
      <c r="H58" s="153">
        <v>0</v>
      </c>
    </row>
    <row r="59" spans="1:8" x14ac:dyDescent="0.25">
      <c r="A59">
        <v>41</v>
      </c>
      <c r="B59" s="156" t="s">
        <v>88</v>
      </c>
      <c r="C59" s="156" t="s">
        <v>25</v>
      </c>
      <c r="D59" s="151">
        <v>30000</v>
      </c>
      <c r="E59" s="152">
        <v>0</v>
      </c>
      <c r="F59" s="152">
        <v>0</v>
      </c>
      <c r="G59" s="152">
        <v>0</v>
      </c>
      <c r="H59" s="153">
        <v>0</v>
      </c>
    </row>
    <row r="60" spans="1:8" x14ac:dyDescent="0.25">
      <c r="A60">
        <v>42</v>
      </c>
      <c r="B60" s="156" t="s">
        <v>90</v>
      </c>
      <c r="C60" s="156" t="s">
        <v>10</v>
      </c>
      <c r="D60" s="151">
        <v>8681</v>
      </c>
      <c r="E60" s="152">
        <v>0</v>
      </c>
      <c r="F60" s="152">
        <v>0</v>
      </c>
      <c r="G60" s="152">
        <v>0</v>
      </c>
      <c r="H60" s="153">
        <v>0</v>
      </c>
    </row>
    <row r="61" spans="1:8" x14ac:dyDescent="0.25">
      <c r="A61">
        <v>43</v>
      </c>
      <c r="B61" s="156" t="s">
        <v>92</v>
      </c>
      <c r="C61" s="156" t="s">
        <v>10</v>
      </c>
      <c r="D61" s="151">
        <v>21727</v>
      </c>
      <c r="E61" s="152">
        <v>0</v>
      </c>
      <c r="F61" s="152">
        <v>0</v>
      </c>
      <c r="G61" s="152">
        <v>0</v>
      </c>
      <c r="H61" s="153">
        <v>0</v>
      </c>
    </row>
    <row r="62" spans="1:8" x14ac:dyDescent="0.25">
      <c r="A62">
        <v>44</v>
      </c>
      <c r="B62" s="156" t="s">
        <v>94</v>
      </c>
      <c r="C62" s="156" t="s">
        <v>10</v>
      </c>
      <c r="D62" s="151">
        <v>7912</v>
      </c>
      <c r="E62" s="152">
        <v>0</v>
      </c>
      <c r="F62" s="152">
        <v>0</v>
      </c>
      <c r="G62" s="152">
        <v>0</v>
      </c>
      <c r="H62" s="153">
        <v>0</v>
      </c>
    </row>
    <row r="63" spans="1:8" x14ac:dyDescent="0.25">
      <c r="A63">
        <v>45</v>
      </c>
      <c r="B63" s="156" t="s">
        <v>96</v>
      </c>
      <c r="C63" s="156" t="s">
        <v>10</v>
      </c>
      <c r="D63" s="151">
        <v>40105</v>
      </c>
      <c r="E63" s="152">
        <v>0</v>
      </c>
      <c r="F63" s="152">
        <v>0</v>
      </c>
      <c r="G63" s="152">
        <v>0</v>
      </c>
      <c r="H63" s="153">
        <v>0</v>
      </c>
    </row>
    <row r="64" spans="1:8" x14ac:dyDescent="0.25">
      <c r="A64">
        <v>46</v>
      </c>
      <c r="B64" s="156" t="s">
        <v>98</v>
      </c>
      <c r="C64" s="156" t="s">
        <v>10</v>
      </c>
      <c r="D64" s="151">
        <v>4124</v>
      </c>
      <c r="E64" s="152">
        <v>0</v>
      </c>
      <c r="F64" s="152">
        <v>0</v>
      </c>
      <c r="G64" s="152">
        <v>0</v>
      </c>
      <c r="H64" s="153">
        <v>0</v>
      </c>
    </row>
    <row r="65" spans="1:8" x14ac:dyDescent="0.25">
      <c r="B65" s="156"/>
      <c r="C65" s="156"/>
      <c r="D65" s="151"/>
      <c r="E65" s="152"/>
      <c r="F65" s="152"/>
      <c r="G65" s="152"/>
      <c r="H65" s="153"/>
    </row>
    <row r="66" spans="1:8" x14ac:dyDescent="0.25">
      <c r="B66" s="156"/>
      <c r="C66" s="156"/>
      <c r="D66" s="151"/>
      <c r="E66" s="152"/>
      <c r="F66" s="152"/>
      <c r="G66" s="152"/>
      <c r="H66" s="153"/>
    </row>
    <row r="67" spans="1:8" x14ac:dyDescent="0.25">
      <c r="B67" s="156"/>
      <c r="C67" s="156"/>
      <c r="D67" s="151"/>
      <c r="E67" s="152"/>
      <c r="F67" s="152"/>
      <c r="G67" s="152"/>
      <c r="H67" s="153"/>
    </row>
    <row r="68" spans="1:8" x14ac:dyDescent="0.25">
      <c r="B68" s="156"/>
      <c r="C68" s="156"/>
      <c r="D68" s="151"/>
      <c r="E68" s="152"/>
      <c r="F68" s="152"/>
      <c r="G68" s="152"/>
      <c r="H68" s="153"/>
    </row>
    <row r="69" spans="1:8" x14ac:dyDescent="0.25">
      <c r="A69">
        <v>1001</v>
      </c>
      <c r="B69" s="156" t="s">
        <v>45</v>
      </c>
      <c r="C69" s="156"/>
      <c r="D69" s="151"/>
      <c r="E69" s="152"/>
      <c r="F69" s="152"/>
      <c r="G69" s="152"/>
      <c r="H69" s="153"/>
    </row>
    <row r="70" spans="1:8" x14ac:dyDescent="0.25">
      <c r="A70">
        <v>1002</v>
      </c>
      <c r="B70" s="156" t="s">
        <v>47</v>
      </c>
      <c r="C70" s="156"/>
      <c r="D70" s="151"/>
      <c r="E70" s="152"/>
      <c r="F70" s="152"/>
      <c r="G70" s="152"/>
      <c r="H70" s="153"/>
    </row>
    <row r="71" spans="1:8" x14ac:dyDescent="0.25">
      <c r="A71">
        <v>1003</v>
      </c>
      <c r="B71" s="156" t="s">
        <v>53</v>
      </c>
      <c r="C71" s="156"/>
      <c r="D71" s="151"/>
      <c r="E71" s="152"/>
      <c r="F71" s="152"/>
      <c r="G71" s="152"/>
      <c r="H71" s="153"/>
    </row>
    <row r="72" spans="1:8" x14ac:dyDescent="0.25">
      <c r="A72">
        <v>1004</v>
      </c>
      <c r="B72" s="156" t="s">
        <v>151</v>
      </c>
      <c r="C72" s="156"/>
      <c r="D72" s="151"/>
      <c r="E72" s="152"/>
      <c r="F72" s="152"/>
      <c r="G72" s="152"/>
      <c r="H72" s="153"/>
    </row>
    <row r="73" spans="1:8" x14ac:dyDescent="0.25">
      <c r="A73">
        <v>1005</v>
      </c>
      <c r="B73" s="156" t="s">
        <v>150</v>
      </c>
      <c r="C73" s="156"/>
      <c r="D73" s="151"/>
      <c r="E73" s="152"/>
      <c r="F73" s="152"/>
      <c r="G73" s="152"/>
      <c r="H73" s="153"/>
    </row>
    <row r="74" spans="1:8" x14ac:dyDescent="0.25">
      <c r="B74" s="156"/>
      <c r="C74" s="156"/>
      <c r="D74" s="151"/>
      <c r="E74" s="152"/>
      <c r="F74" s="152"/>
      <c r="G74" s="152"/>
      <c r="H74" s="153"/>
    </row>
    <row r="75" spans="1:8" x14ac:dyDescent="0.25">
      <c r="B75" s="156" t="s">
        <v>100</v>
      </c>
      <c r="C75" s="156"/>
      <c r="D75" s="151"/>
      <c r="E75" s="152"/>
      <c r="F75" s="152"/>
      <c r="G75" s="152"/>
      <c r="H75" s="153"/>
    </row>
    <row r="76" spans="1:8" x14ac:dyDescent="0.25">
      <c r="B76" s="130"/>
      <c r="C76" s="130"/>
      <c r="D76" s="154"/>
      <c r="E76" s="154"/>
      <c r="F76" s="154"/>
      <c r="G76" s="154"/>
      <c r="H76" s="154"/>
    </row>
    <row r="77" spans="1:8" ht="15.75" x14ac:dyDescent="0.25">
      <c r="D77" s="149">
        <f>SUM(D19:D75)</f>
        <v>3114782</v>
      </c>
      <c r="E77" s="149">
        <f>SUM(E19:E75)</f>
        <v>3069109</v>
      </c>
      <c r="F77" s="149">
        <f>SUM(F19:F75)</f>
        <v>3084363</v>
      </c>
      <c r="G77" s="149">
        <f>SUM(G19:G75)</f>
        <v>3198752</v>
      </c>
      <c r="H77" s="149">
        <f>SUM(H19:H75)</f>
        <v>5946894</v>
      </c>
    </row>
    <row r="78" spans="1:8" x14ac:dyDescent="0.25">
      <c r="C78" s="138" t="s">
        <v>149</v>
      </c>
      <c r="D78" s="135">
        <f>D14-D77</f>
        <v>0</v>
      </c>
      <c r="E78" s="135">
        <f>E14-E77</f>
        <v>0</v>
      </c>
      <c r="F78" s="135">
        <f>F14-F77</f>
        <v>0</v>
      </c>
      <c r="G78" s="135">
        <f>G14-G77</f>
        <v>0</v>
      </c>
      <c r="H78" s="135">
        <f>H14-H77</f>
        <v>0</v>
      </c>
    </row>
  </sheetData>
  <pageMargins left="0.7" right="0.7" top="0.75" bottom="0.75" header="0.3" footer="0.3"/>
  <customProperties>
    <customPr name="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0704D55FD35D48AB17237786508806" ma:contentTypeVersion="16" ma:contentTypeDescription="" ma:contentTypeScope="" ma:versionID="36c6f02228d1989ee193a0a391f73c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2024-05-31T07:00:00+00:00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240411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0C44E2-719D-4D0A-A499-99B0E24DCA18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0D43391C-9473-4ADE-9FEB-E94F7D5AED95}"/>
</file>

<file path=customXml/itemProps3.xml><?xml version="1.0" encoding="utf-8"?>
<ds:datastoreItem xmlns:ds="http://schemas.openxmlformats.org/officeDocument/2006/customXml" ds:itemID="{CE4E01CC-D5F1-426F-ADBD-C4B6D1599A38}"/>
</file>

<file path=customXml/itemProps4.xml><?xml version="1.0" encoding="utf-8"?>
<ds:datastoreItem xmlns:ds="http://schemas.openxmlformats.org/officeDocument/2006/customXml" ds:itemID="{45AFF5D3-8F8E-4AEB-8BBB-2CCB6EF56436}"/>
</file>

<file path=customXml/itemProps5.xml><?xml version="1.0" encoding="utf-8"?>
<ds:datastoreItem xmlns:ds="http://schemas.openxmlformats.org/officeDocument/2006/customXml" ds:itemID="{E4F6909B-41E8-4A8F-9A0F-4E6B66BA27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Instructions</vt:lpstr>
      <vt:lpstr>Compliance Summary</vt:lpstr>
      <vt:lpstr>Facility Detail</vt:lpstr>
      <vt:lpstr>Generation Rollup</vt:lpstr>
      <vt:lpstr>Facilities</vt:lpstr>
      <vt:lpstr>Instructions!Print_Area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Leyerle, Chris</dc:creator>
  <cp:lastModifiedBy>Booth, Avery (UTC)</cp:lastModifiedBy>
  <dcterms:created xsi:type="dcterms:W3CDTF">2022-04-21T15:53:10Z</dcterms:created>
  <dcterms:modified xsi:type="dcterms:W3CDTF">2024-05-31T16:00:26Z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0x0101006E56B4D1795A2E4DB2F0B01679ED314A003E0704D55FD35D48AB17237786508806</vt:lpwstr>
  </property>
  <property fmtid="{D5CDD505-2E9C-101B-9397-08002B2CF9AE}" pid="3" name="_docset_NoMedatataSyncRequired">
    <vt:lpwstr>False</vt:lpwstr>
  </property>
</Properties>
</file>