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K:\__2022AS All-Source RFP\Dockets and Filings\Oregon\2021_12_28 RFP Circulation to Stakeholders\"/>
    </mc:Choice>
  </mc:AlternateContent>
  <xr:revisionPtr revIDLastSave="0" documentId="13_ncr:1_{64080C61-8919-46D2-B506-8FF337578C24}" xr6:coauthVersionLast="46" xr6:coauthVersionMax="47" xr10:uidLastSave="{00000000-0000-0000-0000-000000000000}"/>
  <bookViews>
    <workbookView xWindow="-110" yWindow="-110" windowWidth="19420" windowHeight="10420" xr2:uid="{E9B75627-F191-45CD-8392-931E0F5CD436}"/>
  </bookViews>
  <sheets>
    <sheet name="Non-Price Scoring" sheetId="2" r:id="rId1"/>
  </sheets>
  <definedNames>
    <definedName name="_xlnm.Print_Area" localSheetId="0">'Non-Price Scoring'!$B$5:$E$95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 l="1"/>
  <c r="C16" i="2"/>
  <c r="D93" i="2"/>
  <c r="D51" i="2"/>
  <c r="D27" i="2"/>
  <c r="D94" i="2"/>
  <c r="D92" i="2"/>
  <c r="D91" i="2"/>
  <c r="D62" i="2"/>
  <c r="D32" i="2"/>
  <c r="D33" i="2"/>
  <c r="D38" i="2"/>
  <c r="D42" i="2"/>
  <c r="D54" i="2"/>
  <c r="D55" i="2"/>
  <c r="D76" i="2"/>
  <c r="D65" i="2"/>
  <c r="D64" i="2"/>
  <c r="D58" i="2"/>
  <c r="D41" i="2"/>
  <c r="D57" i="2"/>
  <c r="D56" i="2"/>
  <c r="D46" i="2"/>
  <c r="D45" i="2"/>
  <c r="D44" i="2"/>
  <c r="D43" i="2"/>
  <c r="D39" i="2"/>
  <c r="D36" i="2"/>
  <c r="D28" i="2"/>
  <c r="D29" i="2"/>
  <c r="D25" i="2"/>
  <c r="D24" i="2"/>
  <c r="D23" i="2"/>
  <c r="D21" i="2"/>
  <c r="D83" i="2"/>
  <c r="D67" i="2"/>
  <c r="D63" i="2"/>
  <c r="D61" i="2"/>
  <c r="D53" i="2"/>
  <c r="D47" i="2"/>
  <c r="D37" i="2"/>
  <c r="D35" i="2"/>
  <c r="D34" i="2"/>
  <c r="D31" i="2"/>
  <c r="D26" i="2"/>
  <c r="D87" i="2"/>
  <c r="D82" i="2"/>
  <c r="D80" i="2"/>
  <c r="D79" i="2"/>
  <c r="D73" i="2"/>
  <c r="D71" i="2"/>
  <c r="D70" i="2"/>
  <c r="D22" i="2"/>
  <c r="D68" i="2"/>
  <c r="D77" i="2"/>
  <c r="D69" i="2"/>
  <c r="D86" i="2"/>
  <c r="D78" i="2"/>
  <c r="D60" i="2" l="1"/>
  <c r="D84" i="2"/>
  <c r="D85" i="2"/>
  <c r="D88" i="2"/>
  <c r="D59" i="2"/>
  <c r="D75" i="2"/>
  <c r="D74" i="2"/>
  <c r="D52" i="2"/>
  <c r="D72" i="2"/>
  <c r="D95" i="2" l="1"/>
  <c r="D89" i="2"/>
  <c r="D90" i="2" l="1"/>
  <c r="D50" i="2"/>
  <c r="D49" i="2"/>
  <c r="D81" i="2"/>
  <c r="D40" i="2"/>
  <c r="D30" i="2"/>
  <c r="C14" i="2" l="1"/>
  <c r="C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tc={F92A86BD-A00C-4703-A2B1-36920190562B}</author>
    <author>tc={C4ADC3D5-9086-4EF6-8018-0B78C541D515}</author>
  </authors>
  <commentList>
    <comment ref="B21" authorId="0" shapeId="0" xr:uid="{F92A86BD-A00C-4703-A2B1-36920190562B}">
      <text>
        <t>[Threaded comment]
Your version of Excel allows you to read this threaded comment; however, any edits to it will get removed if the file is opened in a newer version of Excel. Learn more: https://go.microsoft.com/fwlink/?linkid=870924
Comment:
    Minimum criteria line.</t>
      </text>
    </comment>
    <comment ref="B22" authorId="1" shapeId="0" xr:uid="{C4ADC3D5-9086-4EF6-8018-0B78C541D515}">
      <text>
        <t>[Threaded comment]
Your version of Excel allows you to read this threaded comment; however, any edits to it will get removed if the file is opened in a newer version of Excel. Learn more: https://go.microsoft.com/fwlink/?linkid=870924
Comment:
    Minimum criteria line.</t>
      </text>
    </comment>
  </commentList>
</comments>
</file>

<file path=xl/sharedStrings.xml><?xml version="1.0" encoding="utf-8"?>
<sst xmlns="http://schemas.openxmlformats.org/spreadsheetml/2006/main" count="184" uniqueCount="104">
  <si>
    <t xml:space="preserve">Bidder Company </t>
  </si>
  <si>
    <t>No</t>
  </si>
  <si>
    <t>Project / Facility Name</t>
  </si>
  <si>
    <t>Yes</t>
  </si>
  <si>
    <t>Assigned Bid Number</t>
  </si>
  <si>
    <t>N/A</t>
  </si>
  <si>
    <t>MW</t>
  </si>
  <si>
    <t>Non-Price Score:</t>
  </si>
  <si>
    <t>Bid Submittal Completeness</t>
  </si>
  <si>
    <t>Contracting Progress and Viability</t>
  </si>
  <si>
    <t>Project Readiness and Deliverability</t>
  </si>
  <si>
    <t>Total Non Price Score</t>
  </si>
  <si>
    <t>Non-Price Factor</t>
  </si>
  <si>
    <t>I.      Bid Submittal Completeness - Bidder completed each of following items accurately and in a manner consistent with the RFP requirements.</t>
  </si>
  <si>
    <t>Response</t>
  </si>
  <si>
    <t>Bid Score</t>
  </si>
  <si>
    <t>Comments</t>
  </si>
  <si>
    <t xml:space="preserve">·      Bid meets all minimum criteria and is eligibile bid. </t>
  </si>
  <si>
    <t>·      Appendix A-2  Interconnection study, agreements and any required confirmation of material modification, as applicable. Off-system bids have provided a system impact or facilities study with 3rd party transmission provider and demonstrated transmission availability to a POD on PacifiCorp's transmission system.</t>
  </si>
  <si>
    <t>·      Appendix A-3 Permit Matrix</t>
  </si>
  <si>
    <t>·      Appendix A-5 Project One-Line Drawing and Layout</t>
  </si>
  <si>
    <t>·      Appendix A-6 Division of Responsibility  (BTA)</t>
  </si>
  <si>
    <t>·      Appendix A-7  Conformance with Owners Standards and Specifications  (BTA)</t>
  </si>
  <si>
    <t>·      Appendix A-9  Product Data-Equipment Supply Matrix</t>
  </si>
  <si>
    <t>·      Appendix A-10 Plant Performance Guarantee/Warranties (BTA)</t>
  </si>
  <si>
    <t>·      Appendix B-1 Notice of Intent to Bid</t>
  </si>
  <si>
    <t>·      Appendix B-2 Signed Cover Letter without modification</t>
  </si>
  <si>
    <t>·      Appendix B-2 Bid Proposal in compliance with the proposal format and requirements outlined in Appendix B-2</t>
  </si>
  <si>
    <t>·      Appendix C-2 Bid Summary and Pricing Input Sheet provided without modification, including milestong payment schedule for BTAs</t>
  </si>
  <si>
    <r>
      <t xml:space="preserve">·      Appendix C-3 3rd Party Energy Performance Report. For wind submittals, one (1) an independent third-party or in-house wind assessment analysis/report supported by a minimum of (a) two years of wind data for BTA proposals from the proposed site or (b) one year of wind data for PPA proposals from the proposed site. Wind data shall support the capacity factor. For solar proposals, one (1) a PVSyst report, including the complete set of modeling input files in Microsoft Excel format that PacifiCorp can use to replicate the performance using PVSyst, PacifiCorp’s preferred solar performance model, and two years of solar irradiance satellite data provided by Solargis, SolarAnyway </t>
    </r>
    <r>
      <rPr>
        <sz val="11"/>
        <color theme="1"/>
        <rFont val="Calibri"/>
        <family val="2"/>
        <scheme val="minor"/>
      </rPr>
      <t>or on-site met data.</t>
    </r>
  </si>
  <si>
    <t>·      Appendix D Bidder’s Credit Information including a clear description of ownership and/or corporate structure, a letter from the entity providing financial assurances stating that it will provide financial assurances on behalf of the bidder</t>
  </si>
  <si>
    <t>·      Appendix G-1 Confidentiality Agreement</t>
  </si>
  <si>
    <t>·      Appendix J PacifiCorp Transmission Waiver</t>
  </si>
  <si>
    <t>·      Appendix K General Services Contract-O&amp;M Services (BTA)</t>
  </si>
  <si>
    <t>·      Appendix P - Equity Questionnaire</t>
  </si>
  <si>
    <t>·      Site Control Documentation</t>
  </si>
  <si>
    <t>·     Completed permits (or applications) including Conditional Use Permit and Conditional Use Permit, evidence of appropriate zoning, or other material permits as required (BTA)</t>
  </si>
  <si>
    <t>·     Geotechnical report (BTA)</t>
  </si>
  <si>
    <t>·     Environmental studies (endangered species, wetlands, Phase I ESA) (BTA)</t>
  </si>
  <si>
    <t>·     Cultural studies (BTA)</t>
  </si>
  <si>
    <t>·     Evidence of wire transfer provided prior to bid deadline in the correct amount for the correct number of bids</t>
  </si>
  <si>
    <t>II.      Contracting Progress and Viability</t>
  </si>
  <si>
    <t>·      Bidder redlines and issues lists are based on a lawyer's review of the proforma contract documents.</t>
  </si>
  <si>
    <t>·      Bidder has the legal authority to enter into a contract for the output of the facility.</t>
  </si>
  <si>
    <t>·      Bidder provided fixed and firm pricing for a contract term length between 5 and 30 years.</t>
  </si>
  <si>
    <t>·      Bidder has offered a dispatchable product.</t>
  </si>
  <si>
    <t>·      Bidder agrees to PacifiCorp's ability to issue dispatch notices as defined in contract proforma. Bidder will follow Automated Generation Control (AGC) signal and follow a four (4) second signal.</t>
  </si>
  <si>
    <t>·      Bidder has demonstrated it can meet the credit security requirements for the resource proposed.</t>
  </si>
  <si>
    <t>·      Binding and exclusive site control documentation matches legal site description included in contract redline. Seller will have site control and site access site by contract execution date.</t>
  </si>
  <si>
    <t>·      Contract redlines are consistent with Appendix C-2 inputs (product, price, term, 8760, capacity factor, depreciation, degradation, storage specifications, BTA milestone payments, etc).</t>
  </si>
  <si>
    <t xml:space="preserve">·      BTA bids include list of assets to be transferred to PacifiCorp. Project documents with same legal entity as bidder. Studies, critical issues analysis and material assets may be assigned and relied upon by PacifiCorp. </t>
  </si>
  <si>
    <r>
      <t xml:space="preserve">·      Wind bidder </t>
    </r>
    <r>
      <rPr>
        <sz val="11"/>
        <color theme="1"/>
        <rFont val="Calibri"/>
        <family val="2"/>
        <scheme val="minor"/>
      </rPr>
      <t xml:space="preserve">will agree to proforma contract requirement to apply for Eagle Take Permit. </t>
    </r>
  </si>
  <si>
    <t>III.      Project Readiness and Deliverability</t>
  </si>
  <si>
    <t>·      Schedule and supporting documentation include development and construction milestones (major equipment procurement and delivery on site, EPC execution and notice to proceed, interconnection backfeed, mechanical completion) which support the commercial operations date.</t>
  </si>
  <si>
    <t>·      Bidder has demonstrated conformance with Appendix A-7 Owners Standards and Specifications</t>
  </si>
  <si>
    <t>·      BTA assets (permits, leases, interconnection agreements, other contracts, resource assessments etc) support commercial operation date, 8760 resource estimates and net capacity factor through operating life.</t>
  </si>
  <si>
    <t>·      Bidder has experience with (developing, constructing and/or operating) the same technology as being proposed.</t>
  </si>
  <si>
    <t>·      Bidder has sufficient development experience (prior to construction) for size of project proposed (has completed at least one project 50% of proposed size).</t>
  </si>
  <si>
    <t>·     Bidder's Financing Plan demonstrates ability to finance project construction and ongoing operations.</t>
  </si>
  <si>
    <t>·     Bidder has executed and recorded lease or warranty deed of ownership.</t>
  </si>
  <si>
    <t>·     Required easements have been identified including project site, site access and any gentie line up to point of interconnection.</t>
  </si>
  <si>
    <t>·     Required easements have been secured including project site, site access and any gentie line up to point of interconnection.</t>
  </si>
  <si>
    <t>·     Met stations have been installed - and are functioning - on site.</t>
  </si>
  <si>
    <t>·     50% Engineering designs are complete.</t>
  </si>
  <si>
    <t>·    Bidder's Supply chain and contracting plans demonstrate ability to secure materials and complete construction, including securing safe harbor equipment, if applicable. Bidder has demonstrated a process to adequately acquire or purchase major equipment (i.e., wind turbines, solar photovoltaic panels, inverters, tracking system, generator step-up transformers, batteries) and other critical long lead time equipment.</t>
  </si>
  <si>
    <t>·     1) Major equipment has been procured and 2) Engineering Procurement and Construction (EPC) and/or other balance-of-plant construcution contracts agreement have been signed.</t>
  </si>
  <si>
    <t xml:space="preserve">·     Critical Issues Analalysis has not identified any fatal flaw that would prevent resource from reaching commercial operations by the deadline. </t>
  </si>
  <si>
    <t>·     One or more year of avian studies are available for proposed wind resources.</t>
  </si>
  <si>
    <t xml:space="preserve">·     Site is zoned for proposed use. </t>
  </si>
  <si>
    <t>·     Permitting is complete (i.e. project is shovel ready).</t>
  </si>
  <si>
    <t>·     Proposal meets PacifiCorp's supplier diversity goals: https://www.pacificorp.com/suppliers/supplier-diversity.html</t>
  </si>
  <si>
    <t>·     If located in California, proposal is a renewable generating facility located in a community afflicted with poverty or high unemployment or that suffers from high emission levels according to California Office of Environmental Health Hazard Assessment (OEHHA)'s California Communities Environmental Health Screening Tool: CalEnviroScreen 4.0. (https://oehha.ca.gov/calenviroscreen/report/draft-calenviroscreen-40)</t>
  </si>
  <si>
    <t>·      If located in Washington state, facility is located in a highly impacted community or in proximity to a vulnerable population according to Washington State Department of Health's Environmental Public Health Data website and Environmental Health Disparities V 1.1 tool (https://fortress.wa.gov/doh/wtn/WTNIBL/)</t>
  </si>
  <si>
    <t xml:space="preserve">·      If located in Oregon state, facility meets HB2021 requirements including but not limited to apprenticeship and workforce requirements </t>
  </si>
  <si>
    <t>·      Proposal is a renewable generating facility or non-emitting resource.</t>
  </si>
  <si>
    <t xml:space="preserve">·      Seller will agree to pro forma contract term to comply with Prohibited Vendors provisions. </t>
  </si>
  <si>
    <t xml:space="preserve">·      Seller will agree to pro forma contract term to comply with OFAC Sanctions Lists and Government-Owned Enterprises provisions. </t>
  </si>
  <si>
    <t>·     Bidder has signed LGIA which demonstrates ability to interconnect before proposed commercial operations date.</t>
  </si>
  <si>
    <t>·     Completed Critical Issues Analysis Report by 3rd Party</t>
  </si>
  <si>
    <t xml:space="preserve">·      Seller will agree to pro forma contract term which requires contractor diversity tracking and reporting. </t>
  </si>
  <si>
    <t xml:space="preserve">·      Oregon-sited resources will agree to proforma contract term which requires bidder to provide attestation required in HB2021 or else provide Project Labor Agreement (PLA) to Department of Energy (DOE). </t>
  </si>
  <si>
    <r>
      <t xml:space="preserve">·     Interconnection study includes an assessment of </t>
    </r>
    <r>
      <rPr>
        <u/>
        <sz val="11"/>
        <rFont val="Calibri"/>
        <family val="2"/>
        <scheme val="minor"/>
      </rPr>
      <t>both</t>
    </r>
    <r>
      <rPr>
        <sz val="11"/>
        <rFont val="Calibri"/>
        <family val="2"/>
        <scheme val="minor"/>
      </rPr>
      <t xml:space="preserve"> Energy Resource Interconnection Service (ERIS) and Network Resource Interconnection Service (NRIS).</t>
    </r>
  </si>
  <si>
    <t>Point of Delivery</t>
  </si>
  <si>
    <t>PPA, PPA with BESS, Tolling Agreement or BTA</t>
  </si>
  <si>
    <t>·      Appendix B-2 includes proposed site(s) shown on a United States Geological Survey (USGS) 7.5-minute series map</t>
  </si>
  <si>
    <t>·      A contract redline was provided including redline of applicable Exhibits and/or Appendices.</t>
  </si>
  <si>
    <t>Oregon</t>
  </si>
  <si>
    <t>Washington</t>
  </si>
  <si>
    <t>California</t>
  </si>
  <si>
    <t>Utah</t>
  </si>
  <si>
    <t>Idaho</t>
  </si>
  <si>
    <t>Other</t>
  </si>
  <si>
    <t xml:space="preserve">·     Wetlands are either not present or mitigation plans are in place. </t>
  </si>
  <si>
    <t xml:space="preserve">·     Endangered species are either not present on site or mitigations plans are in place. </t>
  </si>
  <si>
    <t xml:space="preserve">·     Cultural resources are either not present or mitigation plans are in place. </t>
  </si>
  <si>
    <t>County, State</t>
  </si>
  <si>
    <t>Appendix L: Non-Price Scorecard</t>
  </si>
  <si>
    <t>·      Appendix A-8  Real Estate Specifications</t>
  </si>
  <si>
    <t>·      A contract issues (or exceptions) list was provided identifying bidder's top priority commercial terms.</t>
  </si>
  <si>
    <t>·      BTA bidder included an issues (or exceptions) list related to Appendix A technical specifications.</t>
  </si>
  <si>
    <t>·     Proposed equipment is consistent with bid narrative, Appendix C-3 (8760), Appendix A-1 and A-7 Technical Specifications, Appendix A-2 interconnection studies, Appendix A-5 single line drawings and Appendix A-9 equipment supply matrix.</t>
  </si>
  <si>
    <t>·      If located in Washington state, facility has demonstrated how it will provide non-energy benefit consisten with PacifiCorp's customer benefit indicators as provided in PacifiCorp's Clean Energy Implementation Plan (See Exhibit P Equity Questionnaire, Tab 2 WA Resource Questions)</t>
  </si>
  <si>
    <t>PacifiCorp 2022AS RFP</t>
  </si>
  <si>
    <t>Appendix L Non-Pricing Scoring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</si>
</sst>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1"/>
      <color theme="1"/>
      <name val="Calibri"/>
      <family val="2"/>
      <scheme val="minor"/>
    </font>
    <font>
      <b/>
      <u/>
      <sz val="11"/>
      <color theme="1"/>
      <name val="Calibri"/>
      <family val="2"/>
      <scheme val="minor"/>
    </font>
    <font>
      <sz val="11"/>
      <color theme="0" tint="-0.14999847407452621"/>
      <name val="Calibri"/>
      <family val="2"/>
      <scheme val="minor"/>
    </font>
    <font>
      <sz val="8"/>
      <color theme="1"/>
      <name val="Calibri"/>
      <family val="2"/>
      <scheme val="minor"/>
    </font>
    <font>
      <b/>
      <u/>
      <sz val="8"/>
      <color theme="1"/>
      <name val="Calibri"/>
      <family val="2"/>
      <scheme val="minor"/>
    </font>
    <font>
      <sz val="8"/>
      <name val="Calibri"/>
      <family val="2"/>
      <scheme val="minor"/>
    </font>
    <font>
      <b/>
      <sz val="11"/>
      <name val="Calibri"/>
      <family val="2"/>
      <scheme val="minor"/>
    </font>
    <font>
      <u/>
      <sz val="11"/>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3" fontId="4" fillId="0" borderId="0" applyFont="0" applyFill="0" applyBorder="0" applyAlignment="0" applyProtection="0"/>
  </cellStyleXfs>
  <cellXfs count="67">
    <xf numFmtId="0" fontId="0" fillId="0" borderId="0" xfId="0"/>
    <xf numFmtId="0" fontId="0" fillId="2" borderId="0" xfId="0" applyFill="1"/>
    <xf numFmtId="0" fontId="5" fillId="2" borderId="0" xfId="0" applyFont="1" applyFill="1"/>
    <xf numFmtId="0" fontId="3" fillId="2" borderId="0" xfId="0" applyFont="1" applyFill="1"/>
    <xf numFmtId="0" fontId="1" fillId="2" borderId="0" xfId="0" applyFont="1" applyFill="1"/>
    <xf numFmtId="0" fontId="6" fillId="2" borderId="0" xfId="0" applyFont="1" applyFill="1"/>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 fillId="2" borderId="0" xfId="0" applyFont="1" applyFill="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2" fillId="2" borderId="0" xfId="0" applyFont="1" applyFill="1" applyAlignment="1">
      <alignment wrapText="1"/>
    </xf>
    <xf numFmtId="0" fontId="10" fillId="2" borderId="0" xfId="0" applyFont="1" applyFill="1" applyAlignment="1">
      <alignment wrapText="1"/>
    </xf>
    <xf numFmtId="0" fontId="1" fillId="2" borderId="4" xfId="0" applyFont="1" applyFill="1" applyBorder="1" applyAlignment="1">
      <alignment wrapText="1"/>
    </xf>
    <xf numFmtId="0" fontId="1" fillId="0" borderId="3" xfId="0" applyFont="1" applyFill="1" applyBorder="1"/>
    <xf numFmtId="0" fontId="10" fillId="2" borderId="5" xfId="0" applyFont="1" applyFill="1" applyBorder="1" applyAlignment="1">
      <alignment wrapText="1"/>
    </xf>
    <xf numFmtId="0" fontId="1" fillId="0" borderId="3" xfId="0" applyFont="1" applyFill="1" applyBorder="1" applyAlignment="1">
      <alignment horizontal="center"/>
    </xf>
    <xf numFmtId="0" fontId="0" fillId="2" borderId="6" xfId="0" applyFill="1" applyBorder="1" applyAlignment="1">
      <alignment wrapText="1"/>
    </xf>
    <xf numFmtId="0" fontId="0" fillId="2" borderId="7" xfId="0" applyFill="1" applyBorder="1" applyAlignment="1">
      <alignment horizontal="center" vertical="center"/>
    </xf>
    <xf numFmtId="0" fontId="0" fillId="2" borderId="8" xfId="0" applyFill="1" applyBorder="1" applyAlignment="1">
      <alignment horizontal="center" vertical="center" wrapText="1"/>
    </xf>
    <xf numFmtId="0" fontId="2" fillId="2" borderId="9" xfId="0" applyFont="1" applyFill="1" applyBorder="1" applyAlignment="1">
      <alignment horizontal="left" vertical="center" wrapText="1"/>
    </xf>
    <xf numFmtId="0" fontId="0" fillId="2" borderId="10" xfId="0" applyFill="1" applyBorder="1" applyAlignment="1">
      <alignment wrapText="1"/>
    </xf>
    <xf numFmtId="0" fontId="2" fillId="2" borderId="11" xfId="0" applyFont="1" applyFill="1" applyBorder="1" applyAlignment="1">
      <alignment horizontal="left" vertical="center" wrapText="1"/>
    </xf>
    <xf numFmtId="0" fontId="0" fillId="2" borderId="10" xfId="0" applyFill="1" applyBorder="1"/>
    <xf numFmtId="0" fontId="0" fillId="2" borderId="10" xfId="0" applyFont="1" applyFill="1" applyBorder="1"/>
    <xf numFmtId="0" fontId="0" fillId="0" borderId="10" xfId="0" applyFill="1" applyBorder="1"/>
    <xf numFmtId="0" fontId="0" fillId="2" borderId="12" xfId="0" applyFill="1" applyBorder="1"/>
    <xf numFmtId="0" fontId="0" fillId="2" borderId="13" xfId="0" applyFont="1" applyFill="1" applyBorder="1" applyAlignment="1">
      <alignment horizontal="center" vertical="center"/>
    </xf>
    <xf numFmtId="0" fontId="0" fillId="2" borderId="14" xfId="0" applyFill="1" applyBorder="1" applyAlignment="1">
      <alignment horizontal="center" vertical="center" wrapText="1"/>
    </xf>
    <xf numFmtId="0" fontId="2" fillId="2" borderId="15" xfId="0" applyFont="1" applyFill="1" applyBorder="1" applyAlignment="1">
      <alignment horizontal="left" vertical="center" wrapText="1"/>
    </xf>
    <xf numFmtId="0" fontId="1" fillId="2" borderId="4" xfId="0" applyFont="1" applyFill="1" applyBorder="1"/>
    <xf numFmtId="0" fontId="10" fillId="2" borderId="5" xfId="0" applyFont="1" applyFill="1" applyBorder="1" applyAlignment="1">
      <alignment horizontal="left" vertical="center" wrapText="1"/>
    </xf>
    <xf numFmtId="0" fontId="1" fillId="2" borderId="3" xfId="0" applyFont="1" applyFill="1" applyBorder="1"/>
    <xf numFmtId="0" fontId="1" fillId="2" borderId="3" xfId="0" applyFont="1" applyFill="1" applyBorder="1" applyAlignment="1">
      <alignment horizontal="center" vertical="center"/>
    </xf>
    <xf numFmtId="0" fontId="2" fillId="2" borderId="6" xfId="0" applyFont="1" applyFill="1" applyBorder="1"/>
    <xf numFmtId="0" fontId="0" fillId="2" borderId="7" xfId="0" applyFont="1" applyFill="1" applyBorder="1" applyAlignment="1">
      <alignment horizontal="center" vertical="center"/>
    </xf>
    <xf numFmtId="0" fontId="0" fillId="2" borderId="8" xfId="0" applyFill="1" applyBorder="1" applyAlignment="1">
      <alignment horizontal="center" vertical="center"/>
    </xf>
    <xf numFmtId="0" fontId="2" fillId="2" borderId="10" xfId="0" applyFont="1" applyFill="1" applyBorder="1"/>
    <xf numFmtId="0" fontId="2" fillId="2" borderId="10" xfId="0" applyFont="1" applyFill="1" applyBorder="1" applyAlignment="1">
      <alignment wrapText="1"/>
    </xf>
    <xf numFmtId="0" fontId="0" fillId="2" borderId="10" xfId="0" applyFont="1" applyFill="1" applyBorder="1" applyAlignment="1">
      <alignment wrapText="1"/>
    </xf>
    <xf numFmtId="0" fontId="2" fillId="0" borderId="10" xfId="0" applyFont="1" applyFill="1" applyBorder="1" applyAlignment="1">
      <alignment wrapText="1"/>
    </xf>
    <xf numFmtId="0" fontId="2" fillId="0" borderId="12" xfId="0" applyFont="1" applyFill="1" applyBorder="1" applyAlignment="1">
      <alignment wrapText="1"/>
    </xf>
    <xf numFmtId="0" fontId="0" fillId="2" borderId="14" xfId="0" applyFill="1" applyBorder="1" applyAlignment="1">
      <alignment horizontal="center" vertical="center"/>
    </xf>
    <xf numFmtId="0" fontId="2" fillId="2" borderId="6" xfId="0" applyFont="1" applyFill="1" applyBorder="1" applyAlignment="1">
      <alignment wrapText="1"/>
    </xf>
    <xf numFmtId="0" fontId="2" fillId="0" borderId="10" xfId="0" applyFont="1" applyFill="1" applyBorder="1"/>
    <xf numFmtId="0" fontId="0" fillId="0" borderId="10" xfId="0" applyFill="1" applyBorder="1" applyAlignment="1">
      <alignment wrapText="1"/>
    </xf>
    <xf numFmtId="0" fontId="0" fillId="0" borderId="12" xfId="0" applyFill="1" applyBorder="1" applyAlignment="1">
      <alignment wrapText="1"/>
    </xf>
    <xf numFmtId="0" fontId="0" fillId="2" borderId="17" xfId="0" applyFill="1" applyBorder="1"/>
    <xf numFmtId="0" fontId="2" fillId="2" borderId="18" xfId="0" applyFont="1" applyFill="1" applyBorder="1" applyAlignment="1">
      <alignment wrapText="1"/>
    </xf>
    <xf numFmtId="0" fontId="0" fillId="2" borderId="19" xfId="0" applyFill="1" applyBorder="1"/>
    <xf numFmtId="0" fontId="2" fillId="2" borderId="20" xfId="0" applyFont="1" applyFill="1" applyBorder="1" applyAlignment="1">
      <alignment wrapText="1"/>
    </xf>
    <xf numFmtId="0" fontId="0" fillId="2" borderId="11" xfId="0" applyFill="1" applyBorder="1"/>
    <xf numFmtId="0" fontId="0" fillId="2" borderId="21" xfId="0" applyFill="1" applyBorder="1"/>
    <xf numFmtId="0" fontId="2" fillId="2" borderId="22" xfId="0" applyFont="1" applyFill="1" applyBorder="1" applyAlignment="1">
      <alignment wrapText="1"/>
    </xf>
    <xf numFmtId="0" fontId="1" fillId="2" borderId="23" xfId="0" applyFont="1" applyFill="1" applyBorder="1"/>
    <xf numFmtId="43" fontId="4" fillId="2" borderId="24" xfId="1" applyFont="1" applyFill="1" applyBorder="1"/>
    <xf numFmtId="43" fontId="4" fillId="2" borderId="25" xfId="1" applyFont="1" applyFill="1" applyBorder="1"/>
    <xf numFmtId="43" fontId="1" fillId="2" borderId="26" xfId="1" applyFont="1" applyFill="1" applyBorder="1"/>
    <xf numFmtId="0" fontId="12" fillId="2" borderId="4" xfId="0" applyFont="1" applyFill="1" applyBorder="1" applyAlignment="1">
      <alignment horizontal="center" wrapText="1"/>
    </xf>
    <xf numFmtId="0" fontId="12" fillId="2" borderId="16" xfId="0" applyFont="1" applyFill="1" applyBorder="1" applyAlignment="1">
      <alignment horizontal="center" wrapText="1"/>
    </xf>
    <xf numFmtId="0" fontId="12" fillId="2" borderId="5" xfId="0" applyFont="1" applyFill="1" applyBorder="1" applyAlignment="1">
      <alignment horizontal="center" wrapText="1"/>
    </xf>
    <xf numFmtId="0" fontId="3" fillId="0" borderId="0" xfId="0" applyFont="1"/>
  </cellXfs>
  <cellStyles count="2">
    <cellStyle name="Comma" xfId="1" builtinId="3"/>
    <cellStyle name="Normal" xfId="0" builtinId="0"/>
  </cellStyles>
  <dxfs count="12">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Eberhardt, Heather  (PacifiCorp) {Mkt Function}" id="{ADC8E425-CEFB-4F61-B66F-455CFD220CCB}" userId="S::Heather.Eberhardt@pacificorp.com::c3c576ec-d799-4f88-990b-708073b69f7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 dT="2021-10-29T22:31:05.05" personId="{ADC8E425-CEFB-4F61-B66F-455CFD220CCB}" id="{F92A86BD-A00C-4703-A2B1-36920190562B}">
    <text>Minimum criteria line.</text>
  </threadedComment>
  <threadedComment ref="B22" dT="2021-10-29T22:31:05.05" personId="{ADC8E425-CEFB-4F61-B66F-455CFD220CCB}" id="{C4ADC3D5-9086-4EF6-8018-0B78C541D515}">
    <text>Minimum criteria line.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546F5-5F37-4A1F-8CDD-5AE361F3CD6B}">
  <sheetPr>
    <pageSetUpPr fitToPage="1"/>
  </sheetPr>
  <dimension ref="A1:K120"/>
  <sheetViews>
    <sheetView tabSelected="1" zoomScale="90" zoomScaleNormal="90" workbookViewId="0">
      <selection activeCell="A2" sqref="A2"/>
    </sheetView>
  </sheetViews>
  <sheetFormatPr defaultColWidth="8.7265625" defaultRowHeight="14.5" x14ac:dyDescent="0.35"/>
  <cols>
    <col min="1" max="1" width="2.6328125" style="6" customWidth="1"/>
    <col min="2" max="2" width="107.81640625" style="1" customWidth="1"/>
    <col min="3" max="3" width="12.36328125" style="13" customWidth="1"/>
    <col min="4" max="4" width="20.7265625" style="1" customWidth="1"/>
    <col min="5" max="5" width="43.26953125" style="16" customWidth="1"/>
    <col min="6" max="16384" width="8.7265625" style="1"/>
  </cols>
  <sheetData>
    <row r="1" spans="1:11" ht="18.5" x14ac:dyDescent="0.45">
      <c r="A1" s="66" t="s">
        <v>103</v>
      </c>
    </row>
    <row r="2" spans="1:11" x14ac:dyDescent="0.35">
      <c r="A2" t="s">
        <v>102</v>
      </c>
    </row>
    <row r="3" spans="1:11" ht="15" thickBot="1" x14ac:dyDescent="0.4">
      <c r="B3" s="6"/>
    </row>
    <row r="4" spans="1:11" ht="16" thickBot="1" x14ac:dyDescent="0.4">
      <c r="B4" s="63" t="s">
        <v>96</v>
      </c>
      <c r="C4" s="64"/>
      <c r="D4" s="65"/>
    </row>
    <row r="5" spans="1:11" x14ac:dyDescent="0.35">
      <c r="B5" s="52" t="s">
        <v>0</v>
      </c>
      <c r="C5" s="52"/>
      <c r="D5" s="53"/>
      <c r="J5" s="5" t="s">
        <v>1</v>
      </c>
      <c r="K5" s="5" t="s">
        <v>88</v>
      </c>
    </row>
    <row r="6" spans="1:11" x14ac:dyDescent="0.35">
      <c r="B6" s="54" t="s">
        <v>2</v>
      </c>
      <c r="C6" s="54"/>
      <c r="D6" s="55"/>
      <c r="J6" s="5" t="s">
        <v>3</v>
      </c>
      <c r="K6" s="5" t="s">
        <v>90</v>
      </c>
    </row>
    <row r="7" spans="1:11" x14ac:dyDescent="0.35">
      <c r="B7" s="54" t="s">
        <v>4</v>
      </c>
      <c r="C7" s="54"/>
      <c r="D7" s="55"/>
      <c r="J7" s="5" t="s">
        <v>5</v>
      </c>
      <c r="K7" s="5" t="s">
        <v>86</v>
      </c>
    </row>
    <row r="8" spans="1:11" x14ac:dyDescent="0.35">
      <c r="B8" s="54" t="s">
        <v>83</v>
      </c>
      <c r="C8" s="54"/>
      <c r="D8" s="55"/>
      <c r="K8" s="5" t="s">
        <v>89</v>
      </c>
    </row>
    <row r="9" spans="1:11" x14ac:dyDescent="0.35">
      <c r="B9" s="54" t="s">
        <v>82</v>
      </c>
      <c r="C9" s="54"/>
      <c r="D9" s="55"/>
      <c r="K9" s="5" t="s">
        <v>87</v>
      </c>
    </row>
    <row r="10" spans="1:11" x14ac:dyDescent="0.35">
      <c r="B10" s="54" t="s">
        <v>95</v>
      </c>
      <c r="C10" s="43"/>
      <c r="D10" s="56" t="s">
        <v>88</v>
      </c>
      <c r="K10" s="5" t="s">
        <v>91</v>
      </c>
    </row>
    <row r="11" spans="1:11" ht="15" thickBot="1" x14ac:dyDescent="0.4">
      <c r="B11" s="57" t="s">
        <v>6</v>
      </c>
      <c r="C11" s="57"/>
      <c r="D11" s="58"/>
    </row>
    <row r="13" spans="1:11" ht="15" thickBot="1" x14ac:dyDescent="0.4">
      <c r="A13" s="7"/>
      <c r="B13" s="2" t="s">
        <v>7</v>
      </c>
    </row>
    <row r="14" spans="1:11" x14ac:dyDescent="0.35">
      <c r="B14" s="52" t="s">
        <v>8</v>
      </c>
      <c r="C14" s="60">
        <f>5*SUM(D30,D32:D33,D38,D40,D42)/6</f>
        <v>5</v>
      </c>
    </row>
    <row r="15" spans="1:11" x14ac:dyDescent="0.35">
      <c r="B15" s="54" t="s">
        <v>9</v>
      </c>
      <c r="C15" s="61">
        <f>5*SUM(D49:D52,D54:D55,D58:D60,D64:D65)/11</f>
        <v>5</v>
      </c>
    </row>
    <row r="16" spans="1:11" x14ac:dyDescent="0.35">
      <c r="B16" s="54" t="s">
        <v>10</v>
      </c>
      <c r="C16" s="61">
        <f>15*SUM(D68:D95)/28</f>
        <v>15</v>
      </c>
    </row>
    <row r="17" spans="2:5" ht="15" thickBot="1" x14ac:dyDescent="0.4">
      <c r="B17" s="59" t="s">
        <v>11</v>
      </c>
      <c r="C17" s="62">
        <f>SUM(C14:C16)</f>
        <v>25</v>
      </c>
    </row>
    <row r="19" spans="2:5" ht="19" thickBot="1" x14ac:dyDescent="0.5">
      <c r="B19" s="3" t="s">
        <v>12</v>
      </c>
      <c r="C19" s="11"/>
      <c r="D19" s="4"/>
      <c r="E19" s="17"/>
    </row>
    <row r="20" spans="2:5" ht="29.5" thickBot="1" x14ac:dyDescent="0.4">
      <c r="B20" s="18" t="s">
        <v>13</v>
      </c>
      <c r="C20" s="19" t="s">
        <v>14</v>
      </c>
      <c r="D20" s="21" t="s">
        <v>15</v>
      </c>
      <c r="E20" s="20" t="s">
        <v>16</v>
      </c>
    </row>
    <row r="21" spans="2:5" x14ac:dyDescent="0.35">
      <c r="B21" s="22" t="s">
        <v>17</v>
      </c>
      <c r="C21" s="23" t="s">
        <v>3</v>
      </c>
      <c r="D21" s="24" t="str">
        <f t="shared" ref="D21:D29" si="0">IF(C21="no","Bid not eligible",IF(C21="yes","Minimum criteria met","N/A"))</f>
        <v>Minimum criteria met</v>
      </c>
      <c r="E21" s="25"/>
    </row>
    <row r="22" spans="2:5" ht="43.5" x14ac:dyDescent="0.35">
      <c r="B22" s="26" t="s">
        <v>18</v>
      </c>
      <c r="C22" s="12" t="s">
        <v>3</v>
      </c>
      <c r="D22" s="9" t="str">
        <f t="shared" si="0"/>
        <v>Minimum criteria met</v>
      </c>
      <c r="E22" s="27"/>
    </row>
    <row r="23" spans="2:5" x14ac:dyDescent="0.35">
      <c r="B23" s="28" t="s">
        <v>19</v>
      </c>
      <c r="C23" s="12" t="s">
        <v>3</v>
      </c>
      <c r="D23" s="9" t="str">
        <f t="shared" si="0"/>
        <v>Minimum criteria met</v>
      </c>
      <c r="E23" s="27"/>
    </row>
    <row r="24" spans="2:5" x14ac:dyDescent="0.35">
      <c r="B24" s="28" t="s">
        <v>20</v>
      </c>
      <c r="C24" s="12" t="s">
        <v>3</v>
      </c>
      <c r="D24" s="9" t="str">
        <f t="shared" si="0"/>
        <v>Minimum criteria met</v>
      </c>
      <c r="E24" s="27"/>
    </row>
    <row r="25" spans="2:5" x14ac:dyDescent="0.35">
      <c r="B25" s="28" t="s">
        <v>21</v>
      </c>
      <c r="C25" s="12" t="s">
        <v>3</v>
      </c>
      <c r="D25" s="9" t="str">
        <f t="shared" si="0"/>
        <v>Minimum criteria met</v>
      </c>
      <c r="E25" s="27"/>
    </row>
    <row r="26" spans="2:5" x14ac:dyDescent="0.35">
      <c r="B26" s="28" t="s">
        <v>22</v>
      </c>
      <c r="C26" s="12" t="s">
        <v>3</v>
      </c>
      <c r="D26" s="9" t="str">
        <f t="shared" si="0"/>
        <v>Minimum criteria met</v>
      </c>
      <c r="E26" s="27"/>
    </row>
    <row r="27" spans="2:5" x14ac:dyDescent="0.35">
      <c r="B27" s="28" t="s">
        <v>97</v>
      </c>
      <c r="C27" s="12" t="s">
        <v>3</v>
      </c>
      <c r="D27" s="9" t="str">
        <f t="shared" ref="D27" si="1">IF(C27="no","Bid not eligible",IF(C27="yes","Minimum criteria met","N/A"))</f>
        <v>Minimum criteria met</v>
      </c>
      <c r="E27" s="27"/>
    </row>
    <row r="28" spans="2:5" x14ac:dyDescent="0.35">
      <c r="B28" s="28" t="s">
        <v>23</v>
      </c>
      <c r="C28" s="12" t="s">
        <v>3</v>
      </c>
      <c r="D28" s="9" t="str">
        <f t="shared" si="0"/>
        <v>Minimum criteria met</v>
      </c>
      <c r="E28" s="27"/>
    </row>
    <row r="29" spans="2:5" x14ac:dyDescent="0.35">
      <c r="B29" s="28" t="s">
        <v>24</v>
      </c>
      <c r="C29" s="12" t="s">
        <v>3</v>
      </c>
      <c r="D29" s="9" t="str">
        <f t="shared" si="0"/>
        <v>Minimum criteria met</v>
      </c>
      <c r="E29" s="27"/>
    </row>
    <row r="30" spans="2:5" x14ac:dyDescent="0.35">
      <c r="B30" s="28" t="s">
        <v>25</v>
      </c>
      <c r="C30" s="12" t="s">
        <v>3</v>
      </c>
      <c r="D30" s="9">
        <f t="shared" ref="D30:D50" si="2">IF(C30="no",0,1)</f>
        <v>1</v>
      </c>
      <c r="E30" s="27"/>
    </row>
    <row r="31" spans="2:5" x14ac:dyDescent="0.35">
      <c r="B31" s="28" t="s">
        <v>26</v>
      </c>
      <c r="C31" s="12" t="s">
        <v>3</v>
      </c>
      <c r="D31" s="9" t="str">
        <f>IF(C31="no","Bid not eligible",IF(C31="yes","Minimum criteria met","N/A"))</f>
        <v>Minimum criteria met</v>
      </c>
      <c r="E31" s="27"/>
    </row>
    <row r="32" spans="2:5" x14ac:dyDescent="0.35">
      <c r="B32" s="28" t="s">
        <v>27</v>
      </c>
      <c r="C32" s="14" t="s">
        <v>3</v>
      </c>
      <c r="D32" s="10">
        <f t="shared" ref="D32" si="3">IF(C32="no",0,1)</f>
        <v>1</v>
      </c>
      <c r="E32" s="27"/>
    </row>
    <row r="33" spans="2:5" x14ac:dyDescent="0.35">
      <c r="B33" s="28" t="s">
        <v>84</v>
      </c>
      <c r="C33" s="14" t="s">
        <v>3</v>
      </c>
      <c r="D33" s="10">
        <f t="shared" ref="D33" si="4">IF(C33="no",0,1)</f>
        <v>1</v>
      </c>
      <c r="E33" s="27"/>
    </row>
    <row r="34" spans="2:5" ht="29" x14ac:dyDescent="0.35">
      <c r="B34" s="26" t="s">
        <v>28</v>
      </c>
      <c r="C34" s="12" t="s">
        <v>3</v>
      </c>
      <c r="D34" s="9" t="str">
        <f t="shared" ref="D34:D39" si="5">IF(C34="no","Bid not eligible",IF(C34="yes","Minimum criteria met","N/A"))</f>
        <v>Minimum criteria met</v>
      </c>
      <c r="E34" s="27"/>
    </row>
    <row r="35" spans="2:5" ht="87" x14ac:dyDescent="0.35">
      <c r="B35" s="26" t="s">
        <v>29</v>
      </c>
      <c r="C35" s="12" t="s">
        <v>3</v>
      </c>
      <c r="D35" s="9" t="str">
        <f t="shared" si="5"/>
        <v>Minimum criteria met</v>
      </c>
      <c r="E35" s="27"/>
    </row>
    <row r="36" spans="2:5" ht="29" x14ac:dyDescent="0.35">
      <c r="B36" s="26" t="s">
        <v>30</v>
      </c>
      <c r="C36" s="12" t="s">
        <v>3</v>
      </c>
      <c r="D36" s="9" t="str">
        <f t="shared" si="5"/>
        <v>Minimum criteria met</v>
      </c>
      <c r="E36" s="27"/>
    </row>
    <row r="37" spans="2:5" x14ac:dyDescent="0.35">
      <c r="B37" s="28" t="s">
        <v>31</v>
      </c>
      <c r="C37" s="12" t="s">
        <v>3</v>
      </c>
      <c r="D37" s="9" t="str">
        <f t="shared" si="5"/>
        <v>Minimum criteria met</v>
      </c>
      <c r="E37" s="27"/>
    </row>
    <row r="38" spans="2:5" x14ac:dyDescent="0.35">
      <c r="B38" s="29" t="s">
        <v>32</v>
      </c>
      <c r="C38" s="14" t="s">
        <v>3</v>
      </c>
      <c r="D38" s="10">
        <f t="shared" ref="D38" si="6">IF(C38="no",0,1)</f>
        <v>1</v>
      </c>
      <c r="E38" s="27"/>
    </row>
    <row r="39" spans="2:5" x14ac:dyDescent="0.35">
      <c r="B39" s="28" t="s">
        <v>33</v>
      </c>
      <c r="C39" s="14" t="s">
        <v>3</v>
      </c>
      <c r="D39" s="9" t="str">
        <f t="shared" si="5"/>
        <v>Minimum criteria met</v>
      </c>
      <c r="E39" s="27"/>
    </row>
    <row r="40" spans="2:5" x14ac:dyDescent="0.35">
      <c r="B40" s="30" t="s">
        <v>34</v>
      </c>
      <c r="C40" s="14" t="s">
        <v>3</v>
      </c>
      <c r="D40" s="9">
        <f t="shared" si="2"/>
        <v>1</v>
      </c>
      <c r="E40" s="27"/>
    </row>
    <row r="41" spans="2:5" x14ac:dyDescent="0.35">
      <c r="B41" s="28" t="s">
        <v>35</v>
      </c>
      <c r="C41" s="14" t="s">
        <v>3</v>
      </c>
      <c r="D41" s="9" t="str">
        <f t="shared" ref="D41:D47" si="7">IF(C41="no","Bid not eligible",IF(C41="yes","Minimum criteria met","N/A"))</f>
        <v>Minimum criteria met</v>
      </c>
      <c r="E41" s="27"/>
    </row>
    <row r="42" spans="2:5" x14ac:dyDescent="0.35">
      <c r="B42" s="28" t="s">
        <v>78</v>
      </c>
      <c r="C42" s="14" t="s">
        <v>3</v>
      </c>
      <c r="D42" s="10">
        <f t="shared" ref="D42" si="8">IF(C42="no",0,1)</f>
        <v>1</v>
      </c>
      <c r="E42" s="27"/>
    </row>
    <row r="43" spans="2:5" ht="29" x14ac:dyDescent="0.35">
      <c r="B43" s="26" t="s">
        <v>36</v>
      </c>
      <c r="C43" s="14" t="s">
        <v>3</v>
      </c>
      <c r="D43" s="9" t="str">
        <f t="shared" si="7"/>
        <v>Minimum criteria met</v>
      </c>
      <c r="E43" s="27"/>
    </row>
    <row r="44" spans="2:5" x14ac:dyDescent="0.35">
      <c r="B44" s="28" t="s">
        <v>37</v>
      </c>
      <c r="C44" s="14" t="s">
        <v>3</v>
      </c>
      <c r="D44" s="9" t="str">
        <f t="shared" si="7"/>
        <v>Minimum criteria met</v>
      </c>
      <c r="E44" s="27"/>
    </row>
    <row r="45" spans="2:5" x14ac:dyDescent="0.35">
      <c r="B45" s="28" t="s">
        <v>38</v>
      </c>
      <c r="C45" s="14" t="s">
        <v>3</v>
      </c>
      <c r="D45" s="9" t="str">
        <f t="shared" si="7"/>
        <v>Minimum criteria met</v>
      </c>
      <c r="E45" s="27"/>
    </row>
    <row r="46" spans="2:5" x14ac:dyDescent="0.35">
      <c r="B46" s="28" t="s">
        <v>39</v>
      </c>
      <c r="C46" s="14" t="s">
        <v>3</v>
      </c>
      <c r="D46" s="9" t="str">
        <f t="shared" si="7"/>
        <v>Minimum criteria met</v>
      </c>
      <c r="E46" s="27"/>
    </row>
    <row r="47" spans="2:5" ht="15" thickBot="1" x14ac:dyDescent="0.4">
      <c r="B47" s="31" t="s">
        <v>40</v>
      </c>
      <c r="C47" s="32" t="s">
        <v>3</v>
      </c>
      <c r="D47" s="33" t="str">
        <f t="shared" si="7"/>
        <v>Minimum criteria met</v>
      </c>
      <c r="E47" s="34"/>
    </row>
    <row r="48" spans="2:5" ht="15" thickBot="1" x14ac:dyDescent="0.4">
      <c r="B48" s="35" t="s">
        <v>41</v>
      </c>
      <c r="C48" s="37" t="s">
        <v>14</v>
      </c>
      <c r="D48" s="38" t="s">
        <v>15</v>
      </c>
      <c r="E48" s="36" t="s">
        <v>16</v>
      </c>
    </row>
    <row r="49" spans="2:5" x14ac:dyDescent="0.35">
      <c r="B49" s="39" t="s">
        <v>85</v>
      </c>
      <c r="C49" s="40" t="s">
        <v>3</v>
      </c>
      <c r="D49" s="41">
        <f t="shared" si="2"/>
        <v>1</v>
      </c>
      <c r="E49" s="25"/>
    </row>
    <row r="50" spans="2:5" x14ac:dyDescent="0.35">
      <c r="B50" s="42" t="s">
        <v>98</v>
      </c>
      <c r="C50" s="14" t="s">
        <v>3</v>
      </c>
      <c r="D50" s="10">
        <f t="shared" si="2"/>
        <v>1</v>
      </c>
      <c r="E50" s="27"/>
    </row>
    <row r="51" spans="2:5" x14ac:dyDescent="0.35">
      <c r="B51" s="42" t="s">
        <v>99</v>
      </c>
      <c r="C51" s="14" t="s">
        <v>3</v>
      </c>
      <c r="D51" s="10">
        <f t="shared" ref="D51" si="9">IF(C51="no",0,1)</f>
        <v>1</v>
      </c>
      <c r="E51" s="27"/>
    </row>
    <row r="52" spans="2:5" x14ac:dyDescent="0.35">
      <c r="B52" s="42" t="s">
        <v>42</v>
      </c>
      <c r="C52" s="14" t="s">
        <v>3</v>
      </c>
      <c r="D52" s="10">
        <f t="shared" ref="D52" si="10">IF(C52="no",0,1)</f>
        <v>1</v>
      </c>
      <c r="E52" s="27"/>
    </row>
    <row r="53" spans="2:5" x14ac:dyDescent="0.35">
      <c r="B53" s="42" t="s">
        <v>43</v>
      </c>
      <c r="C53" s="14" t="s">
        <v>3</v>
      </c>
      <c r="D53" s="9" t="str">
        <f>IF(C53="no","Bid not eligible",IF(C53="yes","Minimum criteria met","N/A"))</f>
        <v>Minimum criteria met</v>
      </c>
      <c r="E53" s="27"/>
    </row>
    <row r="54" spans="2:5" x14ac:dyDescent="0.35">
      <c r="B54" s="42" t="s">
        <v>44</v>
      </c>
      <c r="C54" s="14" t="s">
        <v>3</v>
      </c>
      <c r="D54" s="10">
        <f t="shared" ref="D54:D55" si="11">IF(C54="no",0,1)</f>
        <v>1</v>
      </c>
      <c r="E54" s="27"/>
    </row>
    <row r="55" spans="2:5" x14ac:dyDescent="0.35">
      <c r="B55" s="43" t="s">
        <v>45</v>
      </c>
      <c r="C55" s="14" t="s">
        <v>3</v>
      </c>
      <c r="D55" s="10">
        <f t="shared" si="11"/>
        <v>1</v>
      </c>
      <c r="E55" s="27"/>
    </row>
    <row r="56" spans="2:5" ht="29" x14ac:dyDescent="0.35">
      <c r="B56" s="43" t="s">
        <v>46</v>
      </c>
      <c r="C56" s="14" t="s">
        <v>3</v>
      </c>
      <c r="D56" s="9" t="str">
        <f>IF(C56="no","Bid not eligible",IF(C56="yes","Minimum criteria met","N/A"))</f>
        <v>Minimum criteria met</v>
      </c>
      <c r="E56" s="27"/>
    </row>
    <row r="57" spans="2:5" x14ac:dyDescent="0.35">
      <c r="B57" s="43" t="s">
        <v>47</v>
      </c>
      <c r="C57" s="14" t="s">
        <v>3</v>
      </c>
      <c r="D57" s="9" t="str">
        <f>IF(C57="no","Bid not eligible",IF(C57="yes","Minimum criteria met","N/A"))</f>
        <v>Minimum criteria met</v>
      </c>
      <c r="E57" s="27"/>
    </row>
    <row r="58" spans="2:5" ht="29" x14ac:dyDescent="0.35">
      <c r="B58" s="44" t="s">
        <v>48</v>
      </c>
      <c r="C58" s="14" t="s">
        <v>3</v>
      </c>
      <c r="D58" s="15">
        <f t="shared" ref="D58" si="12">IF(C58="no",0,1)</f>
        <v>1</v>
      </c>
      <c r="E58" s="27"/>
    </row>
    <row r="59" spans="2:5" ht="29" x14ac:dyDescent="0.35">
      <c r="B59" s="43" t="s">
        <v>49</v>
      </c>
      <c r="C59" s="14" t="s">
        <v>3</v>
      </c>
      <c r="D59" s="10">
        <f t="shared" ref="D59" si="13">IF(C59="no",0,1)</f>
        <v>1</v>
      </c>
      <c r="E59" s="27"/>
    </row>
    <row r="60" spans="2:5" ht="29" x14ac:dyDescent="0.35">
      <c r="B60" s="43" t="s">
        <v>50</v>
      </c>
      <c r="C60" s="14" t="s">
        <v>3</v>
      </c>
      <c r="D60" s="10">
        <f t="shared" ref="D60" si="14">IF(C60="no",0,1)</f>
        <v>1</v>
      </c>
      <c r="E60" s="27"/>
    </row>
    <row r="61" spans="2:5" x14ac:dyDescent="0.35">
      <c r="B61" s="26" t="s">
        <v>51</v>
      </c>
      <c r="C61" s="14" t="s">
        <v>3</v>
      </c>
      <c r="D61" s="9" t="str">
        <f>IF(C61="no","Bid not eligible",IF(C61="yes","Minimum criteria met","N/A"))</f>
        <v>Minimum criteria met</v>
      </c>
      <c r="E61" s="27"/>
    </row>
    <row r="62" spans="2:5" ht="29" x14ac:dyDescent="0.35">
      <c r="B62" s="43" t="s">
        <v>80</v>
      </c>
      <c r="C62" s="14" t="s">
        <v>3</v>
      </c>
      <c r="D62" s="9">
        <f>IF(D10="Oregon",IF(C62="no","Bid not eligible",IF(C62="yes","Minimum criteria met","N/A")),1)</f>
        <v>1</v>
      </c>
      <c r="E62" s="27"/>
    </row>
    <row r="63" spans="2:5" x14ac:dyDescent="0.35">
      <c r="B63" s="45" t="s">
        <v>75</v>
      </c>
      <c r="C63" s="14" t="s">
        <v>3</v>
      </c>
      <c r="D63" s="9" t="str">
        <f>IF(C63="no","Bid not eligible",IF(C63="yes","Minimum criteria met","N/A"))</f>
        <v>Minimum criteria met</v>
      </c>
      <c r="E63" s="27"/>
    </row>
    <row r="64" spans="2:5" ht="29" x14ac:dyDescent="0.35">
      <c r="B64" s="45" t="s">
        <v>76</v>
      </c>
      <c r="C64" s="14" t="s">
        <v>3</v>
      </c>
      <c r="D64" s="10">
        <f t="shared" ref="D64:D65" si="15">IF(C64="no",0,1)</f>
        <v>1</v>
      </c>
      <c r="E64" s="27"/>
    </row>
    <row r="65" spans="1:5" ht="15" thickBot="1" x14ac:dyDescent="0.4">
      <c r="B65" s="46" t="s">
        <v>79</v>
      </c>
      <c r="C65" s="32" t="s">
        <v>3</v>
      </c>
      <c r="D65" s="47">
        <f t="shared" si="15"/>
        <v>1</v>
      </c>
      <c r="E65" s="34"/>
    </row>
    <row r="66" spans="1:5" ht="15" thickBot="1" x14ac:dyDescent="0.4">
      <c r="B66" s="35" t="s">
        <v>52</v>
      </c>
      <c r="C66" s="37" t="s">
        <v>14</v>
      </c>
      <c r="D66" s="38" t="s">
        <v>15</v>
      </c>
      <c r="E66" s="36" t="s">
        <v>16</v>
      </c>
    </row>
    <row r="67" spans="1:5" ht="43.5" x14ac:dyDescent="0.35">
      <c r="B67" s="48" t="s">
        <v>53</v>
      </c>
      <c r="C67" s="40" t="s">
        <v>3</v>
      </c>
      <c r="D67" s="24" t="str">
        <f>IF(C67="no","Bid not eligible",IF(C67="yes","Minimum criteria met","N/A"))</f>
        <v>Minimum criteria met</v>
      </c>
      <c r="E67" s="25"/>
    </row>
    <row r="68" spans="1:5" x14ac:dyDescent="0.35">
      <c r="B68" s="28" t="s">
        <v>54</v>
      </c>
      <c r="C68" s="14" t="s">
        <v>3</v>
      </c>
      <c r="D68" s="10">
        <f>IF(C68="no",0,1)</f>
        <v>1</v>
      </c>
      <c r="E68" s="27"/>
    </row>
    <row r="69" spans="1:5" ht="29" x14ac:dyDescent="0.35">
      <c r="B69" s="43" t="s">
        <v>55</v>
      </c>
      <c r="C69" s="14" t="s">
        <v>3</v>
      </c>
      <c r="D69" s="10">
        <f>IF(C69="no",0,1)</f>
        <v>1</v>
      </c>
      <c r="E69" s="27"/>
    </row>
    <row r="70" spans="1:5" x14ac:dyDescent="0.35">
      <c r="A70" s="8"/>
      <c r="B70" s="26" t="s">
        <v>56</v>
      </c>
      <c r="C70" s="14" t="s">
        <v>3</v>
      </c>
      <c r="D70" s="10">
        <f>IF(C70="no",0,1)</f>
        <v>1</v>
      </c>
      <c r="E70" s="27"/>
    </row>
    <row r="71" spans="1:5" ht="29" x14ac:dyDescent="0.35">
      <c r="A71" s="8"/>
      <c r="B71" s="43" t="s">
        <v>57</v>
      </c>
      <c r="C71" s="14" t="s">
        <v>3</v>
      </c>
      <c r="D71" s="10">
        <f>IF(C71="no",0,1)</f>
        <v>1</v>
      </c>
      <c r="E71" s="27"/>
    </row>
    <row r="72" spans="1:5" x14ac:dyDescent="0.35">
      <c r="B72" s="28" t="s">
        <v>58</v>
      </c>
      <c r="C72" s="14" t="s">
        <v>3</v>
      </c>
      <c r="D72" s="10">
        <f t="shared" ref="D72:D73" si="16">IF(C72="no",0,1)</f>
        <v>1</v>
      </c>
      <c r="E72" s="27"/>
    </row>
    <row r="73" spans="1:5" x14ac:dyDescent="0.35">
      <c r="A73" s="8"/>
      <c r="B73" s="42" t="s">
        <v>59</v>
      </c>
      <c r="C73" s="14" t="s">
        <v>3</v>
      </c>
      <c r="D73" s="10">
        <f t="shared" si="16"/>
        <v>1</v>
      </c>
      <c r="E73" s="27"/>
    </row>
    <row r="74" spans="1:5" x14ac:dyDescent="0.35">
      <c r="A74" s="8"/>
      <c r="B74" s="42" t="s">
        <v>60</v>
      </c>
      <c r="C74" s="14" t="s">
        <v>3</v>
      </c>
      <c r="D74" s="10">
        <f t="shared" ref="D74" si="17">IF(C74="no",0,1)</f>
        <v>1</v>
      </c>
      <c r="E74" s="27"/>
    </row>
    <row r="75" spans="1:5" x14ac:dyDescent="0.35">
      <c r="A75" s="8"/>
      <c r="B75" s="42" t="s">
        <v>61</v>
      </c>
      <c r="C75" s="14" t="s">
        <v>3</v>
      </c>
      <c r="D75" s="10">
        <f t="shared" ref="D75:D77" si="18">IF(C75="no",0,1)</f>
        <v>1</v>
      </c>
      <c r="E75" s="27"/>
    </row>
    <row r="76" spans="1:5" ht="29" x14ac:dyDescent="0.35">
      <c r="A76" s="8"/>
      <c r="B76" s="43" t="s">
        <v>81</v>
      </c>
      <c r="C76" s="14" t="s">
        <v>3</v>
      </c>
      <c r="D76" s="10">
        <f t="shared" ref="D76" si="19">IF(C76="no",0,1)</f>
        <v>1</v>
      </c>
      <c r="E76" s="27"/>
    </row>
    <row r="77" spans="1:5" x14ac:dyDescent="0.35">
      <c r="A77" s="8"/>
      <c r="B77" s="43" t="s">
        <v>77</v>
      </c>
      <c r="C77" s="14" t="s">
        <v>3</v>
      </c>
      <c r="D77" s="10">
        <f t="shared" si="18"/>
        <v>1</v>
      </c>
      <c r="E77" s="27"/>
    </row>
    <row r="78" spans="1:5" x14ac:dyDescent="0.35">
      <c r="A78" s="8"/>
      <c r="B78" s="42" t="s">
        <v>62</v>
      </c>
      <c r="C78" s="14" t="s">
        <v>3</v>
      </c>
      <c r="D78" s="10">
        <f>IF(OR(C78="Yes",C78="N/A"),1,0)</f>
        <v>1</v>
      </c>
      <c r="E78" s="27"/>
    </row>
    <row r="79" spans="1:5" x14ac:dyDescent="0.35">
      <c r="A79" s="8"/>
      <c r="B79" s="26" t="s">
        <v>63</v>
      </c>
      <c r="C79" s="14" t="s">
        <v>3</v>
      </c>
      <c r="D79" s="10">
        <f>IF(OR(C79="Yes",C79="N/A"),1,0)</f>
        <v>1</v>
      </c>
      <c r="E79" s="27"/>
    </row>
    <row r="80" spans="1:5" ht="29" x14ac:dyDescent="0.35">
      <c r="A80" s="8"/>
      <c r="B80" s="43" t="s">
        <v>100</v>
      </c>
      <c r="C80" s="14" t="s">
        <v>3</v>
      </c>
      <c r="D80" s="10">
        <f>IF(OR(C80="Yes",C80="N/A"),1,0)</f>
        <v>1</v>
      </c>
      <c r="E80" s="27"/>
    </row>
    <row r="81" spans="1:5" ht="58" x14ac:dyDescent="0.35">
      <c r="B81" s="43" t="s">
        <v>64</v>
      </c>
      <c r="C81" s="14" t="s">
        <v>3</v>
      </c>
      <c r="D81" s="10">
        <f>IF(C81="no",0,1)</f>
        <v>1</v>
      </c>
      <c r="E81" s="27"/>
    </row>
    <row r="82" spans="1:5" ht="29" x14ac:dyDescent="0.35">
      <c r="A82" s="8"/>
      <c r="B82" s="26" t="s">
        <v>65</v>
      </c>
      <c r="C82" s="14" t="s">
        <v>3</v>
      </c>
      <c r="D82" s="10">
        <f>IF(C82="no",0,1)</f>
        <v>1</v>
      </c>
      <c r="E82" s="27"/>
    </row>
    <row r="83" spans="1:5" x14ac:dyDescent="0.35">
      <c r="A83" s="8"/>
      <c r="B83" s="28" t="s">
        <v>66</v>
      </c>
      <c r="C83" s="14" t="s">
        <v>3</v>
      </c>
      <c r="D83" s="10">
        <f t="shared" ref="D83" si="20">IF(C83="No",0,1)</f>
        <v>1</v>
      </c>
      <c r="E83" s="27"/>
    </row>
    <row r="84" spans="1:5" x14ac:dyDescent="0.35">
      <c r="A84" s="8"/>
      <c r="B84" s="30" t="s">
        <v>92</v>
      </c>
      <c r="C84" s="14" t="s">
        <v>3</v>
      </c>
      <c r="D84" s="10">
        <f t="shared" ref="D84:D90" si="21">IF(C84="No",0,1)</f>
        <v>1</v>
      </c>
      <c r="E84" s="27"/>
    </row>
    <row r="85" spans="1:5" x14ac:dyDescent="0.35">
      <c r="A85" s="8"/>
      <c r="B85" s="30" t="s">
        <v>93</v>
      </c>
      <c r="C85" s="14" t="s">
        <v>3</v>
      </c>
      <c r="D85" s="10">
        <f t="shared" si="21"/>
        <v>1</v>
      </c>
      <c r="E85" s="27"/>
    </row>
    <row r="86" spans="1:5" x14ac:dyDescent="0.35">
      <c r="A86" s="8"/>
      <c r="B86" s="30" t="s">
        <v>67</v>
      </c>
      <c r="C86" s="14" t="s">
        <v>3</v>
      </c>
      <c r="D86" s="10">
        <f t="shared" ref="D86:D87" si="22">IF(OR(C86="Yes",C86="N/A"),1,0)</f>
        <v>1</v>
      </c>
      <c r="E86" s="27"/>
    </row>
    <row r="87" spans="1:5" x14ac:dyDescent="0.35">
      <c r="A87" s="8"/>
      <c r="B87" s="30" t="s">
        <v>94</v>
      </c>
      <c r="C87" s="14" t="s">
        <v>3</v>
      </c>
      <c r="D87" s="10">
        <f t="shared" si="22"/>
        <v>1</v>
      </c>
      <c r="E87" s="27"/>
    </row>
    <row r="88" spans="1:5" x14ac:dyDescent="0.35">
      <c r="A88" s="8"/>
      <c r="B88" s="30" t="s">
        <v>68</v>
      </c>
      <c r="C88" s="14" t="s">
        <v>3</v>
      </c>
      <c r="D88" s="10">
        <f t="shared" si="21"/>
        <v>1</v>
      </c>
      <c r="E88" s="27"/>
    </row>
    <row r="89" spans="1:5" x14ac:dyDescent="0.35">
      <c r="A89" s="8"/>
      <c r="B89" s="49" t="s">
        <v>69</v>
      </c>
      <c r="C89" s="14" t="s">
        <v>3</v>
      </c>
      <c r="D89" s="10">
        <f t="shared" si="21"/>
        <v>1</v>
      </c>
      <c r="E89" s="27"/>
    </row>
    <row r="90" spans="1:5" x14ac:dyDescent="0.35">
      <c r="A90" s="8"/>
      <c r="B90" s="50" t="s">
        <v>70</v>
      </c>
      <c r="C90" s="14" t="s">
        <v>3</v>
      </c>
      <c r="D90" s="10">
        <f t="shared" si="21"/>
        <v>1</v>
      </c>
      <c r="E90" s="27"/>
    </row>
    <row r="91" spans="1:5" ht="58" x14ac:dyDescent="0.35">
      <c r="A91" s="8"/>
      <c r="B91" s="26" t="s">
        <v>71</v>
      </c>
      <c r="C91" s="14" t="s">
        <v>3</v>
      </c>
      <c r="D91" s="10">
        <f>IF(D10="California",IF(OR(C91="Yes",C91="N/A"),1,0),1)</f>
        <v>1</v>
      </c>
      <c r="E91" s="27"/>
    </row>
    <row r="92" spans="1:5" ht="43.5" x14ac:dyDescent="0.35">
      <c r="A92" s="8"/>
      <c r="B92" s="50" t="s">
        <v>72</v>
      </c>
      <c r="C92" s="14" t="s">
        <v>3</v>
      </c>
      <c r="D92" s="10">
        <f>IF(D10="Washington",IF(OR(C92="Yes",C92="N/A"),1,0),1)</f>
        <v>1</v>
      </c>
      <c r="E92" s="27"/>
    </row>
    <row r="93" spans="1:5" ht="43.5" x14ac:dyDescent="0.35">
      <c r="A93" s="8"/>
      <c r="B93" s="50" t="s">
        <v>101</v>
      </c>
      <c r="C93" s="14" t="s">
        <v>3</v>
      </c>
      <c r="D93" s="10">
        <f>IF(D11="Washington",IF(OR(C93="Yes",C93="N/A"),1,0),1)</f>
        <v>1</v>
      </c>
      <c r="E93" s="27"/>
    </row>
    <row r="94" spans="1:5" ht="29" x14ac:dyDescent="0.35">
      <c r="A94" s="8"/>
      <c r="B94" s="26" t="s">
        <v>73</v>
      </c>
      <c r="C94" s="14" t="s">
        <v>3</v>
      </c>
      <c r="D94" s="10">
        <f>IF(D10="Oregon",IF(OR(C94="Yes",C94="N/A"),1,0),1)</f>
        <v>1</v>
      </c>
      <c r="E94" s="27"/>
    </row>
    <row r="95" spans="1:5" ht="15" thickBot="1" x14ac:dyDescent="0.4">
      <c r="A95" s="8"/>
      <c r="B95" s="51" t="s">
        <v>74</v>
      </c>
      <c r="C95" s="32" t="s">
        <v>3</v>
      </c>
      <c r="D95" s="47">
        <f t="shared" ref="D95" si="23">IF(C95="no",0,1)</f>
        <v>1</v>
      </c>
      <c r="E95" s="34"/>
    </row>
    <row r="96" spans="1:5" x14ac:dyDescent="0.35">
      <c r="A96" s="8"/>
    </row>
    <row r="97" spans="1:1" x14ac:dyDescent="0.35">
      <c r="A97" s="8"/>
    </row>
    <row r="98" spans="1:1" x14ac:dyDescent="0.35">
      <c r="A98" s="8"/>
    </row>
    <row r="99" spans="1:1" x14ac:dyDescent="0.35">
      <c r="A99" s="8"/>
    </row>
    <row r="100" spans="1:1" x14ac:dyDescent="0.35">
      <c r="A100" s="8"/>
    </row>
    <row r="101" spans="1:1" x14ac:dyDescent="0.35">
      <c r="A101" s="8"/>
    </row>
    <row r="102" spans="1:1" x14ac:dyDescent="0.35">
      <c r="A102" s="8"/>
    </row>
    <row r="103" spans="1:1" x14ac:dyDescent="0.35">
      <c r="A103" s="8"/>
    </row>
    <row r="104" spans="1:1" x14ac:dyDescent="0.35">
      <c r="A104" s="8"/>
    </row>
    <row r="105" spans="1:1" x14ac:dyDescent="0.35">
      <c r="A105" s="8"/>
    </row>
    <row r="106" spans="1:1" x14ac:dyDescent="0.35">
      <c r="A106" s="8"/>
    </row>
    <row r="107" spans="1:1" x14ac:dyDescent="0.35">
      <c r="A107" s="8"/>
    </row>
    <row r="108" spans="1:1" x14ac:dyDescent="0.35">
      <c r="A108" s="8"/>
    </row>
    <row r="109" spans="1:1" x14ac:dyDescent="0.35">
      <c r="A109" s="8"/>
    </row>
    <row r="110" spans="1:1" x14ac:dyDescent="0.35">
      <c r="A110" s="8"/>
    </row>
    <row r="111" spans="1:1" x14ac:dyDescent="0.35">
      <c r="A111" s="8"/>
    </row>
    <row r="112" spans="1:1" x14ac:dyDescent="0.35">
      <c r="A112" s="8"/>
    </row>
    <row r="113" spans="1:1" x14ac:dyDescent="0.35">
      <c r="A113" s="8"/>
    </row>
    <row r="114" spans="1:1" x14ac:dyDescent="0.35">
      <c r="A114" s="8"/>
    </row>
    <row r="115" spans="1:1" x14ac:dyDescent="0.35">
      <c r="A115" s="8"/>
    </row>
    <row r="116" spans="1:1" x14ac:dyDescent="0.35">
      <c r="A116" s="8"/>
    </row>
    <row r="117" spans="1:1" x14ac:dyDescent="0.35">
      <c r="A117" s="8"/>
    </row>
    <row r="118" spans="1:1" x14ac:dyDescent="0.35">
      <c r="A118" s="8"/>
    </row>
    <row r="119" spans="1:1" x14ac:dyDescent="0.35">
      <c r="A119" s="8"/>
    </row>
    <row r="120" spans="1:1" x14ac:dyDescent="0.35">
      <c r="A120" s="8"/>
    </row>
  </sheetData>
  <mergeCells count="1">
    <mergeCell ref="B4:D4"/>
  </mergeCells>
  <conditionalFormatting sqref="C21:C26 C49:C50 C67:C92 C28:C47 C52:C65 C94:C95">
    <cfRule type="cellIs" dxfId="11" priority="10" operator="equal">
      <formula>"N/A"</formula>
    </cfRule>
    <cfRule type="cellIs" dxfId="10" priority="11" operator="equal">
      <formula>"No"</formula>
    </cfRule>
    <cfRule type="cellIs" dxfId="9" priority="14" operator="equal">
      <formula>"Yes"</formula>
    </cfRule>
  </conditionalFormatting>
  <conditionalFormatting sqref="C27">
    <cfRule type="cellIs" dxfId="8" priority="7" operator="equal">
      <formula>"N/A"</formula>
    </cfRule>
    <cfRule type="cellIs" dxfId="7" priority="8" operator="equal">
      <formula>"No"</formula>
    </cfRule>
    <cfRule type="cellIs" dxfId="6" priority="9" operator="equal">
      <formula>"Yes"</formula>
    </cfRule>
  </conditionalFormatting>
  <conditionalFormatting sqref="C51">
    <cfRule type="cellIs" dxfId="5" priority="4" operator="equal">
      <formula>"N/A"</formula>
    </cfRule>
    <cfRule type="cellIs" dxfId="4" priority="5" operator="equal">
      <formula>"No"</formula>
    </cfRule>
    <cfRule type="cellIs" dxfId="3" priority="6" operator="equal">
      <formula>"Yes"</formula>
    </cfRule>
  </conditionalFormatting>
  <conditionalFormatting sqref="C93">
    <cfRule type="cellIs" dxfId="2" priority="1" operator="equal">
      <formula>"N/A"</formula>
    </cfRule>
    <cfRule type="cellIs" dxfId="1" priority="2" operator="equal">
      <formula>"No"</formula>
    </cfRule>
    <cfRule type="cellIs" dxfId="0" priority="3" operator="equal">
      <formula>"Yes"</formula>
    </cfRule>
  </conditionalFormatting>
  <dataValidations count="2">
    <dataValidation type="list" allowBlank="1" showInputMessage="1" showErrorMessage="1" sqref="C49:C65 C67:C95 C21:C47" xr:uid="{9D1875C2-34F9-48AD-972A-0C6FA7CBCBE5}">
      <formula1>$J$5:$J$7</formula1>
    </dataValidation>
    <dataValidation type="list" allowBlank="1" showInputMessage="1" showErrorMessage="1" sqref="D10" xr:uid="{F1239C60-894D-48F6-B70C-43E47B9CF728}">
      <formula1>$K$5:$K$10</formula1>
    </dataValidation>
  </dataValidations>
  <pageMargins left="0.7" right="0.7" top="0.75" bottom="0.75" header="0.3" footer="0.3"/>
  <pageSetup scale="72"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F90336E1D5B62449176C83001767D5B" ma:contentTypeVersion="44" ma:contentTypeDescription="" ma:contentTypeScope="" ma:versionID="644746714e5856654b7993b9cdef7cc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a l Z r 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B q V m t 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l Z r U y i K R 7 g O A A A A E Q A A A B M A H A B G b 3 J t d W x h c y 9 T Z W N 0 a W 9 u M S 5 t I K I Y A C i g F A A A A A A A A A A A A A A A A A A A A A A A A A A A A C t O T S 7 J z M 9 T C I b Q h t Y A U E s B A i 0 A F A A C A A g A a l Z r U + q d Q 3 O j A A A A 9 Q A A A B I A A A A A A A A A A A A A A A A A A A A A A E N v b m Z p Z y 9 Q Y W N r Y W d l L n h t b F B L A Q I t A B Q A A g A I A G p W a 1 M P y u m r p A A A A O k A A A A T A A A A A A A A A A A A A A A A A O 8 A A A B b Q 2 9 u d G V u d F 9 U e X B l c 1 0 u e G 1 s U E s B A i 0 A F A A C A A g A a l Z r 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q 9 T t J H Y R p E u k C Q F H d l k Y Y A A A A A A g A A A A A A A 2 Y A A M A A A A A Q A A A A c F S H O 7 7 S l K 8 3 4 P i M U F M Q v g A A A A A E g A A A o A A A A B A A A A D D m A Z i p K N n o W 4 6 s J h l v C 1 0 U A A A A P w B A E M q h B V L Y 7 9 v O J t 6 s E N 1 M 5 g P s I k 5 U 1 X m 5 q a i P m X u K 9 h Z 2 L f O f C 9 Q / D n h k f J T z 8 Q Y a m h o W H e m b B a I 1 M w j v s a a J U / k m q X S A 5 P M B y q w B O 8 H F A A A A N E O U N O d T j p + p p P 4 r O y O 4 R r D 0 N P o < / D a t a M a s h u p > 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Request for Proposal</CaseType>
    <IndustryCode xmlns="dc463f71-b30c-4ab2-9473-d307f9d35888">140</IndustryCode>
    <CaseStatus xmlns="dc463f71-b30c-4ab2-9473-d307f9d35888">Pending</CaseStatus>
    <OpenedDate xmlns="dc463f71-b30c-4ab2-9473-d307f9d35888">2021-12-29T08:00:00+00:00</OpenedDate>
    <SignificantOrder xmlns="dc463f71-b30c-4ab2-9473-d307f9d35888">false</SignificantOrder>
    <Date1 xmlns="dc463f71-b30c-4ab2-9473-d307f9d35888">2021-12-29T08:00:00+00:00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210979</DocketNumber>
    <DelegatedOrder xmlns="dc463f71-b30c-4ab2-9473-d307f9d35888">false</DelegatedOrder>
  </documentManagement>
</p:properti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0AB0D91-6BC0-4232-ACA4-0E7C864745E6}">
  <ds:schemaRefs>
    <ds:schemaRef ds:uri="http://schemas.microsoft.com/sharepoint/v3/contenttype/forms"/>
  </ds:schemaRefs>
</ds:datastoreItem>
</file>

<file path=customXml/itemProps2.xml><?xml version="1.0" encoding="utf-8"?>
<ds:datastoreItem xmlns:ds="http://schemas.openxmlformats.org/officeDocument/2006/customXml" ds:itemID="{439509B8-4ADB-4F3D-9682-8E291BE3AE9E}"/>
</file>

<file path=customXml/itemProps3.xml><?xml version="1.0" encoding="utf-8"?>
<ds:datastoreItem xmlns:ds="http://schemas.openxmlformats.org/officeDocument/2006/customXml" ds:itemID="{38F18B44-EBDE-4A0A-A506-1F2797A6C0B2}">
  <ds:schemaRefs>
    <ds:schemaRef ds:uri="http://schemas.microsoft.com/DataMashup"/>
  </ds:schemaRefs>
</ds:datastoreItem>
</file>

<file path=customXml/itemProps4.xml><?xml version="1.0" encoding="utf-8"?>
<ds:datastoreItem xmlns:ds="http://schemas.openxmlformats.org/officeDocument/2006/customXml" ds:itemID="{7D99BE57-D935-4C53-B3DD-D4CF08353C2D}">
  <ds:schemaRefs>
    <ds:schemaRef ds:uri="http://schemas.microsoft.com/office/infopath/2007/PartnerControls"/>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2006/metadata/properties"/>
    <ds:schemaRef ds:uri="c0b128b2-ce9a-4a57-ae33-b0ffc19fed21"/>
    <ds:schemaRef ds:uri="8162bea6-442a-4821-ab84-4bab82462519"/>
    <ds:schemaRef ds:uri="http://purl.org/dc/elements/1.1/"/>
  </ds:schemaRefs>
</ds:datastoreItem>
</file>

<file path=customXml/itemProps5.xml><?xml version="1.0" encoding="utf-8"?>
<ds:datastoreItem xmlns:ds="http://schemas.openxmlformats.org/officeDocument/2006/customXml" ds:itemID="{984B2760-E3D7-4427-9374-C047ADABC9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Non-Price Scoring</vt:lpstr>
      <vt:lpstr>'Non-Price Scoring'!Print_Area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Eberhardt</dc:creator>
  <cp:keywords/>
  <dc:description/>
  <cp:lastModifiedBy>Eberhardt, Heather  (PacifiCorp) {Mkt Function}</cp:lastModifiedBy>
  <cp:revision/>
  <dcterms:created xsi:type="dcterms:W3CDTF">2021-05-26T20:09:10Z</dcterms:created>
  <dcterms:modified xsi:type="dcterms:W3CDTF">2021-12-28T06:06:19Z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0x0101006E56B4D1795A2E4DB2F0B01679ED314A002F90336E1D5B62449176C83001767D5B</vt:lpwstr>
  </property>
  <property fmtid="{D5CDD505-2E9C-101B-9397-08002B2CF9AE}" pid="3" name="_docset_NoMedatataSyncRequired">
    <vt:lpwstr>False</vt:lpwstr>
  </property>
  <property fmtid="{D5CDD505-2E9C-101B-9397-08002B2CF9AE}" pid="4" name="IsEFSEC">
    <vt:bool>false</vt:bool>
  </property>
</Properties>
</file>