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280" yWindow="180" windowWidth="18855" windowHeight="11280" tabRatio="829"/>
  </bookViews>
  <sheets>
    <sheet name="Confidential " sheetId="8" r:id="rId1"/>
    <sheet name="Allocated (C)" sheetId="5" r:id="rId2"/>
    <sheet name="Unallocated Summary (C)" sheetId="6" r:id="rId3"/>
    <sheet name="UIP Detail (C)" sheetId="3" r:id="rId4"/>
    <sheet name="Common by Account (C)" sheetId="7" r:id="rId5"/>
  </sheets>
  <externalReferences>
    <externalReference r:id="rId6"/>
  </externalReferences>
  <definedNames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_xlnm.Print_Area" localSheetId="3">'UIP Detail (C)'!$A$1:$E$322</definedName>
    <definedName name="_xlnm.Print_Titles" localSheetId="3">'UIP Detail (C)'!$4:$4</definedName>
    <definedName name="SAPBEXhrIndnt" hidden="1">"Wide"</definedName>
    <definedName name="SAPsysID" hidden="1">"708C5W7SBKP804JT78WJ0JNKI"</definedName>
    <definedName name="SAPwbID" hidden="1">"ARS"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 calcMode="autoNoTable"/>
</workbook>
</file>

<file path=xl/calcChain.xml><?xml version="1.0" encoding="utf-8"?>
<calcChain xmlns="http://schemas.openxmlformats.org/spreadsheetml/2006/main">
  <c r="B4" i="7" l="1"/>
  <c r="F7" i="7" l="1"/>
  <c r="H55" i="7" l="1"/>
  <c r="H54" i="7"/>
  <c r="H46" i="7" l="1"/>
  <c r="H43" i="7"/>
  <c r="H42" i="7"/>
  <c r="H41" i="7"/>
  <c r="H38" i="7"/>
  <c r="H37" i="7"/>
  <c r="H34" i="7"/>
  <c r="H33" i="7"/>
  <c r="C33" i="7" s="1"/>
  <c r="H32" i="7"/>
  <c r="H31" i="7"/>
  <c r="H30" i="7"/>
  <c r="H29" i="7"/>
  <c r="D29" i="7" s="1"/>
  <c r="H28" i="7"/>
  <c r="H27" i="7"/>
  <c r="H26" i="7"/>
  <c r="H25" i="7"/>
  <c r="D25" i="7" s="1"/>
  <c r="H24" i="7"/>
  <c r="H23" i="7"/>
  <c r="H22" i="7"/>
  <c r="H19" i="7"/>
  <c r="H18" i="7"/>
  <c r="H17" i="7"/>
  <c r="H16" i="7"/>
  <c r="H15" i="7"/>
  <c r="H14" i="7"/>
  <c r="H13" i="7"/>
  <c r="H10" i="7"/>
  <c r="H9" i="7"/>
  <c r="H8" i="7"/>
  <c r="H7" i="7"/>
  <c r="C7" i="7" s="1"/>
  <c r="A3" i="7"/>
  <c r="A3" i="3"/>
  <c r="A3" i="6"/>
  <c r="F36" i="6"/>
  <c r="F34" i="6"/>
  <c r="F32" i="6"/>
  <c r="F30" i="6"/>
  <c r="F28" i="6"/>
  <c r="F26" i="6"/>
  <c r="F24" i="6"/>
  <c r="D37" i="5"/>
  <c r="D35" i="5"/>
  <c r="D33" i="5"/>
  <c r="D31" i="5"/>
  <c r="D29" i="5"/>
  <c r="D27" i="5"/>
  <c r="D25" i="5"/>
  <c r="D21" i="5"/>
  <c r="D19" i="5"/>
  <c r="H65" i="7"/>
  <c r="H64" i="7"/>
  <c r="H63" i="7"/>
  <c r="H62" i="7"/>
  <c r="H61" i="7"/>
  <c r="G55" i="7"/>
  <c r="D55" i="7" s="1"/>
  <c r="F55" i="7"/>
  <c r="C55" i="7" s="1"/>
  <c r="H56" i="7"/>
  <c r="G54" i="7"/>
  <c r="D54" i="7" s="1"/>
  <c r="F54" i="7"/>
  <c r="C54" i="7" s="1"/>
  <c r="H51" i="7"/>
  <c r="D51" i="7"/>
  <c r="C51" i="7"/>
  <c r="G50" i="7"/>
  <c r="F50" i="7"/>
  <c r="G46" i="7"/>
  <c r="F46" i="7"/>
  <c r="G43" i="7"/>
  <c r="F43" i="7"/>
  <c r="C43" i="7" s="1"/>
  <c r="G42" i="7"/>
  <c r="F42" i="7"/>
  <c r="G41" i="7"/>
  <c r="F41" i="7"/>
  <c r="G38" i="7"/>
  <c r="F38" i="7"/>
  <c r="G37" i="7"/>
  <c r="F37" i="7"/>
  <c r="G34" i="7"/>
  <c r="F34" i="7"/>
  <c r="C34" i="7"/>
  <c r="G33" i="7"/>
  <c r="F33" i="7"/>
  <c r="G32" i="7"/>
  <c r="F32" i="7"/>
  <c r="G31" i="7"/>
  <c r="F31" i="7"/>
  <c r="G30" i="7"/>
  <c r="F30" i="7"/>
  <c r="C30" i="7" s="1"/>
  <c r="G29" i="7"/>
  <c r="F29" i="7"/>
  <c r="G28" i="7"/>
  <c r="F28" i="7"/>
  <c r="G27" i="7"/>
  <c r="F27" i="7"/>
  <c r="D27" i="7"/>
  <c r="D26" i="7"/>
  <c r="G26" i="7"/>
  <c r="F26" i="7"/>
  <c r="G25" i="7"/>
  <c r="F25" i="7"/>
  <c r="G24" i="7"/>
  <c r="F24" i="7"/>
  <c r="G23" i="7"/>
  <c r="F23" i="7"/>
  <c r="G22" i="7"/>
  <c r="F22" i="7"/>
  <c r="G19" i="7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C13" i="7" s="1"/>
  <c r="G10" i="7"/>
  <c r="F10" i="7"/>
  <c r="G9" i="7"/>
  <c r="F9" i="7"/>
  <c r="G8" i="7"/>
  <c r="F8" i="7"/>
  <c r="G7" i="7"/>
  <c r="F44" i="6"/>
  <c r="E46" i="6"/>
  <c r="D46" i="6"/>
  <c r="C46" i="6"/>
  <c r="B46" i="6"/>
  <c r="F37" i="6"/>
  <c r="F35" i="6"/>
  <c r="F33" i="6"/>
  <c r="F31" i="6"/>
  <c r="F29" i="6"/>
  <c r="F27" i="6"/>
  <c r="F25" i="6"/>
  <c r="F23" i="6"/>
  <c r="E21" i="6"/>
  <c r="E38" i="6" s="1"/>
  <c r="F20" i="6"/>
  <c r="F19" i="6"/>
  <c r="F18" i="6"/>
  <c r="D21" i="6"/>
  <c r="C21" i="6"/>
  <c r="C38" i="6" s="1"/>
  <c r="B21" i="6"/>
  <c r="E12" i="6"/>
  <c r="F11" i="6"/>
  <c r="F10" i="6"/>
  <c r="F9" i="6"/>
  <c r="D12" i="6"/>
  <c r="C12" i="6"/>
  <c r="F8" i="6"/>
  <c r="D38" i="5"/>
  <c r="D36" i="5"/>
  <c r="D34" i="5"/>
  <c r="D32" i="5"/>
  <c r="D30" i="5"/>
  <c r="D28" i="5"/>
  <c r="D26" i="5"/>
  <c r="D24" i="5"/>
  <c r="D20" i="5"/>
  <c r="C22" i="5"/>
  <c r="C39" i="5" s="1"/>
  <c r="B22" i="5"/>
  <c r="D12" i="5"/>
  <c r="D11" i="5"/>
  <c r="D10" i="5"/>
  <c r="C13" i="5"/>
  <c r="B13" i="5"/>
  <c r="C19" i="7" l="1"/>
  <c r="D30" i="7"/>
  <c r="D15" i="7"/>
  <c r="D10" i="7"/>
  <c r="D16" i="7"/>
  <c r="C26" i="7"/>
  <c r="D13" i="7"/>
  <c r="D17" i="7"/>
  <c r="D23" i="7"/>
  <c r="C37" i="7"/>
  <c r="D43" i="7"/>
  <c r="C22" i="7"/>
  <c r="D14" i="7"/>
  <c r="C18" i="7"/>
  <c r="D24" i="7"/>
  <c r="D28" i="7"/>
  <c r="D38" i="7"/>
  <c r="D46" i="7"/>
  <c r="D47" i="7" s="1"/>
  <c r="D9" i="7"/>
  <c r="C10" i="7"/>
  <c r="D34" i="7"/>
  <c r="C27" i="7"/>
  <c r="C56" i="7"/>
  <c r="C17" i="7"/>
  <c r="D31" i="7"/>
  <c r="H11" i="7"/>
  <c r="C15" i="7"/>
  <c r="D33" i="7"/>
  <c r="H44" i="7"/>
  <c r="D19" i="7"/>
  <c r="C25" i="7"/>
  <c r="C29" i="7"/>
  <c r="C41" i="7"/>
  <c r="H35" i="7"/>
  <c r="C28" i="7"/>
  <c r="D32" i="7"/>
  <c r="H20" i="7"/>
  <c r="D8" i="7"/>
  <c r="C8" i="7"/>
  <c r="C46" i="7"/>
  <c r="C47" i="7" s="1"/>
  <c r="H47" i="7"/>
  <c r="D42" i="7"/>
  <c r="C38" i="7"/>
  <c r="C39" i="7" s="1"/>
  <c r="C24" i="7"/>
  <c r="C32" i="7"/>
  <c r="D18" i="7"/>
  <c r="C14" i="7"/>
  <c r="D56" i="7"/>
  <c r="F12" i="6"/>
  <c r="E40" i="6"/>
  <c r="E48" i="6" s="1"/>
  <c r="C9" i="7"/>
  <c r="C16" i="7"/>
  <c r="D22" i="7"/>
  <c r="C23" i="7"/>
  <c r="C31" i="7"/>
  <c r="H39" i="7"/>
  <c r="D41" i="7"/>
  <c r="C42" i="7"/>
  <c r="C40" i="6"/>
  <c r="C48" i="6" s="1"/>
  <c r="C52" i="6" s="1"/>
  <c r="B38" i="6"/>
  <c r="D38" i="6"/>
  <c r="D40" i="6" s="1"/>
  <c r="D48" i="6" s="1"/>
  <c r="D52" i="6" s="1"/>
  <c r="B39" i="5"/>
  <c r="B41" i="5" s="1"/>
  <c r="B45" i="5" s="1"/>
  <c r="C41" i="5"/>
  <c r="C45" i="5" s="1"/>
  <c r="D37" i="7"/>
  <c r="D7" i="7"/>
  <c r="B12" i="6"/>
  <c r="F17" i="6"/>
  <c r="F21" i="6" s="1"/>
  <c r="F38" i="6" s="1"/>
  <c r="F43" i="6"/>
  <c r="F46" i="6" s="1"/>
  <c r="D18" i="5"/>
  <c r="D22" i="5" s="1"/>
  <c r="D39" i="5" s="1"/>
  <c r="D9" i="5"/>
  <c r="D13" i="5" s="1"/>
  <c r="D39" i="7" l="1"/>
  <c r="C35" i="7"/>
  <c r="D20" i="7"/>
  <c r="D35" i="7"/>
  <c r="F40" i="6"/>
  <c r="F48" i="6" s="1"/>
  <c r="C44" i="7"/>
  <c r="D11" i="7"/>
  <c r="D44" i="7"/>
  <c r="C11" i="7"/>
  <c r="C20" i="7"/>
  <c r="B40" i="6"/>
  <c r="B48" i="6" s="1"/>
  <c r="B52" i="6" s="1"/>
  <c r="H58" i="7"/>
  <c r="D41" i="5"/>
  <c r="D45" i="5" s="1"/>
  <c r="D58" i="7" l="1"/>
  <c r="C58" i="7"/>
</calcChain>
</file>

<file path=xl/sharedStrings.xml><?xml version="1.0" encoding="utf-8"?>
<sst xmlns="http://schemas.openxmlformats.org/spreadsheetml/2006/main" count="493" uniqueCount="414">
  <si>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</si>
  <si>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</si>
  <si>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</si>
  <si>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</si>
  <si>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</si>
  <si>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</si>
  <si>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</si>
  <si>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</si>
  <si>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</si>
  <si>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</si>
  <si>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</si>
  <si>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</si>
  <si>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</si>
  <si>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</si>
  <si>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</si>
  <si>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</si>
  <si>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</si>
  <si>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</si>
  <si>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</si>
  <si>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</si>
  <si>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</si>
  <si>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</si>
  <si>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</si>
  <si>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</si>
  <si>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</si>
  <si>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</si>
  <si>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</si>
  <si>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</si>
  <si>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</si>
  <si>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</si>
  <si>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</si>
  <si>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</si>
  <si>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</si>
  <si>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</si>
  <si>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</si>
  <si>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</si>
  <si>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</si>
  <si>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</si>
  <si>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</si>
  <si>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</si>
  <si>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</si>
  <si>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</si>
  <si>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</si>
  <si>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</si>
  <si>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</si>
  <si>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</si>
  <si>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</si>
  <si>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</si>
  <si>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</si>
  <si>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</si>
  <si>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</si>
  <si>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</si>
  <si>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</si>
  <si>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</si>
  <si>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</si>
  <si>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</si>
  <si>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</si>
  <si>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</si>
  <si>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</si>
  <si>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</si>
  <si>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</si>
  <si>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</si>
  <si>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</si>
  <si>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</si>
  <si>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</si>
  <si>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</si>
  <si>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</si>
  <si>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</si>
  <si>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</si>
  <si>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</si>
  <si>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</si>
  <si>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</si>
  <si>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</si>
  <si>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</si>
  <si>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</si>
  <si>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</si>
  <si>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</si>
  <si>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</si>
  <si>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</si>
  <si>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</si>
  <si>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</si>
  <si>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</si>
  <si>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</si>
  <si>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</si>
  <si>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</si>
  <si>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</si>
  <si>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</si>
  <si>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</si>
  <si>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</si>
  <si>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</si>
  <si>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</si>
  <si>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</si>
  <si>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</si>
  <si>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</si>
  <si>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</si>
  <si>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</si>
  <si>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</si>
  <si>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</si>
  <si>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</si>
  <si>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</si>
  <si>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</si>
  <si>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</si>
  <si>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</si>
  <si>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</si>
  <si>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</si>
  <si>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</si>
  <si>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</si>
  <si>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</si>
  <si>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</si>
  <si>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</si>
  <si>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</si>
  <si>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</si>
  <si>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</si>
  <si>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</si>
  <si>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</si>
  <si>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</si>
  <si>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</si>
  <si>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</si>
  <si>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</si>
  <si>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</si>
  <si>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</si>
  <si>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</si>
  <si>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</si>
  <si>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</si>
  <si>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</si>
  <si>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</si>
  <si>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</si>
  <si>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</si>
  <si>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</si>
  <si>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</si>
  <si>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</si>
  <si>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</si>
  <si>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</si>
  <si>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</si>
  <si>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</si>
  <si>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</si>
  <si>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</si>
  <si>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</si>
  <si>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</si>
  <si>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</si>
  <si>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</si>
  <si>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</si>
  <si>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</si>
  <si>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</si>
  <si>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</si>
  <si>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</si>
  <si>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</si>
  <si>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</si>
  <si>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</si>
  <si>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</si>
  <si>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</si>
  <si>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</si>
  <si>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</si>
  <si>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</si>
  <si>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</si>
  <si>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</si>
  <si>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</si>
  <si>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</si>
  <si>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</si>
  <si>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</si>
  <si>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</si>
  <si>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</si>
  <si>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</si>
  <si>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</si>
  <si>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</si>
  <si>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</si>
  <si>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</si>
  <si>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</si>
  <si>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</si>
  <si>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</si>
  <si>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</si>
  <si>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</si>
  <si>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</si>
  <si>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</si>
  <si>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</si>
  <si>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</si>
  <si>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</si>
  <si>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</si>
  <si>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</si>
  <si>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</si>
  <si>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</si>
  <si>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</si>
  <si>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</si>
  <si>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</si>
  <si>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</si>
  <si>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</si>
  <si>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</si>
  <si>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</si>
  <si>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</si>
  <si>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</si>
  <si>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</si>
  <si>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</si>
  <si>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</si>
  <si>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</si>
  <si>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</si>
  <si>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</si>
  <si>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</si>
  <si>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</si>
  <si>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</si>
  <si>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</si>
  <si>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</si>
  <si>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</si>
  <si>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</si>
  <si>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</si>
  <si>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</si>
  <si>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</si>
  <si>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</si>
  <si>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</si>
  <si>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</si>
  <si>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</si>
  <si>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</si>
  <si>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</si>
  <si>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</si>
  <si>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</si>
  <si>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</si>
  <si>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</si>
  <si>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</si>
  <si>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</si>
  <si>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</si>
  <si>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</si>
  <si>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</si>
  <si>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</si>
  <si>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</si>
  <si>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</si>
  <si>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</si>
  <si>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</si>
  <si>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</si>
  <si>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</si>
  <si>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</si>
  <si>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</si>
  <si>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</si>
  <si>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</si>
  <si>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</si>
  <si>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</si>
  <si>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</si>
  <si>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</si>
  <si>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</si>
  <si>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</si>
  <si>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</si>
  <si>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</si>
  <si>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</si>
  <si>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</si>
  <si>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</si>
  <si>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</si>
  <si>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</si>
  <si>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</si>
  <si>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</si>
  <si>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</si>
  <si>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</si>
  <si>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</si>
  <si>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</si>
  <si>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</si>
  <si>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</si>
  <si>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</si>
  <si>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</si>
  <si>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</si>
  <si>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</si>
  <si>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</si>
  <si>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</si>
  <si>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</si>
  <si>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</si>
  <si>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</si>
  <si>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</si>
  <si>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</si>
  <si>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</si>
  <si>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</si>
  <si>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</si>
  <si>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</si>
  <si>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</si>
  <si>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</si>
  <si>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</si>
  <si>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</si>
  <si>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</si>
  <si>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</si>
  <si>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</si>
  <si>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</si>
  <si>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</si>
  <si>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</si>
  <si>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</si>
  <si>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</si>
  <si>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</si>
  <si>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</si>
  <si>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</si>
  <si>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</si>
  <si>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</si>
  <si>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</si>
  <si>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</si>
  <si>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</si>
  <si>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</si>
  <si>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</si>
  <si>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</si>
  <si>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</si>
  <si>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</si>
  <si>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</si>
  <si>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</si>
  <si>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</si>
  <si>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</si>
  <si>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</si>
  <si>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</si>
  <si>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</si>
  <si>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</si>
  <si>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</si>
  <si>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</si>
  <si>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</si>
  <si>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</si>
  <si>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</si>
  <si>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</si>
  <si>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</si>
  <si>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</si>
  <si>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</si>
  <si>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</si>
  <si>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</si>
  <si>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</si>
  <si>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</si>
  <si>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</si>
  <si>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</si>
  <si>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</si>
  <si>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</si>
  <si>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</si>
  <si>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</si>
  <si>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</si>
  <si>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</si>
  <si>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</si>
  <si>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</si>
  <si>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</si>
  <si>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</si>
  <si>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</si>
  <si>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</si>
  <si>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</si>
  <si>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</si>
  <si>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</si>
  <si>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</si>
  <si>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</si>
  <si>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</si>
  <si>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</si>
  <si>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</si>
  <si>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</si>
  <si>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</si>
  <si>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PUGET SOUND ENERGY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</si>
  <si>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</si>
  <si>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</si>
  <si>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</si>
  <si>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</si>
  <si>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</si>
  <si>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</si>
  <si>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</si>
  <si>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</si>
  <si>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</si>
  <si>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ACTUAL RESULTS OF OPERATIONS</t>
  </si>
  <si>
    <t>Energy N/A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</si>
  <si>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</si>
  <si>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</si>
  <si>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</si>
  <si>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</si>
  <si>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</si>
  <si>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</si>
  <si>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</si>
  <si>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</si>
  <si>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</si>
  <si>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</si>
  <si>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</si>
  <si>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</si>
  <si>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</si>
  <si>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</si>
  <si>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</si>
  <si>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</si>
  <si>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</si>
  <si>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</si>
  <si>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</si>
  <si>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</si>
  <si>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</si>
  <si>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</si>
  <si>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</si>
  <si>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</si>
  <si>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</si>
  <si>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</si>
  <si>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</si>
  <si>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</si>
  <si>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</si>
  <si>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</si>
  <si>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</si>
  <si>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</si>
  <si>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</si>
  <si>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</si>
  <si>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</si>
  <si>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</si>
  <si>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</si>
  <si>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</si>
  <si>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</si>
  <si>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</si>
  <si>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</si>
  <si>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</si>
  <si>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</si>
  <si>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</si>
  <si>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</si>
  <si>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</si>
  <si>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</si>
  <si>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</si>
  <si>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</si>
  <si>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</si>
  <si>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</si>
  <si>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</si>
  <si>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</si>
  <si>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Gas </t>
  </si>
  <si>
    <t>Account Description</t>
  </si>
  <si>
    <t>INCOME STATEMENT DETAIL</t>
  </si>
  <si>
    <t xml:space="preserve">               (19) 886 - Maint of Facilities and Structures</t>
  </si>
  <si>
    <t xml:space="preserve">               (17) 8441 - Gas LNG Oper Sup &amp; Eng</t>
  </si>
  <si>
    <t xml:space="preserve">          (5) 456 - Other Electric Revenues</t>
  </si>
  <si>
    <t xml:space="preserve">          (5) 456 - Other Electric Revenues - Unbilled</t>
  </si>
  <si>
    <t>FOR THE MONTH ENDED NOVEMBER 30, 2016</t>
  </si>
  <si>
    <t>(Based on allocation factors developed for the 12 ME 12/31/2015)</t>
  </si>
  <si>
    <t>Confidential per WAC 480-07-160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</si>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</sst>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________@"/>
    <numFmt numFmtId="169" formatCode="0.00000"/>
    <numFmt numFmtId="170" formatCode="0.000000"/>
    <numFmt numFmtId="171" formatCode="_(* #,##0.00000_);_(* \(#,##0.00000\);_(* &quot;-&quot;??_);_(@_)"/>
    <numFmt numFmtId="172" formatCode="0.0000000"/>
    <numFmt numFmtId="173" formatCode="d\.mmm\.yy"/>
    <numFmt numFmtId="174" formatCode="_-* #,##0.00\ _D_M_-;\-* #,##0.00\ _D_M_-;_-* &quot;-&quot;??\ _D_M_-;_-@_-"/>
    <numFmt numFmtId="175" formatCode="#."/>
    <numFmt numFmtId="176" formatCode="&quot;$&quot;#,##0\ ;\(&quot;$&quot;#,##0\)"/>
    <numFmt numFmtId="177" formatCode="dd\-mmm\-yy"/>
    <numFmt numFmtId="178" formatCode="&quot;$&quot;#,##0;\-&quot;$&quot;#,##0"/>
    <numFmt numFmtId="179" formatCode="_(&quot;$&quot;* #,##0.0000_);_(&quot;$&quot;* \(#,##0.0000\);_(&quot;$&quot;* &quot;-&quot;????_);_(@_)"/>
    <numFmt numFmtId="180" formatCode="_(* #,##0.0_);_(* \(#,##0.0\);_(* &quot;-&quot;_);_(@_)"/>
    <numFmt numFmtId="181" formatCode="mmmm\ d\,\ yyyy"/>
    <numFmt numFmtId="182" formatCode="&quot;$&quot;#,##0.00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i/>
      <sz val="9"/>
      <name val="Arial"/>
      <family val="2"/>
    </font>
    <font>
      <sz val="8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</fonts>
  <fills count="10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8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double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</borders>
  <cellStyleXfs count="186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9" fontId="22" fillId="0" borderId="0">
      <alignment horizontal="left" wrapText="1"/>
    </xf>
    <xf numFmtId="170" fontId="22" fillId="0" borderId="0">
      <alignment horizontal="left" wrapText="1"/>
    </xf>
    <xf numFmtId="171" fontId="22" fillId="0" borderId="0">
      <alignment horizontal="left" wrapText="1"/>
    </xf>
    <xf numFmtId="172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0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0" fontId="33" fillId="0" borderId="0"/>
    <xf numFmtId="0" fontId="33" fillId="0" borderId="0"/>
    <xf numFmtId="171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1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1" fontId="22" fillId="0" borderId="0">
      <alignment horizontal="left" wrapText="1"/>
    </xf>
    <xf numFmtId="170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0" fontId="33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4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4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4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4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35" fillId="4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35" fillId="3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5" fillId="41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5" fillId="4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35" fillId="4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5" fillId="43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7" fillId="4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7" fillId="4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7" fillId="5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7" fillId="5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6" fillId="52" borderId="0" applyNumberFormat="0" applyBorder="0" applyAlignment="0" applyProtection="0"/>
    <xf numFmtId="0" fontId="36" fillId="53" borderId="0" applyNumberFormat="0" applyBorder="0" applyAlignment="0" applyProtection="0"/>
    <xf numFmtId="0" fontId="37" fillId="5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7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6" fillId="53" borderId="0" applyNumberFormat="0" applyBorder="0" applyAlignment="0" applyProtection="0"/>
    <xf numFmtId="0" fontId="36" fillId="54" borderId="0" applyNumberFormat="0" applyBorder="0" applyAlignment="0" applyProtection="0"/>
    <xf numFmtId="0" fontId="37" fillId="54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7" fillId="5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7" fillId="4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7" fillId="56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6" fillId="57" borderId="0" applyNumberFormat="0" applyBorder="0" applyAlignment="0" applyProtection="0"/>
    <xf numFmtId="0" fontId="36" fillId="49" borderId="0" applyNumberFormat="0" applyBorder="0" applyAlignment="0" applyProtection="0"/>
    <xf numFmtId="0" fontId="37" fillId="5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7" fillId="5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8" fillId="4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73" fontId="39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40" fillId="60" borderId="28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41" fillId="50" borderId="29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2" fillId="61" borderId="0"/>
    <xf numFmtId="174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43" fillId="0" borderId="0"/>
    <xf numFmtId="0" fontId="43" fillId="0" borderId="0"/>
    <xf numFmtId="0" fontId="44" fillId="0" borderId="0"/>
    <xf numFmtId="175" fontId="45" fillId="0" borderId="0">
      <protection locked="0"/>
    </xf>
    <xf numFmtId="0" fontId="44" fillId="0" borderId="0"/>
    <xf numFmtId="0" fontId="46" fillId="0" borderId="0" applyNumberFormat="0" applyAlignment="0">
      <alignment horizontal="left"/>
    </xf>
    <xf numFmtId="0" fontId="47" fillId="0" borderId="0" applyNumberFormat="0" applyAlignment="0"/>
    <xf numFmtId="0" fontId="43" fillId="0" borderId="0"/>
    <xf numFmtId="0" fontId="44" fillId="0" borderId="0"/>
    <xf numFmtId="0" fontId="43" fillId="0" borderId="0"/>
    <xf numFmtId="0" fontId="44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8" fillId="62" borderId="0" applyNumberFormat="0" applyBorder="0" applyAlignment="0" applyProtection="0"/>
    <xf numFmtId="0" fontId="48" fillId="63" borderId="0" applyNumberFormat="0" applyBorder="0" applyAlignment="0" applyProtection="0"/>
    <xf numFmtId="0" fontId="48" fillId="64" borderId="0" applyNumberFormat="0" applyBorder="0" applyAlignment="0" applyProtection="0"/>
    <xf numFmtId="170" fontId="22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50" fillId="0" borderId="0" applyFont="0" applyFill="0" applyBorder="0" applyAlignment="0" applyProtection="0"/>
    <xf numFmtId="0" fontId="43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1" fillId="65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30" fillId="61" borderId="0" applyNumberFormat="0" applyBorder="0" applyAlignment="0" applyProtection="0"/>
    <xf numFmtId="0" fontId="32" fillId="0" borderId="30" applyNumberFormat="0" applyAlignment="0" applyProtection="0">
      <alignment horizontal="left"/>
    </xf>
    <xf numFmtId="0" fontId="32" fillId="0" borderId="15">
      <alignment horizontal="left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2" fillId="0" borderId="3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3" fillId="0" borderId="3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4" fillId="0" borderId="3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21" fillId="0" borderId="0"/>
    <xf numFmtId="40" fontId="21" fillId="0" borderId="0"/>
    <xf numFmtId="10" fontId="30" fillId="66" borderId="13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5" fillId="58" borderId="28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6" fillId="67" borderId="34">
      <alignment horizontal="left"/>
      <protection locked="0"/>
    </xf>
    <xf numFmtId="10" fontId="56" fillId="67" borderId="34">
      <alignment horizontal="right"/>
      <protection locked="0"/>
    </xf>
    <xf numFmtId="0" fontId="30" fillId="61" borderId="0"/>
    <xf numFmtId="3" fontId="57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58" fillId="0" borderId="3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0" fillId="0" borderId="36" applyNumberFormat="0" applyFont="0" applyAlignment="0">
      <alignment horizontal="center"/>
    </xf>
    <xf numFmtId="44" fontId="20" fillId="0" borderId="37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59" fillId="5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0" fillId="0" borderId="0"/>
    <xf numFmtId="178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57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57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61" fillId="60" borderId="39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3" fillId="0" borderId="0"/>
    <xf numFmtId="0" fontId="43" fillId="0" borderId="0"/>
    <xf numFmtId="0" fontId="44" fillId="0" borderId="0"/>
    <xf numFmtId="1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1" fontId="22" fillId="68" borderId="34"/>
    <xf numFmtId="0" fontId="62" fillId="0" borderId="0" applyNumberFormat="0" applyFont="0" applyFill="0" applyBorder="0" applyAlignment="0" applyProtection="0">
      <alignment horizontal="left"/>
    </xf>
    <xf numFmtId="15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0" fontId="63" fillId="0" borderId="40">
      <alignment horizontal="center"/>
    </xf>
    <xf numFmtId="3" fontId="62" fillId="0" borderId="0" applyFont="0" applyFill="0" applyBorder="0" applyAlignment="0" applyProtection="0"/>
    <xf numFmtId="0" fontId="62" fillId="69" borderId="0" applyNumberFormat="0" applyFont="0" applyBorder="0" applyAlignment="0" applyProtection="0"/>
    <xf numFmtId="0" fontId="44" fillId="0" borderId="0"/>
    <xf numFmtId="3" fontId="64" fillId="0" borderId="0" applyFill="0" applyBorder="0" applyAlignment="0" applyProtection="0"/>
    <xf numFmtId="0" fontId="65" fillId="0" borderId="0"/>
    <xf numFmtId="42" fontId="22" fillId="66" borderId="0"/>
    <xf numFmtId="42" fontId="22" fillId="66" borderId="26">
      <alignment vertical="center"/>
    </xf>
    <xf numFmtId="0" fontId="20" fillId="66" borderId="11" applyNumberFormat="0">
      <alignment horizontal="center" vertical="center" wrapText="1"/>
    </xf>
    <xf numFmtId="10" fontId="22" fillId="66" borderId="0"/>
    <xf numFmtId="179" fontId="22" fillId="66" borderId="0"/>
    <xf numFmtId="167" fontId="21" fillId="0" borderId="0" applyBorder="0" applyAlignment="0"/>
    <xf numFmtId="42" fontId="22" fillId="66" borderId="10">
      <alignment horizontal="left"/>
    </xf>
    <xf numFmtId="179" fontId="66" fillId="66" borderId="10">
      <alignment horizontal="left"/>
    </xf>
    <xf numFmtId="14" fontId="67" fillId="0" borderId="0" applyNumberFormat="0" applyFill="0" applyBorder="0" applyAlignment="0" applyProtection="0">
      <alignment horizontal="left"/>
    </xf>
    <xf numFmtId="180" fontId="22" fillId="0" borderId="0" applyFont="0" applyFill="0" applyAlignment="0">
      <alignment horizontal="right"/>
    </xf>
    <xf numFmtId="4" fontId="34" fillId="67" borderId="39" applyNumberFormat="0" applyProtection="0">
      <alignment vertical="center"/>
    </xf>
    <xf numFmtId="4" fontId="68" fillId="70" borderId="41" applyNumberFormat="0" applyProtection="0">
      <alignment vertical="center"/>
    </xf>
    <xf numFmtId="4" fontId="69" fillId="67" borderId="39" applyNumberFormat="0" applyProtection="0">
      <alignment vertical="center"/>
    </xf>
    <xf numFmtId="4" fontId="70" fillId="70" borderId="41" applyNumberFormat="0" applyProtection="0">
      <alignment vertical="center"/>
    </xf>
    <xf numFmtId="4" fontId="34" fillId="67" borderId="39" applyNumberFormat="0" applyProtection="0">
      <alignment horizontal="left" vertical="center" indent="1"/>
    </xf>
    <xf numFmtId="4" fontId="68" fillId="70" borderId="41" applyNumberFormat="0" applyProtection="0">
      <alignment horizontal="left" vertical="center" indent="1"/>
    </xf>
    <xf numFmtId="4" fontId="34" fillId="67" borderId="39" applyNumberFormat="0" applyProtection="0">
      <alignment horizontal="left" vertical="center" indent="1"/>
    </xf>
    <xf numFmtId="0" fontId="68" fillId="70" borderId="41" applyNumberFormat="0" applyProtection="0">
      <alignment horizontal="left" vertical="top" indent="1"/>
    </xf>
    <xf numFmtId="0" fontId="22" fillId="71" borderId="39" applyNumberFormat="0" applyProtection="0">
      <alignment horizontal="left" vertical="center" indent="1"/>
    </xf>
    <xf numFmtId="4" fontId="68" fillId="34" borderId="0" applyNumberFormat="0" applyProtection="0">
      <alignment horizontal="left" vertical="center" indent="1"/>
    </xf>
    <xf numFmtId="4" fontId="34" fillId="72" borderId="39" applyNumberFormat="0" applyProtection="0">
      <alignment horizontal="right" vertical="center"/>
    </xf>
    <xf numFmtId="4" fontId="34" fillId="39" borderId="41" applyNumberFormat="0" applyProtection="0">
      <alignment horizontal="right" vertical="center"/>
    </xf>
    <xf numFmtId="4" fontId="34" fillId="73" borderId="39" applyNumberFormat="0" applyProtection="0">
      <alignment horizontal="right" vertical="center"/>
    </xf>
    <xf numFmtId="4" fontId="34" fillId="35" borderId="41" applyNumberFormat="0" applyProtection="0">
      <alignment horizontal="right" vertical="center"/>
    </xf>
    <xf numFmtId="4" fontId="34" fillId="74" borderId="39" applyNumberFormat="0" applyProtection="0">
      <alignment horizontal="right" vertical="center"/>
    </xf>
    <xf numFmtId="4" fontId="34" fillId="75" borderId="41" applyNumberFormat="0" applyProtection="0">
      <alignment horizontal="right" vertical="center"/>
    </xf>
    <xf numFmtId="4" fontId="34" fillId="76" borderId="39" applyNumberFormat="0" applyProtection="0">
      <alignment horizontal="right" vertical="center"/>
    </xf>
    <xf numFmtId="4" fontId="34" fillId="77" borderId="41" applyNumberFormat="0" applyProtection="0">
      <alignment horizontal="right" vertical="center"/>
    </xf>
    <xf numFmtId="4" fontId="34" fillId="78" borderId="39" applyNumberFormat="0" applyProtection="0">
      <alignment horizontal="right" vertical="center"/>
    </xf>
    <xf numFmtId="4" fontId="34" fillId="79" borderId="41" applyNumberFormat="0" applyProtection="0">
      <alignment horizontal="right" vertical="center"/>
    </xf>
    <xf numFmtId="4" fontId="34" fillId="80" borderId="39" applyNumberFormat="0" applyProtection="0">
      <alignment horizontal="right" vertical="center"/>
    </xf>
    <xf numFmtId="4" fontId="34" fillId="81" borderId="41" applyNumberFormat="0" applyProtection="0">
      <alignment horizontal="right" vertical="center"/>
    </xf>
    <xf numFmtId="4" fontId="34" fillId="82" borderId="39" applyNumberFormat="0" applyProtection="0">
      <alignment horizontal="right" vertical="center"/>
    </xf>
    <xf numFmtId="4" fontId="34" fillId="41" borderId="41" applyNumberFormat="0" applyProtection="0">
      <alignment horizontal="right" vertical="center"/>
    </xf>
    <xf numFmtId="4" fontId="34" fillId="83" borderId="39" applyNumberFormat="0" applyProtection="0">
      <alignment horizontal="right" vertical="center"/>
    </xf>
    <xf numFmtId="4" fontId="34" fillId="84" borderId="41" applyNumberFormat="0" applyProtection="0">
      <alignment horizontal="right" vertical="center"/>
    </xf>
    <xf numFmtId="4" fontId="34" fillId="85" borderId="39" applyNumberFormat="0" applyProtection="0">
      <alignment horizontal="right" vertical="center"/>
    </xf>
    <xf numFmtId="4" fontId="34" fillId="86" borderId="41" applyNumberFormat="0" applyProtection="0">
      <alignment horizontal="right" vertical="center"/>
    </xf>
    <xf numFmtId="4" fontId="68" fillId="87" borderId="39" applyNumberFormat="0" applyProtection="0">
      <alignment horizontal="left" vertical="center" indent="1"/>
    </xf>
    <xf numFmtId="4" fontId="68" fillId="88" borderId="42" applyNumberFormat="0" applyProtection="0">
      <alignment horizontal="left" vertical="center" indent="1"/>
    </xf>
    <xf numFmtId="4" fontId="34" fillId="89" borderId="43" applyNumberFormat="0" applyProtection="0">
      <alignment horizontal="left" vertical="center" indent="1"/>
    </xf>
    <xf numFmtId="4" fontId="34" fillId="90" borderId="0" applyNumberFormat="0" applyProtection="0">
      <alignment horizontal="left" vertical="center" indent="1"/>
    </xf>
    <xf numFmtId="4" fontId="71" fillId="91" borderId="0" applyNumberFormat="0" applyProtection="0">
      <alignment horizontal="left" vertical="center" indent="1"/>
    </xf>
    <xf numFmtId="4" fontId="71" fillId="40" borderId="0" applyNumberFormat="0" applyProtection="0">
      <alignment horizontal="left" vertical="center" indent="1"/>
    </xf>
    <xf numFmtId="0" fontId="22" fillId="71" borderId="39" applyNumberFormat="0" applyProtection="0">
      <alignment horizontal="left" vertical="center" indent="1"/>
    </xf>
    <xf numFmtId="4" fontId="34" fillId="34" borderId="41" applyNumberFormat="0" applyProtection="0">
      <alignment horizontal="right" vertical="center"/>
    </xf>
    <xf numFmtId="4" fontId="34" fillId="89" borderId="39" applyNumberFormat="0" applyProtection="0">
      <alignment horizontal="left" vertical="center" indent="1"/>
    </xf>
    <xf numFmtId="4" fontId="34" fillId="89" borderId="39" applyNumberFormat="0" applyProtection="0">
      <alignment horizontal="left" vertical="center" indent="1"/>
    </xf>
    <xf numFmtId="4" fontId="34" fillId="90" borderId="0" applyNumberFormat="0" applyProtection="0">
      <alignment horizontal="left" vertical="center" indent="1"/>
    </xf>
    <xf numFmtId="4" fontId="34" fillId="92" borderId="39" applyNumberFormat="0" applyProtection="0">
      <alignment horizontal="left" vertical="center" indent="1"/>
    </xf>
    <xf numFmtId="4" fontId="34" fillId="92" borderId="39" applyNumberFormat="0" applyProtection="0">
      <alignment horizontal="left" vertical="center" indent="1"/>
    </xf>
    <xf numFmtId="4" fontId="34" fillId="34" borderId="0" applyNumberFormat="0" applyProtection="0">
      <alignment horizontal="left" vertical="center" indent="1"/>
    </xf>
    <xf numFmtId="0" fontId="22" fillId="92" borderId="39" applyNumberFormat="0" applyProtection="0">
      <alignment horizontal="left" vertical="center" indent="1"/>
    </xf>
    <xf numFmtId="0" fontId="22" fillId="40" borderId="41" applyNumberFormat="0" applyProtection="0">
      <alignment horizontal="left" vertical="center" indent="1"/>
    </xf>
    <xf numFmtId="0" fontId="22" fillId="92" borderId="39" applyNumberFormat="0" applyProtection="0">
      <alignment horizontal="left" vertical="center" indent="1"/>
    </xf>
    <xf numFmtId="0" fontId="22" fillId="40" borderId="41" applyNumberFormat="0" applyProtection="0">
      <alignment horizontal="left" vertical="top" indent="1"/>
    </xf>
    <xf numFmtId="0" fontId="22" fillId="93" borderId="39" applyNumberFormat="0" applyProtection="0">
      <alignment horizontal="left" vertical="center" indent="1"/>
    </xf>
    <xf numFmtId="0" fontId="22" fillId="34" borderId="41" applyNumberFormat="0" applyProtection="0">
      <alignment horizontal="left" vertical="center" indent="1"/>
    </xf>
    <xf numFmtId="0" fontId="22" fillId="93" borderId="39" applyNumberFormat="0" applyProtection="0">
      <alignment horizontal="left" vertical="center" indent="1"/>
    </xf>
    <xf numFmtId="0" fontId="22" fillId="34" borderId="41" applyNumberFormat="0" applyProtection="0">
      <alignment horizontal="left" vertical="top" indent="1"/>
    </xf>
    <xf numFmtId="0" fontId="22" fillId="61" borderId="39" applyNumberFormat="0" applyProtection="0">
      <alignment horizontal="left" vertical="center" indent="1"/>
    </xf>
    <xf numFmtId="0" fontId="22" fillId="38" borderId="41" applyNumberFormat="0" applyProtection="0">
      <alignment horizontal="left" vertical="center" indent="1"/>
    </xf>
    <xf numFmtId="0" fontId="22" fillId="61" borderId="39" applyNumberFormat="0" applyProtection="0">
      <alignment horizontal="left" vertical="center" indent="1"/>
    </xf>
    <xf numFmtId="0" fontId="22" fillId="38" borderId="41" applyNumberFormat="0" applyProtection="0">
      <alignment horizontal="left" vertical="top" indent="1"/>
    </xf>
    <xf numFmtId="0" fontId="22" fillId="71" borderId="39" applyNumberFormat="0" applyProtection="0">
      <alignment horizontal="left" vertical="center" indent="1"/>
    </xf>
    <xf numFmtId="0" fontId="22" fillId="90" borderId="41" applyNumberFormat="0" applyProtection="0">
      <alignment horizontal="left" vertical="center" indent="1"/>
    </xf>
    <xf numFmtId="0" fontId="22" fillId="71" borderId="39" applyNumberFormat="0" applyProtection="0">
      <alignment horizontal="left" vertical="center" indent="1"/>
    </xf>
    <xf numFmtId="0" fontId="22" fillId="90" borderId="41" applyNumberFormat="0" applyProtection="0">
      <alignment horizontal="left" vertical="top" indent="1"/>
    </xf>
    <xf numFmtId="0" fontId="22" fillId="37" borderId="13" applyNumberFormat="0">
      <protection locked="0"/>
    </xf>
    <xf numFmtId="0" fontId="22" fillId="37" borderId="13" applyNumberFormat="0">
      <protection locked="0"/>
    </xf>
    <xf numFmtId="0" fontId="21" fillId="40" borderId="44" applyBorder="0"/>
    <xf numFmtId="4" fontId="34" fillId="94" borderId="39" applyNumberFormat="0" applyProtection="0">
      <alignment vertical="center"/>
    </xf>
    <xf numFmtId="4" fontId="34" fillId="36" borderId="41" applyNumberFormat="0" applyProtection="0">
      <alignment vertical="center"/>
    </xf>
    <xf numFmtId="4" fontId="69" fillId="94" borderId="39" applyNumberFormat="0" applyProtection="0">
      <alignment vertical="center"/>
    </xf>
    <xf numFmtId="4" fontId="69" fillId="36" borderId="41" applyNumberFormat="0" applyProtection="0">
      <alignment vertical="center"/>
    </xf>
    <xf numFmtId="4" fontId="34" fillId="94" borderId="39" applyNumberFormat="0" applyProtection="0">
      <alignment horizontal="left" vertical="center" indent="1"/>
    </xf>
    <xf numFmtId="4" fontId="34" fillId="36" borderId="41" applyNumberFormat="0" applyProtection="0">
      <alignment horizontal="left" vertical="center" indent="1"/>
    </xf>
    <xf numFmtId="4" fontId="34" fillId="94" borderId="39" applyNumberFormat="0" applyProtection="0">
      <alignment horizontal="left" vertical="center" indent="1"/>
    </xf>
    <xf numFmtId="0" fontId="34" fillId="36" borderId="41" applyNumberFormat="0" applyProtection="0">
      <alignment horizontal="left" vertical="top" indent="1"/>
    </xf>
    <xf numFmtId="4" fontId="34" fillId="89" borderId="39" applyNumberFormat="0" applyProtection="0">
      <alignment horizontal="right" vertical="center"/>
    </xf>
    <xf numFmtId="4" fontId="34" fillId="90" borderId="41" applyNumberFormat="0" applyProtection="0">
      <alignment horizontal="right" vertical="center"/>
    </xf>
    <xf numFmtId="4" fontId="69" fillId="89" borderId="39" applyNumberFormat="0" applyProtection="0">
      <alignment horizontal="right" vertical="center"/>
    </xf>
    <xf numFmtId="4" fontId="69" fillId="90" borderId="41" applyNumberFormat="0" applyProtection="0">
      <alignment horizontal="right" vertical="center"/>
    </xf>
    <xf numFmtId="0" fontId="22" fillId="71" borderId="39" applyNumberFormat="0" applyProtection="0">
      <alignment horizontal="left" vertical="center" indent="1"/>
    </xf>
    <xf numFmtId="4" fontId="34" fillId="34" borderId="41" applyNumberFormat="0" applyProtection="0">
      <alignment horizontal="left" vertical="center" indent="1"/>
    </xf>
    <xf numFmtId="0" fontId="22" fillId="71" borderId="39" applyNumberFormat="0" applyProtection="0">
      <alignment horizontal="left" vertical="center" indent="1"/>
    </xf>
    <xf numFmtId="0" fontId="34" fillId="34" borderId="41" applyNumberFormat="0" applyProtection="0">
      <alignment horizontal="left" vertical="top" indent="1"/>
    </xf>
    <xf numFmtId="0" fontId="72" fillId="0" borderId="0"/>
    <xf numFmtId="4" fontId="73" fillId="95" borderId="0" applyNumberFormat="0" applyProtection="0">
      <alignment horizontal="left" vertical="center" indent="1"/>
    </xf>
    <xf numFmtId="0" fontId="30" fillId="96" borderId="13"/>
    <xf numFmtId="4" fontId="74" fillId="89" borderId="39" applyNumberFormat="0" applyProtection="0">
      <alignment horizontal="right" vertical="center"/>
    </xf>
    <xf numFmtId="4" fontId="74" fillId="90" borderId="41" applyNumberFormat="0" applyProtection="0">
      <alignment horizontal="right" vertical="center"/>
    </xf>
    <xf numFmtId="39" fontId="22" fillId="97" borderId="0"/>
    <xf numFmtId="0" fontId="75" fillId="0" borderId="0" applyNumberFormat="0" applyFill="0" applyBorder="0" applyAlignment="0" applyProtection="0"/>
    <xf numFmtId="38" fontId="30" fillId="0" borderId="45"/>
    <xf numFmtId="38" fontId="21" fillId="0" borderId="10"/>
    <xf numFmtId="39" fontId="67" fillId="98" borderId="0"/>
    <xf numFmtId="170" fontId="22" fillId="0" borderId="0">
      <alignment horizontal="left" wrapText="1"/>
    </xf>
    <xf numFmtId="171" fontId="22" fillId="0" borderId="0">
      <alignment horizontal="left" wrapText="1"/>
    </xf>
    <xf numFmtId="175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81" fontId="22" fillId="0" borderId="0">
      <alignment horizontal="left" wrapText="1"/>
    </xf>
    <xf numFmtId="40" fontId="76" fillId="0" borderId="0" applyBorder="0">
      <alignment horizontal="right"/>
    </xf>
    <xf numFmtId="41" fontId="23" fillId="66" borderId="0">
      <alignment horizontal="left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2" fontId="77" fillId="66" borderId="0">
      <alignment horizontal="left" vertical="center"/>
    </xf>
    <xf numFmtId="0" fontId="20" fillId="66" borderId="0">
      <alignment horizontal="left" wrapText="1"/>
    </xf>
    <xf numFmtId="0" fontId="78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8" fillId="0" borderId="46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4" fillId="0" borderId="47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14">
    <xf numFmtId="0" fontId="0" fillId="0" borderId="0" xfId="0"/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0" fontId="2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1" fillId="0" borderId="0" xfId="0" applyFont="1" applyAlignment="1">
      <alignment vertical="center"/>
    </xf>
    <xf numFmtId="0" fontId="0" fillId="0" borderId="13" xfId="0" applyBorder="1"/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165" fontId="22" fillId="0" borderId="17" xfId="0" quotePrefix="1" applyNumberFormat="1" applyFont="1" applyFill="1" applyBorder="1" applyAlignment="1">
      <alignment horizontal="left"/>
    </xf>
    <xf numFmtId="165" fontId="22" fillId="0" borderId="17" xfId="0" applyNumberFormat="1" applyFont="1" applyFill="1" applyBorder="1"/>
    <xf numFmtId="167" fontId="22" fillId="0" borderId="18" xfId="0" applyNumberFormat="1" applyFont="1" applyFill="1" applyBorder="1"/>
    <xf numFmtId="167" fontId="22" fillId="0" borderId="11" xfId="0" applyNumberFormat="1" applyFont="1" applyFill="1" applyBorder="1"/>
    <xf numFmtId="165" fontId="22" fillId="0" borderId="17" xfId="0" quotePrefix="1" applyNumberFormat="1" applyFont="1" applyBorder="1" applyAlignment="1">
      <alignment horizontal="left"/>
    </xf>
    <xf numFmtId="165" fontId="22" fillId="0" borderId="17" xfId="0" applyNumberFormat="1" applyFont="1" applyBorder="1"/>
    <xf numFmtId="165" fontId="23" fillId="0" borderId="17" xfId="0" applyNumberFormat="1" applyFont="1" applyBorder="1"/>
    <xf numFmtId="165" fontId="20" fillId="0" borderId="21" xfId="0" quotePrefix="1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165" fontId="23" fillId="0" borderId="22" xfId="0" applyNumberFormat="1" applyFont="1" applyBorder="1"/>
    <xf numFmtId="37" fontId="22" fillId="0" borderId="10" xfId="0" applyNumberFormat="1" applyFont="1" applyFill="1" applyBorder="1"/>
    <xf numFmtId="37" fontId="22" fillId="0" borderId="23" xfId="0" applyNumberFormat="1" applyFont="1" applyFill="1" applyBorder="1"/>
    <xf numFmtId="167" fontId="0" fillId="0" borderId="0" xfId="0" applyNumberFormat="1" applyFill="1"/>
    <xf numFmtId="167" fontId="22" fillId="0" borderId="0" xfId="0" applyNumberFormat="1" applyFont="1" applyFill="1" applyBorder="1"/>
    <xf numFmtId="43" fontId="0" fillId="0" borderId="0" xfId="0" applyNumberFormat="1" applyFill="1"/>
    <xf numFmtId="165" fontId="22" fillId="0" borderId="24" xfId="0" applyNumberFormat="1" applyFont="1" applyBorder="1"/>
    <xf numFmtId="165" fontId="20" fillId="0" borderId="17" xfId="0" applyNumberFormat="1" applyFont="1" applyBorder="1" applyAlignment="1">
      <alignment vertical="top"/>
    </xf>
    <xf numFmtId="165" fontId="0" fillId="0" borderId="21" xfId="0" applyNumberFormat="1" applyBorder="1"/>
    <xf numFmtId="0" fontId="20" fillId="0" borderId="0" xfId="0" applyFont="1" applyFill="1" applyAlignment="1">
      <alignment horizontal="centerContinuous" vertical="center"/>
    </xf>
    <xf numFmtId="0" fontId="22" fillId="0" borderId="0" xfId="0" applyFont="1" applyFill="1"/>
    <xf numFmtId="0" fontId="20" fillId="0" borderId="0" xfId="0" applyFont="1" applyFill="1" applyAlignment="1">
      <alignment horizontal="centerContinuous"/>
    </xf>
    <xf numFmtId="0" fontId="22" fillId="0" borderId="0" xfId="0" applyFont="1" applyFill="1" applyBorder="1"/>
    <xf numFmtId="0" fontId="22" fillId="0" borderId="14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167" fontId="22" fillId="0" borderId="13" xfId="0" applyNumberFormat="1" applyFont="1" applyFill="1" applyBorder="1" applyAlignment="1">
      <alignment horizontal="center" vertical="center" wrapText="1"/>
    </xf>
    <xf numFmtId="167" fontId="22" fillId="0" borderId="13" xfId="0" quotePrefix="1" applyNumberFormat="1" applyFont="1" applyFill="1" applyBorder="1" applyAlignment="1">
      <alignment horizontal="center" vertical="center" wrapText="1"/>
    </xf>
    <xf numFmtId="10" fontId="22" fillId="0" borderId="13" xfId="0" quotePrefix="1" applyNumberFormat="1" applyFont="1" applyFill="1" applyBorder="1" applyAlignment="1">
      <alignment horizontal="center" vertical="center" wrapText="1"/>
    </xf>
    <xf numFmtId="0" fontId="22" fillId="0" borderId="24" xfId="0" applyFont="1" applyFill="1" applyBorder="1"/>
    <xf numFmtId="0" fontId="22" fillId="0" borderId="18" xfId="0" applyFont="1" applyFill="1" applyBorder="1"/>
    <xf numFmtId="167" fontId="22" fillId="0" borderId="22" xfId="0" applyNumberFormat="1" applyFont="1" applyFill="1" applyBorder="1"/>
    <xf numFmtId="167" fontId="22" fillId="0" borderId="22" xfId="0" applyNumberFormat="1" applyFont="1" applyFill="1" applyBorder="1" applyAlignment="1">
      <alignment horizontal="center"/>
    </xf>
    <xf numFmtId="10" fontId="22" fillId="0" borderId="22" xfId="0" applyNumberFormat="1" applyFont="1" applyFill="1" applyBorder="1"/>
    <xf numFmtId="168" fontId="22" fillId="0" borderId="0" xfId="0" applyNumberFormat="1" applyFont="1" applyFill="1"/>
    <xf numFmtId="166" fontId="22" fillId="0" borderId="17" xfId="0" applyNumberFormat="1" applyFont="1" applyFill="1" applyBorder="1"/>
    <xf numFmtId="0" fontId="22" fillId="0" borderId="17" xfId="0" applyNumberFormat="1" applyFont="1" applyFill="1" applyBorder="1" applyAlignment="1">
      <alignment horizontal="center"/>
    </xf>
    <xf numFmtId="10" fontId="22" fillId="0" borderId="17" xfId="0" applyNumberFormat="1" applyFont="1" applyFill="1" applyBorder="1" applyAlignment="1">
      <alignment horizontal="right" wrapText="1"/>
    </xf>
    <xf numFmtId="0" fontId="22" fillId="0" borderId="21" xfId="0" applyNumberFormat="1" applyFont="1" applyFill="1" applyBorder="1" applyAlignment="1">
      <alignment horizontal="center"/>
    </xf>
    <xf numFmtId="10" fontId="22" fillId="0" borderId="21" xfId="0" applyNumberFormat="1" applyFont="1" applyFill="1" applyBorder="1" applyAlignment="1">
      <alignment horizontal="right" wrapText="1"/>
    </xf>
    <xf numFmtId="10" fontId="22" fillId="0" borderId="17" xfId="0" applyNumberFormat="1" applyFont="1" applyFill="1" applyBorder="1"/>
    <xf numFmtId="167" fontId="22" fillId="0" borderId="17" xfId="0" applyNumberFormat="1" applyFont="1" applyFill="1" applyBorder="1"/>
    <xf numFmtId="10" fontId="22" fillId="0" borderId="24" xfId="0" applyNumberFormat="1" applyFont="1" applyFill="1" applyBorder="1" applyAlignment="1">
      <alignment horizontal="right" wrapText="1"/>
    </xf>
    <xf numFmtId="10" fontId="22" fillId="0" borderId="24" xfId="0" applyNumberFormat="1" applyFont="1" applyFill="1" applyBorder="1"/>
    <xf numFmtId="168" fontId="22" fillId="0" borderId="0" xfId="0" applyNumberFormat="1" applyFont="1"/>
    <xf numFmtId="10" fontId="22" fillId="0" borderId="19" xfId="0" applyNumberFormat="1" applyFont="1" applyFill="1" applyBorder="1" applyAlignment="1">
      <alignment horizontal="right" wrapText="1"/>
    </xf>
    <xf numFmtId="0" fontId="22" fillId="0" borderId="24" xfId="0" quotePrefix="1" applyFont="1" applyFill="1" applyBorder="1" applyAlignment="1">
      <alignment horizontal="left"/>
    </xf>
    <xf numFmtId="0" fontId="22" fillId="0" borderId="17" xfId="0" applyFont="1" applyFill="1" applyBorder="1"/>
    <xf numFmtId="43" fontId="22" fillId="0" borderId="17" xfId="0" applyNumberFormat="1" applyFont="1" applyFill="1" applyBorder="1"/>
    <xf numFmtId="0" fontId="22" fillId="0" borderId="21" xfId="0" applyFont="1" applyFill="1" applyBorder="1" applyAlignment="1">
      <alignment horizontal="center"/>
    </xf>
    <xf numFmtId="0" fontId="22" fillId="0" borderId="19" xfId="0" applyFont="1" applyFill="1" applyBorder="1"/>
    <xf numFmtId="0" fontId="22" fillId="0" borderId="20" xfId="0" applyFont="1" applyFill="1" applyBorder="1"/>
    <xf numFmtId="10" fontId="22" fillId="0" borderId="21" xfId="0" applyNumberFormat="1" applyFont="1" applyFill="1" applyBorder="1"/>
    <xf numFmtId="166" fontId="24" fillId="0" borderId="21" xfId="0" applyNumberFormat="1" applyFont="1" applyFill="1" applyBorder="1"/>
    <xf numFmtId="10" fontId="24" fillId="0" borderId="21" xfId="0" applyNumberFormat="1" applyFont="1" applyFill="1" applyBorder="1"/>
    <xf numFmtId="43" fontId="19" fillId="0" borderId="0" xfId="0" applyNumberFormat="1" applyFont="1"/>
    <xf numFmtId="0" fontId="22" fillId="0" borderId="25" xfId="0" applyFont="1" applyFill="1" applyBorder="1"/>
    <xf numFmtId="0" fontId="22" fillId="0" borderId="10" xfId="0" applyFont="1" applyFill="1" applyBorder="1" applyAlignment="1">
      <alignment horizontal="center"/>
    </xf>
    <xf numFmtId="167" fontId="22" fillId="0" borderId="10" xfId="0" applyNumberFormat="1" applyFont="1" applyFill="1" applyBorder="1"/>
    <xf numFmtId="10" fontId="22" fillId="0" borderId="10" xfId="0" applyNumberFormat="1" applyFont="1" applyFill="1" applyBorder="1" applyAlignment="1">
      <alignment horizontal="center"/>
    </xf>
    <xf numFmtId="167" fontId="22" fillId="0" borderId="23" xfId="0" applyNumberFormat="1" applyFont="1" applyFill="1" applyBorder="1"/>
    <xf numFmtId="0" fontId="22" fillId="0" borderId="0" xfId="0" applyFont="1" applyFill="1" applyBorder="1" applyAlignment="1">
      <alignment horizontal="center"/>
    </xf>
    <xf numFmtId="167" fontId="22" fillId="0" borderId="0" xfId="0" quotePrefix="1" applyNumberFormat="1" applyFont="1" applyFill="1" applyBorder="1" applyAlignment="1">
      <alignment horizontal="left"/>
    </xf>
    <xf numFmtId="10" fontId="22" fillId="0" borderId="25" xfId="0" applyNumberFormat="1" applyFont="1" applyFill="1" applyBorder="1"/>
    <xf numFmtId="10" fontId="22" fillId="0" borderId="23" xfId="0" applyNumberFormat="1" applyFont="1" applyFill="1" applyBorder="1"/>
    <xf numFmtId="10" fontId="22" fillId="0" borderId="18" xfId="0" applyNumberFormat="1" applyFont="1" applyFill="1" applyBorder="1"/>
    <xf numFmtId="0" fontId="22" fillId="0" borderId="11" xfId="0" applyFont="1" applyFill="1" applyBorder="1" applyAlignment="1">
      <alignment horizontal="center"/>
    </xf>
    <xf numFmtId="167" fontId="22" fillId="0" borderId="11" xfId="0" quotePrefix="1" applyNumberFormat="1" applyFont="1" applyFill="1" applyBorder="1" applyAlignment="1">
      <alignment horizontal="left"/>
    </xf>
    <xf numFmtId="10" fontId="22" fillId="0" borderId="19" xfId="0" applyNumberFormat="1" applyFont="1" applyFill="1" applyBorder="1"/>
    <xf numFmtId="10" fontId="22" fillId="0" borderId="20" xfId="0" applyNumberFormat="1" applyFont="1" applyFill="1" applyBorder="1"/>
    <xf numFmtId="0" fontId="26" fillId="0" borderId="0" xfId="0" applyFont="1" applyFill="1"/>
    <xf numFmtId="43" fontId="22" fillId="0" borderId="0" xfId="0" applyNumberFormat="1" applyFont="1" applyFill="1"/>
    <xf numFmtId="167" fontId="27" fillId="0" borderId="11" xfId="0" applyNumberFormat="1" applyFont="1" applyFill="1" applyBorder="1" applyAlignment="1">
      <alignment horizontal="center"/>
    </xf>
    <xf numFmtId="43" fontId="27" fillId="0" borderId="11" xfId="0" applyNumberFormat="1" applyFont="1" applyFill="1" applyBorder="1" applyAlignment="1">
      <alignment horizontal="center"/>
    </xf>
    <xf numFmtId="0" fontId="28" fillId="0" borderId="0" xfId="0" applyFont="1"/>
    <xf numFmtId="164" fontId="29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left"/>
    </xf>
    <xf numFmtId="164" fontId="19" fillId="0" borderId="11" xfId="0" applyNumberFormat="1" applyFont="1" applyBorder="1" applyAlignment="1">
      <alignment horizontal="left"/>
    </xf>
    <xf numFmtId="167" fontId="27" fillId="0" borderId="26" xfId="0" applyNumberFormat="1" applyFont="1" applyFill="1" applyBorder="1" applyAlignment="1">
      <alignment horizontal="left"/>
    </xf>
    <xf numFmtId="164" fontId="27" fillId="0" borderId="0" xfId="0" applyNumberFormat="1" applyFont="1" applyAlignment="1">
      <alignment horizontal="left"/>
    </xf>
    <xf numFmtId="167" fontId="27" fillId="0" borderId="0" xfId="0" applyNumberFormat="1" applyFont="1" applyAlignment="1">
      <alignment horizontal="left"/>
    </xf>
    <xf numFmtId="167" fontId="29" fillId="0" borderId="0" xfId="0" applyNumberFormat="1" applyFont="1" applyAlignment="1">
      <alignment horizontal="left"/>
    </xf>
    <xf numFmtId="167" fontId="19" fillId="0" borderId="0" xfId="0" applyNumberFormat="1" applyFont="1" applyAlignment="1">
      <alignment horizontal="left"/>
    </xf>
    <xf numFmtId="167" fontId="19" fillId="0" borderId="11" xfId="0" applyNumberFormat="1" applyFont="1" applyBorder="1" applyAlignment="1">
      <alignment horizontal="left"/>
    </xf>
    <xf numFmtId="167" fontId="27" fillId="0" borderId="26" xfId="0" applyNumberFormat="1" applyFont="1" applyBorder="1" applyAlignment="1">
      <alignment horizontal="left"/>
    </xf>
    <xf numFmtId="167" fontId="19" fillId="0" borderId="0" xfId="0" applyNumberFormat="1" applyFont="1" applyBorder="1" applyAlignment="1">
      <alignment horizontal="left"/>
    </xf>
    <xf numFmtId="167" fontId="19" fillId="0" borderId="15" xfId="0" applyNumberFormat="1" applyFont="1" applyBorder="1" applyAlignment="1">
      <alignment horizontal="left"/>
    </xf>
    <xf numFmtId="167" fontId="19" fillId="0" borderId="26" xfId="0" applyNumberFormat="1" applyFont="1" applyBorder="1" applyAlignment="1">
      <alignment horizontal="left"/>
    </xf>
    <xf numFmtId="166" fontId="0" fillId="0" borderId="0" xfId="0" applyNumberFormat="1"/>
    <xf numFmtId="167" fontId="0" fillId="0" borderId="0" xfId="0" applyNumberFormat="1"/>
    <xf numFmtId="166" fontId="0" fillId="0" borderId="0" xfId="0" applyNumberFormat="1" applyFill="1"/>
    <xf numFmtId="166" fontId="16" fillId="0" borderId="0" xfId="0" applyNumberFormat="1" applyFont="1" applyFill="1"/>
    <xf numFmtId="164" fontId="19" fillId="0" borderId="0" xfId="0" applyNumberFormat="1" applyFont="1" applyBorder="1" applyAlignment="1">
      <alignment horizontal="left"/>
    </xf>
    <xf numFmtId="164" fontId="29" fillId="0" borderId="0" xfId="0" applyNumberFormat="1" applyFont="1" applyBorder="1" applyAlignment="1">
      <alignment horizontal="left"/>
    </xf>
    <xf numFmtId="167" fontId="19" fillId="0" borderId="0" xfId="0" applyNumberFormat="1" applyFont="1" applyFill="1" applyBorder="1" applyAlignment="1">
      <alignment horizontal="left"/>
    </xf>
    <xf numFmtId="167" fontId="19" fillId="0" borderId="12" xfId="0" applyNumberFormat="1" applyFont="1" applyBorder="1" applyAlignment="1">
      <alignment horizontal="left"/>
    </xf>
    <xf numFmtId="164" fontId="29" fillId="0" borderId="11" xfId="0" applyNumberFormat="1" applyFont="1" applyBorder="1" applyAlignment="1">
      <alignment horizontal="left"/>
    </xf>
    <xf numFmtId="170" fontId="31" fillId="33" borderId="0" xfId="43" applyNumberFormat="1" applyFont="1" applyFill="1" applyAlignment="1">
      <alignment horizontal="left"/>
    </xf>
    <xf numFmtId="170" fontId="22" fillId="33" borderId="0" xfId="43" applyNumberFormat="1" applyFill="1" applyAlignment="1">
      <alignment horizontal="left"/>
    </xf>
    <xf numFmtId="170" fontId="32" fillId="33" borderId="0" xfId="43" applyNumberFormat="1" applyFont="1" applyFill="1" applyAlignment="1">
      <alignment horizontal="left"/>
    </xf>
    <xf numFmtId="37" fontId="22" fillId="99" borderId="48" xfId="0" applyNumberFormat="1" applyFont="1" applyFill="1" applyBorder="1"/>
    <xf numFmtId="37" fontId="22" fillId="99" borderId="49" xfId="0" applyNumberFormat="1" applyFont="1" applyFill="1" applyBorder="1"/>
    <xf numFmtId="37" fontId="22" fillId="99" borderId="50" xfId="0" applyNumberFormat="1" applyFont="1" applyFill="1" applyBorder="1"/>
    <xf numFmtId="42" fontId="22" fillId="99" borderId="51" xfId="0" applyNumberFormat="1" applyFont="1" applyFill="1" applyBorder="1"/>
    <xf numFmtId="42" fontId="22" fillId="99" borderId="0" xfId="0" applyNumberFormat="1" applyFont="1" applyFill="1" applyBorder="1"/>
    <xf numFmtId="42" fontId="22" fillId="99" borderId="52" xfId="0" applyNumberFormat="1" applyFont="1" applyFill="1" applyBorder="1"/>
    <xf numFmtId="41" fontId="22" fillId="99" borderId="51" xfId="0" applyNumberFormat="1" applyFont="1" applyFill="1" applyBorder="1"/>
    <xf numFmtId="41" fontId="22" fillId="99" borderId="0" xfId="0" applyNumberFormat="1" applyFont="1" applyFill="1" applyBorder="1"/>
    <xf numFmtId="41" fontId="22" fillId="99" borderId="52" xfId="0" applyNumberFormat="1" applyFont="1" applyFill="1" applyBorder="1"/>
    <xf numFmtId="41" fontId="22" fillId="99" borderId="53" xfId="0" applyNumberFormat="1" applyFont="1" applyFill="1" applyBorder="1"/>
    <xf numFmtId="41" fontId="22" fillId="99" borderId="11" xfId="0" applyNumberFormat="1" applyFont="1" applyFill="1" applyBorder="1"/>
    <xf numFmtId="41" fontId="22" fillId="99" borderId="54" xfId="0" applyNumberFormat="1" applyFont="1" applyFill="1" applyBorder="1"/>
    <xf numFmtId="42" fontId="22" fillId="99" borderId="55" xfId="0" applyNumberFormat="1" applyFont="1" applyFill="1" applyBorder="1"/>
    <xf numFmtId="37" fontId="22" fillId="99" borderId="51" xfId="0" applyNumberFormat="1" applyFont="1" applyFill="1" applyBorder="1"/>
    <xf numFmtId="37" fontId="22" fillId="99" borderId="0" xfId="0" applyNumberFormat="1" applyFont="1" applyFill="1" applyBorder="1"/>
    <xf numFmtId="37" fontId="22" fillId="99" borderId="52" xfId="0" applyNumberFormat="1" applyFont="1" applyFill="1" applyBorder="1"/>
    <xf numFmtId="42" fontId="24" fillId="99" borderId="51" xfId="0" applyNumberFormat="1" applyFont="1" applyFill="1" applyBorder="1"/>
    <xf numFmtId="42" fontId="24" fillId="99" borderId="0" xfId="0" applyNumberFormat="1" applyFont="1" applyFill="1" applyBorder="1"/>
    <xf numFmtId="42" fontId="24" fillId="99" borderId="52" xfId="0" applyNumberFormat="1" applyFont="1" applyFill="1" applyBorder="1"/>
    <xf numFmtId="42" fontId="22" fillId="99" borderId="56" xfId="0" applyNumberFormat="1" applyFont="1" applyFill="1" applyBorder="1"/>
    <xf numFmtId="42" fontId="22" fillId="99" borderId="57" xfId="0" applyNumberFormat="1" applyFont="1" applyFill="1" applyBorder="1"/>
    <xf numFmtId="37" fontId="22" fillId="99" borderId="58" xfId="0" applyNumberFormat="1" applyFont="1" applyFill="1" applyBorder="1"/>
    <xf numFmtId="41" fontId="24" fillId="99" borderId="51" xfId="0" applyNumberFormat="1" applyFont="1" applyFill="1" applyBorder="1"/>
    <xf numFmtId="41" fontId="24" fillId="99" borderId="0" xfId="0" applyNumberFormat="1" applyFont="1" applyFill="1" applyBorder="1"/>
    <xf numFmtId="41" fontId="24" fillId="99" borderId="52" xfId="0" applyNumberFormat="1" applyFont="1" applyFill="1" applyBorder="1"/>
    <xf numFmtId="37" fontId="0" fillId="99" borderId="56" xfId="0" applyNumberFormat="1" applyFill="1" applyBorder="1"/>
    <xf numFmtId="37" fontId="0" fillId="99" borderId="57" xfId="0" applyNumberFormat="1" applyFill="1" applyBorder="1"/>
    <xf numFmtId="37" fontId="0" fillId="99" borderId="58" xfId="0" applyNumberFormat="1" applyFill="1" applyBorder="1"/>
    <xf numFmtId="167" fontId="19" fillId="99" borderId="11" xfId="42" applyNumberFormat="1" applyFont="1" applyFill="1" applyBorder="1" applyAlignment="1">
      <alignment horizontal="right"/>
    </xf>
    <xf numFmtId="167" fontId="19" fillId="99" borderId="0" xfId="42" applyNumberFormat="1" applyFont="1" applyFill="1" applyBorder="1" applyAlignment="1">
      <alignment horizontal="right"/>
    </xf>
    <xf numFmtId="167" fontId="19" fillId="99" borderId="10" xfId="42" applyNumberFormat="1" applyFont="1" applyFill="1" applyBorder="1" applyAlignment="1">
      <alignment horizontal="right"/>
    </xf>
    <xf numFmtId="167" fontId="27" fillId="99" borderId="26" xfId="42" applyNumberFormat="1" applyFont="1" applyFill="1" applyBorder="1" applyAlignment="1">
      <alignment horizontal="right"/>
    </xf>
    <xf numFmtId="167" fontId="27" fillId="99" borderId="10" xfId="42" applyNumberFormat="1" applyFont="1" applyFill="1" applyBorder="1" applyAlignment="1">
      <alignment horizontal="right"/>
    </xf>
    <xf numFmtId="167" fontId="27" fillId="99" borderId="12" xfId="42" applyNumberFormat="1" applyFont="1" applyFill="1" applyBorder="1" applyAlignment="1">
      <alignment horizontal="right"/>
    </xf>
    <xf numFmtId="167" fontId="19" fillId="99" borderId="15" xfId="42" applyNumberFormat="1" applyFont="1" applyFill="1" applyBorder="1" applyAlignment="1">
      <alignment horizontal="right"/>
    </xf>
    <xf numFmtId="167" fontId="19" fillId="99" borderId="26" xfId="42" applyNumberFormat="1" applyFont="1" applyFill="1" applyBorder="1" applyAlignment="1">
      <alignment horizontal="right"/>
    </xf>
    <xf numFmtId="167" fontId="27" fillId="99" borderId="0" xfId="42" applyNumberFormat="1" applyFont="1" applyFill="1" applyBorder="1" applyAlignment="1">
      <alignment horizontal="right"/>
    </xf>
    <xf numFmtId="167" fontId="27" fillId="99" borderId="27" xfId="0" applyNumberFormat="1" applyFont="1" applyFill="1" applyBorder="1" applyAlignment="1">
      <alignment horizontal="center"/>
    </xf>
    <xf numFmtId="167" fontId="19" fillId="99" borderId="0" xfId="42" applyNumberFormat="1" applyFont="1" applyFill="1" applyBorder="1"/>
    <xf numFmtId="167" fontId="30" fillId="99" borderId="48" xfId="0" applyNumberFormat="1" applyFont="1" applyFill="1" applyBorder="1" applyAlignment="1">
      <alignment horizontal="right"/>
    </xf>
    <xf numFmtId="167" fontId="30" fillId="99" borderId="49" xfId="0" applyNumberFormat="1" applyFont="1" applyFill="1" applyBorder="1" applyAlignment="1">
      <alignment horizontal="right"/>
    </xf>
    <xf numFmtId="167" fontId="30" fillId="99" borderId="50" xfId="0" applyNumberFormat="1" applyFont="1" applyFill="1" applyBorder="1" applyAlignment="1">
      <alignment horizontal="right"/>
    </xf>
    <xf numFmtId="167" fontId="19" fillId="99" borderId="51" xfId="42" applyNumberFormat="1" applyFont="1" applyFill="1" applyBorder="1" applyAlignment="1">
      <alignment horizontal="right"/>
    </xf>
    <xf numFmtId="167" fontId="19" fillId="99" borderId="52" xfId="42" applyNumberFormat="1" applyFont="1" applyFill="1" applyBorder="1" applyAlignment="1">
      <alignment horizontal="right"/>
    </xf>
    <xf numFmtId="167" fontId="19" fillId="99" borderId="53" xfId="42" applyNumberFormat="1" applyFont="1" applyFill="1" applyBorder="1" applyAlignment="1">
      <alignment horizontal="right"/>
    </xf>
    <xf numFmtId="167" fontId="19" fillId="99" borderId="54" xfId="42" applyNumberFormat="1" applyFont="1" applyFill="1" applyBorder="1" applyAlignment="1">
      <alignment horizontal="right"/>
    </xf>
    <xf numFmtId="167" fontId="19" fillId="99" borderId="59" xfId="42" applyNumberFormat="1" applyFont="1" applyFill="1" applyBorder="1" applyAlignment="1">
      <alignment horizontal="right"/>
    </xf>
    <xf numFmtId="167" fontId="19" fillId="99" borderId="55" xfId="42" applyNumberFormat="1" applyFont="1" applyFill="1" applyBorder="1" applyAlignment="1">
      <alignment horizontal="right"/>
    </xf>
    <xf numFmtId="167" fontId="27" fillId="99" borderId="60" xfId="42" applyNumberFormat="1" applyFont="1" applyFill="1" applyBorder="1" applyAlignment="1">
      <alignment horizontal="right"/>
    </xf>
    <xf numFmtId="167" fontId="27" fillId="99" borderId="61" xfId="42" applyNumberFormat="1" applyFont="1" applyFill="1" applyBorder="1" applyAlignment="1">
      <alignment horizontal="right"/>
    </xf>
    <xf numFmtId="167" fontId="19" fillId="99" borderId="51" xfId="42" applyNumberFormat="1" applyFont="1" applyFill="1" applyBorder="1"/>
    <xf numFmtId="167" fontId="19" fillId="99" borderId="52" xfId="42" applyNumberFormat="1" applyFont="1" applyFill="1" applyBorder="1"/>
    <xf numFmtId="167" fontId="27" fillId="99" borderId="59" xfId="42" applyNumberFormat="1" applyFont="1" applyFill="1" applyBorder="1" applyAlignment="1">
      <alignment horizontal="right"/>
    </xf>
    <xf numFmtId="167" fontId="27" fillId="99" borderId="55" xfId="42" applyNumberFormat="1" applyFont="1" applyFill="1" applyBorder="1" applyAlignment="1">
      <alignment horizontal="right"/>
    </xf>
    <xf numFmtId="167" fontId="27" fillId="99" borderId="62" xfId="42" applyNumberFormat="1" applyFont="1" applyFill="1" applyBorder="1" applyAlignment="1">
      <alignment horizontal="right"/>
    </xf>
    <xf numFmtId="167" fontId="27" fillId="99" borderId="63" xfId="42" applyNumberFormat="1" applyFont="1" applyFill="1" applyBorder="1" applyAlignment="1">
      <alignment horizontal="right"/>
    </xf>
    <xf numFmtId="167" fontId="19" fillId="99" borderId="64" xfId="42" applyNumberFormat="1" applyFont="1" applyFill="1" applyBorder="1" applyAlignment="1">
      <alignment horizontal="right"/>
    </xf>
    <xf numFmtId="167" fontId="19" fillId="99" borderId="65" xfId="42" applyNumberFormat="1" applyFont="1" applyFill="1" applyBorder="1" applyAlignment="1">
      <alignment horizontal="right"/>
    </xf>
    <xf numFmtId="167" fontId="19" fillId="99" borderId="60" xfId="42" applyNumberFormat="1" applyFont="1" applyFill="1" applyBorder="1" applyAlignment="1">
      <alignment horizontal="right"/>
    </xf>
    <xf numFmtId="167" fontId="19" fillId="99" borderId="61" xfId="42" applyNumberFormat="1" applyFont="1" applyFill="1" applyBorder="1" applyAlignment="1">
      <alignment horizontal="right"/>
    </xf>
    <xf numFmtId="167" fontId="27" fillId="99" borderId="51" xfId="42" applyNumberFormat="1" applyFont="1" applyFill="1" applyBorder="1" applyAlignment="1">
      <alignment horizontal="right"/>
    </xf>
    <xf numFmtId="167" fontId="27" fillId="99" borderId="52" xfId="42" applyNumberFormat="1" applyFont="1" applyFill="1" applyBorder="1" applyAlignment="1">
      <alignment horizontal="right"/>
    </xf>
    <xf numFmtId="167" fontId="27" fillId="99" borderId="53" xfId="0" applyNumberFormat="1" applyFont="1" applyFill="1" applyBorder="1" applyAlignment="1">
      <alignment horizontal="center"/>
    </xf>
    <xf numFmtId="167" fontId="27" fillId="99" borderId="66" xfId="0" applyNumberFormat="1" applyFont="1" applyFill="1" applyBorder="1" applyAlignment="1">
      <alignment horizontal="center"/>
    </xf>
    <xf numFmtId="0" fontId="28" fillId="99" borderId="51" xfId="0" applyFont="1" applyFill="1" applyBorder="1"/>
    <xf numFmtId="0" fontId="28" fillId="99" borderId="0" xfId="0" applyFont="1" applyFill="1" applyBorder="1"/>
    <xf numFmtId="0" fontId="28" fillId="99" borderId="52" xfId="0" applyFont="1" applyFill="1" applyBorder="1"/>
    <xf numFmtId="167" fontId="30" fillId="99" borderId="51" xfId="0" applyNumberFormat="1" applyFont="1" applyFill="1" applyBorder="1" applyAlignment="1">
      <alignment horizontal="right"/>
    </xf>
    <xf numFmtId="167" fontId="30" fillId="99" borderId="0" xfId="0" applyNumberFormat="1" applyFont="1" applyFill="1" applyBorder="1" applyAlignment="1">
      <alignment horizontal="right"/>
    </xf>
    <xf numFmtId="167" fontId="30" fillId="99" borderId="52" xfId="0" applyNumberFormat="1" applyFont="1" applyFill="1" applyBorder="1" applyAlignment="1">
      <alignment horizontal="right"/>
    </xf>
    <xf numFmtId="167" fontId="19" fillId="99" borderId="56" xfId="42" applyNumberFormat="1" applyFont="1" applyFill="1" applyBorder="1" applyAlignment="1">
      <alignment horizontal="right"/>
    </xf>
    <xf numFmtId="167" fontId="19" fillId="99" borderId="57" xfId="42" applyNumberFormat="1" applyFont="1" applyFill="1" applyBorder="1" applyAlignment="1">
      <alignment horizontal="right"/>
    </xf>
    <xf numFmtId="167" fontId="19" fillId="99" borderId="58" xfId="42" applyNumberFormat="1" applyFont="1" applyFill="1" applyBorder="1" applyAlignment="1">
      <alignment horizontal="right"/>
    </xf>
    <xf numFmtId="166" fontId="22" fillId="99" borderId="67" xfId="0" applyNumberFormat="1" applyFont="1" applyFill="1" applyBorder="1"/>
    <xf numFmtId="166" fontId="22" fillId="99" borderId="68" xfId="0" applyNumberFormat="1" applyFont="1" applyFill="1" applyBorder="1"/>
    <xf numFmtId="37" fontId="22" fillId="99" borderId="69" xfId="0" applyNumberFormat="1" applyFont="1" applyFill="1" applyBorder="1"/>
    <xf numFmtId="37" fontId="22" fillId="99" borderId="70" xfId="0" applyNumberFormat="1" applyFont="1" applyFill="1" applyBorder="1"/>
    <xf numFmtId="37" fontId="22" fillId="99" borderId="71" xfId="0" applyNumberFormat="1" applyFont="1" applyFill="1" applyBorder="1"/>
    <xf numFmtId="37" fontId="22" fillId="99" borderId="72" xfId="0" applyNumberFormat="1" applyFont="1" applyFill="1" applyBorder="1"/>
    <xf numFmtId="166" fontId="22" fillId="99" borderId="69" xfId="0" applyNumberFormat="1" applyFont="1" applyFill="1" applyBorder="1"/>
    <xf numFmtId="166" fontId="22" fillId="99" borderId="70" xfId="0" applyNumberFormat="1" applyFont="1" applyFill="1" applyBorder="1"/>
    <xf numFmtId="167" fontId="22" fillId="99" borderId="69" xfId="0" applyNumberFormat="1" applyFont="1" applyFill="1" applyBorder="1"/>
    <xf numFmtId="167" fontId="22" fillId="99" borderId="70" xfId="0" applyNumberFormat="1" applyFont="1" applyFill="1" applyBorder="1"/>
    <xf numFmtId="167" fontId="22" fillId="99" borderId="71" xfId="0" applyNumberFormat="1" applyFont="1" applyFill="1" applyBorder="1"/>
    <xf numFmtId="167" fontId="22" fillId="99" borderId="72" xfId="0" applyNumberFormat="1" applyFont="1" applyFill="1" applyBorder="1"/>
    <xf numFmtId="166" fontId="22" fillId="99" borderId="71" xfId="0" applyNumberFormat="1" applyFont="1" applyFill="1" applyBorder="1"/>
    <xf numFmtId="166" fontId="22" fillId="99" borderId="72" xfId="0" applyNumberFormat="1" applyFont="1" applyFill="1" applyBorder="1"/>
    <xf numFmtId="0" fontId="22" fillId="99" borderId="69" xfId="0" applyFont="1" applyFill="1" applyBorder="1"/>
    <xf numFmtId="0" fontId="22" fillId="99" borderId="70" xfId="0" applyFont="1" applyFill="1" applyBorder="1"/>
    <xf numFmtId="166" fontId="22" fillId="99" borderId="73" xfId="0" applyNumberFormat="1" applyFont="1" applyFill="1" applyBorder="1"/>
    <xf numFmtId="37" fontId="22" fillId="99" borderId="74" xfId="0" applyNumberFormat="1" applyFont="1" applyFill="1" applyBorder="1"/>
    <xf numFmtId="37" fontId="22" fillId="99" borderId="75" xfId="0" applyNumberFormat="1" applyFont="1" applyFill="1" applyBorder="1"/>
    <xf numFmtId="166" fontId="22" fillId="99" borderId="74" xfId="0" applyNumberFormat="1" applyFont="1" applyFill="1" applyBorder="1"/>
    <xf numFmtId="167" fontId="22" fillId="99" borderId="74" xfId="0" applyNumberFormat="1" applyFont="1" applyFill="1" applyBorder="1"/>
    <xf numFmtId="167" fontId="22" fillId="99" borderId="75" xfId="0" applyNumberFormat="1" applyFont="1" applyFill="1" applyBorder="1"/>
    <xf numFmtId="166" fontId="22" fillId="99" borderId="75" xfId="0" applyNumberFormat="1" applyFont="1" applyFill="1" applyBorder="1"/>
    <xf numFmtId="0" fontId="22" fillId="99" borderId="74" xfId="0" applyFont="1" applyFill="1" applyBorder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1" fillId="0" borderId="11" xfId="0" applyFont="1" applyBorder="1" applyAlignment="1">
      <alignment horizontal="center" vertical="center"/>
    </xf>
  </cellXfs>
  <cellStyles count="1860">
    <cellStyle name="_4.06E Pass Throughs" xfId="44"/>
    <cellStyle name="_4.13E Montana Energy Tax" xfId="45"/>
    <cellStyle name="_Book1" xfId="46"/>
    <cellStyle name="_Book1 (2)" xfId="47"/>
    <cellStyle name="_Book2" xfId="48"/>
    <cellStyle name="_Chelan Debt Forecast 12.19.05" xfId="49"/>
    <cellStyle name="_Costs not in AURORA 06GRC" xfId="50"/>
    <cellStyle name="_Costs not in AURORA 2006GRC 6.15.06" xfId="51"/>
    <cellStyle name="_Costs not in AURORA 2007 Rate Case" xfId="52"/>
    <cellStyle name="_Costs not in KWI3000 '06Budget" xfId="53"/>
    <cellStyle name="_DEM-08C Power Cost Comparison" xfId="54"/>
    <cellStyle name="_DEM-WP (C) Power Cost 2006GRC Order" xfId="55"/>
    <cellStyle name="_DEM-WP Revised (HC) Wild Horse 2006GRC" xfId="56"/>
    <cellStyle name="_DEM-WP(C) Costs not in AURORA 2006GRC" xfId="57"/>
    <cellStyle name="_DEM-WP(C) Costs not in AURORA 2007GRC" xfId="58"/>
    <cellStyle name="_DEM-WP(C) Costs not in AURORA 2007PCORC-5.07Update" xfId="59"/>
    <cellStyle name="_DEM-WP(C) Sumas Proforma 11.14.07" xfId="60"/>
    <cellStyle name="_DEM-WP(C) Sumas Proforma 11.5.07" xfId="61"/>
    <cellStyle name="_DEM-WP(C) Westside Hydro Data_051007" xfId="62"/>
    <cellStyle name="_Fuel Prices 4-14" xfId="63"/>
    <cellStyle name="_PC DRAFT 10 15 07" xfId="64"/>
    <cellStyle name="_Power Cost Value Copy 11.30.05 gas 1.09.06 AURORA at 1.10.06" xfId="65"/>
    <cellStyle name="_Power Costs Rate Year 11-13-07" xfId="66"/>
    <cellStyle name="_Recon to Darrin's 5.11.05 proforma" xfId="67"/>
    <cellStyle name="_Tenaska Comparison" xfId="68"/>
    <cellStyle name="_Value Copy 11 30 05 gas 12 09 05 AURORA at 12 14 05" xfId="69"/>
    <cellStyle name="_VC 2007GRC PC 10312007" xfId="70"/>
    <cellStyle name="_VC 6.15.06 update on 06GRC power costs.xls Chart 1" xfId="71"/>
    <cellStyle name="_VC 6.15.06 update on 06GRC power costs.xls Chart 2" xfId="72"/>
    <cellStyle name="_VC 6.15.06 update on 06GRC power costs.xls Chart 3" xfId="73"/>
    <cellStyle name="0,0_x000d__x000a_NA_x000d__x000a_" xfId="74"/>
    <cellStyle name="20% - Accent1" xfId="19" builtinId="30" customBuiltin="1"/>
    <cellStyle name="20% - Accent1 10" xfId="75"/>
    <cellStyle name="20% - Accent1 10 2" xfId="76"/>
    <cellStyle name="20% - Accent1 11" xfId="77"/>
    <cellStyle name="20% - Accent1 11 2" xfId="78"/>
    <cellStyle name="20% - Accent1 12" xfId="79"/>
    <cellStyle name="20% - Accent1 12 2" xfId="80"/>
    <cellStyle name="20% - Accent1 13" xfId="81"/>
    <cellStyle name="20% - Accent1 13 2" xfId="82"/>
    <cellStyle name="20% - Accent1 14" xfId="83"/>
    <cellStyle name="20% - Accent1 14 2" xfId="84"/>
    <cellStyle name="20% - Accent1 15" xfId="85"/>
    <cellStyle name="20% - Accent1 15 2" xfId="86"/>
    <cellStyle name="20% - Accent1 16" xfId="87"/>
    <cellStyle name="20% - Accent1 16 2" xfId="88"/>
    <cellStyle name="20% - Accent1 17" xfId="89"/>
    <cellStyle name="20% - Accent1 17 2" xfId="90"/>
    <cellStyle name="20% - Accent1 18" xfId="91"/>
    <cellStyle name="20% - Accent1 18 2" xfId="92"/>
    <cellStyle name="20% - Accent1 19" xfId="93"/>
    <cellStyle name="20% - Accent1 19 2" xfId="94"/>
    <cellStyle name="20% - Accent1 2" xfId="95"/>
    <cellStyle name="20% - Accent1 2 2" xfId="96"/>
    <cellStyle name="20% - Accent1 2 3" xfId="97"/>
    <cellStyle name="20% - Accent1 2 4" xfId="98"/>
    <cellStyle name="20% - Accent1 20" xfId="99"/>
    <cellStyle name="20% - Accent1 20 2" xfId="100"/>
    <cellStyle name="20% - Accent1 21" xfId="101"/>
    <cellStyle name="20% - Accent1 22" xfId="102"/>
    <cellStyle name="20% - Accent1 23" xfId="103"/>
    <cellStyle name="20% - Accent1 24" xfId="104"/>
    <cellStyle name="20% - Accent1 25" xfId="105"/>
    <cellStyle name="20% - Accent1 26" xfId="106"/>
    <cellStyle name="20% - Accent1 27" xfId="107"/>
    <cellStyle name="20% - Accent1 3" xfId="108"/>
    <cellStyle name="20% - Accent1 3 2" xfId="109"/>
    <cellStyle name="20% - Accent1 4" xfId="110"/>
    <cellStyle name="20% - Accent1 4 2" xfId="111"/>
    <cellStyle name="20% - Accent1 5" xfId="112"/>
    <cellStyle name="20% - Accent1 5 2" xfId="113"/>
    <cellStyle name="20% - Accent1 6" xfId="114"/>
    <cellStyle name="20% - Accent1 6 2" xfId="115"/>
    <cellStyle name="20% - Accent1 7" xfId="116"/>
    <cellStyle name="20% - Accent1 7 2" xfId="117"/>
    <cellStyle name="20% - Accent1 8" xfId="118"/>
    <cellStyle name="20% - Accent1 8 2" xfId="119"/>
    <cellStyle name="20% - Accent1 9" xfId="120"/>
    <cellStyle name="20% - Accent1 9 2" xfId="121"/>
    <cellStyle name="20% - Accent2" xfId="23" builtinId="34" customBuiltin="1"/>
    <cellStyle name="20% - Accent2 10" xfId="122"/>
    <cellStyle name="20% - Accent2 10 2" xfId="123"/>
    <cellStyle name="20% - Accent2 11" xfId="124"/>
    <cellStyle name="20% - Accent2 11 2" xfId="125"/>
    <cellStyle name="20% - Accent2 12" xfId="126"/>
    <cellStyle name="20% - Accent2 12 2" xfId="127"/>
    <cellStyle name="20% - Accent2 13" xfId="128"/>
    <cellStyle name="20% - Accent2 13 2" xfId="129"/>
    <cellStyle name="20% - Accent2 14" xfId="130"/>
    <cellStyle name="20% - Accent2 14 2" xfId="131"/>
    <cellStyle name="20% - Accent2 15" xfId="132"/>
    <cellStyle name="20% - Accent2 15 2" xfId="133"/>
    <cellStyle name="20% - Accent2 16" xfId="134"/>
    <cellStyle name="20% - Accent2 16 2" xfId="135"/>
    <cellStyle name="20% - Accent2 17" xfId="136"/>
    <cellStyle name="20% - Accent2 17 2" xfId="137"/>
    <cellStyle name="20% - Accent2 18" xfId="138"/>
    <cellStyle name="20% - Accent2 18 2" xfId="139"/>
    <cellStyle name="20% - Accent2 19" xfId="140"/>
    <cellStyle name="20% - Accent2 19 2" xfId="141"/>
    <cellStyle name="20% - Accent2 2" xfId="142"/>
    <cellStyle name="20% - Accent2 2 2" xfId="143"/>
    <cellStyle name="20% - Accent2 2 3" xfId="144"/>
    <cellStyle name="20% - Accent2 2 4" xfId="145"/>
    <cellStyle name="20% - Accent2 20" xfId="146"/>
    <cellStyle name="20% - Accent2 20 2" xfId="147"/>
    <cellStyle name="20% - Accent2 21" xfId="148"/>
    <cellStyle name="20% - Accent2 22" xfId="149"/>
    <cellStyle name="20% - Accent2 23" xfId="150"/>
    <cellStyle name="20% - Accent2 24" xfId="151"/>
    <cellStyle name="20% - Accent2 25" xfId="152"/>
    <cellStyle name="20% - Accent2 26" xfId="153"/>
    <cellStyle name="20% - Accent2 27" xfId="154"/>
    <cellStyle name="20% - Accent2 3" xfId="155"/>
    <cellStyle name="20% - Accent2 3 2" xfId="156"/>
    <cellStyle name="20% - Accent2 4" xfId="157"/>
    <cellStyle name="20% - Accent2 4 2" xfId="158"/>
    <cellStyle name="20% - Accent2 5" xfId="159"/>
    <cellStyle name="20% - Accent2 5 2" xfId="160"/>
    <cellStyle name="20% - Accent2 6" xfId="161"/>
    <cellStyle name="20% - Accent2 6 2" xfId="162"/>
    <cellStyle name="20% - Accent2 7" xfId="163"/>
    <cellStyle name="20% - Accent2 7 2" xfId="164"/>
    <cellStyle name="20% - Accent2 8" xfId="165"/>
    <cellStyle name="20% - Accent2 8 2" xfId="166"/>
    <cellStyle name="20% - Accent2 9" xfId="167"/>
    <cellStyle name="20% - Accent2 9 2" xfId="168"/>
    <cellStyle name="20% - Accent3" xfId="27" builtinId="38" customBuiltin="1"/>
    <cellStyle name="20% - Accent3 10" xfId="169"/>
    <cellStyle name="20% - Accent3 10 2" xfId="170"/>
    <cellStyle name="20% - Accent3 11" xfId="171"/>
    <cellStyle name="20% - Accent3 11 2" xfId="172"/>
    <cellStyle name="20% - Accent3 12" xfId="173"/>
    <cellStyle name="20% - Accent3 12 2" xfId="174"/>
    <cellStyle name="20% - Accent3 13" xfId="175"/>
    <cellStyle name="20% - Accent3 13 2" xfId="176"/>
    <cellStyle name="20% - Accent3 14" xfId="177"/>
    <cellStyle name="20% - Accent3 14 2" xfId="178"/>
    <cellStyle name="20% - Accent3 15" xfId="179"/>
    <cellStyle name="20% - Accent3 15 2" xfId="180"/>
    <cellStyle name="20% - Accent3 16" xfId="181"/>
    <cellStyle name="20% - Accent3 16 2" xfId="182"/>
    <cellStyle name="20% - Accent3 17" xfId="183"/>
    <cellStyle name="20% - Accent3 17 2" xfId="184"/>
    <cellStyle name="20% - Accent3 18" xfId="185"/>
    <cellStyle name="20% - Accent3 18 2" xfId="186"/>
    <cellStyle name="20% - Accent3 19" xfId="187"/>
    <cellStyle name="20% - Accent3 19 2" xfId="188"/>
    <cellStyle name="20% - Accent3 2" xfId="189"/>
    <cellStyle name="20% - Accent3 2 2" xfId="190"/>
    <cellStyle name="20% - Accent3 2 3" xfId="191"/>
    <cellStyle name="20% - Accent3 2 4" xfId="192"/>
    <cellStyle name="20% - Accent3 20" xfId="193"/>
    <cellStyle name="20% - Accent3 20 2" xfId="194"/>
    <cellStyle name="20% - Accent3 21" xfId="195"/>
    <cellStyle name="20% - Accent3 22" xfId="196"/>
    <cellStyle name="20% - Accent3 23" xfId="197"/>
    <cellStyle name="20% - Accent3 24" xfId="198"/>
    <cellStyle name="20% - Accent3 25" xfId="199"/>
    <cellStyle name="20% - Accent3 26" xfId="200"/>
    <cellStyle name="20% - Accent3 27" xfId="201"/>
    <cellStyle name="20% - Accent3 3" xfId="202"/>
    <cellStyle name="20% - Accent3 3 2" xfId="203"/>
    <cellStyle name="20% - Accent3 4" xfId="204"/>
    <cellStyle name="20% - Accent3 4 2" xfId="205"/>
    <cellStyle name="20% - Accent3 5" xfId="206"/>
    <cellStyle name="20% - Accent3 5 2" xfId="207"/>
    <cellStyle name="20% - Accent3 6" xfId="208"/>
    <cellStyle name="20% - Accent3 6 2" xfId="209"/>
    <cellStyle name="20% - Accent3 7" xfId="210"/>
    <cellStyle name="20% - Accent3 7 2" xfId="211"/>
    <cellStyle name="20% - Accent3 8" xfId="212"/>
    <cellStyle name="20% - Accent3 8 2" xfId="213"/>
    <cellStyle name="20% - Accent3 9" xfId="214"/>
    <cellStyle name="20% - Accent3 9 2" xfId="215"/>
    <cellStyle name="20% - Accent4" xfId="31" builtinId="42" customBuiltin="1"/>
    <cellStyle name="20% - Accent4 10" xfId="216"/>
    <cellStyle name="20% - Accent4 10 2" xfId="217"/>
    <cellStyle name="20% - Accent4 11" xfId="218"/>
    <cellStyle name="20% - Accent4 11 2" xfId="219"/>
    <cellStyle name="20% - Accent4 12" xfId="220"/>
    <cellStyle name="20% - Accent4 12 2" xfId="221"/>
    <cellStyle name="20% - Accent4 13" xfId="222"/>
    <cellStyle name="20% - Accent4 13 2" xfId="223"/>
    <cellStyle name="20% - Accent4 14" xfId="224"/>
    <cellStyle name="20% - Accent4 14 2" xfId="225"/>
    <cellStyle name="20% - Accent4 15" xfId="226"/>
    <cellStyle name="20% - Accent4 15 2" xfId="227"/>
    <cellStyle name="20% - Accent4 16" xfId="228"/>
    <cellStyle name="20% - Accent4 16 2" xfId="229"/>
    <cellStyle name="20% - Accent4 17" xfId="230"/>
    <cellStyle name="20% - Accent4 17 2" xfId="231"/>
    <cellStyle name="20% - Accent4 18" xfId="232"/>
    <cellStyle name="20% - Accent4 18 2" xfId="233"/>
    <cellStyle name="20% - Accent4 19" xfId="234"/>
    <cellStyle name="20% - Accent4 19 2" xfId="235"/>
    <cellStyle name="20% - Accent4 2" xfId="236"/>
    <cellStyle name="20% - Accent4 2 2" xfId="237"/>
    <cellStyle name="20% - Accent4 2 3" xfId="238"/>
    <cellStyle name="20% - Accent4 2 4" xfId="239"/>
    <cellStyle name="20% - Accent4 20" xfId="240"/>
    <cellStyle name="20% - Accent4 20 2" xfId="241"/>
    <cellStyle name="20% - Accent4 21" xfId="242"/>
    <cellStyle name="20% - Accent4 22" xfId="243"/>
    <cellStyle name="20% - Accent4 23" xfId="244"/>
    <cellStyle name="20% - Accent4 24" xfId="245"/>
    <cellStyle name="20% - Accent4 25" xfId="246"/>
    <cellStyle name="20% - Accent4 26" xfId="247"/>
    <cellStyle name="20% - Accent4 27" xfId="248"/>
    <cellStyle name="20% - Accent4 3" xfId="249"/>
    <cellStyle name="20% - Accent4 3 2" xfId="250"/>
    <cellStyle name="20% - Accent4 4" xfId="251"/>
    <cellStyle name="20% - Accent4 4 2" xfId="252"/>
    <cellStyle name="20% - Accent4 5" xfId="253"/>
    <cellStyle name="20% - Accent4 5 2" xfId="254"/>
    <cellStyle name="20% - Accent4 6" xfId="255"/>
    <cellStyle name="20% - Accent4 6 2" xfId="256"/>
    <cellStyle name="20% - Accent4 7" xfId="257"/>
    <cellStyle name="20% - Accent4 7 2" xfId="258"/>
    <cellStyle name="20% - Accent4 8" xfId="259"/>
    <cellStyle name="20% - Accent4 8 2" xfId="260"/>
    <cellStyle name="20% - Accent4 9" xfId="261"/>
    <cellStyle name="20% - Accent4 9 2" xfId="262"/>
    <cellStyle name="20% - Accent5" xfId="35" builtinId="46" customBuiltin="1"/>
    <cellStyle name="20% - Accent5 10" xfId="263"/>
    <cellStyle name="20% - Accent5 10 2" xfId="264"/>
    <cellStyle name="20% - Accent5 11" xfId="265"/>
    <cellStyle name="20% - Accent5 11 2" xfId="266"/>
    <cellStyle name="20% - Accent5 12" xfId="267"/>
    <cellStyle name="20% - Accent5 12 2" xfId="268"/>
    <cellStyle name="20% - Accent5 13" xfId="269"/>
    <cellStyle name="20% - Accent5 13 2" xfId="270"/>
    <cellStyle name="20% - Accent5 14" xfId="271"/>
    <cellStyle name="20% - Accent5 14 2" xfId="272"/>
    <cellStyle name="20% - Accent5 15" xfId="273"/>
    <cellStyle name="20% - Accent5 15 2" xfId="274"/>
    <cellStyle name="20% - Accent5 16" xfId="275"/>
    <cellStyle name="20% - Accent5 16 2" xfId="276"/>
    <cellStyle name="20% - Accent5 17" xfId="277"/>
    <cellStyle name="20% - Accent5 17 2" xfId="278"/>
    <cellStyle name="20% - Accent5 18" xfId="279"/>
    <cellStyle name="20% - Accent5 18 2" xfId="280"/>
    <cellStyle name="20% - Accent5 19" xfId="281"/>
    <cellStyle name="20% - Accent5 19 2" xfId="282"/>
    <cellStyle name="20% - Accent5 2" xfId="283"/>
    <cellStyle name="20% - Accent5 2 2" xfId="284"/>
    <cellStyle name="20% - Accent5 2 3" xfId="285"/>
    <cellStyle name="20% - Accent5 2 4" xfId="286"/>
    <cellStyle name="20% - Accent5 20" xfId="287"/>
    <cellStyle name="20% - Accent5 20 2" xfId="288"/>
    <cellStyle name="20% - Accent5 21" xfId="289"/>
    <cellStyle name="20% - Accent5 22" xfId="290"/>
    <cellStyle name="20% - Accent5 23" xfId="291"/>
    <cellStyle name="20% - Accent5 24" xfId="292"/>
    <cellStyle name="20% - Accent5 25" xfId="293"/>
    <cellStyle name="20% - Accent5 26" xfId="294"/>
    <cellStyle name="20% - Accent5 27" xfId="295"/>
    <cellStyle name="20% - Accent5 3" xfId="296"/>
    <cellStyle name="20% - Accent5 3 2" xfId="297"/>
    <cellStyle name="20% - Accent5 4" xfId="298"/>
    <cellStyle name="20% - Accent5 4 2" xfId="299"/>
    <cellStyle name="20% - Accent5 5" xfId="300"/>
    <cellStyle name="20% - Accent5 5 2" xfId="301"/>
    <cellStyle name="20% - Accent5 6" xfId="302"/>
    <cellStyle name="20% - Accent5 6 2" xfId="303"/>
    <cellStyle name="20% - Accent5 7" xfId="304"/>
    <cellStyle name="20% - Accent5 7 2" xfId="305"/>
    <cellStyle name="20% - Accent5 8" xfId="306"/>
    <cellStyle name="20% - Accent5 8 2" xfId="307"/>
    <cellStyle name="20% - Accent5 9" xfId="308"/>
    <cellStyle name="20% - Accent5 9 2" xfId="309"/>
    <cellStyle name="20% - Accent6" xfId="39" builtinId="50" customBuiltin="1"/>
    <cellStyle name="20% - Accent6 10" xfId="310"/>
    <cellStyle name="20% - Accent6 10 2" xfId="311"/>
    <cellStyle name="20% - Accent6 11" xfId="312"/>
    <cellStyle name="20% - Accent6 11 2" xfId="313"/>
    <cellStyle name="20% - Accent6 12" xfId="314"/>
    <cellStyle name="20% - Accent6 12 2" xfId="315"/>
    <cellStyle name="20% - Accent6 13" xfId="316"/>
    <cellStyle name="20% - Accent6 13 2" xfId="317"/>
    <cellStyle name="20% - Accent6 14" xfId="318"/>
    <cellStyle name="20% - Accent6 14 2" xfId="319"/>
    <cellStyle name="20% - Accent6 15" xfId="320"/>
    <cellStyle name="20% - Accent6 15 2" xfId="321"/>
    <cellStyle name="20% - Accent6 16" xfId="322"/>
    <cellStyle name="20% - Accent6 16 2" xfId="323"/>
    <cellStyle name="20% - Accent6 17" xfId="324"/>
    <cellStyle name="20% - Accent6 17 2" xfId="325"/>
    <cellStyle name="20% - Accent6 18" xfId="326"/>
    <cellStyle name="20% - Accent6 18 2" xfId="327"/>
    <cellStyle name="20% - Accent6 19" xfId="328"/>
    <cellStyle name="20% - Accent6 19 2" xfId="329"/>
    <cellStyle name="20% - Accent6 2" xfId="330"/>
    <cellStyle name="20% - Accent6 2 2" xfId="331"/>
    <cellStyle name="20% - Accent6 2 3" xfId="332"/>
    <cellStyle name="20% - Accent6 2 4" xfId="333"/>
    <cellStyle name="20% - Accent6 20" xfId="334"/>
    <cellStyle name="20% - Accent6 20 2" xfId="335"/>
    <cellStyle name="20% - Accent6 21" xfId="336"/>
    <cellStyle name="20% - Accent6 22" xfId="337"/>
    <cellStyle name="20% - Accent6 23" xfId="338"/>
    <cellStyle name="20% - Accent6 24" xfId="339"/>
    <cellStyle name="20% - Accent6 25" xfId="340"/>
    <cellStyle name="20% - Accent6 26" xfId="341"/>
    <cellStyle name="20% - Accent6 27" xfId="342"/>
    <cellStyle name="20% - Accent6 3" xfId="343"/>
    <cellStyle name="20% - Accent6 3 2" xfId="344"/>
    <cellStyle name="20% - Accent6 4" xfId="345"/>
    <cellStyle name="20% - Accent6 4 2" xfId="346"/>
    <cellStyle name="20% - Accent6 5" xfId="347"/>
    <cellStyle name="20% - Accent6 5 2" xfId="348"/>
    <cellStyle name="20% - Accent6 6" xfId="349"/>
    <cellStyle name="20% - Accent6 6 2" xfId="350"/>
    <cellStyle name="20% - Accent6 7" xfId="351"/>
    <cellStyle name="20% - Accent6 7 2" xfId="352"/>
    <cellStyle name="20% - Accent6 8" xfId="353"/>
    <cellStyle name="20% - Accent6 8 2" xfId="354"/>
    <cellStyle name="20% - Accent6 9" xfId="355"/>
    <cellStyle name="20% - Accent6 9 2" xfId="356"/>
    <cellStyle name="40% - Accent1" xfId="20" builtinId="31" customBuiltin="1"/>
    <cellStyle name="40% - Accent1 10" xfId="357"/>
    <cellStyle name="40% - Accent1 10 2" xfId="358"/>
    <cellStyle name="40% - Accent1 11" xfId="359"/>
    <cellStyle name="40% - Accent1 11 2" xfId="360"/>
    <cellStyle name="40% - Accent1 12" xfId="361"/>
    <cellStyle name="40% - Accent1 12 2" xfId="362"/>
    <cellStyle name="40% - Accent1 13" xfId="363"/>
    <cellStyle name="40% - Accent1 13 2" xfId="364"/>
    <cellStyle name="40% - Accent1 14" xfId="365"/>
    <cellStyle name="40% - Accent1 14 2" xfId="366"/>
    <cellStyle name="40% - Accent1 15" xfId="367"/>
    <cellStyle name="40% - Accent1 15 2" xfId="368"/>
    <cellStyle name="40% - Accent1 16" xfId="369"/>
    <cellStyle name="40% - Accent1 16 2" xfId="370"/>
    <cellStyle name="40% - Accent1 17" xfId="371"/>
    <cellStyle name="40% - Accent1 17 2" xfId="372"/>
    <cellStyle name="40% - Accent1 18" xfId="373"/>
    <cellStyle name="40% - Accent1 18 2" xfId="374"/>
    <cellStyle name="40% - Accent1 19" xfId="375"/>
    <cellStyle name="40% - Accent1 19 2" xfId="376"/>
    <cellStyle name="40% - Accent1 2" xfId="377"/>
    <cellStyle name="40% - Accent1 2 2" xfId="378"/>
    <cellStyle name="40% - Accent1 2 3" xfId="379"/>
    <cellStyle name="40% - Accent1 2 4" xfId="380"/>
    <cellStyle name="40% - Accent1 20" xfId="381"/>
    <cellStyle name="40% - Accent1 20 2" xfId="382"/>
    <cellStyle name="40% - Accent1 21" xfId="383"/>
    <cellStyle name="40% - Accent1 22" xfId="384"/>
    <cellStyle name="40% - Accent1 23" xfId="385"/>
    <cellStyle name="40% - Accent1 24" xfId="386"/>
    <cellStyle name="40% - Accent1 25" xfId="387"/>
    <cellStyle name="40% - Accent1 26" xfId="388"/>
    <cellStyle name="40% - Accent1 27" xfId="389"/>
    <cellStyle name="40% - Accent1 3" xfId="390"/>
    <cellStyle name="40% - Accent1 3 2" xfId="391"/>
    <cellStyle name="40% - Accent1 4" xfId="392"/>
    <cellStyle name="40% - Accent1 4 2" xfId="393"/>
    <cellStyle name="40% - Accent1 5" xfId="394"/>
    <cellStyle name="40% - Accent1 5 2" xfId="395"/>
    <cellStyle name="40% - Accent1 6" xfId="396"/>
    <cellStyle name="40% - Accent1 6 2" xfId="397"/>
    <cellStyle name="40% - Accent1 7" xfId="398"/>
    <cellStyle name="40% - Accent1 7 2" xfId="399"/>
    <cellStyle name="40% - Accent1 8" xfId="400"/>
    <cellStyle name="40% - Accent1 8 2" xfId="401"/>
    <cellStyle name="40% - Accent1 9" xfId="402"/>
    <cellStyle name="40% - Accent1 9 2" xfId="403"/>
    <cellStyle name="40% - Accent2" xfId="24" builtinId="35" customBuiltin="1"/>
    <cellStyle name="40% - Accent2 10" xfId="404"/>
    <cellStyle name="40% - Accent2 10 2" xfId="405"/>
    <cellStyle name="40% - Accent2 11" xfId="406"/>
    <cellStyle name="40% - Accent2 11 2" xfId="407"/>
    <cellStyle name="40% - Accent2 12" xfId="408"/>
    <cellStyle name="40% - Accent2 12 2" xfId="409"/>
    <cellStyle name="40% - Accent2 13" xfId="410"/>
    <cellStyle name="40% - Accent2 13 2" xfId="411"/>
    <cellStyle name="40% - Accent2 14" xfId="412"/>
    <cellStyle name="40% - Accent2 14 2" xfId="413"/>
    <cellStyle name="40% - Accent2 15" xfId="414"/>
    <cellStyle name="40% - Accent2 15 2" xfId="415"/>
    <cellStyle name="40% - Accent2 16" xfId="416"/>
    <cellStyle name="40% - Accent2 16 2" xfId="417"/>
    <cellStyle name="40% - Accent2 17" xfId="418"/>
    <cellStyle name="40% - Accent2 17 2" xfId="419"/>
    <cellStyle name="40% - Accent2 18" xfId="420"/>
    <cellStyle name="40% - Accent2 18 2" xfId="421"/>
    <cellStyle name="40% - Accent2 19" xfId="422"/>
    <cellStyle name="40% - Accent2 19 2" xfId="423"/>
    <cellStyle name="40% - Accent2 2" xfId="424"/>
    <cellStyle name="40% - Accent2 2 2" xfId="425"/>
    <cellStyle name="40% - Accent2 2 3" xfId="426"/>
    <cellStyle name="40% - Accent2 2 4" xfId="427"/>
    <cellStyle name="40% - Accent2 20" xfId="428"/>
    <cellStyle name="40% - Accent2 20 2" xfId="429"/>
    <cellStyle name="40% - Accent2 21" xfId="430"/>
    <cellStyle name="40% - Accent2 22" xfId="431"/>
    <cellStyle name="40% - Accent2 23" xfId="432"/>
    <cellStyle name="40% - Accent2 24" xfId="433"/>
    <cellStyle name="40% - Accent2 25" xfId="434"/>
    <cellStyle name="40% - Accent2 26" xfId="435"/>
    <cellStyle name="40% - Accent2 27" xfId="436"/>
    <cellStyle name="40% - Accent2 3" xfId="437"/>
    <cellStyle name="40% - Accent2 3 2" xfId="438"/>
    <cellStyle name="40% - Accent2 4" xfId="439"/>
    <cellStyle name="40% - Accent2 4 2" xfId="440"/>
    <cellStyle name="40% - Accent2 5" xfId="441"/>
    <cellStyle name="40% - Accent2 5 2" xfId="442"/>
    <cellStyle name="40% - Accent2 6" xfId="443"/>
    <cellStyle name="40% - Accent2 6 2" xfId="444"/>
    <cellStyle name="40% - Accent2 7" xfId="445"/>
    <cellStyle name="40% - Accent2 7 2" xfId="446"/>
    <cellStyle name="40% - Accent2 8" xfId="447"/>
    <cellStyle name="40% - Accent2 8 2" xfId="448"/>
    <cellStyle name="40% - Accent2 9" xfId="449"/>
    <cellStyle name="40% - Accent2 9 2" xfId="450"/>
    <cellStyle name="40% - Accent3" xfId="28" builtinId="39" customBuiltin="1"/>
    <cellStyle name="40% - Accent3 10" xfId="451"/>
    <cellStyle name="40% - Accent3 10 2" xfId="452"/>
    <cellStyle name="40% - Accent3 11" xfId="453"/>
    <cellStyle name="40% - Accent3 11 2" xfId="454"/>
    <cellStyle name="40% - Accent3 12" xfId="455"/>
    <cellStyle name="40% - Accent3 12 2" xfId="456"/>
    <cellStyle name="40% - Accent3 13" xfId="457"/>
    <cellStyle name="40% - Accent3 13 2" xfId="458"/>
    <cellStyle name="40% - Accent3 14" xfId="459"/>
    <cellStyle name="40% - Accent3 14 2" xfId="460"/>
    <cellStyle name="40% - Accent3 15" xfId="461"/>
    <cellStyle name="40% - Accent3 15 2" xfId="462"/>
    <cellStyle name="40% - Accent3 16" xfId="463"/>
    <cellStyle name="40% - Accent3 16 2" xfId="464"/>
    <cellStyle name="40% - Accent3 17" xfId="465"/>
    <cellStyle name="40% - Accent3 17 2" xfId="466"/>
    <cellStyle name="40% - Accent3 18" xfId="467"/>
    <cellStyle name="40% - Accent3 18 2" xfId="468"/>
    <cellStyle name="40% - Accent3 19" xfId="469"/>
    <cellStyle name="40% - Accent3 19 2" xfId="470"/>
    <cellStyle name="40% - Accent3 2" xfId="471"/>
    <cellStyle name="40% - Accent3 2 2" xfId="472"/>
    <cellStyle name="40% - Accent3 2 3" xfId="473"/>
    <cellStyle name="40% - Accent3 2 4" xfId="474"/>
    <cellStyle name="40% - Accent3 20" xfId="475"/>
    <cellStyle name="40% - Accent3 20 2" xfId="476"/>
    <cellStyle name="40% - Accent3 21" xfId="477"/>
    <cellStyle name="40% - Accent3 22" xfId="478"/>
    <cellStyle name="40% - Accent3 23" xfId="479"/>
    <cellStyle name="40% - Accent3 24" xfId="480"/>
    <cellStyle name="40% - Accent3 25" xfId="481"/>
    <cellStyle name="40% - Accent3 26" xfId="482"/>
    <cellStyle name="40% - Accent3 27" xfId="483"/>
    <cellStyle name="40% - Accent3 3" xfId="484"/>
    <cellStyle name="40% - Accent3 3 2" xfId="485"/>
    <cellStyle name="40% - Accent3 4" xfId="486"/>
    <cellStyle name="40% - Accent3 4 2" xfId="487"/>
    <cellStyle name="40% - Accent3 5" xfId="488"/>
    <cellStyle name="40% - Accent3 5 2" xfId="489"/>
    <cellStyle name="40% - Accent3 6" xfId="490"/>
    <cellStyle name="40% - Accent3 6 2" xfId="491"/>
    <cellStyle name="40% - Accent3 7" xfId="492"/>
    <cellStyle name="40% - Accent3 7 2" xfId="493"/>
    <cellStyle name="40% - Accent3 8" xfId="494"/>
    <cellStyle name="40% - Accent3 8 2" xfId="495"/>
    <cellStyle name="40% - Accent3 9" xfId="496"/>
    <cellStyle name="40% - Accent3 9 2" xfId="497"/>
    <cellStyle name="40% - Accent4" xfId="32" builtinId="43" customBuiltin="1"/>
    <cellStyle name="40% - Accent4 10" xfId="498"/>
    <cellStyle name="40% - Accent4 10 2" xfId="499"/>
    <cellStyle name="40% - Accent4 11" xfId="500"/>
    <cellStyle name="40% - Accent4 11 2" xfId="501"/>
    <cellStyle name="40% - Accent4 12" xfId="502"/>
    <cellStyle name="40% - Accent4 12 2" xfId="503"/>
    <cellStyle name="40% - Accent4 13" xfId="504"/>
    <cellStyle name="40% - Accent4 13 2" xfId="505"/>
    <cellStyle name="40% - Accent4 14" xfId="506"/>
    <cellStyle name="40% - Accent4 14 2" xfId="507"/>
    <cellStyle name="40% - Accent4 15" xfId="508"/>
    <cellStyle name="40% - Accent4 15 2" xfId="509"/>
    <cellStyle name="40% - Accent4 16" xfId="510"/>
    <cellStyle name="40% - Accent4 16 2" xfId="511"/>
    <cellStyle name="40% - Accent4 17" xfId="512"/>
    <cellStyle name="40% - Accent4 17 2" xfId="513"/>
    <cellStyle name="40% - Accent4 18" xfId="514"/>
    <cellStyle name="40% - Accent4 18 2" xfId="515"/>
    <cellStyle name="40% - Accent4 19" xfId="516"/>
    <cellStyle name="40% - Accent4 19 2" xfId="517"/>
    <cellStyle name="40% - Accent4 2" xfId="518"/>
    <cellStyle name="40% - Accent4 2 2" xfId="519"/>
    <cellStyle name="40% - Accent4 2 3" xfId="520"/>
    <cellStyle name="40% - Accent4 2 4" xfId="521"/>
    <cellStyle name="40% - Accent4 20" xfId="522"/>
    <cellStyle name="40% - Accent4 20 2" xfId="523"/>
    <cellStyle name="40% - Accent4 21" xfId="524"/>
    <cellStyle name="40% - Accent4 22" xfId="525"/>
    <cellStyle name="40% - Accent4 23" xfId="526"/>
    <cellStyle name="40% - Accent4 24" xfId="527"/>
    <cellStyle name="40% - Accent4 25" xfId="528"/>
    <cellStyle name="40% - Accent4 26" xfId="529"/>
    <cellStyle name="40% - Accent4 27" xfId="530"/>
    <cellStyle name="40% - Accent4 3" xfId="531"/>
    <cellStyle name="40% - Accent4 3 2" xfId="532"/>
    <cellStyle name="40% - Accent4 4" xfId="533"/>
    <cellStyle name="40% - Accent4 4 2" xfId="534"/>
    <cellStyle name="40% - Accent4 5" xfId="535"/>
    <cellStyle name="40% - Accent4 5 2" xfId="536"/>
    <cellStyle name="40% - Accent4 6" xfId="537"/>
    <cellStyle name="40% - Accent4 6 2" xfId="538"/>
    <cellStyle name="40% - Accent4 7" xfId="539"/>
    <cellStyle name="40% - Accent4 7 2" xfId="540"/>
    <cellStyle name="40% - Accent4 8" xfId="541"/>
    <cellStyle name="40% - Accent4 8 2" xfId="542"/>
    <cellStyle name="40% - Accent4 9" xfId="543"/>
    <cellStyle name="40% - Accent4 9 2" xfId="544"/>
    <cellStyle name="40% - Accent5" xfId="36" builtinId="47" customBuiltin="1"/>
    <cellStyle name="40% - Accent5 10" xfId="545"/>
    <cellStyle name="40% - Accent5 10 2" xfId="546"/>
    <cellStyle name="40% - Accent5 11" xfId="547"/>
    <cellStyle name="40% - Accent5 11 2" xfId="548"/>
    <cellStyle name="40% - Accent5 12" xfId="549"/>
    <cellStyle name="40% - Accent5 12 2" xfId="550"/>
    <cellStyle name="40% - Accent5 13" xfId="551"/>
    <cellStyle name="40% - Accent5 13 2" xfId="552"/>
    <cellStyle name="40% - Accent5 14" xfId="553"/>
    <cellStyle name="40% - Accent5 14 2" xfId="554"/>
    <cellStyle name="40% - Accent5 15" xfId="555"/>
    <cellStyle name="40% - Accent5 15 2" xfId="556"/>
    <cellStyle name="40% - Accent5 16" xfId="557"/>
    <cellStyle name="40% - Accent5 16 2" xfId="558"/>
    <cellStyle name="40% - Accent5 17" xfId="559"/>
    <cellStyle name="40% - Accent5 17 2" xfId="560"/>
    <cellStyle name="40% - Accent5 18" xfId="561"/>
    <cellStyle name="40% - Accent5 18 2" xfId="562"/>
    <cellStyle name="40% - Accent5 19" xfId="563"/>
    <cellStyle name="40% - Accent5 19 2" xfId="564"/>
    <cellStyle name="40% - Accent5 2" xfId="565"/>
    <cellStyle name="40% - Accent5 2 2" xfId="566"/>
    <cellStyle name="40% - Accent5 2 3" xfId="567"/>
    <cellStyle name="40% - Accent5 2 4" xfId="568"/>
    <cellStyle name="40% - Accent5 20" xfId="569"/>
    <cellStyle name="40% - Accent5 20 2" xfId="570"/>
    <cellStyle name="40% - Accent5 21" xfId="571"/>
    <cellStyle name="40% - Accent5 22" xfId="572"/>
    <cellStyle name="40% - Accent5 23" xfId="573"/>
    <cellStyle name="40% - Accent5 24" xfId="574"/>
    <cellStyle name="40% - Accent5 25" xfId="575"/>
    <cellStyle name="40% - Accent5 26" xfId="576"/>
    <cellStyle name="40% - Accent5 27" xfId="577"/>
    <cellStyle name="40% - Accent5 3" xfId="578"/>
    <cellStyle name="40% - Accent5 3 2" xfId="579"/>
    <cellStyle name="40% - Accent5 4" xfId="580"/>
    <cellStyle name="40% - Accent5 4 2" xfId="581"/>
    <cellStyle name="40% - Accent5 5" xfId="582"/>
    <cellStyle name="40% - Accent5 5 2" xfId="583"/>
    <cellStyle name="40% - Accent5 6" xfId="584"/>
    <cellStyle name="40% - Accent5 6 2" xfId="585"/>
    <cellStyle name="40% - Accent5 7" xfId="586"/>
    <cellStyle name="40% - Accent5 7 2" xfId="587"/>
    <cellStyle name="40% - Accent5 8" xfId="588"/>
    <cellStyle name="40% - Accent5 8 2" xfId="589"/>
    <cellStyle name="40% - Accent5 9" xfId="590"/>
    <cellStyle name="40% - Accent5 9 2" xfId="591"/>
    <cellStyle name="40% - Accent6" xfId="40" builtinId="51" customBuiltin="1"/>
    <cellStyle name="40% - Accent6 10" xfId="592"/>
    <cellStyle name="40% - Accent6 10 2" xfId="593"/>
    <cellStyle name="40% - Accent6 11" xfId="594"/>
    <cellStyle name="40% - Accent6 11 2" xfId="595"/>
    <cellStyle name="40% - Accent6 12" xfId="596"/>
    <cellStyle name="40% - Accent6 12 2" xfId="597"/>
    <cellStyle name="40% - Accent6 13" xfId="598"/>
    <cellStyle name="40% - Accent6 13 2" xfId="599"/>
    <cellStyle name="40% - Accent6 14" xfId="600"/>
    <cellStyle name="40% - Accent6 14 2" xfId="601"/>
    <cellStyle name="40% - Accent6 15" xfId="602"/>
    <cellStyle name="40% - Accent6 15 2" xfId="603"/>
    <cellStyle name="40% - Accent6 16" xfId="604"/>
    <cellStyle name="40% - Accent6 16 2" xfId="605"/>
    <cellStyle name="40% - Accent6 17" xfId="606"/>
    <cellStyle name="40% - Accent6 17 2" xfId="607"/>
    <cellStyle name="40% - Accent6 18" xfId="608"/>
    <cellStyle name="40% - Accent6 18 2" xfId="609"/>
    <cellStyle name="40% - Accent6 19" xfId="610"/>
    <cellStyle name="40% - Accent6 19 2" xfId="611"/>
    <cellStyle name="40% - Accent6 2" xfId="612"/>
    <cellStyle name="40% - Accent6 2 2" xfId="613"/>
    <cellStyle name="40% - Accent6 2 3" xfId="614"/>
    <cellStyle name="40% - Accent6 2 4" xfId="615"/>
    <cellStyle name="40% - Accent6 20" xfId="616"/>
    <cellStyle name="40% - Accent6 20 2" xfId="617"/>
    <cellStyle name="40% - Accent6 21" xfId="618"/>
    <cellStyle name="40% - Accent6 22" xfId="619"/>
    <cellStyle name="40% - Accent6 23" xfId="620"/>
    <cellStyle name="40% - Accent6 24" xfId="621"/>
    <cellStyle name="40% - Accent6 25" xfId="622"/>
    <cellStyle name="40% - Accent6 26" xfId="623"/>
    <cellStyle name="40% - Accent6 27" xfId="624"/>
    <cellStyle name="40% - Accent6 3" xfId="625"/>
    <cellStyle name="40% - Accent6 3 2" xfId="626"/>
    <cellStyle name="40% - Accent6 4" xfId="627"/>
    <cellStyle name="40% - Accent6 4 2" xfId="628"/>
    <cellStyle name="40% - Accent6 5" xfId="629"/>
    <cellStyle name="40% - Accent6 5 2" xfId="630"/>
    <cellStyle name="40% - Accent6 6" xfId="631"/>
    <cellStyle name="40% - Accent6 6 2" xfId="632"/>
    <cellStyle name="40% - Accent6 7" xfId="633"/>
    <cellStyle name="40% - Accent6 7 2" xfId="634"/>
    <cellStyle name="40% - Accent6 8" xfId="635"/>
    <cellStyle name="40% - Accent6 8 2" xfId="636"/>
    <cellStyle name="40% - Accent6 9" xfId="637"/>
    <cellStyle name="40% - Accent6 9 2" xfId="638"/>
    <cellStyle name="60% - Accent1" xfId="21" builtinId="32" customBuiltin="1"/>
    <cellStyle name="60% - Accent1 10" xfId="639"/>
    <cellStyle name="60% - Accent1 11" xfId="640"/>
    <cellStyle name="60% - Accent1 12" xfId="641"/>
    <cellStyle name="60% - Accent1 13" xfId="642"/>
    <cellStyle name="60% - Accent1 2" xfId="643"/>
    <cellStyle name="60% - Accent1 3" xfId="644"/>
    <cellStyle name="60% - Accent1 4" xfId="645"/>
    <cellStyle name="60% - Accent1 5" xfId="646"/>
    <cellStyle name="60% - Accent1 6" xfId="647"/>
    <cellStyle name="60% - Accent1 7" xfId="648"/>
    <cellStyle name="60% - Accent1 8" xfId="649"/>
    <cellStyle name="60% - Accent1 9" xfId="650"/>
    <cellStyle name="60% - Accent2" xfId="25" builtinId="36" customBuiltin="1"/>
    <cellStyle name="60% - Accent2 10" xfId="651"/>
    <cellStyle name="60% - Accent2 11" xfId="652"/>
    <cellStyle name="60% - Accent2 12" xfId="653"/>
    <cellStyle name="60% - Accent2 13" xfId="654"/>
    <cellStyle name="60% - Accent2 2" xfId="655"/>
    <cellStyle name="60% - Accent2 3" xfId="656"/>
    <cellStyle name="60% - Accent2 4" xfId="657"/>
    <cellStyle name="60% - Accent2 5" xfId="658"/>
    <cellStyle name="60% - Accent2 6" xfId="659"/>
    <cellStyle name="60% - Accent2 7" xfId="660"/>
    <cellStyle name="60% - Accent2 8" xfId="661"/>
    <cellStyle name="60% - Accent2 9" xfId="662"/>
    <cellStyle name="60% - Accent3" xfId="29" builtinId="40" customBuiltin="1"/>
    <cellStyle name="60% - Accent3 10" xfId="663"/>
    <cellStyle name="60% - Accent3 11" xfId="664"/>
    <cellStyle name="60% - Accent3 12" xfId="665"/>
    <cellStyle name="60% - Accent3 13" xfId="666"/>
    <cellStyle name="60% - Accent3 2" xfId="667"/>
    <cellStyle name="60% - Accent3 3" xfId="668"/>
    <cellStyle name="60% - Accent3 4" xfId="669"/>
    <cellStyle name="60% - Accent3 5" xfId="670"/>
    <cellStyle name="60% - Accent3 6" xfId="671"/>
    <cellStyle name="60% - Accent3 7" xfId="672"/>
    <cellStyle name="60% - Accent3 8" xfId="673"/>
    <cellStyle name="60% - Accent3 9" xfId="674"/>
    <cellStyle name="60% - Accent4" xfId="33" builtinId="44" customBuiltin="1"/>
    <cellStyle name="60% - Accent4 10" xfId="675"/>
    <cellStyle name="60% - Accent4 11" xfId="676"/>
    <cellStyle name="60% - Accent4 12" xfId="677"/>
    <cellStyle name="60% - Accent4 13" xfId="678"/>
    <cellStyle name="60% - Accent4 2" xfId="679"/>
    <cellStyle name="60% - Accent4 3" xfId="680"/>
    <cellStyle name="60% - Accent4 4" xfId="681"/>
    <cellStyle name="60% - Accent4 5" xfId="682"/>
    <cellStyle name="60% - Accent4 6" xfId="683"/>
    <cellStyle name="60% - Accent4 7" xfId="684"/>
    <cellStyle name="60% - Accent4 8" xfId="685"/>
    <cellStyle name="60% - Accent4 9" xfId="686"/>
    <cellStyle name="60% - Accent5" xfId="37" builtinId="48" customBuiltin="1"/>
    <cellStyle name="60% - Accent5 10" xfId="687"/>
    <cellStyle name="60% - Accent5 11" xfId="688"/>
    <cellStyle name="60% - Accent5 12" xfId="689"/>
    <cellStyle name="60% - Accent5 13" xfId="690"/>
    <cellStyle name="60% - Accent5 2" xfId="691"/>
    <cellStyle name="60% - Accent5 3" xfId="692"/>
    <cellStyle name="60% - Accent5 4" xfId="693"/>
    <cellStyle name="60% - Accent5 5" xfId="694"/>
    <cellStyle name="60% - Accent5 6" xfId="695"/>
    <cellStyle name="60% - Accent5 7" xfId="696"/>
    <cellStyle name="60% - Accent5 8" xfId="697"/>
    <cellStyle name="60% - Accent5 9" xfId="698"/>
    <cellStyle name="60% - Accent6" xfId="41" builtinId="52" customBuiltin="1"/>
    <cellStyle name="60% - Accent6 10" xfId="699"/>
    <cellStyle name="60% - Accent6 11" xfId="700"/>
    <cellStyle name="60% - Accent6 12" xfId="701"/>
    <cellStyle name="60% - Accent6 13" xfId="702"/>
    <cellStyle name="60% - Accent6 2" xfId="703"/>
    <cellStyle name="60% - Accent6 3" xfId="704"/>
    <cellStyle name="60% - Accent6 4" xfId="705"/>
    <cellStyle name="60% - Accent6 5" xfId="706"/>
    <cellStyle name="60% - Accent6 6" xfId="707"/>
    <cellStyle name="60% - Accent6 7" xfId="708"/>
    <cellStyle name="60% - Accent6 8" xfId="709"/>
    <cellStyle name="60% - Accent6 9" xfId="710"/>
    <cellStyle name="Accent1" xfId="18" builtinId="29" customBuiltin="1"/>
    <cellStyle name="Accent1 - 20%" xfId="711"/>
    <cellStyle name="Accent1 - 40%" xfId="712"/>
    <cellStyle name="Accent1 - 60%" xfId="713"/>
    <cellStyle name="Accent1 10" xfId="714"/>
    <cellStyle name="Accent1 11" xfId="715"/>
    <cellStyle name="Accent1 12" xfId="716"/>
    <cellStyle name="Accent1 13" xfId="717"/>
    <cellStyle name="Accent1 14" xfId="718"/>
    <cellStyle name="Accent1 15" xfId="719"/>
    <cellStyle name="Accent1 16" xfId="720"/>
    <cellStyle name="Accent1 17" xfId="721"/>
    <cellStyle name="Accent1 18" xfId="722"/>
    <cellStyle name="Accent1 19" xfId="723"/>
    <cellStyle name="Accent1 2" xfId="724"/>
    <cellStyle name="Accent1 20" xfId="725"/>
    <cellStyle name="Accent1 21" xfId="726"/>
    <cellStyle name="Accent1 22" xfId="727"/>
    <cellStyle name="Accent1 23" xfId="728"/>
    <cellStyle name="Accent1 24" xfId="729"/>
    <cellStyle name="Accent1 25" xfId="730"/>
    <cellStyle name="Accent1 26" xfId="731"/>
    <cellStyle name="Accent1 27" xfId="732"/>
    <cellStyle name="Accent1 28" xfId="733"/>
    <cellStyle name="Accent1 29" xfId="734"/>
    <cellStyle name="Accent1 3" xfId="735"/>
    <cellStyle name="Accent1 30" xfId="736"/>
    <cellStyle name="Accent1 31" xfId="737"/>
    <cellStyle name="Accent1 32" xfId="738"/>
    <cellStyle name="Accent1 33" xfId="739"/>
    <cellStyle name="Accent1 34" xfId="740"/>
    <cellStyle name="Accent1 35" xfId="741"/>
    <cellStyle name="Accent1 36" xfId="742"/>
    <cellStyle name="Accent1 37" xfId="743"/>
    <cellStyle name="Accent1 38" xfId="744"/>
    <cellStyle name="Accent1 39" xfId="745"/>
    <cellStyle name="Accent1 4" xfId="746"/>
    <cellStyle name="Accent1 40" xfId="747"/>
    <cellStyle name="Accent1 41" xfId="748"/>
    <cellStyle name="Accent1 42" xfId="749"/>
    <cellStyle name="Accent1 43" xfId="750"/>
    <cellStyle name="Accent1 44" xfId="751"/>
    <cellStyle name="Accent1 45" xfId="752"/>
    <cellStyle name="Accent1 46" xfId="753"/>
    <cellStyle name="Accent1 47" xfId="754"/>
    <cellStyle name="Accent1 48" xfId="755"/>
    <cellStyle name="Accent1 49" xfId="756"/>
    <cellStyle name="Accent1 5" xfId="757"/>
    <cellStyle name="Accent1 50" xfId="758"/>
    <cellStyle name="Accent1 51" xfId="759"/>
    <cellStyle name="Accent1 52" xfId="760"/>
    <cellStyle name="Accent1 53" xfId="761"/>
    <cellStyle name="Accent1 54" xfId="762"/>
    <cellStyle name="Accent1 55" xfId="763"/>
    <cellStyle name="Accent1 56" xfId="764"/>
    <cellStyle name="Accent1 57" xfId="765"/>
    <cellStyle name="Accent1 58" xfId="766"/>
    <cellStyle name="Accent1 59" xfId="767"/>
    <cellStyle name="Accent1 6" xfId="768"/>
    <cellStyle name="Accent1 60" xfId="769"/>
    <cellStyle name="Accent1 61" xfId="770"/>
    <cellStyle name="Accent1 62" xfId="771"/>
    <cellStyle name="Accent1 63" xfId="772"/>
    <cellStyle name="Accent1 64" xfId="773"/>
    <cellStyle name="Accent1 65" xfId="774"/>
    <cellStyle name="Accent1 66" xfId="775"/>
    <cellStyle name="Accent1 67" xfId="776"/>
    <cellStyle name="Accent1 68" xfId="777"/>
    <cellStyle name="Accent1 69" xfId="778"/>
    <cellStyle name="Accent1 7" xfId="779"/>
    <cellStyle name="Accent1 70" xfId="780"/>
    <cellStyle name="Accent1 71" xfId="781"/>
    <cellStyle name="Accent1 72" xfId="782"/>
    <cellStyle name="Accent1 73" xfId="783"/>
    <cellStyle name="Accent1 74" xfId="784"/>
    <cellStyle name="Accent1 75" xfId="785"/>
    <cellStyle name="Accent1 76" xfId="786"/>
    <cellStyle name="Accent1 77" xfId="787"/>
    <cellStyle name="Accent1 78" xfId="788"/>
    <cellStyle name="Accent1 79" xfId="789"/>
    <cellStyle name="Accent1 8" xfId="790"/>
    <cellStyle name="Accent1 80" xfId="791"/>
    <cellStyle name="Accent1 81" xfId="792"/>
    <cellStyle name="Accent1 82" xfId="793"/>
    <cellStyle name="Accent1 83" xfId="794"/>
    <cellStyle name="Accent1 84" xfId="795"/>
    <cellStyle name="Accent1 9" xfId="796"/>
    <cellStyle name="Accent2" xfId="22" builtinId="33" customBuiltin="1"/>
    <cellStyle name="Accent2 - 20%" xfId="797"/>
    <cellStyle name="Accent2 - 40%" xfId="798"/>
    <cellStyle name="Accent2 - 60%" xfId="799"/>
    <cellStyle name="Accent2 10" xfId="800"/>
    <cellStyle name="Accent2 11" xfId="801"/>
    <cellStyle name="Accent2 12" xfId="802"/>
    <cellStyle name="Accent2 13" xfId="803"/>
    <cellStyle name="Accent2 14" xfId="804"/>
    <cellStyle name="Accent2 15" xfId="805"/>
    <cellStyle name="Accent2 16" xfId="806"/>
    <cellStyle name="Accent2 17" xfId="807"/>
    <cellStyle name="Accent2 18" xfId="808"/>
    <cellStyle name="Accent2 19" xfId="809"/>
    <cellStyle name="Accent2 2" xfId="810"/>
    <cellStyle name="Accent2 20" xfId="811"/>
    <cellStyle name="Accent2 21" xfId="812"/>
    <cellStyle name="Accent2 22" xfId="813"/>
    <cellStyle name="Accent2 23" xfId="814"/>
    <cellStyle name="Accent2 24" xfId="815"/>
    <cellStyle name="Accent2 25" xfId="816"/>
    <cellStyle name="Accent2 26" xfId="817"/>
    <cellStyle name="Accent2 27" xfId="818"/>
    <cellStyle name="Accent2 28" xfId="819"/>
    <cellStyle name="Accent2 29" xfId="820"/>
    <cellStyle name="Accent2 3" xfId="821"/>
    <cellStyle name="Accent2 30" xfId="822"/>
    <cellStyle name="Accent2 31" xfId="823"/>
    <cellStyle name="Accent2 32" xfId="824"/>
    <cellStyle name="Accent2 33" xfId="825"/>
    <cellStyle name="Accent2 34" xfId="826"/>
    <cellStyle name="Accent2 35" xfId="827"/>
    <cellStyle name="Accent2 36" xfId="828"/>
    <cellStyle name="Accent2 37" xfId="829"/>
    <cellStyle name="Accent2 38" xfId="830"/>
    <cellStyle name="Accent2 39" xfId="831"/>
    <cellStyle name="Accent2 4" xfId="832"/>
    <cellStyle name="Accent2 40" xfId="833"/>
    <cellStyle name="Accent2 41" xfId="834"/>
    <cellStyle name="Accent2 42" xfId="835"/>
    <cellStyle name="Accent2 43" xfId="836"/>
    <cellStyle name="Accent2 44" xfId="837"/>
    <cellStyle name="Accent2 45" xfId="838"/>
    <cellStyle name="Accent2 46" xfId="839"/>
    <cellStyle name="Accent2 47" xfId="840"/>
    <cellStyle name="Accent2 48" xfId="841"/>
    <cellStyle name="Accent2 49" xfId="842"/>
    <cellStyle name="Accent2 5" xfId="843"/>
    <cellStyle name="Accent2 50" xfId="844"/>
    <cellStyle name="Accent2 51" xfId="845"/>
    <cellStyle name="Accent2 52" xfId="846"/>
    <cellStyle name="Accent2 53" xfId="847"/>
    <cellStyle name="Accent2 54" xfId="848"/>
    <cellStyle name="Accent2 55" xfId="849"/>
    <cellStyle name="Accent2 56" xfId="850"/>
    <cellStyle name="Accent2 57" xfId="851"/>
    <cellStyle name="Accent2 58" xfId="852"/>
    <cellStyle name="Accent2 59" xfId="853"/>
    <cellStyle name="Accent2 6" xfId="854"/>
    <cellStyle name="Accent2 60" xfId="855"/>
    <cellStyle name="Accent2 61" xfId="856"/>
    <cellStyle name="Accent2 62" xfId="857"/>
    <cellStyle name="Accent2 63" xfId="858"/>
    <cellStyle name="Accent2 64" xfId="859"/>
    <cellStyle name="Accent2 65" xfId="860"/>
    <cellStyle name="Accent2 66" xfId="861"/>
    <cellStyle name="Accent2 67" xfId="862"/>
    <cellStyle name="Accent2 68" xfId="863"/>
    <cellStyle name="Accent2 69" xfId="864"/>
    <cellStyle name="Accent2 7" xfId="865"/>
    <cellStyle name="Accent2 70" xfId="866"/>
    <cellStyle name="Accent2 71" xfId="867"/>
    <cellStyle name="Accent2 72" xfId="868"/>
    <cellStyle name="Accent2 73" xfId="869"/>
    <cellStyle name="Accent2 74" xfId="870"/>
    <cellStyle name="Accent2 75" xfId="871"/>
    <cellStyle name="Accent2 76" xfId="872"/>
    <cellStyle name="Accent2 77" xfId="873"/>
    <cellStyle name="Accent2 78" xfId="874"/>
    <cellStyle name="Accent2 79" xfId="875"/>
    <cellStyle name="Accent2 8" xfId="876"/>
    <cellStyle name="Accent2 80" xfId="877"/>
    <cellStyle name="Accent2 81" xfId="878"/>
    <cellStyle name="Accent2 82" xfId="879"/>
    <cellStyle name="Accent2 83" xfId="880"/>
    <cellStyle name="Accent2 84" xfId="881"/>
    <cellStyle name="Accent2 9" xfId="882"/>
    <cellStyle name="Accent3" xfId="26" builtinId="37" customBuiltin="1"/>
    <cellStyle name="Accent3 - 20%" xfId="883"/>
    <cellStyle name="Accent3 - 40%" xfId="884"/>
    <cellStyle name="Accent3 - 60%" xfId="885"/>
    <cellStyle name="Accent3 10" xfId="886"/>
    <cellStyle name="Accent3 11" xfId="887"/>
    <cellStyle name="Accent3 12" xfId="888"/>
    <cellStyle name="Accent3 13" xfId="889"/>
    <cellStyle name="Accent3 14" xfId="890"/>
    <cellStyle name="Accent3 15" xfId="891"/>
    <cellStyle name="Accent3 16" xfId="892"/>
    <cellStyle name="Accent3 17" xfId="893"/>
    <cellStyle name="Accent3 18" xfId="894"/>
    <cellStyle name="Accent3 19" xfId="895"/>
    <cellStyle name="Accent3 2" xfId="896"/>
    <cellStyle name="Accent3 20" xfId="897"/>
    <cellStyle name="Accent3 21" xfId="898"/>
    <cellStyle name="Accent3 22" xfId="899"/>
    <cellStyle name="Accent3 23" xfId="900"/>
    <cellStyle name="Accent3 24" xfId="901"/>
    <cellStyle name="Accent3 25" xfId="902"/>
    <cellStyle name="Accent3 26" xfId="903"/>
    <cellStyle name="Accent3 27" xfId="904"/>
    <cellStyle name="Accent3 28" xfId="905"/>
    <cellStyle name="Accent3 29" xfId="906"/>
    <cellStyle name="Accent3 3" xfId="907"/>
    <cellStyle name="Accent3 30" xfId="908"/>
    <cellStyle name="Accent3 31" xfId="909"/>
    <cellStyle name="Accent3 32" xfId="910"/>
    <cellStyle name="Accent3 33" xfId="911"/>
    <cellStyle name="Accent3 34" xfId="912"/>
    <cellStyle name="Accent3 35" xfId="913"/>
    <cellStyle name="Accent3 36" xfId="914"/>
    <cellStyle name="Accent3 37" xfId="915"/>
    <cellStyle name="Accent3 38" xfId="916"/>
    <cellStyle name="Accent3 39" xfId="917"/>
    <cellStyle name="Accent3 4" xfId="918"/>
    <cellStyle name="Accent3 40" xfId="919"/>
    <cellStyle name="Accent3 41" xfId="920"/>
    <cellStyle name="Accent3 42" xfId="921"/>
    <cellStyle name="Accent3 43" xfId="922"/>
    <cellStyle name="Accent3 44" xfId="923"/>
    <cellStyle name="Accent3 45" xfId="924"/>
    <cellStyle name="Accent3 46" xfId="925"/>
    <cellStyle name="Accent3 47" xfId="926"/>
    <cellStyle name="Accent3 48" xfId="927"/>
    <cellStyle name="Accent3 49" xfId="928"/>
    <cellStyle name="Accent3 5" xfId="929"/>
    <cellStyle name="Accent3 50" xfId="930"/>
    <cellStyle name="Accent3 51" xfId="931"/>
    <cellStyle name="Accent3 52" xfId="932"/>
    <cellStyle name="Accent3 53" xfId="933"/>
    <cellStyle name="Accent3 54" xfId="934"/>
    <cellStyle name="Accent3 55" xfId="935"/>
    <cellStyle name="Accent3 56" xfId="936"/>
    <cellStyle name="Accent3 57" xfId="937"/>
    <cellStyle name="Accent3 58" xfId="938"/>
    <cellStyle name="Accent3 59" xfId="939"/>
    <cellStyle name="Accent3 6" xfId="940"/>
    <cellStyle name="Accent3 60" xfId="941"/>
    <cellStyle name="Accent3 61" xfId="942"/>
    <cellStyle name="Accent3 62" xfId="943"/>
    <cellStyle name="Accent3 63" xfId="944"/>
    <cellStyle name="Accent3 64" xfId="945"/>
    <cellStyle name="Accent3 65" xfId="946"/>
    <cellStyle name="Accent3 66" xfId="947"/>
    <cellStyle name="Accent3 67" xfId="948"/>
    <cellStyle name="Accent3 68" xfId="949"/>
    <cellStyle name="Accent3 69" xfId="950"/>
    <cellStyle name="Accent3 7" xfId="951"/>
    <cellStyle name="Accent3 70" xfId="952"/>
    <cellStyle name="Accent3 71" xfId="953"/>
    <cellStyle name="Accent3 72" xfId="954"/>
    <cellStyle name="Accent3 73" xfId="955"/>
    <cellStyle name="Accent3 74" xfId="956"/>
    <cellStyle name="Accent3 75" xfId="957"/>
    <cellStyle name="Accent3 76" xfId="958"/>
    <cellStyle name="Accent3 77" xfId="959"/>
    <cellStyle name="Accent3 78" xfId="960"/>
    <cellStyle name="Accent3 79" xfId="961"/>
    <cellStyle name="Accent3 8" xfId="962"/>
    <cellStyle name="Accent3 80" xfId="963"/>
    <cellStyle name="Accent3 81" xfId="964"/>
    <cellStyle name="Accent3 82" xfId="965"/>
    <cellStyle name="Accent3 83" xfId="966"/>
    <cellStyle name="Accent3 84" xfId="967"/>
    <cellStyle name="Accent3 9" xfId="968"/>
    <cellStyle name="Accent4" xfId="30" builtinId="41" customBuiltin="1"/>
    <cellStyle name="Accent4 - 20%" xfId="969"/>
    <cellStyle name="Accent4 - 40%" xfId="970"/>
    <cellStyle name="Accent4 - 60%" xfId="971"/>
    <cellStyle name="Accent4 10" xfId="972"/>
    <cellStyle name="Accent4 11" xfId="973"/>
    <cellStyle name="Accent4 12" xfId="974"/>
    <cellStyle name="Accent4 13" xfId="975"/>
    <cellStyle name="Accent4 14" xfId="976"/>
    <cellStyle name="Accent4 15" xfId="977"/>
    <cellStyle name="Accent4 16" xfId="978"/>
    <cellStyle name="Accent4 17" xfId="979"/>
    <cellStyle name="Accent4 18" xfId="980"/>
    <cellStyle name="Accent4 19" xfId="981"/>
    <cellStyle name="Accent4 2" xfId="982"/>
    <cellStyle name="Accent4 20" xfId="983"/>
    <cellStyle name="Accent4 21" xfId="984"/>
    <cellStyle name="Accent4 22" xfId="985"/>
    <cellStyle name="Accent4 23" xfId="986"/>
    <cellStyle name="Accent4 24" xfId="987"/>
    <cellStyle name="Accent4 25" xfId="988"/>
    <cellStyle name="Accent4 26" xfId="989"/>
    <cellStyle name="Accent4 27" xfId="990"/>
    <cellStyle name="Accent4 28" xfId="991"/>
    <cellStyle name="Accent4 29" xfId="992"/>
    <cellStyle name="Accent4 3" xfId="993"/>
    <cellStyle name="Accent4 30" xfId="994"/>
    <cellStyle name="Accent4 31" xfId="995"/>
    <cellStyle name="Accent4 32" xfId="996"/>
    <cellStyle name="Accent4 33" xfId="997"/>
    <cellStyle name="Accent4 34" xfId="998"/>
    <cellStyle name="Accent4 35" xfId="999"/>
    <cellStyle name="Accent4 36" xfId="1000"/>
    <cellStyle name="Accent4 37" xfId="1001"/>
    <cellStyle name="Accent4 38" xfId="1002"/>
    <cellStyle name="Accent4 39" xfId="1003"/>
    <cellStyle name="Accent4 4" xfId="1004"/>
    <cellStyle name="Accent4 40" xfId="1005"/>
    <cellStyle name="Accent4 41" xfId="1006"/>
    <cellStyle name="Accent4 42" xfId="1007"/>
    <cellStyle name="Accent4 43" xfId="1008"/>
    <cellStyle name="Accent4 44" xfId="1009"/>
    <cellStyle name="Accent4 45" xfId="1010"/>
    <cellStyle name="Accent4 46" xfId="1011"/>
    <cellStyle name="Accent4 47" xfId="1012"/>
    <cellStyle name="Accent4 48" xfId="1013"/>
    <cellStyle name="Accent4 49" xfId="1014"/>
    <cellStyle name="Accent4 5" xfId="1015"/>
    <cellStyle name="Accent4 50" xfId="1016"/>
    <cellStyle name="Accent4 51" xfId="1017"/>
    <cellStyle name="Accent4 52" xfId="1018"/>
    <cellStyle name="Accent4 53" xfId="1019"/>
    <cellStyle name="Accent4 54" xfId="1020"/>
    <cellStyle name="Accent4 55" xfId="1021"/>
    <cellStyle name="Accent4 56" xfId="1022"/>
    <cellStyle name="Accent4 57" xfId="1023"/>
    <cellStyle name="Accent4 58" xfId="1024"/>
    <cellStyle name="Accent4 59" xfId="1025"/>
    <cellStyle name="Accent4 6" xfId="1026"/>
    <cellStyle name="Accent4 60" xfId="1027"/>
    <cellStyle name="Accent4 61" xfId="1028"/>
    <cellStyle name="Accent4 62" xfId="1029"/>
    <cellStyle name="Accent4 63" xfId="1030"/>
    <cellStyle name="Accent4 64" xfId="1031"/>
    <cellStyle name="Accent4 65" xfId="1032"/>
    <cellStyle name="Accent4 66" xfId="1033"/>
    <cellStyle name="Accent4 67" xfId="1034"/>
    <cellStyle name="Accent4 68" xfId="1035"/>
    <cellStyle name="Accent4 69" xfId="1036"/>
    <cellStyle name="Accent4 7" xfId="1037"/>
    <cellStyle name="Accent4 70" xfId="1038"/>
    <cellStyle name="Accent4 71" xfId="1039"/>
    <cellStyle name="Accent4 72" xfId="1040"/>
    <cellStyle name="Accent4 73" xfId="1041"/>
    <cellStyle name="Accent4 74" xfId="1042"/>
    <cellStyle name="Accent4 75" xfId="1043"/>
    <cellStyle name="Accent4 76" xfId="1044"/>
    <cellStyle name="Accent4 77" xfId="1045"/>
    <cellStyle name="Accent4 78" xfId="1046"/>
    <cellStyle name="Accent4 79" xfId="1047"/>
    <cellStyle name="Accent4 8" xfId="1048"/>
    <cellStyle name="Accent4 80" xfId="1049"/>
    <cellStyle name="Accent4 81" xfId="1050"/>
    <cellStyle name="Accent4 82" xfId="1051"/>
    <cellStyle name="Accent4 83" xfId="1052"/>
    <cellStyle name="Accent4 84" xfId="1053"/>
    <cellStyle name="Accent4 9" xfId="1054"/>
    <cellStyle name="Accent5" xfId="34" builtinId="45" customBuiltin="1"/>
    <cellStyle name="Accent5 - 20%" xfId="1055"/>
    <cellStyle name="Accent5 - 40%" xfId="1056"/>
    <cellStyle name="Accent5 - 60%" xfId="1057"/>
    <cellStyle name="Accent5 10" xfId="1058"/>
    <cellStyle name="Accent5 11" xfId="1059"/>
    <cellStyle name="Accent5 12" xfId="1060"/>
    <cellStyle name="Accent5 13" xfId="1061"/>
    <cellStyle name="Accent5 14" xfId="1062"/>
    <cellStyle name="Accent5 15" xfId="1063"/>
    <cellStyle name="Accent5 16" xfId="1064"/>
    <cellStyle name="Accent5 17" xfId="1065"/>
    <cellStyle name="Accent5 18" xfId="1066"/>
    <cellStyle name="Accent5 19" xfId="1067"/>
    <cellStyle name="Accent5 2" xfId="1068"/>
    <cellStyle name="Accent5 20" xfId="1069"/>
    <cellStyle name="Accent5 21" xfId="1070"/>
    <cellStyle name="Accent5 22" xfId="1071"/>
    <cellStyle name="Accent5 23" xfId="1072"/>
    <cellStyle name="Accent5 24" xfId="1073"/>
    <cellStyle name="Accent5 25" xfId="1074"/>
    <cellStyle name="Accent5 26" xfId="1075"/>
    <cellStyle name="Accent5 27" xfId="1076"/>
    <cellStyle name="Accent5 28" xfId="1077"/>
    <cellStyle name="Accent5 29" xfId="1078"/>
    <cellStyle name="Accent5 3" xfId="1079"/>
    <cellStyle name="Accent5 30" xfId="1080"/>
    <cellStyle name="Accent5 31" xfId="1081"/>
    <cellStyle name="Accent5 32" xfId="1082"/>
    <cellStyle name="Accent5 33" xfId="1083"/>
    <cellStyle name="Accent5 34" xfId="1084"/>
    <cellStyle name="Accent5 35" xfId="1085"/>
    <cellStyle name="Accent5 36" xfId="1086"/>
    <cellStyle name="Accent5 37" xfId="1087"/>
    <cellStyle name="Accent5 38" xfId="1088"/>
    <cellStyle name="Accent5 39" xfId="1089"/>
    <cellStyle name="Accent5 4" xfId="1090"/>
    <cellStyle name="Accent5 40" xfId="1091"/>
    <cellStyle name="Accent5 41" xfId="1092"/>
    <cellStyle name="Accent5 42" xfId="1093"/>
    <cellStyle name="Accent5 43" xfId="1094"/>
    <cellStyle name="Accent5 44" xfId="1095"/>
    <cellStyle name="Accent5 45" xfId="1096"/>
    <cellStyle name="Accent5 46" xfId="1097"/>
    <cellStyle name="Accent5 47" xfId="1098"/>
    <cellStyle name="Accent5 48" xfId="1099"/>
    <cellStyle name="Accent5 49" xfId="1100"/>
    <cellStyle name="Accent5 5" xfId="1101"/>
    <cellStyle name="Accent5 50" xfId="1102"/>
    <cellStyle name="Accent5 51" xfId="1103"/>
    <cellStyle name="Accent5 52" xfId="1104"/>
    <cellStyle name="Accent5 53" xfId="1105"/>
    <cellStyle name="Accent5 54" xfId="1106"/>
    <cellStyle name="Accent5 55" xfId="1107"/>
    <cellStyle name="Accent5 56" xfId="1108"/>
    <cellStyle name="Accent5 57" xfId="1109"/>
    <cellStyle name="Accent5 58" xfId="1110"/>
    <cellStyle name="Accent5 59" xfId="1111"/>
    <cellStyle name="Accent5 6" xfId="1112"/>
    <cellStyle name="Accent5 60" xfId="1113"/>
    <cellStyle name="Accent5 61" xfId="1114"/>
    <cellStyle name="Accent5 62" xfId="1115"/>
    <cellStyle name="Accent5 63" xfId="1116"/>
    <cellStyle name="Accent5 64" xfId="1117"/>
    <cellStyle name="Accent5 65" xfId="1118"/>
    <cellStyle name="Accent5 66" xfId="1119"/>
    <cellStyle name="Accent5 67" xfId="1120"/>
    <cellStyle name="Accent5 68" xfId="1121"/>
    <cellStyle name="Accent5 69" xfId="1122"/>
    <cellStyle name="Accent5 7" xfId="1123"/>
    <cellStyle name="Accent5 70" xfId="1124"/>
    <cellStyle name="Accent5 71" xfId="1125"/>
    <cellStyle name="Accent5 72" xfId="1126"/>
    <cellStyle name="Accent5 73" xfId="1127"/>
    <cellStyle name="Accent5 74" xfId="1128"/>
    <cellStyle name="Accent5 75" xfId="1129"/>
    <cellStyle name="Accent5 76" xfId="1130"/>
    <cellStyle name="Accent5 77" xfId="1131"/>
    <cellStyle name="Accent5 78" xfId="1132"/>
    <cellStyle name="Accent5 79" xfId="1133"/>
    <cellStyle name="Accent5 8" xfId="1134"/>
    <cellStyle name="Accent5 80" xfId="1135"/>
    <cellStyle name="Accent5 81" xfId="1136"/>
    <cellStyle name="Accent5 82" xfId="1137"/>
    <cellStyle name="Accent5 83" xfId="1138"/>
    <cellStyle name="Accent5 84" xfId="1139"/>
    <cellStyle name="Accent5 9" xfId="1140"/>
    <cellStyle name="Accent6" xfId="38" builtinId="49" customBuiltin="1"/>
    <cellStyle name="Accent6 - 20%" xfId="1141"/>
    <cellStyle name="Accent6 - 40%" xfId="1142"/>
    <cellStyle name="Accent6 - 60%" xfId="1143"/>
    <cellStyle name="Accent6 10" xfId="1144"/>
    <cellStyle name="Accent6 11" xfId="1145"/>
    <cellStyle name="Accent6 12" xfId="1146"/>
    <cellStyle name="Accent6 13" xfId="1147"/>
    <cellStyle name="Accent6 14" xfId="1148"/>
    <cellStyle name="Accent6 15" xfId="1149"/>
    <cellStyle name="Accent6 16" xfId="1150"/>
    <cellStyle name="Accent6 17" xfId="1151"/>
    <cellStyle name="Accent6 18" xfId="1152"/>
    <cellStyle name="Accent6 19" xfId="1153"/>
    <cellStyle name="Accent6 2" xfId="1154"/>
    <cellStyle name="Accent6 20" xfId="1155"/>
    <cellStyle name="Accent6 21" xfId="1156"/>
    <cellStyle name="Accent6 22" xfId="1157"/>
    <cellStyle name="Accent6 23" xfId="1158"/>
    <cellStyle name="Accent6 24" xfId="1159"/>
    <cellStyle name="Accent6 25" xfId="1160"/>
    <cellStyle name="Accent6 26" xfId="1161"/>
    <cellStyle name="Accent6 27" xfId="1162"/>
    <cellStyle name="Accent6 28" xfId="1163"/>
    <cellStyle name="Accent6 29" xfId="1164"/>
    <cellStyle name="Accent6 3" xfId="1165"/>
    <cellStyle name="Accent6 30" xfId="1166"/>
    <cellStyle name="Accent6 31" xfId="1167"/>
    <cellStyle name="Accent6 32" xfId="1168"/>
    <cellStyle name="Accent6 33" xfId="1169"/>
    <cellStyle name="Accent6 34" xfId="1170"/>
    <cellStyle name="Accent6 35" xfId="1171"/>
    <cellStyle name="Accent6 36" xfId="1172"/>
    <cellStyle name="Accent6 37" xfId="1173"/>
    <cellStyle name="Accent6 38" xfId="1174"/>
    <cellStyle name="Accent6 39" xfId="1175"/>
    <cellStyle name="Accent6 4" xfId="1176"/>
    <cellStyle name="Accent6 40" xfId="1177"/>
    <cellStyle name="Accent6 41" xfId="1178"/>
    <cellStyle name="Accent6 42" xfId="1179"/>
    <cellStyle name="Accent6 43" xfId="1180"/>
    <cellStyle name="Accent6 44" xfId="1181"/>
    <cellStyle name="Accent6 45" xfId="1182"/>
    <cellStyle name="Accent6 46" xfId="1183"/>
    <cellStyle name="Accent6 47" xfId="1184"/>
    <cellStyle name="Accent6 48" xfId="1185"/>
    <cellStyle name="Accent6 49" xfId="1186"/>
    <cellStyle name="Accent6 5" xfId="1187"/>
    <cellStyle name="Accent6 50" xfId="1188"/>
    <cellStyle name="Accent6 51" xfId="1189"/>
    <cellStyle name="Accent6 52" xfId="1190"/>
    <cellStyle name="Accent6 53" xfId="1191"/>
    <cellStyle name="Accent6 54" xfId="1192"/>
    <cellStyle name="Accent6 55" xfId="1193"/>
    <cellStyle name="Accent6 56" xfId="1194"/>
    <cellStyle name="Accent6 57" xfId="1195"/>
    <cellStyle name="Accent6 58" xfId="1196"/>
    <cellStyle name="Accent6 59" xfId="1197"/>
    <cellStyle name="Accent6 6" xfId="1198"/>
    <cellStyle name="Accent6 60" xfId="1199"/>
    <cellStyle name="Accent6 61" xfId="1200"/>
    <cellStyle name="Accent6 62" xfId="1201"/>
    <cellStyle name="Accent6 63" xfId="1202"/>
    <cellStyle name="Accent6 64" xfId="1203"/>
    <cellStyle name="Accent6 65" xfId="1204"/>
    <cellStyle name="Accent6 66" xfId="1205"/>
    <cellStyle name="Accent6 67" xfId="1206"/>
    <cellStyle name="Accent6 68" xfId="1207"/>
    <cellStyle name="Accent6 69" xfId="1208"/>
    <cellStyle name="Accent6 7" xfId="1209"/>
    <cellStyle name="Accent6 70" xfId="1210"/>
    <cellStyle name="Accent6 71" xfId="1211"/>
    <cellStyle name="Accent6 72" xfId="1212"/>
    <cellStyle name="Accent6 73" xfId="1213"/>
    <cellStyle name="Accent6 74" xfId="1214"/>
    <cellStyle name="Accent6 75" xfId="1215"/>
    <cellStyle name="Accent6 76" xfId="1216"/>
    <cellStyle name="Accent6 77" xfId="1217"/>
    <cellStyle name="Accent6 78" xfId="1218"/>
    <cellStyle name="Accent6 79" xfId="1219"/>
    <cellStyle name="Accent6 8" xfId="1220"/>
    <cellStyle name="Accent6 80" xfId="1221"/>
    <cellStyle name="Accent6 81" xfId="1222"/>
    <cellStyle name="Accent6 82" xfId="1223"/>
    <cellStyle name="Accent6 83" xfId="1224"/>
    <cellStyle name="Accent6 84" xfId="1225"/>
    <cellStyle name="Accent6 9" xfId="1226"/>
    <cellStyle name="Bad" xfId="7" builtinId="27" customBuiltin="1"/>
    <cellStyle name="Bad 10" xfId="1227"/>
    <cellStyle name="Bad 11" xfId="1228"/>
    <cellStyle name="Bad 12" xfId="1229"/>
    <cellStyle name="Bad 13" xfId="1230"/>
    <cellStyle name="Bad 2" xfId="1231"/>
    <cellStyle name="Bad 3" xfId="1232"/>
    <cellStyle name="Bad 4" xfId="1233"/>
    <cellStyle name="Bad 5" xfId="1234"/>
    <cellStyle name="Bad 6" xfId="1235"/>
    <cellStyle name="Bad 7" xfId="1236"/>
    <cellStyle name="Bad 8" xfId="1237"/>
    <cellStyle name="Bad 9" xfId="1238"/>
    <cellStyle name="Calc Currency (0)" xfId="1239"/>
    <cellStyle name="Calculation" xfId="11" builtinId="22" customBuiltin="1"/>
    <cellStyle name="Calculation 10" xfId="1240"/>
    <cellStyle name="Calculation 11" xfId="1241"/>
    <cellStyle name="Calculation 12" xfId="1242"/>
    <cellStyle name="Calculation 13" xfId="1243"/>
    <cellStyle name="Calculation 2" xfId="1244"/>
    <cellStyle name="Calculation 3" xfId="1245"/>
    <cellStyle name="Calculation 4" xfId="1246"/>
    <cellStyle name="Calculation 5" xfId="1247"/>
    <cellStyle name="Calculation 6" xfId="1248"/>
    <cellStyle name="Calculation 7" xfId="1249"/>
    <cellStyle name="Calculation 8" xfId="1250"/>
    <cellStyle name="Calculation 9" xfId="1251"/>
    <cellStyle name="Check Cell" xfId="13" builtinId="23" customBuiltin="1"/>
    <cellStyle name="Check Cell 10" xfId="1252"/>
    <cellStyle name="Check Cell 11" xfId="1253"/>
    <cellStyle name="Check Cell 12" xfId="1254"/>
    <cellStyle name="Check Cell 13" xfId="1255"/>
    <cellStyle name="Check Cell 2" xfId="1256"/>
    <cellStyle name="Check Cell 3" xfId="1257"/>
    <cellStyle name="Check Cell 4" xfId="1258"/>
    <cellStyle name="Check Cell 5" xfId="1259"/>
    <cellStyle name="Check Cell 6" xfId="1260"/>
    <cellStyle name="Check Cell 7" xfId="1261"/>
    <cellStyle name="Check Cell 8" xfId="1262"/>
    <cellStyle name="Check Cell 9" xfId="1263"/>
    <cellStyle name="CheckCell" xfId="1264"/>
    <cellStyle name="Comma" xfId="42" builtinId="3"/>
    <cellStyle name="Comma 10" xfId="1265"/>
    <cellStyle name="Comma 2" xfId="1266"/>
    <cellStyle name="Comma 2 2" xfId="1267"/>
    <cellStyle name="Comma 2 3" xfId="1268"/>
    <cellStyle name="Comma 3" xfId="1269"/>
    <cellStyle name="Comma 3 2" xfId="1270"/>
    <cellStyle name="Comma 4" xfId="1271"/>
    <cellStyle name="Comma 4 2" xfId="1272"/>
    <cellStyle name="Comma 5" xfId="1273"/>
    <cellStyle name="Comma 5 2" xfId="1274"/>
    <cellStyle name="Comma 6" xfId="1275"/>
    <cellStyle name="Comma 6 2" xfId="1276"/>
    <cellStyle name="Comma 7" xfId="1277"/>
    <cellStyle name="Comma 7 2" xfId="1278"/>
    <cellStyle name="Comma 8" xfId="1279"/>
    <cellStyle name="Comma 8 2" xfId="1280"/>
    <cellStyle name="Comma 9" xfId="1281"/>
    <cellStyle name="Comma0" xfId="1282"/>
    <cellStyle name="Comma0 - Style2" xfId="1283"/>
    <cellStyle name="Comma0 - Style4" xfId="1284"/>
    <cellStyle name="Comma0 - Style5" xfId="1285"/>
    <cellStyle name="Comma0_00COS Ind Allocators" xfId="1286"/>
    <cellStyle name="Comma1 - Style1" xfId="1287"/>
    <cellStyle name="Copied" xfId="1288"/>
    <cellStyle name="COST1" xfId="1289"/>
    <cellStyle name="Curren - Style1" xfId="1290"/>
    <cellStyle name="Curren - Style2" xfId="1291"/>
    <cellStyle name="Curren - Style5" xfId="1292"/>
    <cellStyle name="Curren - Style6" xfId="1293"/>
    <cellStyle name="Currency 10" xfId="1294"/>
    <cellStyle name="Currency 2" xfId="1295"/>
    <cellStyle name="Currency 2 2" xfId="1296"/>
    <cellStyle name="Currency 3" xfId="1297"/>
    <cellStyle name="Currency 4" xfId="1298"/>
    <cellStyle name="Currency 5" xfId="1299"/>
    <cellStyle name="Currency 6" xfId="1300"/>
    <cellStyle name="Currency 7" xfId="1301"/>
    <cellStyle name="Currency 8" xfId="1302"/>
    <cellStyle name="Currency 9" xfId="1303"/>
    <cellStyle name="Currency0" xfId="1304"/>
    <cellStyle name="Date" xfId="1305"/>
    <cellStyle name="Emphasis 1" xfId="1306"/>
    <cellStyle name="Emphasis 2" xfId="1307"/>
    <cellStyle name="Emphasis 3" xfId="1308"/>
    <cellStyle name="Entered" xfId="1309"/>
    <cellStyle name="Explanatory Text" xfId="16" builtinId="53" customBuiltin="1"/>
    <cellStyle name="Explanatory Text 10" xfId="1310"/>
    <cellStyle name="Explanatory Text 11" xfId="1311"/>
    <cellStyle name="Explanatory Text 12" xfId="1312"/>
    <cellStyle name="Explanatory Text 13" xfId="1313"/>
    <cellStyle name="Explanatory Text 2" xfId="1314"/>
    <cellStyle name="Explanatory Text 3" xfId="1315"/>
    <cellStyle name="Explanatory Text 4" xfId="1316"/>
    <cellStyle name="Explanatory Text 5" xfId="1317"/>
    <cellStyle name="Explanatory Text 6" xfId="1318"/>
    <cellStyle name="Explanatory Text 7" xfId="1319"/>
    <cellStyle name="Explanatory Text 8" xfId="1320"/>
    <cellStyle name="Explanatory Text 9" xfId="1321"/>
    <cellStyle name="Fixed" xfId="1322"/>
    <cellStyle name="Fixed3 - Style3" xfId="1323"/>
    <cellStyle name="Good" xfId="6" builtinId="26" customBuiltin="1"/>
    <cellStyle name="Good 10" xfId="1324"/>
    <cellStyle name="Good 11" xfId="1325"/>
    <cellStyle name="Good 12" xfId="1326"/>
    <cellStyle name="Good 13" xfId="1327"/>
    <cellStyle name="Good 2" xfId="1328"/>
    <cellStyle name="Good 3" xfId="1329"/>
    <cellStyle name="Good 4" xfId="1330"/>
    <cellStyle name="Good 5" xfId="1331"/>
    <cellStyle name="Good 6" xfId="1332"/>
    <cellStyle name="Good 7" xfId="1333"/>
    <cellStyle name="Good 8" xfId="1334"/>
    <cellStyle name="Good 9" xfId="1335"/>
    <cellStyle name="Grey" xfId="1336"/>
    <cellStyle name="Header1" xfId="1337"/>
    <cellStyle name="Header2" xfId="1338"/>
    <cellStyle name="Heading 1" xfId="2" builtinId="16" customBuiltin="1"/>
    <cellStyle name="Heading 1 10" xfId="1339"/>
    <cellStyle name="Heading 1 11" xfId="1340"/>
    <cellStyle name="Heading 1 12" xfId="1341"/>
    <cellStyle name="Heading 1 13" xfId="1342"/>
    <cellStyle name="Heading 1 2" xfId="1343"/>
    <cellStyle name="Heading 1 3" xfId="1344"/>
    <cellStyle name="Heading 1 4" xfId="1345"/>
    <cellStyle name="Heading 1 5" xfId="1346"/>
    <cellStyle name="Heading 1 6" xfId="1347"/>
    <cellStyle name="Heading 1 7" xfId="1348"/>
    <cellStyle name="Heading 1 8" xfId="1349"/>
    <cellStyle name="Heading 1 9" xfId="1350"/>
    <cellStyle name="Heading 2" xfId="3" builtinId="17" customBuiltin="1"/>
    <cellStyle name="Heading 2 10" xfId="1351"/>
    <cellStyle name="Heading 2 11" xfId="1352"/>
    <cellStyle name="Heading 2 12" xfId="1353"/>
    <cellStyle name="Heading 2 13" xfId="1354"/>
    <cellStyle name="Heading 2 2" xfId="1355"/>
    <cellStyle name="Heading 2 3" xfId="1356"/>
    <cellStyle name="Heading 2 4" xfId="1357"/>
    <cellStyle name="Heading 2 5" xfId="1358"/>
    <cellStyle name="Heading 2 6" xfId="1359"/>
    <cellStyle name="Heading 2 7" xfId="1360"/>
    <cellStyle name="Heading 2 8" xfId="1361"/>
    <cellStyle name="Heading 2 9" xfId="1362"/>
    <cellStyle name="Heading 3" xfId="4" builtinId="18" customBuiltin="1"/>
    <cellStyle name="Heading 3 10" xfId="1363"/>
    <cellStyle name="Heading 3 11" xfId="1364"/>
    <cellStyle name="Heading 3 12" xfId="1365"/>
    <cellStyle name="Heading 3 13" xfId="1366"/>
    <cellStyle name="Heading 3 2" xfId="1367"/>
    <cellStyle name="Heading 3 3" xfId="1368"/>
    <cellStyle name="Heading 3 4" xfId="1369"/>
    <cellStyle name="Heading 3 5" xfId="1370"/>
    <cellStyle name="Heading 3 6" xfId="1371"/>
    <cellStyle name="Heading 3 7" xfId="1372"/>
    <cellStyle name="Heading 3 8" xfId="1373"/>
    <cellStyle name="Heading 3 9" xfId="1374"/>
    <cellStyle name="Heading 4" xfId="5" builtinId="19" customBuiltin="1"/>
    <cellStyle name="Heading 4 10" xfId="1375"/>
    <cellStyle name="Heading 4 11" xfId="1376"/>
    <cellStyle name="Heading 4 12" xfId="1377"/>
    <cellStyle name="Heading 4 13" xfId="1378"/>
    <cellStyle name="Heading 4 2" xfId="1379"/>
    <cellStyle name="Heading 4 3" xfId="1380"/>
    <cellStyle name="Heading 4 4" xfId="1381"/>
    <cellStyle name="Heading 4 5" xfId="1382"/>
    <cellStyle name="Heading 4 6" xfId="1383"/>
    <cellStyle name="Heading 4 7" xfId="1384"/>
    <cellStyle name="Heading 4 8" xfId="1385"/>
    <cellStyle name="Heading 4 9" xfId="1386"/>
    <cellStyle name="Heading1" xfId="1387"/>
    <cellStyle name="Heading2" xfId="1388"/>
    <cellStyle name="Input" xfId="9" builtinId="20" customBuiltin="1"/>
    <cellStyle name="Input [yellow]" xfId="1389"/>
    <cellStyle name="Input 10" xfId="1390"/>
    <cellStyle name="Input 11" xfId="1391"/>
    <cellStyle name="Input 12" xfId="1392"/>
    <cellStyle name="Input 13" xfId="1393"/>
    <cellStyle name="Input 14" xfId="1394"/>
    <cellStyle name="Input 15" xfId="1395"/>
    <cellStyle name="Input 16" xfId="1396"/>
    <cellStyle name="Input 17" xfId="1397"/>
    <cellStyle name="Input 18" xfId="1398"/>
    <cellStyle name="Input 19" xfId="1399"/>
    <cellStyle name="Input 2" xfId="1400"/>
    <cellStyle name="Input 20" xfId="1401"/>
    <cellStyle name="Input 21" xfId="1402"/>
    <cellStyle name="Input 22" xfId="1403"/>
    <cellStyle name="Input 23" xfId="1404"/>
    <cellStyle name="Input 24" xfId="1405"/>
    <cellStyle name="Input 25" xfId="1406"/>
    <cellStyle name="Input 26" xfId="1407"/>
    <cellStyle name="Input 27" xfId="1408"/>
    <cellStyle name="Input 28" xfId="1409"/>
    <cellStyle name="Input 29" xfId="1410"/>
    <cellStyle name="Input 3" xfId="1411"/>
    <cellStyle name="Input 30" xfId="1412"/>
    <cellStyle name="Input 31" xfId="1413"/>
    <cellStyle name="Input 32" xfId="1414"/>
    <cellStyle name="Input 33" xfId="1415"/>
    <cellStyle name="Input 34" xfId="1416"/>
    <cellStyle name="Input 35" xfId="1417"/>
    <cellStyle name="Input 36" xfId="1418"/>
    <cellStyle name="Input 37" xfId="1419"/>
    <cellStyle name="Input 38" xfId="1420"/>
    <cellStyle name="Input 39" xfId="1421"/>
    <cellStyle name="Input 4" xfId="1422"/>
    <cellStyle name="Input 40" xfId="1423"/>
    <cellStyle name="Input 41" xfId="1424"/>
    <cellStyle name="Input 42" xfId="1425"/>
    <cellStyle name="Input 43" xfId="1426"/>
    <cellStyle name="Input 44" xfId="1427"/>
    <cellStyle name="Input 45" xfId="1428"/>
    <cellStyle name="Input 46" xfId="1429"/>
    <cellStyle name="Input 47" xfId="1430"/>
    <cellStyle name="Input 48" xfId="1431"/>
    <cellStyle name="Input 49" xfId="1432"/>
    <cellStyle name="Input 5" xfId="1433"/>
    <cellStyle name="Input 50" xfId="1434"/>
    <cellStyle name="Input 51" xfId="1435"/>
    <cellStyle name="Input 52" xfId="1436"/>
    <cellStyle name="Input 53" xfId="1437"/>
    <cellStyle name="Input 54" xfId="1438"/>
    <cellStyle name="Input 55" xfId="1439"/>
    <cellStyle name="Input 56" xfId="1440"/>
    <cellStyle name="Input 57" xfId="1441"/>
    <cellStyle name="Input 58" xfId="1442"/>
    <cellStyle name="Input 59" xfId="1443"/>
    <cellStyle name="Input 6" xfId="1444"/>
    <cellStyle name="Input 60" xfId="1445"/>
    <cellStyle name="Input 61" xfId="1446"/>
    <cellStyle name="Input 62" xfId="1447"/>
    <cellStyle name="Input 63" xfId="1448"/>
    <cellStyle name="Input 64" xfId="1449"/>
    <cellStyle name="Input 65" xfId="1450"/>
    <cellStyle name="Input 66" xfId="1451"/>
    <cellStyle name="Input 67" xfId="1452"/>
    <cellStyle name="Input 68" xfId="1453"/>
    <cellStyle name="Input 69" xfId="1454"/>
    <cellStyle name="Input 7" xfId="1455"/>
    <cellStyle name="Input 70" xfId="1456"/>
    <cellStyle name="Input 71" xfId="1457"/>
    <cellStyle name="Input 72" xfId="1458"/>
    <cellStyle name="Input 73" xfId="1459"/>
    <cellStyle name="Input 74" xfId="1460"/>
    <cellStyle name="Input 75" xfId="1461"/>
    <cellStyle name="Input 76" xfId="1462"/>
    <cellStyle name="Input 77" xfId="1463"/>
    <cellStyle name="Input 78" xfId="1464"/>
    <cellStyle name="Input 79" xfId="1465"/>
    <cellStyle name="Input 8" xfId="1466"/>
    <cellStyle name="Input 80" xfId="1467"/>
    <cellStyle name="Input 81" xfId="1468"/>
    <cellStyle name="Input 82" xfId="1469"/>
    <cellStyle name="Input 83" xfId="1470"/>
    <cellStyle name="Input 84" xfId="1471"/>
    <cellStyle name="Input 9" xfId="1472"/>
    <cellStyle name="Input Cells" xfId="1473"/>
    <cellStyle name="Input Cells Percent" xfId="1474"/>
    <cellStyle name="Lines" xfId="1475"/>
    <cellStyle name="LINKED" xfId="1476"/>
    <cellStyle name="Linked Cell" xfId="12" builtinId="24" customBuiltin="1"/>
    <cellStyle name="Linked Cell 10" xfId="1477"/>
    <cellStyle name="Linked Cell 11" xfId="1478"/>
    <cellStyle name="Linked Cell 12" xfId="1479"/>
    <cellStyle name="Linked Cell 13" xfId="1480"/>
    <cellStyle name="Linked Cell 2" xfId="1481"/>
    <cellStyle name="Linked Cell 3" xfId="1482"/>
    <cellStyle name="Linked Cell 4" xfId="1483"/>
    <cellStyle name="Linked Cell 5" xfId="1484"/>
    <cellStyle name="Linked Cell 6" xfId="1485"/>
    <cellStyle name="Linked Cell 7" xfId="1486"/>
    <cellStyle name="Linked Cell 8" xfId="1487"/>
    <cellStyle name="Linked Cell 9" xfId="1488"/>
    <cellStyle name="modified border" xfId="1489"/>
    <cellStyle name="modified border1" xfId="1490"/>
    <cellStyle name="Neutral" xfId="8" builtinId="28" customBuiltin="1"/>
    <cellStyle name="Neutral 10" xfId="1491"/>
    <cellStyle name="Neutral 11" xfId="1492"/>
    <cellStyle name="Neutral 12" xfId="1493"/>
    <cellStyle name="Neutral 13" xfId="1494"/>
    <cellStyle name="Neutral 2" xfId="1495"/>
    <cellStyle name="Neutral 3" xfId="1496"/>
    <cellStyle name="Neutral 4" xfId="1497"/>
    <cellStyle name="Neutral 5" xfId="1498"/>
    <cellStyle name="Neutral 6" xfId="1499"/>
    <cellStyle name="Neutral 7" xfId="1500"/>
    <cellStyle name="Neutral 8" xfId="1501"/>
    <cellStyle name="Neutral 9" xfId="1502"/>
    <cellStyle name="no dec" xfId="1503"/>
    <cellStyle name="Normal" xfId="0" builtinId="0"/>
    <cellStyle name="Normal - Style1" xfId="1504"/>
    <cellStyle name="Normal 10" xfId="1505"/>
    <cellStyle name="Normal 10 2" xfId="1506"/>
    <cellStyle name="Normal 11" xfId="1507"/>
    <cellStyle name="Normal 11 2" xfId="1508"/>
    <cellStyle name="Normal 12" xfId="1509"/>
    <cellStyle name="Normal 12 2" xfId="1510"/>
    <cellStyle name="Normal 13" xfId="1511"/>
    <cellStyle name="Normal 13 2" xfId="1512"/>
    <cellStyle name="Normal 14" xfId="1513"/>
    <cellStyle name="Normal 14 2" xfId="1514"/>
    <cellStyle name="Normal 15" xfId="1515"/>
    <cellStyle name="Normal 15 2" xfId="1516"/>
    <cellStyle name="Normal 16" xfId="1517"/>
    <cellStyle name="Normal 16 2" xfId="1518"/>
    <cellStyle name="Normal 17" xfId="1519"/>
    <cellStyle name="Normal 17 2" xfId="1520"/>
    <cellStyle name="Normal 18" xfId="1521"/>
    <cellStyle name="Normal 18 2" xfId="1522"/>
    <cellStyle name="Normal 19" xfId="1523"/>
    <cellStyle name="Normal 19 2" xfId="1524"/>
    <cellStyle name="Normal 2" xfId="1525"/>
    <cellStyle name="Normal 2 2" xfId="1526"/>
    <cellStyle name="Normal 2 3" xfId="1527"/>
    <cellStyle name="Normal 2_Allocation Method - Working File" xfId="1528"/>
    <cellStyle name="Normal 20" xfId="1529"/>
    <cellStyle name="Normal 20 2" xfId="1530"/>
    <cellStyle name="Normal 21" xfId="1531"/>
    <cellStyle name="Normal 21 2" xfId="1532"/>
    <cellStyle name="Normal 22" xfId="1533"/>
    <cellStyle name="Normal 22 2" xfId="1534"/>
    <cellStyle name="Normal 23" xfId="1535"/>
    <cellStyle name="Normal 23 2" xfId="1536"/>
    <cellStyle name="Normal 24" xfId="1537"/>
    <cellStyle name="Normal 24 2" xfId="1538"/>
    <cellStyle name="Normal 25" xfId="1539"/>
    <cellStyle name="Normal 25 2" xfId="1540"/>
    <cellStyle name="Normal 26" xfId="1541"/>
    <cellStyle name="Normal 26 2" xfId="1542"/>
    <cellStyle name="Normal 27" xfId="1543"/>
    <cellStyle name="Normal 27 2" xfId="1544"/>
    <cellStyle name="Normal 28" xfId="1545"/>
    <cellStyle name="Normal 28 2" xfId="1546"/>
    <cellStyle name="Normal 29" xfId="1547"/>
    <cellStyle name="Normal 29 2" xfId="1548"/>
    <cellStyle name="Normal 3" xfId="1549"/>
    <cellStyle name="Normal 3 2" xfId="1550"/>
    <cellStyle name="Normal 3 3" xfId="1551"/>
    <cellStyle name="Normal 3 4" xfId="1552"/>
    <cellStyle name="Normal 30" xfId="1553"/>
    <cellStyle name="Normal 30 2" xfId="1554"/>
    <cellStyle name="Normal 31" xfId="1555"/>
    <cellStyle name="Normal 31 2" xfId="1556"/>
    <cellStyle name="Normal 32" xfId="1557"/>
    <cellStyle name="Normal 32 2" xfId="1558"/>
    <cellStyle name="Normal 33" xfId="1559"/>
    <cellStyle name="Normal 33 2" xfId="1560"/>
    <cellStyle name="Normal 34" xfId="1561"/>
    <cellStyle name="Normal 34 2" xfId="1562"/>
    <cellStyle name="Normal 35" xfId="1563"/>
    <cellStyle name="Normal 35 2" xfId="1564"/>
    <cellStyle name="Normal 36" xfId="1565"/>
    <cellStyle name="Normal 36 2" xfId="1566"/>
    <cellStyle name="Normal 37" xfId="1567"/>
    <cellStyle name="Normal 37 2" xfId="1568"/>
    <cellStyle name="Normal 38" xfId="1569"/>
    <cellStyle name="Normal 38 2" xfId="1570"/>
    <cellStyle name="Normal 39" xfId="1571"/>
    <cellStyle name="Normal 39 2" xfId="1572"/>
    <cellStyle name="Normal 4" xfId="1573"/>
    <cellStyle name="Normal 4 2" xfId="1574"/>
    <cellStyle name="Normal 40" xfId="1575"/>
    <cellStyle name="Normal 40 2" xfId="1576"/>
    <cellStyle name="Normal 41" xfId="1577"/>
    <cellStyle name="Normal 41 2" xfId="1578"/>
    <cellStyle name="Normal 42" xfId="1579"/>
    <cellStyle name="Normal 42 2" xfId="1580"/>
    <cellStyle name="Normal 43" xfId="1581"/>
    <cellStyle name="Normal 43 2" xfId="1582"/>
    <cellStyle name="Normal 44" xfId="1583"/>
    <cellStyle name="Normal 44 2" xfId="1584"/>
    <cellStyle name="Normal 45" xfId="1585"/>
    <cellStyle name="Normal 45 2" xfId="1586"/>
    <cellStyle name="Normal 46" xfId="1587"/>
    <cellStyle name="Normal 46 2" xfId="1588"/>
    <cellStyle name="Normal 47" xfId="1589"/>
    <cellStyle name="Normal 47 2" xfId="1590"/>
    <cellStyle name="Normal 48" xfId="1591"/>
    <cellStyle name="Normal 48 2" xfId="1592"/>
    <cellStyle name="Normal 49" xfId="1593"/>
    <cellStyle name="Normal 49 2" xfId="1594"/>
    <cellStyle name="Normal 5" xfId="1595"/>
    <cellStyle name="Normal 5 2" xfId="1596"/>
    <cellStyle name="Normal 50" xfId="1597"/>
    <cellStyle name="Normal 51" xfId="1598"/>
    <cellStyle name="Normal 52" xfId="1599"/>
    <cellStyle name="Normal 53" xfId="1600"/>
    <cellStyle name="Normal 54" xfId="1601"/>
    <cellStyle name="Normal 55" xfId="1602"/>
    <cellStyle name="Normal 56" xfId="1603"/>
    <cellStyle name="Normal 57" xfId="1604"/>
    <cellStyle name="Normal 58" xfId="1605"/>
    <cellStyle name="Normal 59" xfId="1606"/>
    <cellStyle name="Normal 6" xfId="1607"/>
    <cellStyle name="Normal 6 2" xfId="1608"/>
    <cellStyle name="Normal 60" xfId="1609"/>
    <cellStyle name="Normal 61" xfId="1610"/>
    <cellStyle name="Normal 62" xfId="1611"/>
    <cellStyle name="Normal 63" xfId="1612"/>
    <cellStyle name="Normal 64" xfId="1613"/>
    <cellStyle name="Normal 65" xfId="1614"/>
    <cellStyle name="Normal 66" xfId="1615"/>
    <cellStyle name="Normal 67" xfId="1616"/>
    <cellStyle name="Normal 68" xfId="1617"/>
    <cellStyle name="Normal 69" xfId="1618"/>
    <cellStyle name="Normal 7" xfId="1619"/>
    <cellStyle name="Normal 7 2" xfId="1620"/>
    <cellStyle name="Normal 70" xfId="1621"/>
    <cellStyle name="Normal 71" xfId="1622"/>
    <cellStyle name="Normal 72" xfId="1623"/>
    <cellStyle name="Normal 73" xfId="1624"/>
    <cellStyle name="Normal 74" xfId="1625"/>
    <cellStyle name="Normal 75" xfId="1626"/>
    <cellStyle name="Normal 76" xfId="1627"/>
    <cellStyle name="Normal 77" xfId="1628"/>
    <cellStyle name="Normal 8" xfId="1629"/>
    <cellStyle name="Normal 8 2" xfId="1630"/>
    <cellStyle name="Normal 9" xfId="1631"/>
    <cellStyle name="Normal 9 2" xfId="1632"/>
    <cellStyle name="Normal_Adj 08 - Wild Horse (HC)" xfId="43"/>
    <cellStyle name="Note" xfId="15" builtinId="10" customBuiltin="1"/>
    <cellStyle name="Note 10" xfId="1633"/>
    <cellStyle name="Note 10 2" xfId="1634"/>
    <cellStyle name="Note 11" xfId="1635"/>
    <cellStyle name="Note 11 2" xfId="1636"/>
    <cellStyle name="Note 12" xfId="1637"/>
    <cellStyle name="Note 12 2" xfId="1638"/>
    <cellStyle name="Note 13" xfId="1639"/>
    <cellStyle name="Note 13 2" xfId="1640"/>
    <cellStyle name="Note 14" xfId="1641"/>
    <cellStyle name="Note 14 2" xfId="1642"/>
    <cellStyle name="Note 15" xfId="1643"/>
    <cellStyle name="Note 15 2" xfId="1644"/>
    <cellStyle name="Note 16" xfId="1645"/>
    <cellStyle name="Note 16 2" xfId="1646"/>
    <cellStyle name="Note 17" xfId="1647"/>
    <cellStyle name="Note 17 2" xfId="1648"/>
    <cellStyle name="Note 18" xfId="1649"/>
    <cellStyle name="Note 18 2" xfId="1650"/>
    <cellStyle name="Note 19" xfId="1651"/>
    <cellStyle name="Note 19 2" xfId="1652"/>
    <cellStyle name="Note 2" xfId="1653"/>
    <cellStyle name="Note 2 2" xfId="1654"/>
    <cellStyle name="Note 2 3" xfId="1655"/>
    <cellStyle name="Note 2 4" xfId="1656"/>
    <cellStyle name="Note 20" xfId="1657"/>
    <cellStyle name="Note 20 2" xfId="1658"/>
    <cellStyle name="Note 21" xfId="1659"/>
    <cellStyle name="Note 22" xfId="1660"/>
    <cellStyle name="Note 23" xfId="1661"/>
    <cellStyle name="Note 24" xfId="1662"/>
    <cellStyle name="Note 25" xfId="1663"/>
    <cellStyle name="Note 26" xfId="1664"/>
    <cellStyle name="Note 27" xfId="1665"/>
    <cellStyle name="Note 28" xfId="1666"/>
    <cellStyle name="Note 3" xfId="1667"/>
    <cellStyle name="Note 3 2" xfId="1668"/>
    <cellStyle name="Note 4" xfId="1669"/>
    <cellStyle name="Note 4 2" xfId="1670"/>
    <cellStyle name="Note 5" xfId="1671"/>
    <cellStyle name="Note 5 2" xfId="1672"/>
    <cellStyle name="Note 6" xfId="1673"/>
    <cellStyle name="Note 6 2" xfId="1674"/>
    <cellStyle name="Note 7" xfId="1675"/>
    <cellStyle name="Note 7 2" xfId="1676"/>
    <cellStyle name="Note 8" xfId="1677"/>
    <cellStyle name="Note 8 2" xfId="1678"/>
    <cellStyle name="Note 9" xfId="1679"/>
    <cellStyle name="Note 9 2" xfId="1680"/>
    <cellStyle name="Output" xfId="10" builtinId="21" customBuiltin="1"/>
    <cellStyle name="Output 10" xfId="1681"/>
    <cellStyle name="Output 11" xfId="1682"/>
    <cellStyle name="Output 12" xfId="1683"/>
    <cellStyle name="Output 13" xfId="1684"/>
    <cellStyle name="Output 2" xfId="1685"/>
    <cellStyle name="Output 3" xfId="1686"/>
    <cellStyle name="Output 4" xfId="1687"/>
    <cellStyle name="Output 5" xfId="1688"/>
    <cellStyle name="Output 6" xfId="1689"/>
    <cellStyle name="Output 7" xfId="1690"/>
    <cellStyle name="Output 8" xfId="1691"/>
    <cellStyle name="Output 9" xfId="1692"/>
    <cellStyle name="Percen - Style1" xfId="1693"/>
    <cellStyle name="Percen - Style2" xfId="1694"/>
    <cellStyle name="Percen - Style3" xfId="1695"/>
    <cellStyle name="Percent [2]" xfId="1696"/>
    <cellStyle name="Percent 2" xfId="1697"/>
    <cellStyle name="Percent 3" xfId="1698"/>
    <cellStyle name="Percent 4" xfId="1699"/>
    <cellStyle name="Percent 5" xfId="1700"/>
    <cellStyle name="Percent 6" xfId="1701"/>
    <cellStyle name="Percent 7" xfId="1702"/>
    <cellStyle name="Processing" xfId="1703"/>
    <cellStyle name="PSChar" xfId="1704"/>
    <cellStyle name="PSDate" xfId="1705"/>
    <cellStyle name="PSDec" xfId="1706"/>
    <cellStyle name="PSHeading" xfId="1707"/>
    <cellStyle name="PSInt" xfId="1708"/>
    <cellStyle name="PSSpacer" xfId="1709"/>
    <cellStyle name="purple - Style8" xfId="1710"/>
    <cellStyle name="RED" xfId="1711"/>
    <cellStyle name="Red - Style7" xfId="1712"/>
    <cellStyle name="Report" xfId="1713"/>
    <cellStyle name="Report Bar" xfId="1714"/>
    <cellStyle name="Report Heading" xfId="1715"/>
    <cellStyle name="Report Percent" xfId="1716"/>
    <cellStyle name="Report Unit Cost" xfId="1717"/>
    <cellStyle name="Reports" xfId="1718"/>
    <cellStyle name="Reports Total" xfId="1719"/>
    <cellStyle name="Reports Unit Cost Total" xfId="1720"/>
    <cellStyle name="RevList" xfId="1721"/>
    <cellStyle name="round100" xfId="1722"/>
    <cellStyle name="SAPBEXaggData" xfId="1723"/>
    <cellStyle name="SAPBEXaggData 2" xfId="1724"/>
    <cellStyle name="SAPBEXaggDataEmph" xfId="1725"/>
    <cellStyle name="SAPBEXaggDataEmph 2" xfId="1726"/>
    <cellStyle name="SAPBEXaggItem" xfId="1727"/>
    <cellStyle name="SAPBEXaggItem 2" xfId="1728"/>
    <cellStyle name="SAPBEXaggItemX" xfId="1729"/>
    <cellStyle name="SAPBEXaggItemX 2" xfId="1730"/>
    <cellStyle name="SAPBEXchaText" xfId="1731"/>
    <cellStyle name="SAPBEXchaText 2" xfId="1732"/>
    <cellStyle name="SAPBEXexcBad7" xfId="1733"/>
    <cellStyle name="SAPBEXexcBad7 2" xfId="1734"/>
    <cellStyle name="SAPBEXexcBad8" xfId="1735"/>
    <cellStyle name="SAPBEXexcBad8 2" xfId="1736"/>
    <cellStyle name="SAPBEXexcBad9" xfId="1737"/>
    <cellStyle name="SAPBEXexcBad9 2" xfId="1738"/>
    <cellStyle name="SAPBEXexcCritical4" xfId="1739"/>
    <cellStyle name="SAPBEXexcCritical4 2" xfId="1740"/>
    <cellStyle name="SAPBEXexcCritical5" xfId="1741"/>
    <cellStyle name="SAPBEXexcCritical5 2" xfId="1742"/>
    <cellStyle name="SAPBEXexcCritical6" xfId="1743"/>
    <cellStyle name="SAPBEXexcCritical6 2" xfId="1744"/>
    <cellStyle name="SAPBEXexcGood1" xfId="1745"/>
    <cellStyle name="SAPBEXexcGood1 2" xfId="1746"/>
    <cellStyle name="SAPBEXexcGood2" xfId="1747"/>
    <cellStyle name="SAPBEXexcGood2 2" xfId="1748"/>
    <cellStyle name="SAPBEXexcGood3" xfId="1749"/>
    <cellStyle name="SAPBEXexcGood3 2" xfId="1750"/>
    <cellStyle name="SAPBEXfilterDrill" xfId="1751"/>
    <cellStyle name="SAPBEXfilterDrill 2" xfId="1752"/>
    <cellStyle name="SAPBEXfilterItem" xfId="1753"/>
    <cellStyle name="SAPBEXfilterItem 2" xfId="1754"/>
    <cellStyle name="SAPBEXfilterText" xfId="1755"/>
    <cellStyle name="SAPBEXfilterText 2" xfId="1756"/>
    <cellStyle name="SAPBEXformats" xfId="1757"/>
    <cellStyle name="SAPBEXformats 2" xfId="1758"/>
    <cellStyle name="SAPBEXheaderItem" xfId="1759"/>
    <cellStyle name="SAPBEXheaderItem 2" xfId="1760"/>
    <cellStyle name="SAPBEXheaderItem 3" xfId="1761"/>
    <cellStyle name="SAPBEXheaderText" xfId="1762"/>
    <cellStyle name="SAPBEXheaderText 2" xfId="1763"/>
    <cellStyle name="SAPBEXheaderText 3" xfId="1764"/>
    <cellStyle name="SAPBEXHLevel0" xfId="1765"/>
    <cellStyle name="SAPBEXHLevel0 2" xfId="1766"/>
    <cellStyle name="SAPBEXHLevel0X" xfId="1767"/>
    <cellStyle name="SAPBEXHLevel0X 2" xfId="1768"/>
    <cellStyle name="SAPBEXHLevel1" xfId="1769"/>
    <cellStyle name="SAPBEXHLevel1 2" xfId="1770"/>
    <cellStyle name="SAPBEXHLevel1X" xfId="1771"/>
    <cellStyle name="SAPBEXHLevel1X 2" xfId="1772"/>
    <cellStyle name="SAPBEXHLevel2" xfId="1773"/>
    <cellStyle name="SAPBEXHLevel2 2" xfId="1774"/>
    <cellStyle name="SAPBEXHLevel2X" xfId="1775"/>
    <cellStyle name="SAPBEXHLevel2X 2" xfId="1776"/>
    <cellStyle name="SAPBEXHLevel3" xfId="1777"/>
    <cellStyle name="SAPBEXHLevel3 2" xfId="1778"/>
    <cellStyle name="SAPBEXHLevel3X" xfId="1779"/>
    <cellStyle name="SAPBEXHLevel3X 2" xfId="1780"/>
    <cellStyle name="SAPBEXinputData" xfId="1781"/>
    <cellStyle name="SAPBEXinputData 2" xfId="1782"/>
    <cellStyle name="SAPBEXItemHeader" xfId="1783"/>
    <cellStyle name="SAPBEXresData" xfId="1784"/>
    <cellStyle name="SAPBEXresData 2" xfId="1785"/>
    <cellStyle name="SAPBEXresDataEmph" xfId="1786"/>
    <cellStyle name="SAPBEXresDataEmph 2" xfId="1787"/>
    <cellStyle name="SAPBEXresItem" xfId="1788"/>
    <cellStyle name="SAPBEXresItem 2" xfId="1789"/>
    <cellStyle name="SAPBEXresItemX" xfId="1790"/>
    <cellStyle name="SAPBEXresItemX 2" xfId="1791"/>
    <cellStyle name="SAPBEXstdData" xfId="1792"/>
    <cellStyle name="SAPBEXstdData 2" xfId="1793"/>
    <cellStyle name="SAPBEXstdDataEmph" xfId="1794"/>
    <cellStyle name="SAPBEXstdDataEmph 2" xfId="1795"/>
    <cellStyle name="SAPBEXstdItem" xfId="1796"/>
    <cellStyle name="SAPBEXstdItem 2" xfId="1797"/>
    <cellStyle name="SAPBEXstdItemX" xfId="1798"/>
    <cellStyle name="SAPBEXstdItemX 2" xfId="1799"/>
    <cellStyle name="SAPBEXtitle" xfId="1800"/>
    <cellStyle name="SAPBEXtitle 2" xfId="1801"/>
    <cellStyle name="SAPBEXunassignedItem" xfId="1802"/>
    <cellStyle name="SAPBEXundefined" xfId="1803"/>
    <cellStyle name="SAPBEXundefined 2" xfId="1804"/>
    <cellStyle name="shade" xfId="1805"/>
    <cellStyle name="Sheet Title" xfId="1806"/>
    <cellStyle name="StmtTtl1" xfId="1807"/>
    <cellStyle name="StmtTtl2" xfId="1808"/>
    <cellStyle name="STYL1 - Style1" xfId="1809"/>
    <cellStyle name="Style 1" xfId="1810"/>
    <cellStyle name="Style 1 2" xfId="1811"/>
    <cellStyle name="Style 1 3" xfId="1812"/>
    <cellStyle name="Style 1 3 2" xfId="1813"/>
    <cellStyle name="Style 1 3 2 2" xfId="1814"/>
    <cellStyle name="Style 1 3 3" xfId="1815"/>
    <cellStyle name="Style 1 3 4" xfId="1816"/>
    <cellStyle name="Style 1 4" xfId="1817"/>
    <cellStyle name="Subtotal" xfId="1818"/>
    <cellStyle name="Sub-total" xfId="1819"/>
    <cellStyle name="Title" xfId="1" builtinId="15" customBuiltin="1"/>
    <cellStyle name="Title 10" xfId="1820"/>
    <cellStyle name="Title 11" xfId="1821"/>
    <cellStyle name="Title 12" xfId="1822"/>
    <cellStyle name="Title 13" xfId="1823"/>
    <cellStyle name="Title 2" xfId="1824"/>
    <cellStyle name="Title 3" xfId="1825"/>
    <cellStyle name="Title 4" xfId="1826"/>
    <cellStyle name="Title 5" xfId="1827"/>
    <cellStyle name="Title 6" xfId="1828"/>
    <cellStyle name="Title 7" xfId="1829"/>
    <cellStyle name="Title 8" xfId="1830"/>
    <cellStyle name="Title 9" xfId="1831"/>
    <cellStyle name="Title: Major" xfId="1832"/>
    <cellStyle name="Title: Minor" xfId="1833"/>
    <cellStyle name="Title: Worksheet" xfId="1834"/>
    <cellStyle name="Total" xfId="17" builtinId="25" customBuiltin="1"/>
    <cellStyle name="Total 10" xfId="1835"/>
    <cellStyle name="Total 11" xfId="1836"/>
    <cellStyle name="Total 12" xfId="1837"/>
    <cellStyle name="Total 13" xfId="1838"/>
    <cellStyle name="Total 2" xfId="1839"/>
    <cellStyle name="Total 3" xfId="1840"/>
    <cellStyle name="Total 4" xfId="1841"/>
    <cellStyle name="Total 5" xfId="1842"/>
    <cellStyle name="Total 6" xfId="1843"/>
    <cellStyle name="Total 7" xfId="1844"/>
    <cellStyle name="Total 8" xfId="1845"/>
    <cellStyle name="Total 9" xfId="1846"/>
    <cellStyle name="Total4 - Style4" xfId="1847"/>
    <cellStyle name="Warning Text" xfId="14" builtinId="11" customBuiltin="1"/>
    <cellStyle name="Warning Text 10" xfId="1848"/>
    <cellStyle name="Warning Text 11" xfId="1849"/>
    <cellStyle name="Warning Text 12" xfId="1850"/>
    <cellStyle name="Warning Text 13" xfId="1851"/>
    <cellStyle name="Warning Text 2" xfId="1852"/>
    <cellStyle name="Warning Text 3" xfId="1853"/>
    <cellStyle name="Warning Text 4" xfId="1854"/>
    <cellStyle name="Warning Text 5" xfId="1855"/>
    <cellStyle name="Warning Text 6" xfId="1856"/>
    <cellStyle name="Warning Text 7" xfId="1857"/>
    <cellStyle name="Warning Text 8" xfId="1858"/>
    <cellStyle name="Warning Text 9" xfId="18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17"/>
  <sheetViews>
    <sheetView tabSelected="1" workbookViewId="0">
      <selection activeCell="C29" sqref="C29"/>
    </sheetView>
  </sheetViews>
  <sheetFormatPr defaultColWidth="9.140625" defaultRowHeight="12.75" x14ac:dyDescent="0.2"/>
  <cols>
    <col min="1" max="16384" width="9.140625" style="110"/>
  </cols>
  <sheetData>
    <row r="3" spans="1:1" ht="30" x14ac:dyDescent="0.5">
      <c r="A3" s="109" t="s">
        <v>412</v>
      </c>
    </row>
    <row r="11" spans="1:1" ht="30" x14ac:dyDescent="0.5">
      <c r="A11" s="109"/>
    </row>
    <row r="13" spans="1:1" ht="30" x14ac:dyDescent="0.5">
      <c r="A13" s="109"/>
    </row>
    <row r="15" spans="1:1" ht="15.6" x14ac:dyDescent="0.3">
      <c r="A15" s="111" t="s">
        <v>413</v>
      </c>
    </row>
    <row r="16" spans="1:1" ht="15.6" x14ac:dyDescent="0.3">
      <c r="A16" s="111" t="s">
        <v>413</v>
      </c>
    </row>
    <row r="17" spans="1:1" ht="15.6" x14ac:dyDescent="0.3">
      <c r="A17" s="111"/>
    </row>
  </sheetData>
  <pageMargins left="0" right="0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45"/>
  <sheetViews>
    <sheetView topLeftCell="A10" zoomScaleNormal="100" workbookViewId="0">
      <selection activeCell="I16" sqref="I16"/>
    </sheetView>
  </sheetViews>
  <sheetFormatPr defaultColWidth="9.140625" defaultRowHeight="15" x14ac:dyDescent="0.25"/>
  <cols>
    <col min="1" max="1" width="40" style="1" bestFit="1" customWidth="1"/>
    <col min="2" max="2" width="15" style="1" customWidth="1"/>
    <col min="3" max="3" width="14.28515625" style="1" customWidth="1"/>
    <col min="4" max="4" width="14.7109375" style="1" customWidth="1"/>
    <col min="5" max="16384" width="9.140625" style="1"/>
  </cols>
  <sheetData>
    <row r="1" spans="1:4" x14ac:dyDescent="0.25">
      <c r="A1" s="4" t="s">
        <v>338</v>
      </c>
      <c r="B1" s="5"/>
      <c r="C1" s="5"/>
      <c r="D1" s="5"/>
    </row>
    <row r="2" spans="1:4" x14ac:dyDescent="0.25">
      <c r="A2" s="4" t="s">
        <v>339</v>
      </c>
      <c r="B2" s="5"/>
      <c r="C2" s="5"/>
      <c r="D2" s="5"/>
    </row>
    <row r="3" spans="1:4" x14ac:dyDescent="0.25">
      <c r="A3" s="209" t="s">
        <v>410</v>
      </c>
      <c r="B3" s="209"/>
      <c r="C3" s="209"/>
      <c r="D3" s="209"/>
    </row>
    <row r="4" spans="1:4" x14ac:dyDescent="0.25">
      <c r="B4" s="5"/>
      <c r="C4" s="5"/>
      <c r="D4" s="5"/>
    </row>
    <row r="5" spans="1:4" x14ac:dyDescent="0.25">
      <c r="A5" s="210" t="s">
        <v>411</v>
      </c>
      <c r="B5" s="210"/>
      <c r="C5" s="210"/>
      <c r="D5" s="210"/>
    </row>
    <row r="6" spans="1:4" x14ac:dyDescent="0.25">
      <c r="A6" s="6"/>
      <c r="B6" s="6"/>
      <c r="C6" s="6"/>
      <c r="D6" s="6"/>
    </row>
    <row r="7" spans="1:4" thickBot="1" x14ac:dyDescent="0.35">
      <c r="A7" s="7"/>
      <c r="B7" s="8" t="s">
        <v>35</v>
      </c>
      <c r="C7" s="9" t="s">
        <v>34</v>
      </c>
      <c r="D7" s="10" t="s">
        <v>340</v>
      </c>
    </row>
    <row r="8" spans="1:4" thickTop="1" x14ac:dyDescent="0.3">
      <c r="A8" s="11" t="s">
        <v>341</v>
      </c>
      <c r="B8" s="112"/>
      <c r="C8" s="113"/>
      <c r="D8" s="114"/>
    </row>
    <row r="9" spans="1:4" ht="14.45" x14ac:dyDescent="0.3">
      <c r="A9" s="12" t="s">
        <v>31</v>
      </c>
      <c r="B9" s="115">
        <v>180067283.049999</v>
      </c>
      <c r="C9" s="116">
        <v>81284790.719999999</v>
      </c>
      <c r="D9" s="117">
        <f>SUM(B9:C9)</f>
        <v>261352073.769999</v>
      </c>
    </row>
    <row r="10" spans="1:4" ht="14.45" x14ac:dyDescent="0.3">
      <c r="A10" s="12" t="s">
        <v>30</v>
      </c>
      <c r="B10" s="118">
        <v>30596.6</v>
      </c>
      <c r="C10" s="119">
        <v>0</v>
      </c>
      <c r="D10" s="120">
        <f>SUM(B10:C10)</f>
        <v>30596.6</v>
      </c>
    </row>
    <row r="11" spans="1:4" ht="14.45" x14ac:dyDescent="0.3">
      <c r="A11" s="12" t="s">
        <v>29</v>
      </c>
      <c r="B11" s="118">
        <v>16317743.689999999</v>
      </c>
      <c r="C11" s="119">
        <v>0</v>
      </c>
      <c r="D11" s="120">
        <f>SUM(B11:C11)</f>
        <v>16317743.689999999</v>
      </c>
    </row>
    <row r="12" spans="1:4" ht="14.45" x14ac:dyDescent="0.3">
      <c r="A12" s="12" t="s">
        <v>28</v>
      </c>
      <c r="B12" s="121">
        <v>6838905.5599999996</v>
      </c>
      <c r="C12" s="122">
        <v>4087740.9099999899</v>
      </c>
      <c r="D12" s="123">
        <f>SUM(B12:C12)</f>
        <v>10926646.469999989</v>
      </c>
    </row>
    <row r="13" spans="1:4" ht="14.45" x14ac:dyDescent="0.3">
      <c r="A13" s="12" t="s">
        <v>27</v>
      </c>
      <c r="B13" s="115">
        <f>SUM(B9:B12)</f>
        <v>203254528.89999899</v>
      </c>
      <c r="C13" s="116">
        <f>SUM(C9:C12)</f>
        <v>85372531.629999995</v>
      </c>
      <c r="D13" s="124">
        <f>SUM(D9:D12)</f>
        <v>288627060.52999896</v>
      </c>
    </row>
    <row r="14" spans="1:4" ht="14.45" x14ac:dyDescent="0.3">
      <c r="A14" s="11" t="s">
        <v>342</v>
      </c>
      <c r="B14" s="125"/>
      <c r="C14" s="126"/>
      <c r="D14" s="127"/>
    </row>
    <row r="15" spans="1:4" ht="14.45" x14ac:dyDescent="0.3">
      <c r="A15" s="11" t="s">
        <v>343</v>
      </c>
      <c r="B15" s="125"/>
      <c r="C15" s="126"/>
      <c r="D15" s="127"/>
    </row>
    <row r="16" spans="1:4" ht="14.45" x14ac:dyDescent="0.3">
      <c r="A16" s="11" t="s">
        <v>344</v>
      </c>
      <c r="B16" s="125"/>
      <c r="C16" s="126"/>
      <c r="D16" s="127"/>
    </row>
    <row r="17" spans="1:4" ht="14.45" x14ac:dyDescent="0.3">
      <c r="A17" s="11" t="s">
        <v>345</v>
      </c>
      <c r="B17" s="125"/>
      <c r="C17" s="126"/>
      <c r="D17" s="127"/>
    </row>
    <row r="18" spans="1:4" ht="14.45" x14ac:dyDescent="0.3">
      <c r="A18" s="12" t="s">
        <v>26</v>
      </c>
      <c r="B18" s="115">
        <v>14001656.720000001</v>
      </c>
      <c r="C18" s="116">
        <v>0</v>
      </c>
      <c r="D18" s="117">
        <f>B18+C18</f>
        <v>14001656.720000001</v>
      </c>
    </row>
    <row r="19" spans="1:4" ht="14.45" x14ac:dyDescent="0.3">
      <c r="A19" s="12" t="s">
        <v>25</v>
      </c>
      <c r="B19" s="118">
        <v>57369832.619999997</v>
      </c>
      <c r="C19" s="119">
        <v>29990722.8899999</v>
      </c>
      <c r="D19" s="120">
        <f>B19+C19</f>
        <v>87360555.509999901</v>
      </c>
    </row>
    <row r="20" spans="1:4" ht="14.45" x14ac:dyDescent="0.3">
      <c r="A20" s="12" t="s">
        <v>24</v>
      </c>
      <c r="B20" s="118">
        <v>9700719.1400000006</v>
      </c>
      <c r="C20" s="119">
        <v>0</v>
      </c>
      <c r="D20" s="120">
        <f>B20+C20</f>
        <v>9700719.1400000006</v>
      </c>
    </row>
    <row r="21" spans="1:4" ht="14.45" x14ac:dyDescent="0.3">
      <c r="A21" s="12" t="s">
        <v>23</v>
      </c>
      <c r="B21" s="121">
        <v>-5942197.9299999997</v>
      </c>
      <c r="C21" s="122">
        <v>0</v>
      </c>
      <c r="D21" s="123">
        <f>B21+C21</f>
        <v>-5942197.9299999997</v>
      </c>
    </row>
    <row r="22" spans="1:4" ht="14.45" x14ac:dyDescent="0.3">
      <c r="A22" s="12" t="s">
        <v>22</v>
      </c>
      <c r="B22" s="115">
        <f>SUM(B18:B21)</f>
        <v>75130010.550000012</v>
      </c>
      <c r="C22" s="116">
        <f>SUM(C18:C21)</f>
        <v>29990722.8899999</v>
      </c>
      <c r="D22" s="124">
        <f>SUM(D18:D21)</f>
        <v>105120733.43999991</v>
      </c>
    </row>
    <row r="23" spans="1:4" ht="14.45" x14ac:dyDescent="0.3">
      <c r="A23" s="15" t="s">
        <v>346</v>
      </c>
      <c r="B23" s="125"/>
      <c r="C23" s="126"/>
      <c r="D23" s="127"/>
    </row>
    <row r="24" spans="1:4" ht="14.45" x14ac:dyDescent="0.3">
      <c r="A24" s="12" t="s">
        <v>21</v>
      </c>
      <c r="B24" s="115">
        <v>9749166.4399999995</v>
      </c>
      <c r="C24" s="116">
        <v>324642.929999999</v>
      </c>
      <c r="D24" s="117">
        <f t="shared" ref="D24:D38" si="0">B24+C24</f>
        <v>10073809.369999999</v>
      </c>
    </row>
    <row r="25" spans="1:4" ht="14.45" x14ac:dyDescent="0.3">
      <c r="A25" s="12" t="s">
        <v>20</v>
      </c>
      <c r="B25" s="118">
        <v>1699553.93</v>
      </c>
      <c r="C25" s="119">
        <v>0</v>
      </c>
      <c r="D25" s="120">
        <f t="shared" si="0"/>
        <v>1699553.93</v>
      </c>
    </row>
    <row r="26" spans="1:4" ht="14.45" x14ac:dyDescent="0.3">
      <c r="A26" s="12" t="s">
        <v>19</v>
      </c>
      <c r="B26" s="118">
        <v>7161340.29</v>
      </c>
      <c r="C26" s="119">
        <v>3657547.49</v>
      </c>
      <c r="D26" s="120">
        <f t="shared" si="0"/>
        <v>10818887.780000001</v>
      </c>
    </row>
    <row r="27" spans="1:4" ht="14.45" x14ac:dyDescent="0.3">
      <c r="A27" s="12" t="s">
        <v>18</v>
      </c>
      <c r="B27" s="118">
        <v>3710347.3233369999</v>
      </c>
      <c r="C27" s="119">
        <v>2057661.9366629999</v>
      </c>
      <c r="D27" s="120">
        <f t="shared" si="0"/>
        <v>5768009.2599999998</v>
      </c>
    </row>
    <row r="28" spans="1:4" ht="14.45" x14ac:dyDescent="0.3">
      <c r="A28" s="12" t="s">
        <v>17</v>
      </c>
      <c r="B28" s="118">
        <v>1717729.8286699899</v>
      </c>
      <c r="C28" s="119">
        <v>653572.58132999996</v>
      </c>
      <c r="D28" s="120">
        <f t="shared" si="0"/>
        <v>2371302.4099999899</v>
      </c>
    </row>
    <row r="29" spans="1:4" ht="14.45" x14ac:dyDescent="0.3">
      <c r="A29" s="12" t="s">
        <v>16</v>
      </c>
      <c r="B29" s="118">
        <v>7534591.6699999999</v>
      </c>
      <c r="C29" s="119">
        <v>1365047.43</v>
      </c>
      <c r="D29" s="120">
        <f t="shared" si="0"/>
        <v>8899639.0999999996</v>
      </c>
    </row>
    <row r="30" spans="1:4" ht="14.45" x14ac:dyDescent="0.3">
      <c r="A30" s="12" t="s">
        <v>15</v>
      </c>
      <c r="B30" s="118">
        <v>10499616.653109999</v>
      </c>
      <c r="C30" s="119">
        <v>4468573.9468900003</v>
      </c>
      <c r="D30" s="120">
        <f t="shared" si="0"/>
        <v>14968190.6</v>
      </c>
    </row>
    <row r="31" spans="1:4" ht="14.45" x14ac:dyDescent="0.3">
      <c r="A31" s="12" t="s">
        <v>14</v>
      </c>
      <c r="B31" s="118">
        <v>22843435.911451001</v>
      </c>
      <c r="C31" s="119">
        <v>10534071.838548999</v>
      </c>
      <c r="D31" s="120">
        <f t="shared" si="0"/>
        <v>33377507.75</v>
      </c>
    </row>
    <row r="32" spans="1:4" ht="14.45" x14ac:dyDescent="0.3">
      <c r="A32" s="12" t="s">
        <v>13</v>
      </c>
      <c r="B32" s="118">
        <v>4182412.5621259999</v>
      </c>
      <c r="C32" s="119">
        <v>941581.33787399996</v>
      </c>
      <c r="D32" s="120">
        <f t="shared" si="0"/>
        <v>5123993.9000000004</v>
      </c>
    </row>
    <row r="33" spans="1:4" ht="14.45" x14ac:dyDescent="0.3">
      <c r="A33" s="12" t="s">
        <v>12</v>
      </c>
      <c r="B33" s="118">
        <v>1717072.18</v>
      </c>
      <c r="C33" s="119">
        <v>0</v>
      </c>
      <c r="D33" s="120">
        <f t="shared" si="0"/>
        <v>1717072.18</v>
      </c>
    </row>
    <row r="34" spans="1:4" ht="14.45" x14ac:dyDescent="0.3">
      <c r="A34" s="16" t="s">
        <v>11</v>
      </c>
      <c r="B34" s="118">
        <v>-1484737.8299999901</v>
      </c>
      <c r="C34" s="119">
        <v>-3780.85</v>
      </c>
      <c r="D34" s="120">
        <f t="shared" si="0"/>
        <v>-1488518.6799999902</v>
      </c>
    </row>
    <row r="35" spans="1:4" ht="14.45" x14ac:dyDescent="0.3">
      <c r="A35" s="12" t="s">
        <v>347</v>
      </c>
      <c r="B35" s="118">
        <v>-4818050.05</v>
      </c>
      <c r="C35" s="119">
        <v>0</v>
      </c>
      <c r="D35" s="120">
        <f t="shared" si="0"/>
        <v>-4818050.05</v>
      </c>
    </row>
    <row r="36" spans="1:4" ht="14.45" x14ac:dyDescent="0.3">
      <c r="A36" s="16" t="s">
        <v>10</v>
      </c>
      <c r="B36" s="118">
        <v>19140277.073527999</v>
      </c>
      <c r="C36" s="119">
        <v>8683855.7064720001</v>
      </c>
      <c r="D36" s="120">
        <f t="shared" si="0"/>
        <v>27824132.780000001</v>
      </c>
    </row>
    <row r="37" spans="1:4" ht="14.45" x14ac:dyDescent="0.3">
      <c r="A37" s="16" t="s">
        <v>9</v>
      </c>
      <c r="B37" s="118">
        <v>0</v>
      </c>
      <c r="C37" s="119">
        <v>0</v>
      </c>
      <c r="D37" s="120">
        <f t="shared" si="0"/>
        <v>0</v>
      </c>
    </row>
    <row r="38" spans="1:4" ht="14.45" x14ac:dyDescent="0.3">
      <c r="A38" s="16" t="s">
        <v>8</v>
      </c>
      <c r="B38" s="121">
        <v>14357295.07</v>
      </c>
      <c r="C38" s="122">
        <v>7996540.0300000003</v>
      </c>
      <c r="D38" s="123">
        <f t="shared" si="0"/>
        <v>22353835.100000001</v>
      </c>
    </row>
    <row r="39" spans="1:4" ht="14.45" x14ac:dyDescent="0.3">
      <c r="A39" s="15" t="s">
        <v>7</v>
      </c>
      <c r="B39" s="115">
        <f>SUM(B22:B38)</f>
        <v>173140061.60222203</v>
      </c>
      <c r="C39" s="116">
        <f>SUM(C22:C38)</f>
        <v>70670037.267777905</v>
      </c>
      <c r="D39" s="124">
        <f>SUM(D22:D38)</f>
        <v>243810098.86999992</v>
      </c>
    </row>
    <row r="40" spans="1:4" ht="14.45" x14ac:dyDescent="0.3">
      <c r="A40" s="16"/>
      <c r="B40" s="125"/>
      <c r="C40" s="126"/>
      <c r="D40" s="127"/>
    </row>
    <row r="41" spans="1:4" ht="17.45" x14ac:dyDescent="0.55000000000000004">
      <c r="A41" s="17" t="s">
        <v>6</v>
      </c>
      <c r="B41" s="128">
        <f>B13-B39</f>
        <v>30114467.297776967</v>
      </c>
      <c r="C41" s="129">
        <f>C13-C39</f>
        <v>14702494.36222209</v>
      </c>
      <c r="D41" s="130">
        <f>D13-D39</f>
        <v>44816961.659999043</v>
      </c>
    </row>
    <row r="42" spans="1:4" thickBot="1" x14ac:dyDescent="0.35">
      <c r="A42" s="18"/>
      <c r="B42" s="131"/>
      <c r="C42" s="132"/>
      <c r="D42" s="133"/>
    </row>
    <row r="43" spans="1:4" thickTop="1" x14ac:dyDescent="0.3"/>
    <row r="45" spans="1:4" hidden="1" x14ac:dyDescent="0.25">
      <c r="B45" s="100" t="e">
        <f>B41-'UIP Detail (C)'!#REF!</f>
        <v>#REF!</v>
      </c>
      <c r="C45" s="100" t="e">
        <f>C41-'UIP Detail (C)'!#REF!</f>
        <v>#REF!</v>
      </c>
      <c r="D45" s="100">
        <f>D41-'UIP Detail (C)'!E275</f>
        <v>-8.5681676864624023E-7</v>
      </c>
    </row>
  </sheetData>
  <mergeCells count="2">
    <mergeCell ref="A3:D3"/>
    <mergeCell ref="A5:D5"/>
  </mergeCells>
  <pageMargins left="0.7" right="0.7" top="0.75" bottom="0.75" header="0.3" footer="0.3"/>
  <pageSetup scale="95" orientation="portrait" r:id="rId1"/>
  <headerFooter>
    <oddHeader>&amp;RCONFIDENTIAL PER WAC 480-07-160</oddHead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9"/>
  <sheetViews>
    <sheetView topLeftCell="A29" zoomScale="85" zoomScaleNormal="85" workbookViewId="0">
      <selection activeCell="A23" sqref="A22:A23"/>
    </sheetView>
  </sheetViews>
  <sheetFormatPr defaultColWidth="9.140625" defaultRowHeight="15" x14ac:dyDescent="0.25"/>
  <cols>
    <col min="1" max="1" width="40" style="1" bestFit="1" customWidth="1"/>
    <col min="2" max="2" width="17.5703125" style="20" customWidth="1"/>
    <col min="3" max="3" width="15.28515625" style="20" customWidth="1"/>
    <col min="4" max="4" width="15.42578125" style="20" customWidth="1"/>
    <col min="5" max="5" width="14.28515625" style="20" customWidth="1"/>
    <col min="6" max="6" width="13.42578125" style="20" bestFit="1" customWidth="1"/>
    <col min="7" max="7" width="9.140625" style="20"/>
    <col min="8" max="8" width="32.42578125" style="20" customWidth="1"/>
    <col min="9" max="10" width="9.140625" style="20"/>
    <col min="11" max="16384" width="9.140625" style="1"/>
  </cols>
  <sheetData>
    <row r="1" spans="1:7" s="1" customFormat="1" ht="18" customHeight="1" x14ac:dyDescent="0.25">
      <c r="A1" s="4" t="s">
        <v>338</v>
      </c>
      <c r="B1" s="19"/>
      <c r="C1" s="19"/>
      <c r="D1" s="19"/>
      <c r="E1" s="19"/>
      <c r="F1" s="19"/>
      <c r="G1" s="20"/>
    </row>
    <row r="2" spans="1:7" s="1" customFormat="1" ht="18" customHeight="1" x14ac:dyDescent="0.25">
      <c r="A2" s="4" t="s">
        <v>348</v>
      </c>
      <c r="B2" s="19"/>
      <c r="C2" s="19"/>
      <c r="D2" s="19"/>
      <c r="E2" s="19"/>
      <c r="F2" s="19"/>
      <c r="G2" s="20"/>
    </row>
    <row r="3" spans="1:7" s="1" customFormat="1" ht="18" customHeight="1" x14ac:dyDescent="0.25">
      <c r="A3" s="4" t="str">
        <f>'Allocated (C)'!A3</f>
        <v>FOR THE MONTH ENDED NOVEMBER 30, 2016</v>
      </c>
      <c r="B3" s="19"/>
      <c r="C3" s="19"/>
      <c r="D3" s="19"/>
      <c r="E3" s="19"/>
      <c r="F3" s="19"/>
      <c r="G3" s="20"/>
    </row>
    <row r="4" spans="1:7" s="1" customFormat="1" ht="12" customHeight="1" x14ac:dyDescent="0.25">
      <c r="B4" s="20"/>
      <c r="C4" s="20"/>
      <c r="D4" s="20"/>
      <c r="E4" s="20"/>
      <c r="F4" s="20"/>
      <c r="G4" s="20"/>
    </row>
    <row r="5" spans="1:7" s="1" customFormat="1" ht="18" customHeight="1" x14ac:dyDescent="0.25">
      <c r="A5" s="7"/>
      <c r="B5" s="21" t="s">
        <v>35</v>
      </c>
      <c r="C5" s="21" t="s">
        <v>34</v>
      </c>
      <c r="D5" s="21" t="s">
        <v>33</v>
      </c>
      <c r="E5" s="21" t="s">
        <v>349</v>
      </c>
      <c r="F5" s="22" t="s">
        <v>340</v>
      </c>
      <c r="G5" s="20"/>
    </row>
    <row r="6" spans="1:7" s="1" customFormat="1" ht="18" customHeight="1" thickBot="1" x14ac:dyDescent="0.35">
      <c r="A6" s="23" t="s">
        <v>32</v>
      </c>
      <c r="B6" s="24"/>
      <c r="C6" s="24"/>
      <c r="D6" s="24"/>
      <c r="E6" s="24"/>
      <c r="F6" s="25"/>
      <c r="G6" s="20"/>
    </row>
    <row r="7" spans="1:7" s="1" customFormat="1" ht="18" customHeight="1" thickTop="1" x14ac:dyDescent="0.3">
      <c r="A7" s="15" t="s">
        <v>341</v>
      </c>
      <c r="B7" s="112"/>
      <c r="C7" s="113"/>
      <c r="D7" s="113"/>
      <c r="E7" s="113"/>
      <c r="F7" s="114"/>
      <c r="G7" s="20"/>
    </row>
    <row r="8" spans="1:7" s="1" customFormat="1" ht="18" customHeight="1" x14ac:dyDescent="0.3">
      <c r="A8" s="16" t="s">
        <v>31</v>
      </c>
      <c r="B8" s="115">
        <v>180067283.049999</v>
      </c>
      <c r="C8" s="116">
        <v>81284790.719999999</v>
      </c>
      <c r="D8" s="116">
        <v>0</v>
      </c>
      <c r="E8" s="116">
        <v>0</v>
      </c>
      <c r="F8" s="117">
        <f>SUM(B8:E8)</f>
        <v>261352073.769999</v>
      </c>
      <c r="G8" s="26"/>
    </row>
    <row r="9" spans="1:7" s="1" customFormat="1" ht="18" customHeight="1" x14ac:dyDescent="0.3">
      <c r="A9" s="16" t="s">
        <v>30</v>
      </c>
      <c r="B9" s="118">
        <v>30596.6</v>
      </c>
      <c r="C9" s="119">
        <v>0</v>
      </c>
      <c r="D9" s="119">
        <v>0</v>
      </c>
      <c r="E9" s="119">
        <v>0</v>
      </c>
      <c r="F9" s="120">
        <f>SUM(B9:E9)</f>
        <v>30596.6</v>
      </c>
      <c r="G9" s="26"/>
    </row>
    <row r="10" spans="1:7" s="1" customFormat="1" ht="18" customHeight="1" x14ac:dyDescent="0.3">
      <c r="A10" s="16" t="s">
        <v>29</v>
      </c>
      <c r="B10" s="118">
        <v>16317743.689999999</v>
      </c>
      <c r="C10" s="119">
        <v>0</v>
      </c>
      <c r="D10" s="119">
        <v>0</v>
      </c>
      <c r="E10" s="119">
        <v>0</v>
      </c>
      <c r="F10" s="120">
        <f>SUM(B10:E10)</f>
        <v>16317743.689999999</v>
      </c>
      <c r="G10" s="26"/>
    </row>
    <row r="11" spans="1:7" s="1" customFormat="1" ht="18" customHeight="1" x14ac:dyDescent="0.3">
      <c r="A11" s="16" t="s">
        <v>28</v>
      </c>
      <c r="B11" s="121">
        <v>6838905.5599999996</v>
      </c>
      <c r="C11" s="122">
        <v>4087740.9099999899</v>
      </c>
      <c r="D11" s="122">
        <v>0</v>
      </c>
      <c r="E11" s="122">
        <v>0</v>
      </c>
      <c r="F11" s="123">
        <f>SUM(B11:E11)</f>
        <v>10926646.469999989</v>
      </c>
      <c r="G11" s="26"/>
    </row>
    <row r="12" spans="1:7" s="1" customFormat="1" ht="18" customHeight="1" x14ac:dyDescent="0.3">
      <c r="A12" s="16" t="s">
        <v>27</v>
      </c>
      <c r="B12" s="115">
        <f>SUM(B8:B11)</f>
        <v>203254528.89999899</v>
      </c>
      <c r="C12" s="116">
        <f>SUM(C8:C11)</f>
        <v>85372531.629999995</v>
      </c>
      <c r="D12" s="116">
        <f>SUM(D8:D11)</f>
        <v>0</v>
      </c>
      <c r="E12" s="116">
        <f>SUM(E8:E11)</f>
        <v>0</v>
      </c>
      <c r="F12" s="117">
        <f>SUM(F8:F11)</f>
        <v>288627060.52999896</v>
      </c>
      <c r="G12" s="26"/>
    </row>
    <row r="13" spans="1:7" s="1" customFormat="1" ht="18" customHeight="1" x14ac:dyDescent="0.3">
      <c r="A13" s="15" t="s">
        <v>342</v>
      </c>
      <c r="B13" s="125"/>
      <c r="C13" s="126"/>
      <c r="D13" s="126"/>
      <c r="E13" s="126"/>
      <c r="F13" s="127"/>
      <c r="G13" s="26"/>
    </row>
    <row r="14" spans="1:7" s="1" customFormat="1" ht="18" customHeight="1" x14ac:dyDescent="0.3">
      <c r="A14" s="15" t="s">
        <v>343</v>
      </c>
      <c r="B14" s="125"/>
      <c r="C14" s="126"/>
      <c r="D14" s="126"/>
      <c r="E14" s="126"/>
      <c r="F14" s="127"/>
      <c r="G14" s="26"/>
    </row>
    <row r="15" spans="1:7" s="1" customFormat="1" ht="18" customHeight="1" x14ac:dyDescent="0.3">
      <c r="A15" s="15" t="s">
        <v>344</v>
      </c>
      <c r="B15" s="125"/>
      <c r="C15" s="126"/>
      <c r="D15" s="126"/>
      <c r="E15" s="126"/>
      <c r="F15" s="127"/>
      <c r="G15" s="26"/>
    </row>
    <row r="16" spans="1:7" s="1" customFormat="1" ht="18" customHeight="1" x14ac:dyDescent="0.3">
      <c r="A16" s="15" t="s">
        <v>345</v>
      </c>
      <c r="B16" s="125"/>
      <c r="C16" s="126"/>
      <c r="D16" s="126"/>
      <c r="E16" s="126"/>
      <c r="F16" s="127"/>
      <c r="G16" s="26"/>
    </row>
    <row r="17" spans="1:7" s="1" customFormat="1" ht="18" customHeight="1" x14ac:dyDescent="0.3">
      <c r="A17" s="16" t="s">
        <v>26</v>
      </c>
      <c r="B17" s="115">
        <v>14001656.720000001</v>
      </c>
      <c r="C17" s="116">
        <v>0</v>
      </c>
      <c r="D17" s="116">
        <v>0</v>
      </c>
      <c r="E17" s="116">
        <v>0</v>
      </c>
      <c r="F17" s="117">
        <f>SUM(B17:E17)</f>
        <v>14001656.720000001</v>
      </c>
      <c r="G17" s="26"/>
    </row>
    <row r="18" spans="1:7" s="1" customFormat="1" ht="18" customHeight="1" x14ac:dyDescent="0.3">
      <c r="A18" s="16" t="s">
        <v>25</v>
      </c>
      <c r="B18" s="118">
        <v>57369832.619999997</v>
      </c>
      <c r="C18" s="119">
        <v>29990722.8899999</v>
      </c>
      <c r="D18" s="119">
        <v>0</v>
      </c>
      <c r="E18" s="119">
        <v>0</v>
      </c>
      <c r="F18" s="120">
        <f>SUM(B18:E18)</f>
        <v>87360555.509999901</v>
      </c>
      <c r="G18" s="26"/>
    </row>
    <row r="19" spans="1:7" s="1" customFormat="1" ht="18" customHeight="1" x14ac:dyDescent="0.3">
      <c r="A19" s="16" t="s">
        <v>24</v>
      </c>
      <c r="B19" s="118">
        <v>9700719.1400000006</v>
      </c>
      <c r="C19" s="119">
        <v>0</v>
      </c>
      <c r="D19" s="119">
        <v>0</v>
      </c>
      <c r="E19" s="119">
        <v>0</v>
      </c>
      <c r="F19" s="120">
        <f>SUM(B19:E19)</f>
        <v>9700719.1400000006</v>
      </c>
      <c r="G19" s="26"/>
    </row>
    <row r="20" spans="1:7" s="1" customFormat="1" ht="18" customHeight="1" x14ac:dyDescent="0.3">
      <c r="A20" s="16" t="s">
        <v>23</v>
      </c>
      <c r="B20" s="121">
        <v>-5942197.9299999997</v>
      </c>
      <c r="C20" s="122">
        <v>0</v>
      </c>
      <c r="D20" s="122">
        <v>0</v>
      </c>
      <c r="E20" s="122">
        <v>0</v>
      </c>
      <c r="F20" s="123">
        <f>SUM(B20:E20)</f>
        <v>-5942197.9299999997</v>
      </c>
      <c r="G20" s="26"/>
    </row>
    <row r="21" spans="1:7" s="1" customFormat="1" ht="18" customHeight="1" x14ac:dyDescent="0.3">
      <c r="A21" s="16" t="s">
        <v>22</v>
      </c>
      <c r="B21" s="115">
        <f>SUM(B17:B20)</f>
        <v>75130010.550000012</v>
      </c>
      <c r="C21" s="116">
        <f>SUM(C17:C20)</f>
        <v>29990722.8899999</v>
      </c>
      <c r="D21" s="116">
        <f>SUM(D17:D20)</f>
        <v>0</v>
      </c>
      <c r="E21" s="116">
        <f>SUM(E17:E20)</f>
        <v>0</v>
      </c>
      <c r="F21" s="117">
        <f>SUM(F17:F20)</f>
        <v>105120733.43999991</v>
      </c>
      <c r="G21" s="26"/>
    </row>
    <row r="22" spans="1:7" s="1" customFormat="1" ht="18" customHeight="1" x14ac:dyDescent="0.3">
      <c r="A22" s="15" t="s">
        <v>346</v>
      </c>
      <c r="B22" s="125"/>
      <c r="C22" s="126"/>
      <c r="D22" s="126"/>
      <c r="E22" s="126"/>
      <c r="F22" s="127"/>
      <c r="G22" s="26"/>
    </row>
    <row r="23" spans="1:7" s="1" customFormat="1" ht="18" customHeight="1" x14ac:dyDescent="0.3">
      <c r="A23" s="16" t="s">
        <v>21</v>
      </c>
      <c r="B23" s="115">
        <v>9749166.4399999995</v>
      </c>
      <c r="C23" s="116">
        <v>324642.929999999</v>
      </c>
      <c r="D23" s="116">
        <v>0</v>
      </c>
      <c r="E23" s="116">
        <v>0</v>
      </c>
      <c r="F23" s="117">
        <f t="shared" ref="F23:F37" si="0">SUM(B23:E23)</f>
        <v>10073809.369999999</v>
      </c>
      <c r="G23" s="26"/>
    </row>
    <row r="24" spans="1:7" s="1" customFormat="1" ht="18" customHeight="1" x14ac:dyDescent="0.3">
      <c r="A24" s="16" t="s">
        <v>20</v>
      </c>
      <c r="B24" s="118">
        <v>1699553.93</v>
      </c>
      <c r="C24" s="119">
        <v>0</v>
      </c>
      <c r="D24" s="119">
        <v>0</v>
      </c>
      <c r="E24" s="119">
        <v>0</v>
      </c>
      <c r="F24" s="120">
        <f t="shared" si="0"/>
        <v>1699553.93</v>
      </c>
      <c r="G24" s="26"/>
    </row>
    <row r="25" spans="1:7" s="1" customFormat="1" ht="18" customHeight="1" x14ac:dyDescent="0.3">
      <c r="A25" s="16" t="s">
        <v>19</v>
      </c>
      <c r="B25" s="118">
        <v>7161340.29</v>
      </c>
      <c r="C25" s="119">
        <v>3657547.49</v>
      </c>
      <c r="D25" s="119">
        <v>0</v>
      </c>
      <c r="E25" s="119">
        <v>0</v>
      </c>
      <c r="F25" s="120">
        <f t="shared" si="0"/>
        <v>10818887.780000001</v>
      </c>
      <c r="G25" s="26"/>
    </row>
    <row r="26" spans="1:7" s="1" customFormat="1" ht="18" customHeight="1" x14ac:dyDescent="0.3">
      <c r="A26" s="12" t="s">
        <v>18</v>
      </c>
      <c r="B26" s="118">
        <v>2266777.04</v>
      </c>
      <c r="C26" s="119">
        <v>1021510.43</v>
      </c>
      <c r="D26" s="119">
        <v>2479721.79</v>
      </c>
      <c r="E26" s="119">
        <v>0</v>
      </c>
      <c r="F26" s="120">
        <f t="shared" si="0"/>
        <v>5768009.2599999998</v>
      </c>
      <c r="G26" s="26"/>
    </row>
    <row r="27" spans="1:7" s="1" customFormat="1" ht="18" customHeight="1" x14ac:dyDescent="0.3">
      <c r="A27" s="16" t="s">
        <v>17</v>
      </c>
      <c r="B27" s="118">
        <v>1590462.3899999899</v>
      </c>
      <c r="C27" s="119">
        <v>561904.12</v>
      </c>
      <c r="D27" s="119">
        <v>218935.9</v>
      </c>
      <c r="E27" s="119">
        <v>0</v>
      </c>
      <c r="F27" s="120">
        <f t="shared" si="0"/>
        <v>2371302.4099999899</v>
      </c>
      <c r="G27" s="26"/>
    </row>
    <row r="28" spans="1:7" s="1" customFormat="1" ht="18" customHeight="1" x14ac:dyDescent="0.3">
      <c r="A28" s="16" t="s">
        <v>16</v>
      </c>
      <c r="B28" s="118">
        <v>7534591.6699999999</v>
      </c>
      <c r="C28" s="119">
        <v>1365047.43</v>
      </c>
      <c r="D28" s="119">
        <v>0</v>
      </c>
      <c r="E28" s="119">
        <v>0</v>
      </c>
      <c r="F28" s="120">
        <f t="shared" si="0"/>
        <v>8899639.0999999996</v>
      </c>
      <c r="G28" s="26"/>
    </row>
    <row r="29" spans="1:7" s="1" customFormat="1" ht="18" customHeight="1" x14ac:dyDescent="0.3">
      <c r="A29" s="12" t="s">
        <v>15</v>
      </c>
      <c r="B29" s="118">
        <v>3991448.12</v>
      </c>
      <c r="C29" s="119">
        <v>1420917.3199999901</v>
      </c>
      <c r="D29" s="119">
        <v>9555825.1599999908</v>
      </c>
      <c r="E29" s="119">
        <v>0</v>
      </c>
      <c r="F29" s="120">
        <f t="shared" si="0"/>
        <v>14968190.599999981</v>
      </c>
      <c r="G29" s="26"/>
    </row>
    <row r="30" spans="1:7" s="1" customFormat="1" ht="18" customHeight="1" x14ac:dyDescent="0.3">
      <c r="A30" s="16" t="s">
        <v>14</v>
      </c>
      <c r="B30" s="118">
        <v>21431397.34</v>
      </c>
      <c r="C30" s="119">
        <v>9882028.2999999896</v>
      </c>
      <c r="D30" s="119">
        <v>2064082.11</v>
      </c>
      <c r="E30" s="119">
        <v>0</v>
      </c>
      <c r="F30" s="120">
        <f t="shared" si="0"/>
        <v>33377507.749999989</v>
      </c>
      <c r="G30" s="26"/>
    </row>
    <row r="31" spans="1:7" s="1" customFormat="1" ht="18" customHeight="1" x14ac:dyDescent="0.3">
      <c r="A31" s="16" t="s">
        <v>13</v>
      </c>
      <c r="B31" s="118">
        <v>2426793.83</v>
      </c>
      <c r="C31" s="119">
        <v>130881.21</v>
      </c>
      <c r="D31" s="119">
        <v>2566318.86</v>
      </c>
      <c r="E31" s="119">
        <v>0</v>
      </c>
      <c r="F31" s="120">
        <f t="shared" si="0"/>
        <v>5123993.9000000004</v>
      </c>
      <c r="G31" s="26"/>
    </row>
    <row r="32" spans="1:7" s="1" customFormat="1" ht="18" customHeight="1" x14ac:dyDescent="0.3">
      <c r="A32" s="16" t="s">
        <v>12</v>
      </c>
      <c r="B32" s="118">
        <v>1717072.18</v>
      </c>
      <c r="C32" s="119">
        <v>0</v>
      </c>
      <c r="D32" s="119">
        <v>0</v>
      </c>
      <c r="E32" s="119">
        <v>0</v>
      </c>
      <c r="F32" s="120">
        <f t="shared" si="0"/>
        <v>1717072.18</v>
      </c>
      <c r="G32" s="26"/>
    </row>
    <row r="33" spans="1:8" s="1" customFormat="1" ht="18" customHeight="1" x14ac:dyDescent="0.3">
      <c r="A33" s="12" t="s">
        <v>11</v>
      </c>
      <c r="B33" s="118">
        <v>-1484737.8299999901</v>
      </c>
      <c r="C33" s="119">
        <v>-3780.85</v>
      </c>
      <c r="D33" s="119">
        <v>0</v>
      </c>
      <c r="E33" s="119">
        <v>0</v>
      </c>
      <c r="F33" s="120">
        <f t="shared" si="0"/>
        <v>-1488518.6799999902</v>
      </c>
      <c r="G33" s="26"/>
      <c r="H33" s="20"/>
    </row>
    <row r="34" spans="1:8" s="1" customFormat="1" ht="18" customHeight="1" x14ac:dyDescent="0.3">
      <c r="A34" s="12" t="s">
        <v>347</v>
      </c>
      <c r="B34" s="118">
        <v>-4818050.05</v>
      </c>
      <c r="C34" s="119">
        <v>0</v>
      </c>
      <c r="D34" s="119">
        <v>0</v>
      </c>
      <c r="E34" s="119">
        <v>0</v>
      </c>
      <c r="F34" s="120">
        <f t="shared" si="0"/>
        <v>-4818050.05</v>
      </c>
      <c r="G34" s="26"/>
      <c r="H34" s="20"/>
    </row>
    <row r="35" spans="1:8" s="1" customFormat="1" ht="18" customHeight="1" x14ac:dyDescent="0.3">
      <c r="A35" s="16" t="s">
        <v>10</v>
      </c>
      <c r="B35" s="118">
        <v>19001631.84</v>
      </c>
      <c r="C35" s="119">
        <v>8619832.8599999994</v>
      </c>
      <c r="D35" s="119">
        <v>202668.079999999</v>
      </c>
      <c r="E35" s="119">
        <v>0</v>
      </c>
      <c r="F35" s="120">
        <f t="shared" si="0"/>
        <v>27824132.779999997</v>
      </c>
      <c r="G35" s="26"/>
      <c r="H35" s="20"/>
    </row>
    <row r="36" spans="1:8" s="1" customFormat="1" ht="18" customHeight="1" x14ac:dyDescent="0.3">
      <c r="A36" s="16" t="s">
        <v>9</v>
      </c>
      <c r="B36" s="118">
        <v>0</v>
      </c>
      <c r="C36" s="119">
        <v>0</v>
      </c>
      <c r="D36" s="119">
        <v>0</v>
      </c>
      <c r="E36" s="119">
        <v>0</v>
      </c>
      <c r="F36" s="120">
        <f t="shared" si="0"/>
        <v>0</v>
      </c>
      <c r="G36" s="26"/>
      <c r="H36" s="20"/>
    </row>
    <row r="37" spans="1:8" s="1" customFormat="1" ht="18" customHeight="1" x14ac:dyDescent="0.3">
      <c r="A37" s="16" t="s">
        <v>8</v>
      </c>
      <c r="B37" s="121">
        <v>14357295.07</v>
      </c>
      <c r="C37" s="122">
        <v>7996540.0300000003</v>
      </c>
      <c r="D37" s="122">
        <v>0</v>
      </c>
      <c r="E37" s="122">
        <v>0</v>
      </c>
      <c r="F37" s="123">
        <f t="shared" si="0"/>
        <v>22353835.100000001</v>
      </c>
      <c r="G37" s="26"/>
      <c r="H37" s="20"/>
    </row>
    <row r="38" spans="1:8" s="1" customFormat="1" ht="18" customHeight="1" x14ac:dyDescent="0.3">
      <c r="A38" s="15" t="s">
        <v>7</v>
      </c>
      <c r="B38" s="115">
        <f>SUM(B21:B37)</f>
        <v>161754752.81000003</v>
      </c>
      <c r="C38" s="116">
        <f>SUM(C21:C37)</f>
        <v>64967794.159999877</v>
      </c>
      <c r="D38" s="116">
        <f>SUM(D21:D37)</f>
        <v>17087551.899999987</v>
      </c>
      <c r="E38" s="116">
        <f>SUM(E21:E37)</f>
        <v>0</v>
      </c>
      <c r="F38" s="117">
        <f>SUM(F21:F37)</f>
        <v>243810098.86999992</v>
      </c>
      <c r="G38" s="26"/>
      <c r="H38" s="20"/>
    </row>
    <row r="39" spans="1:8" s="1" customFormat="1" ht="12" customHeight="1" x14ac:dyDescent="0.3">
      <c r="A39" s="16"/>
      <c r="B39" s="125"/>
      <c r="C39" s="126"/>
      <c r="D39" s="126"/>
      <c r="E39" s="126"/>
      <c r="F39" s="127"/>
      <c r="G39" s="26"/>
      <c r="H39" s="20"/>
    </row>
    <row r="40" spans="1:8" s="1" customFormat="1" ht="18" customHeight="1" x14ac:dyDescent="0.3">
      <c r="A40" s="17" t="s">
        <v>6</v>
      </c>
      <c r="B40" s="115">
        <f>B12-B38</f>
        <v>41499776.08999896</v>
      </c>
      <c r="C40" s="116">
        <f>C12-C38</f>
        <v>20404737.470000118</v>
      </c>
      <c r="D40" s="116">
        <f>D12-D38</f>
        <v>-17087551.899999987</v>
      </c>
      <c r="E40" s="116">
        <f>E12-E38</f>
        <v>0</v>
      </c>
      <c r="F40" s="117">
        <f>F12-F38</f>
        <v>44816961.659999043</v>
      </c>
      <c r="G40" s="26"/>
      <c r="H40" s="28"/>
    </row>
    <row r="41" spans="1:8" s="1" customFormat="1" ht="13.5" customHeight="1" x14ac:dyDescent="0.3">
      <c r="A41" s="16"/>
      <c r="B41" s="125"/>
      <c r="C41" s="126"/>
      <c r="D41" s="126"/>
      <c r="E41" s="126"/>
      <c r="F41" s="127"/>
      <c r="G41" s="26"/>
      <c r="H41" s="20"/>
    </row>
    <row r="42" spans="1:8" s="1" customFormat="1" ht="18" customHeight="1" x14ac:dyDescent="0.3">
      <c r="A42" s="17" t="s">
        <v>5</v>
      </c>
      <c r="B42" s="125"/>
      <c r="C42" s="126"/>
      <c r="D42" s="126"/>
      <c r="E42" s="126"/>
      <c r="F42" s="127"/>
      <c r="G42" s="26"/>
      <c r="H42" s="20"/>
    </row>
    <row r="43" spans="1:8" s="1" customFormat="1" ht="18" customHeight="1" x14ac:dyDescent="0.3">
      <c r="A43" s="16" t="s">
        <v>4</v>
      </c>
      <c r="B43" s="115">
        <v>0</v>
      </c>
      <c r="C43" s="116">
        <v>0</v>
      </c>
      <c r="D43" s="116">
        <v>0</v>
      </c>
      <c r="E43" s="116">
        <v>-8972341.1999999899</v>
      </c>
      <c r="F43" s="117">
        <f>SUM(B43:E43)</f>
        <v>-8972341.1999999899</v>
      </c>
      <c r="G43" s="26"/>
      <c r="H43" s="20"/>
    </row>
    <row r="44" spans="1:8" s="1" customFormat="1" ht="18" customHeight="1" x14ac:dyDescent="0.3">
      <c r="A44" s="16" t="s">
        <v>3</v>
      </c>
      <c r="B44" s="118">
        <v>0</v>
      </c>
      <c r="C44" s="119">
        <v>0</v>
      </c>
      <c r="D44" s="119">
        <v>0</v>
      </c>
      <c r="E44" s="119">
        <v>19424560.359999899</v>
      </c>
      <c r="F44" s="120">
        <f>SUM(B44:E44)</f>
        <v>19424560.359999899</v>
      </c>
      <c r="G44" s="26"/>
      <c r="H44" s="20"/>
    </row>
    <row r="45" spans="1:8" s="1" customFormat="1" ht="18" customHeight="1" x14ac:dyDescent="0.3">
      <c r="A45" s="29" t="s">
        <v>2</v>
      </c>
      <c r="B45" s="121">
        <v>0</v>
      </c>
      <c r="C45" s="122">
        <v>0</v>
      </c>
      <c r="D45" s="122">
        <v>0</v>
      </c>
      <c r="E45" s="122">
        <v>0</v>
      </c>
      <c r="F45" s="123">
        <v>0</v>
      </c>
      <c r="G45" s="26"/>
      <c r="H45" s="20"/>
    </row>
    <row r="46" spans="1:8" s="1" customFormat="1" ht="18" customHeight="1" x14ac:dyDescent="0.3">
      <c r="A46" s="17" t="s">
        <v>1</v>
      </c>
      <c r="B46" s="115">
        <f>SUM(B43:B45)</f>
        <v>0</v>
      </c>
      <c r="C46" s="116">
        <f>SUM(C43:C45)</f>
        <v>0</v>
      </c>
      <c r="D46" s="116">
        <f>SUM(D43:D45)</f>
        <v>0</v>
      </c>
      <c r="E46" s="116">
        <f>SUM(E43:E45)</f>
        <v>10452219.159999909</v>
      </c>
      <c r="F46" s="117">
        <f>SUM(F43:F45)</f>
        <v>10452219.159999909</v>
      </c>
      <c r="G46" s="26"/>
      <c r="H46" s="20"/>
    </row>
    <row r="47" spans="1:8" s="1" customFormat="1" ht="18" customHeight="1" x14ac:dyDescent="0.3">
      <c r="A47" s="16"/>
      <c r="B47" s="125"/>
      <c r="C47" s="126"/>
      <c r="D47" s="126"/>
      <c r="E47" s="126"/>
      <c r="F47" s="127"/>
      <c r="G47" s="26"/>
      <c r="H47" s="20"/>
    </row>
    <row r="48" spans="1:8" s="1" customFormat="1" ht="18" customHeight="1" x14ac:dyDescent="0.55000000000000004">
      <c r="A48" s="30" t="s">
        <v>0</v>
      </c>
      <c r="B48" s="134">
        <f>B40-B46</f>
        <v>41499776.08999896</v>
      </c>
      <c r="C48" s="135">
        <f>C40-C46</f>
        <v>20404737.470000118</v>
      </c>
      <c r="D48" s="135">
        <f>D40-D46</f>
        <v>-17087551.899999987</v>
      </c>
      <c r="E48" s="135">
        <f>E40-E46</f>
        <v>-10452219.159999909</v>
      </c>
      <c r="F48" s="136">
        <f>F40-F46</f>
        <v>34364742.499999136</v>
      </c>
      <c r="G48" s="26"/>
      <c r="H48" s="20"/>
    </row>
    <row r="49" spans="1:7" s="1" customFormat="1" ht="9.9499999999999993" customHeight="1" thickBot="1" x14ac:dyDescent="0.35">
      <c r="A49" s="31"/>
      <c r="B49" s="137"/>
      <c r="C49" s="138"/>
      <c r="D49" s="138"/>
      <c r="E49" s="138"/>
      <c r="F49" s="139"/>
      <c r="G49" s="26"/>
    </row>
    <row r="50" spans="1:7" s="1" customFormat="1" ht="18" customHeight="1" thickTop="1" x14ac:dyDescent="0.3">
      <c r="B50" s="20"/>
      <c r="C50" s="20"/>
      <c r="D50" s="20"/>
      <c r="E50" s="20"/>
      <c r="F50" s="20"/>
      <c r="G50" s="26"/>
    </row>
    <row r="51" spans="1:7" s="1" customFormat="1" ht="18" customHeight="1" x14ac:dyDescent="0.3">
      <c r="B51" s="20"/>
      <c r="C51" s="20"/>
      <c r="D51" s="20"/>
      <c r="E51" s="20"/>
      <c r="F51" s="20"/>
      <c r="G51" s="26"/>
    </row>
    <row r="52" spans="1:7" s="1" customFormat="1" ht="18" hidden="1" customHeight="1" x14ac:dyDescent="0.25">
      <c r="B52" s="102">
        <f>B48-'UIP Detail (C)'!B322</f>
        <v>-26664.860000938177</v>
      </c>
      <c r="C52" s="102">
        <f>C48-'UIP Detail (C)'!C322</f>
        <v>-461919.45999988168</v>
      </c>
      <c r="D52" s="103">
        <f>D48-'UIP Detail (C)'!D322</f>
        <v>10940803.479999911</v>
      </c>
      <c r="E52" s="103"/>
      <c r="F52" s="103"/>
      <c r="G52" s="26"/>
    </row>
    <row r="53" spans="1:7" s="1" customFormat="1" ht="18" customHeight="1" x14ac:dyDescent="0.3">
      <c r="B53" s="20"/>
      <c r="C53" s="20"/>
      <c r="D53" s="20"/>
      <c r="E53" s="20"/>
      <c r="F53" s="20"/>
      <c r="G53" s="26"/>
    </row>
    <row r="54" spans="1:7" s="1" customFormat="1" ht="18" customHeight="1" x14ac:dyDescent="0.3">
      <c r="B54" s="20"/>
      <c r="C54" s="20"/>
      <c r="D54" s="20"/>
      <c r="E54" s="20"/>
      <c r="F54" s="20"/>
      <c r="G54" s="26"/>
    </row>
    <row r="55" spans="1:7" s="1" customFormat="1" ht="18" customHeight="1" x14ac:dyDescent="0.3">
      <c r="B55" s="20"/>
      <c r="C55" s="20"/>
      <c r="D55" s="20"/>
      <c r="E55" s="20"/>
      <c r="F55" s="20"/>
      <c r="G55" s="26"/>
    </row>
    <row r="56" spans="1:7" s="1" customFormat="1" ht="18" customHeight="1" x14ac:dyDescent="0.3">
      <c r="B56" s="20"/>
      <c r="C56" s="20"/>
      <c r="D56" s="20"/>
      <c r="E56" s="20"/>
      <c r="F56" s="20"/>
      <c r="G56" s="26"/>
    </row>
    <row r="57" spans="1:7" s="1" customFormat="1" ht="18" customHeight="1" x14ac:dyDescent="0.3">
      <c r="B57" s="20"/>
      <c r="C57" s="20"/>
      <c r="D57" s="20"/>
      <c r="E57" s="20"/>
      <c r="F57" s="20"/>
      <c r="G57" s="26"/>
    </row>
    <row r="58" spans="1:7" s="1" customFormat="1" ht="18" customHeight="1" x14ac:dyDescent="0.3">
      <c r="B58" s="20"/>
      <c r="C58" s="20"/>
      <c r="D58" s="20"/>
      <c r="E58" s="20"/>
      <c r="F58" s="20"/>
      <c r="G58" s="26"/>
    </row>
    <row r="59" spans="1:7" s="1" customFormat="1" ht="18" customHeight="1" x14ac:dyDescent="0.3">
      <c r="B59" s="20"/>
      <c r="C59" s="20"/>
      <c r="D59" s="20"/>
      <c r="E59" s="20"/>
      <c r="F59" s="20"/>
      <c r="G59" s="26"/>
    </row>
    <row r="60" spans="1:7" s="1" customFormat="1" ht="18" customHeight="1" x14ac:dyDescent="0.3">
      <c r="B60" s="20"/>
      <c r="C60" s="20"/>
      <c r="D60" s="20"/>
      <c r="E60" s="20"/>
      <c r="F60" s="20"/>
      <c r="G60" s="26"/>
    </row>
    <row r="61" spans="1:7" s="1" customFormat="1" ht="18" customHeight="1" x14ac:dyDescent="0.3">
      <c r="B61" s="20"/>
      <c r="C61" s="20"/>
      <c r="D61" s="20"/>
      <c r="E61" s="20"/>
      <c r="F61" s="20"/>
      <c r="G61" s="26"/>
    </row>
    <row r="62" spans="1:7" s="1" customFormat="1" ht="18" customHeight="1" x14ac:dyDescent="0.3">
      <c r="B62" s="20"/>
      <c r="C62" s="20"/>
      <c r="D62" s="20"/>
      <c r="E62" s="20"/>
      <c r="F62" s="20"/>
      <c r="G62" s="26"/>
    </row>
    <row r="63" spans="1:7" s="1" customFormat="1" ht="18" customHeight="1" x14ac:dyDescent="0.3">
      <c r="B63" s="20"/>
      <c r="C63" s="20"/>
      <c r="D63" s="20"/>
      <c r="E63" s="20"/>
      <c r="F63" s="20"/>
      <c r="G63" s="26"/>
    </row>
    <row r="64" spans="1:7" s="1" customFormat="1" ht="18" customHeight="1" x14ac:dyDescent="0.3">
      <c r="B64" s="20"/>
      <c r="C64" s="20"/>
      <c r="D64" s="20"/>
      <c r="E64" s="20"/>
      <c r="F64" s="20"/>
      <c r="G64" s="26"/>
    </row>
    <row r="65" spans="7:7" s="1" customFormat="1" ht="18" customHeight="1" x14ac:dyDescent="0.25">
      <c r="G65" s="26"/>
    </row>
    <row r="66" spans="7:7" s="1" customFormat="1" ht="18" customHeight="1" x14ac:dyDescent="0.25">
      <c r="G66" s="26"/>
    </row>
    <row r="67" spans="7:7" s="1" customFormat="1" ht="18" customHeight="1" x14ac:dyDescent="0.25">
      <c r="G67" s="26"/>
    </row>
    <row r="68" spans="7:7" s="1" customFormat="1" ht="18" customHeight="1" x14ac:dyDescent="0.25">
      <c r="G68" s="26"/>
    </row>
    <row r="69" spans="7:7" s="1" customFormat="1" ht="18" customHeight="1" x14ac:dyDescent="0.25">
      <c r="G69" s="26"/>
    </row>
  </sheetData>
  <pageMargins left="0.7" right="0.7" top="0.75" bottom="0.75" header="0.3" footer="0.3"/>
  <pageSetup scale="77" fitToHeight="0" orientation="portrait" r:id="rId1"/>
  <headerFooter>
    <oddHeader>&amp;RCONFIDENTIAL PER WAC 480-07-160</oddHead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24"/>
  <sheetViews>
    <sheetView zoomScaleNormal="100" workbookViewId="0">
      <selection activeCell="D19" sqref="D19"/>
    </sheetView>
  </sheetViews>
  <sheetFormatPr defaultRowHeight="15" x14ac:dyDescent="0.25"/>
  <cols>
    <col min="1" max="1" width="58.85546875" style="1" bestFit="1" customWidth="1"/>
    <col min="2" max="2" width="13.5703125" style="1" bestFit="1" customWidth="1"/>
    <col min="3" max="4" width="12.5703125" style="1" bestFit="1" customWidth="1"/>
    <col min="5" max="5" width="13.5703125" style="1" bestFit="1" customWidth="1"/>
    <col min="7" max="7" width="12" bestFit="1" customWidth="1"/>
  </cols>
  <sheetData>
    <row r="1" spans="1:5" s="1" customFormat="1" ht="14.45" x14ac:dyDescent="0.3">
      <c r="A1" s="34" t="s">
        <v>338</v>
      </c>
      <c r="B1" s="34"/>
      <c r="C1" s="34"/>
      <c r="D1" s="34"/>
      <c r="E1" s="34"/>
    </row>
    <row r="2" spans="1:5" s="1" customFormat="1" ht="14.45" x14ac:dyDescent="0.3">
      <c r="A2" s="34" t="s">
        <v>405</v>
      </c>
      <c r="B2" s="34"/>
      <c r="C2" s="34"/>
      <c r="D2" s="34"/>
      <c r="E2" s="34"/>
    </row>
    <row r="3" spans="1:5" s="1" customFormat="1" ht="14.45" x14ac:dyDescent="0.3">
      <c r="A3" s="34" t="str">
        <f>'Allocated (C)'!A3</f>
        <v>FOR THE MONTH ENDED NOVEMBER 30, 2016</v>
      </c>
      <c r="B3" s="34"/>
      <c r="C3" s="34"/>
      <c r="D3" s="34"/>
      <c r="E3" s="34"/>
    </row>
    <row r="4" spans="1:5" s="1" customFormat="1" ht="14.45" x14ac:dyDescent="0.3">
      <c r="A4" s="85" t="s">
        <v>404</v>
      </c>
      <c r="B4" s="84" t="s">
        <v>35</v>
      </c>
      <c r="C4" s="84" t="s">
        <v>403</v>
      </c>
      <c r="D4" s="84" t="s">
        <v>33</v>
      </c>
      <c r="E4" s="84" t="s">
        <v>337</v>
      </c>
    </row>
    <row r="5" spans="1:5" thickBot="1" x14ac:dyDescent="0.35">
      <c r="B5" s="86"/>
      <c r="C5" s="86"/>
      <c r="D5" s="86"/>
      <c r="E5" s="86"/>
    </row>
    <row r="6" spans="1:5" thickTop="1" x14ac:dyDescent="0.3">
      <c r="A6" s="87" t="s">
        <v>36</v>
      </c>
      <c r="B6" s="151"/>
      <c r="C6" s="152"/>
      <c r="D6" s="152"/>
      <c r="E6" s="153"/>
    </row>
    <row r="7" spans="1:5" ht="14.45" x14ac:dyDescent="0.3">
      <c r="A7" s="88" t="s">
        <v>37</v>
      </c>
      <c r="B7" s="154"/>
      <c r="C7" s="141"/>
      <c r="D7" s="141"/>
      <c r="E7" s="155"/>
    </row>
    <row r="8" spans="1:5" ht="14.45" x14ac:dyDescent="0.3">
      <c r="A8" s="88" t="s">
        <v>38</v>
      </c>
      <c r="B8" s="154">
        <v>97715838.799999997</v>
      </c>
      <c r="C8" s="141">
        <v>0</v>
      </c>
      <c r="D8" s="141">
        <v>0</v>
      </c>
      <c r="E8" s="155">
        <v>97715838.799999997</v>
      </c>
    </row>
    <row r="9" spans="1:5" ht="14.45" x14ac:dyDescent="0.3">
      <c r="A9" s="88" t="s">
        <v>39</v>
      </c>
      <c r="B9" s="154">
        <v>81249473.929999903</v>
      </c>
      <c r="C9" s="141">
        <v>0</v>
      </c>
      <c r="D9" s="141">
        <v>0</v>
      </c>
      <c r="E9" s="155">
        <v>81249473.929999903</v>
      </c>
    </row>
    <row r="10" spans="1:5" ht="14.45" x14ac:dyDescent="0.3">
      <c r="A10" s="88" t="s">
        <v>40</v>
      </c>
      <c r="B10" s="154">
        <v>1101970.32</v>
      </c>
      <c r="C10" s="141">
        <v>0</v>
      </c>
      <c r="D10" s="141">
        <v>0</v>
      </c>
      <c r="E10" s="155">
        <v>1101970.32</v>
      </c>
    </row>
    <row r="11" spans="1:5" ht="14.45" x14ac:dyDescent="0.3">
      <c r="A11" s="88" t="s">
        <v>41</v>
      </c>
      <c r="B11" s="154">
        <v>0</v>
      </c>
      <c r="C11" s="141">
        <v>56535901.450000003</v>
      </c>
      <c r="D11" s="141">
        <v>0</v>
      </c>
      <c r="E11" s="155">
        <v>56535901.450000003</v>
      </c>
    </row>
    <row r="12" spans="1:5" ht="14.45" x14ac:dyDescent="0.3">
      <c r="A12" s="88" t="s">
        <v>42</v>
      </c>
      <c r="B12" s="154">
        <v>0</v>
      </c>
      <c r="C12" s="141">
        <v>23049135.969999999</v>
      </c>
      <c r="D12" s="141">
        <v>0</v>
      </c>
      <c r="E12" s="155">
        <v>23049135.969999999</v>
      </c>
    </row>
    <row r="13" spans="1:5" ht="14.45" x14ac:dyDescent="0.3">
      <c r="A13" s="89" t="s">
        <v>43</v>
      </c>
      <c r="B13" s="156">
        <v>0</v>
      </c>
      <c r="C13" s="140">
        <v>1699753.3</v>
      </c>
      <c r="D13" s="140">
        <v>0</v>
      </c>
      <c r="E13" s="157">
        <v>1699753.3</v>
      </c>
    </row>
    <row r="14" spans="1:5" ht="14.45" x14ac:dyDescent="0.3">
      <c r="A14" s="88" t="s">
        <v>44</v>
      </c>
      <c r="B14" s="154">
        <v>180067283.049999</v>
      </c>
      <c r="C14" s="141">
        <v>81284790.719999999</v>
      </c>
      <c r="D14" s="141">
        <v>0</v>
      </c>
      <c r="E14" s="155">
        <v>261352073.769999</v>
      </c>
    </row>
    <row r="15" spans="1:5" ht="14.45" x14ac:dyDescent="0.3">
      <c r="A15" s="104" t="s">
        <v>45</v>
      </c>
      <c r="B15" s="154"/>
      <c r="C15" s="141"/>
      <c r="D15" s="141"/>
      <c r="E15" s="155"/>
    </row>
    <row r="16" spans="1:5" ht="14.45" x14ac:dyDescent="0.3">
      <c r="A16" s="89" t="s">
        <v>46</v>
      </c>
      <c r="B16" s="156">
        <v>30596.6</v>
      </c>
      <c r="C16" s="140">
        <v>0</v>
      </c>
      <c r="D16" s="140">
        <v>0</v>
      </c>
      <c r="E16" s="157">
        <v>30596.6</v>
      </c>
    </row>
    <row r="17" spans="1:5" ht="14.45" x14ac:dyDescent="0.3">
      <c r="A17" s="87" t="s">
        <v>47</v>
      </c>
      <c r="B17" s="154">
        <v>30596.6</v>
      </c>
      <c r="C17" s="141">
        <v>0</v>
      </c>
      <c r="D17" s="141">
        <v>0</v>
      </c>
      <c r="E17" s="155">
        <v>30596.6</v>
      </c>
    </row>
    <row r="18" spans="1:5" ht="14.45" x14ac:dyDescent="0.3">
      <c r="A18" s="104" t="s">
        <v>48</v>
      </c>
      <c r="B18" s="154"/>
      <c r="C18" s="141"/>
      <c r="D18" s="141"/>
      <c r="E18" s="155"/>
    </row>
    <row r="19" spans="1:5" ht="14.45" x14ac:dyDescent="0.3">
      <c r="A19" s="88" t="s">
        <v>49</v>
      </c>
      <c r="B19" s="154">
        <v>4345071.4000000004</v>
      </c>
      <c r="C19" s="141">
        <v>0</v>
      </c>
      <c r="D19" s="141">
        <v>0</v>
      </c>
      <c r="E19" s="155">
        <v>4345071.4000000004</v>
      </c>
    </row>
    <row r="20" spans="1:5" ht="14.45" x14ac:dyDescent="0.3">
      <c r="A20" s="108" t="s">
        <v>50</v>
      </c>
      <c r="B20" s="156">
        <v>11972672.289999999</v>
      </c>
      <c r="C20" s="140">
        <v>0</v>
      </c>
      <c r="D20" s="140">
        <v>0</v>
      </c>
      <c r="E20" s="157">
        <v>11972672.289999999</v>
      </c>
    </row>
    <row r="21" spans="1:5" ht="14.45" x14ac:dyDescent="0.3">
      <c r="A21" s="88" t="s">
        <v>51</v>
      </c>
      <c r="B21" s="154">
        <v>16317743.689999999</v>
      </c>
      <c r="C21" s="141">
        <v>0</v>
      </c>
      <c r="D21" s="141">
        <v>0</v>
      </c>
      <c r="E21" s="155">
        <v>16317743.689999999</v>
      </c>
    </row>
    <row r="22" spans="1:5" ht="14.45" x14ac:dyDescent="0.3">
      <c r="A22" s="104" t="s">
        <v>52</v>
      </c>
      <c r="B22" s="154"/>
      <c r="C22" s="141"/>
      <c r="D22" s="141"/>
      <c r="E22" s="155"/>
    </row>
    <row r="23" spans="1:5" ht="14.45" x14ac:dyDescent="0.3">
      <c r="A23" s="88" t="s">
        <v>53</v>
      </c>
      <c r="B23" s="154">
        <v>0</v>
      </c>
      <c r="C23" s="141">
        <v>0</v>
      </c>
      <c r="D23" s="141">
        <v>0</v>
      </c>
      <c r="E23" s="155">
        <v>0</v>
      </c>
    </row>
    <row r="24" spans="1:5" ht="14.45" x14ac:dyDescent="0.3">
      <c r="A24" s="88" t="s">
        <v>54</v>
      </c>
      <c r="B24" s="154">
        <v>148431.39000000001</v>
      </c>
      <c r="C24" s="141">
        <v>0</v>
      </c>
      <c r="D24" s="141">
        <v>0</v>
      </c>
      <c r="E24" s="155">
        <v>148431.39000000001</v>
      </c>
    </row>
    <row r="25" spans="1:5" ht="14.45" x14ac:dyDescent="0.3">
      <c r="A25" s="88" t="s">
        <v>55</v>
      </c>
      <c r="B25" s="154">
        <v>1101565.3499999901</v>
      </c>
      <c r="C25" s="141">
        <v>0</v>
      </c>
      <c r="D25" s="141">
        <v>0</v>
      </c>
      <c r="E25" s="155">
        <v>1101565.3499999901</v>
      </c>
    </row>
    <row r="26" spans="1:5" ht="14.45" x14ac:dyDescent="0.3">
      <c r="A26" s="88" t="s">
        <v>56</v>
      </c>
      <c r="B26" s="154">
        <v>1550760.74</v>
      </c>
      <c r="C26" s="141">
        <v>0</v>
      </c>
      <c r="D26" s="141">
        <v>0</v>
      </c>
      <c r="E26" s="155">
        <v>1550760.74</v>
      </c>
    </row>
    <row r="27" spans="1:5" ht="14.45" x14ac:dyDescent="0.3">
      <c r="A27" s="88" t="s">
        <v>57</v>
      </c>
      <c r="B27" s="154">
        <v>616287.18999999994</v>
      </c>
      <c r="C27" s="141">
        <v>0</v>
      </c>
      <c r="D27" s="141">
        <v>0</v>
      </c>
      <c r="E27" s="155">
        <v>616287.18999999994</v>
      </c>
    </row>
    <row r="28" spans="1:5" ht="14.45" x14ac:dyDescent="0.3">
      <c r="A28" s="88" t="s">
        <v>409</v>
      </c>
      <c r="B28" s="154">
        <v>0</v>
      </c>
      <c r="C28" s="141">
        <v>0</v>
      </c>
      <c r="D28" s="141">
        <v>0</v>
      </c>
      <c r="E28" s="155">
        <v>0</v>
      </c>
    </row>
    <row r="29" spans="1:5" ht="14.45" x14ac:dyDescent="0.3">
      <c r="A29" s="88" t="s">
        <v>408</v>
      </c>
      <c r="B29" s="154">
        <v>3421860.89</v>
      </c>
      <c r="C29" s="141">
        <v>0</v>
      </c>
      <c r="D29" s="141">
        <v>0</v>
      </c>
      <c r="E29" s="155">
        <v>3421860.89</v>
      </c>
    </row>
    <row r="30" spans="1:5" ht="14.45" x14ac:dyDescent="0.3">
      <c r="A30" s="88" t="s">
        <v>58</v>
      </c>
      <c r="B30" s="154">
        <v>0</v>
      </c>
      <c r="C30" s="141">
        <v>38572.160000000003</v>
      </c>
      <c r="D30" s="141">
        <v>0</v>
      </c>
      <c r="E30" s="155">
        <v>38572.160000000003</v>
      </c>
    </row>
    <row r="31" spans="1:5" ht="14.45" x14ac:dyDescent="0.3">
      <c r="A31" s="88" t="s">
        <v>59</v>
      </c>
      <c r="B31" s="154">
        <v>0</v>
      </c>
      <c r="C31" s="141">
        <v>189938.17</v>
      </c>
      <c r="D31" s="141">
        <v>0</v>
      </c>
      <c r="E31" s="155">
        <v>189938.17</v>
      </c>
    </row>
    <row r="32" spans="1:5" ht="14.45" x14ac:dyDescent="0.3">
      <c r="A32" s="88" t="s">
        <v>60</v>
      </c>
      <c r="B32" s="154">
        <v>0</v>
      </c>
      <c r="C32" s="141">
        <v>81668.75</v>
      </c>
      <c r="D32" s="141">
        <v>0</v>
      </c>
      <c r="E32" s="155">
        <v>81668.75</v>
      </c>
    </row>
    <row r="33" spans="1:7" ht="14.45" x14ac:dyDescent="0.3">
      <c r="A33" s="88" t="s">
        <v>61</v>
      </c>
      <c r="B33" s="154">
        <v>0</v>
      </c>
      <c r="C33" s="141">
        <v>566436.48</v>
      </c>
      <c r="D33" s="141">
        <v>0</v>
      </c>
      <c r="E33" s="155">
        <v>566436.48</v>
      </c>
    </row>
    <row r="34" spans="1:7" ht="14.45" x14ac:dyDescent="0.3">
      <c r="A34" s="89" t="s">
        <v>62</v>
      </c>
      <c r="B34" s="154">
        <v>0</v>
      </c>
      <c r="C34" s="141">
        <v>3211125.3499999898</v>
      </c>
      <c r="D34" s="141">
        <v>0</v>
      </c>
      <c r="E34" s="155">
        <v>3211125.3499999898</v>
      </c>
    </row>
    <row r="35" spans="1:7" ht="14.45" x14ac:dyDescent="0.3">
      <c r="A35" s="88" t="s">
        <v>63</v>
      </c>
      <c r="B35" s="158">
        <v>6838905.5599999996</v>
      </c>
      <c r="C35" s="142">
        <v>4087740.9099999899</v>
      </c>
      <c r="D35" s="142">
        <v>0</v>
      </c>
      <c r="E35" s="159">
        <v>10926646.4699999</v>
      </c>
    </row>
    <row r="36" spans="1:7" thickBot="1" x14ac:dyDescent="0.35">
      <c r="A36" s="90" t="s">
        <v>64</v>
      </c>
      <c r="B36" s="160">
        <v>203254528.89999899</v>
      </c>
      <c r="C36" s="143">
        <v>85372531.629999995</v>
      </c>
      <c r="D36" s="143">
        <v>0</v>
      </c>
      <c r="E36" s="161">
        <v>288627060.52999997</v>
      </c>
      <c r="G36" s="101"/>
    </row>
    <row r="37" spans="1:7" ht="15.75" thickTop="1" x14ac:dyDescent="0.25">
      <c r="A37" s="91"/>
      <c r="B37" s="162"/>
      <c r="C37" s="150"/>
      <c r="D37" s="150"/>
      <c r="E37" s="163"/>
    </row>
    <row r="38" spans="1:7" x14ac:dyDescent="0.25">
      <c r="A38" s="92" t="s">
        <v>65</v>
      </c>
      <c r="B38" s="154"/>
      <c r="C38" s="141"/>
      <c r="D38" s="141"/>
      <c r="E38" s="155"/>
    </row>
    <row r="39" spans="1:7" x14ac:dyDescent="0.25">
      <c r="A39" s="93" t="s">
        <v>66</v>
      </c>
      <c r="B39" s="154"/>
      <c r="C39" s="141"/>
      <c r="D39" s="141"/>
      <c r="E39" s="155"/>
    </row>
    <row r="40" spans="1:7" x14ac:dyDescent="0.25">
      <c r="A40" s="94" t="s">
        <v>67</v>
      </c>
      <c r="B40" s="154">
        <v>7336310.1699999999</v>
      </c>
      <c r="C40" s="141">
        <v>0</v>
      </c>
      <c r="D40" s="141">
        <v>0</v>
      </c>
      <c r="E40" s="155">
        <v>7336310.1699999999</v>
      </c>
    </row>
    <row r="41" spans="1:7" x14ac:dyDescent="0.25">
      <c r="A41" s="95" t="s">
        <v>68</v>
      </c>
      <c r="B41" s="154">
        <v>6665346.5499999998</v>
      </c>
      <c r="C41" s="141">
        <v>0</v>
      </c>
      <c r="D41" s="141">
        <v>0</v>
      </c>
      <c r="E41" s="155">
        <v>6665346.5499999998</v>
      </c>
    </row>
    <row r="42" spans="1:7" x14ac:dyDescent="0.25">
      <c r="A42" s="94" t="s">
        <v>69</v>
      </c>
      <c r="B42" s="158">
        <v>14001656.720000001</v>
      </c>
      <c r="C42" s="142">
        <v>0</v>
      </c>
      <c r="D42" s="142">
        <v>0</v>
      </c>
      <c r="E42" s="159">
        <v>14001656.720000001</v>
      </c>
    </row>
    <row r="43" spans="1:7" x14ac:dyDescent="0.25">
      <c r="A43" s="93" t="s">
        <v>70</v>
      </c>
      <c r="B43" s="154"/>
      <c r="C43" s="141"/>
      <c r="D43" s="141"/>
      <c r="E43" s="155"/>
    </row>
    <row r="44" spans="1:7" x14ac:dyDescent="0.25">
      <c r="A44" s="94" t="s">
        <v>71</v>
      </c>
      <c r="B44" s="154">
        <v>56515753.799999997</v>
      </c>
      <c r="C44" s="141">
        <v>0</v>
      </c>
      <c r="D44" s="141">
        <v>0</v>
      </c>
      <c r="E44" s="155">
        <v>56515753.799999997</v>
      </c>
    </row>
    <row r="45" spans="1:7" x14ac:dyDescent="0.25">
      <c r="A45" s="94" t="s">
        <v>72</v>
      </c>
      <c r="B45" s="154">
        <v>854078.81999999902</v>
      </c>
      <c r="C45" s="141">
        <v>0</v>
      </c>
      <c r="D45" s="141">
        <v>0</v>
      </c>
      <c r="E45" s="155">
        <v>854078.81999999902</v>
      </c>
    </row>
    <row r="46" spans="1:7" x14ac:dyDescent="0.25">
      <c r="A46" s="94" t="s">
        <v>73</v>
      </c>
      <c r="B46" s="154">
        <v>0</v>
      </c>
      <c r="C46" s="141">
        <v>32828109.679999899</v>
      </c>
      <c r="D46" s="141">
        <v>0</v>
      </c>
      <c r="E46" s="155">
        <v>32828109.679999899</v>
      </c>
    </row>
    <row r="47" spans="1:7" x14ac:dyDescent="0.25">
      <c r="A47" s="94" t="s">
        <v>74</v>
      </c>
      <c r="B47" s="154">
        <v>0</v>
      </c>
      <c r="C47" s="141">
        <v>0</v>
      </c>
      <c r="D47" s="141">
        <v>0</v>
      </c>
      <c r="E47" s="155">
        <v>0</v>
      </c>
    </row>
    <row r="48" spans="1:7" x14ac:dyDescent="0.25">
      <c r="A48" s="94" t="s">
        <v>75</v>
      </c>
      <c r="B48" s="154">
        <v>0</v>
      </c>
      <c r="C48" s="141">
        <v>-2725443.21</v>
      </c>
      <c r="D48" s="141">
        <v>0</v>
      </c>
      <c r="E48" s="155">
        <v>-2725443.21</v>
      </c>
    </row>
    <row r="49" spans="1:5" x14ac:dyDescent="0.25">
      <c r="A49" s="94" t="s">
        <v>76</v>
      </c>
      <c r="B49" s="154">
        <v>0</v>
      </c>
      <c r="C49" s="141">
        <v>1333946.1000000001</v>
      </c>
      <c r="D49" s="141">
        <v>0</v>
      </c>
      <c r="E49" s="155">
        <v>1333946.1000000001</v>
      </c>
    </row>
    <row r="50" spans="1:5" x14ac:dyDescent="0.25">
      <c r="A50" s="95" t="s">
        <v>77</v>
      </c>
      <c r="B50" s="154">
        <v>0</v>
      </c>
      <c r="C50" s="141">
        <v>-1445889.68</v>
      </c>
      <c r="D50" s="141">
        <v>0</v>
      </c>
      <c r="E50" s="155">
        <v>-1445889.68</v>
      </c>
    </row>
    <row r="51" spans="1:5" x14ac:dyDescent="0.25">
      <c r="A51" s="94" t="s">
        <v>78</v>
      </c>
      <c r="B51" s="158">
        <v>57369832.619999997</v>
      </c>
      <c r="C51" s="142">
        <v>29990722.8899999</v>
      </c>
      <c r="D51" s="142">
        <v>0</v>
      </c>
      <c r="E51" s="159">
        <v>87360555.509999901</v>
      </c>
    </row>
    <row r="52" spans="1:5" x14ac:dyDescent="0.25">
      <c r="A52" s="93" t="s">
        <v>79</v>
      </c>
      <c r="B52" s="154"/>
      <c r="C52" s="141"/>
      <c r="D52" s="141"/>
      <c r="E52" s="155"/>
    </row>
    <row r="53" spans="1:5" x14ac:dyDescent="0.25">
      <c r="A53" s="95" t="s">
        <v>80</v>
      </c>
      <c r="B53" s="154">
        <v>9700719.1400000006</v>
      </c>
      <c r="C53" s="141">
        <v>0</v>
      </c>
      <c r="D53" s="141">
        <v>0</v>
      </c>
      <c r="E53" s="155">
        <v>9700719.1400000006</v>
      </c>
    </row>
    <row r="54" spans="1:5" x14ac:dyDescent="0.25">
      <c r="A54" s="94" t="s">
        <v>81</v>
      </c>
      <c r="B54" s="158">
        <v>9700719.1400000006</v>
      </c>
      <c r="C54" s="142">
        <v>0</v>
      </c>
      <c r="D54" s="142">
        <v>0</v>
      </c>
      <c r="E54" s="159">
        <v>9700719.1400000006</v>
      </c>
    </row>
    <row r="55" spans="1:5" x14ac:dyDescent="0.25">
      <c r="A55" s="93" t="s">
        <v>82</v>
      </c>
      <c r="B55" s="154"/>
      <c r="C55" s="141"/>
      <c r="D55" s="141"/>
      <c r="E55" s="155"/>
    </row>
    <row r="56" spans="1:5" x14ac:dyDescent="0.25">
      <c r="A56" s="95" t="s">
        <v>83</v>
      </c>
      <c r="B56" s="156">
        <v>-5942197.9299999997</v>
      </c>
      <c r="C56" s="140">
        <v>0</v>
      </c>
      <c r="D56" s="140">
        <v>0</v>
      </c>
      <c r="E56" s="157">
        <v>-5942197.9299999997</v>
      </c>
    </row>
    <row r="57" spans="1:5" x14ac:dyDescent="0.25">
      <c r="A57" s="95" t="s">
        <v>84</v>
      </c>
      <c r="B57" s="154">
        <v>-5942197.9299999997</v>
      </c>
      <c r="C57" s="141">
        <v>0</v>
      </c>
      <c r="D57" s="141">
        <v>0</v>
      </c>
      <c r="E57" s="155">
        <v>-5942197.9299999997</v>
      </c>
    </row>
    <row r="58" spans="1:5" x14ac:dyDescent="0.25">
      <c r="A58" s="92" t="s">
        <v>85</v>
      </c>
      <c r="B58" s="164">
        <v>75130010.549999997</v>
      </c>
      <c r="C58" s="144">
        <v>29990722.8899999</v>
      </c>
      <c r="D58" s="144">
        <v>0</v>
      </c>
      <c r="E58" s="165">
        <v>105120733.44</v>
      </c>
    </row>
    <row r="59" spans="1:5" x14ac:dyDescent="0.25">
      <c r="A59" s="95"/>
      <c r="B59" s="156"/>
      <c r="C59" s="140"/>
      <c r="D59" s="140"/>
      <c r="E59" s="157"/>
    </row>
    <row r="60" spans="1:5" ht="15.75" thickBot="1" x14ac:dyDescent="0.3">
      <c r="A60" s="96" t="s">
        <v>86</v>
      </c>
      <c r="B60" s="166">
        <v>128124518.349999</v>
      </c>
      <c r="C60" s="145">
        <v>55381808.740000002</v>
      </c>
      <c r="D60" s="145">
        <v>0</v>
      </c>
      <c r="E60" s="167">
        <v>183506327.08999899</v>
      </c>
    </row>
    <row r="61" spans="1:5" ht="15.75" thickTop="1" x14ac:dyDescent="0.25">
      <c r="A61" s="94"/>
      <c r="B61" s="154"/>
      <c r="C61" s="141"/>
      <c r="D61" s="141"/>
      <c r="E61" s="155"/>
    </row>
    <row r="62" spans="1:5" x14ac:dyDescent="0.25">
      <c r="A62" s="92" t="s">
        <v>87</v>
      </c>
      <c r="B62" s="154"/>
      <c r="C62" s="141"/>
      <c r="D62" s="141"/>
      <c r="E62" s="155"/>
    </row>
    <row r="63" spans="1:5" x14ac:dyDescent="0.25">
      <c r="A63" s="94" t="s">
        <v>88</v>
      </c>
      <c r="B63" s="154"/>
      <c r="C63" s="141"/>
      <c r="D63" s="141"/>
      <c r="E63" s="155"/>
    </row>
    <row r="64" spans="1:5" x14ac:dyDescent="0.25">
      <c r="A64" s="93" t="s">
        <v>89</v>
      </c>
      <c r="B64" s="154"/>
      <c r="C64" s="141"/>
      <c r="D64" s="141"/>
      <c r="E64" s="155"/>
    </row>
    <row r="65" spans="1:5" x14ac:dyDescent="0.25">
      <c r="A65" s="94" t="s">
        <v>90</v>
      </c>
      <c r="B65" s="154">
        <v>152553.61999999901</v>
      </c>
      <c r="C65" s="141">
        <v>0</v>
      </c>
      <c r="D65" s="141">
        <v>0</v>
      </c>
      <c r="E65" s="155">
        <v>152553.61999999901</v>
      </c>
    </row>
    <row r="66" spans="1:5" x14ac:dyDescent="0.25">
      <c r="A66" s="94" t="s">
        <v>91</v>
      </c>
      <c r="B66" s="154">
        <v>468428.37</v>
      </c>
      <c r="C66" s="141">
        <v>0</v>
      </c>
      <c r="D66" s="141">
        <v>0</v>
      </c>
      <c r="E66" s="155">
        <v>468428.37</v>
      </c>
    </row>
    <row r="67" spans="1:5" x14ac:dyDescent="0.25">
      <c r="A67" s="94" t="s">
        <v>92</v>
      </c>
      <c r="B67" s="154">
        <v>99013.89</v>
      </c>
      <c r="C67" s="141">
        <v>0</v>
      </c>
      <c r="D67" s="141">
        <v>0</v>
      </c>
      <c r="E67" s="155">
        <v>99013.89</v>
      </c>
    </row>
    <row r="68" spans="1:5" x14ac:dyDescent="0.25">
      <c r="A68" s="94" t="s">
        <v>93</v>
      </c>
      <c r="B68" s="154">
        <v>561335.72</v>
      </c>
      <c r="C68" s="141">
        <v>0</v>
      </c>
      <c r="D68" s="141">
        <v>0</v>
      </c>
      <c r="E68" s="155">
        <v>561335.72</v>
      </c>
    </row>
    <row r="69" spans="1:5" x14ac:dyDescent="0.25">
      <c r="A69" s="94" t="s">
        <v>94</v>
      </c>
      <c r="B69" s="154">
        <v>34713.03</v>
      </c>
      <c r="C69" s="141">
        <v>0</v>
      </c>
      <c r="D69" s="141">
        <v>0</v>
      </c>
      <c r="E69" s="155">
        <v>34713.03</v>
      </c>
    </row>
    <row r="70" spans="1:5" x14ac:dyDescent="0.25">
      <c r="A70" s="94" t="s">
        <v>95</v>
      </c>
      <c r="B70" s="154">
        <v>137069.22</v>
      </c>
      <c r="C70" s="141">
        <v>0</v>
      </c>
      <c r="D70" s="141">
        <v>0</v>
      </c>
      <c r="E70" s="155">
        <v>137069.22</v>
      </c>
    </row>
    <row r="71" spans="1:5" x14ac:dyDescent="0.25">
      <c r="A71" s="94" t="s">
        <v>96</v>
      </c>
      <c r="B71" s="154">
        <v>180578.709999999</v>
      </c>
      <c r="C71" s="141">
        <v>0</v>
      </c>
      <c r="D71" s="141">
        <v>0</v>
      </c>
      <c r="E71" s="155">
        <v>180578.709999999</v>
      </c>
    </row>
    <row r="72" spans="1:5" x14ac:dyDescent="0.25">
      <c r="A72" s="94" t="s">
        <v>97</v>
      </c>
      <c r="B72" s="154">
        <v>1021258.71999999</v>
      </c>
      <c r="C72" s="141">
        <v>0</v>
      </c>
      <c r="D72" s="141">
        <v>0</v>
      </c>
      <c r="E72" s="155">
        <v>1021258.71999999</v>
      </c>
    </row>
    <row r="73" spans="1:5" x14ac:dyDescent="0.25">
      <c r="A73" s="94" t="s">
        <v>98</v>
      </c>
      <c r="B73" s="154">
        <v>587687.99</v>
      </c>
      <c r="C73" s="141">
        <v>0</v>
      </c>
      <c r="D73" s="141">
        <v>0</v>
      </c>
      <c r="E73" s="155">
        <v>587687.99</v>
      </c>
    </row>
    <row r="74" spans="1:5" x14ac:dyDescent="0.25">
      <c r="A74" s="94" t="s">
        <v>99</v>
      </c>
      <c r="B74" s="154">
        <v>226645.52</v>
      </c>
      <c r="C74" s="141">
        <v>0</v>
      </c>
      <c r="D74" s="141">
        <v>0</v>
      </c>
      <c r="E74" s="155">
        <v>226645.52</v>
      </c>
    </row>
    <row r="75" spans="1:5" x14ac:dyDescent="0.25">
      <c r="A75" s="94" t="s">
        <v>100</v>
      </c>
      <c r="B75" s="154">
        <v>137083.97</v>
      </c>
      <c r="C75" s="141">
        <v>0</v>
      </c>
      <c r="D75" s="141">
        <v>0</v>
      </c>
      <c r="E75" s="155">
        <v>137083.97</v>
      </c>
    </row>
    <row r="76" spans="1:5" x14ac:dyDescent="0.25">
      <c r="A76" s="94" t="s">
        <v>101</v>
      </c>
      <c r="B76" s="154">
        <v>0</v>
      </c>
      <c r="C76" s="141">
        <v>0</v>
      </c>
      <c r="D76" s="141">
        <v>0</v>
      </c>
      <c r="E76" s="155">
        <v>0</v>
      </c>
    </row>
    <row r="77" spans="1:5" x14ac:dyDescent="0.25">
      <c r="A77" s="94" t="s">
        <v>102</v>
      </c>
      <c r="B77" s="154">
        <v>248465.87</v>
      </c>
      <c r="C77" s="141">
        <v>0</v>
      </c>
      <c r="D77" s="141">
        <v>0</v>
      </c>
      <c r="E77" s="155">
        <v>248465.87</v>
      </c>
    </row>
    <row r="78" spans="1:5" x14ac:dyDescent="0.25">
      <c r="A78" s="94" t="s">
        <v>103</v>
      </c>
      <c r="B78" s="154">
        <v>21241.01</v>
      </c>
      <c r="C78" s="141">
        <v>0</v>
      </c>
      <c r="D78" s="141">
        <v>0</v>
      </c>
      <c r="E78" s="155">
        <v>21241.01</v>
      </c>
    </row>
    <row r="79" spans="1:5" x14ac:dyDescent="0.25">
      <c r="A79" s="94" t="s">
        <v>104</v>
      </c>
      <c r="B79" s="154">
        <v>225668.31</v>
      </c>
      <c r="C79" s="141">
        <v>0</v>
      </c>
      <c r="D79" s="141">
        <v>0</v>
      </c>
      <c r="E79" s="155">
        <v>225668.31</v>
      </c>
    </row>
    <row r="80" spans="1:5" x14ac:dyDescent="0.25">
      <c r="A80" s="94" t="s">
        <v>105</v>
      </c>
      <c r="B80" s="154">
        <v>0</v>
      </c>
      <c r="C80" s="141">
        <v>0</v>
      </c>
      <c r="D80" s="141">
        <v>0</v>
      </c>
      <c r="E80" s="155">
        <v>0</v>
      </c>
    </row>
    <row r="81" spans="1:5" x14ac:dyDescent="0.25">
      <c r="A81" s="94" t="s">
        <v>106</v>
      </c>
      <c r="B81" s="154">
        <v>0</v>
      </c>
      <c r="C81" s="141">
        <v>0</v>
      </c>
      <c r="D81" s="141">
        <v>0</v>
      </c>
      <c r="E81" s="155">
        <v>0</v>
      </c>
    </row>
    <row r="82" spans="1:5" x14ac:dyDescent="0.25">
      <c r="A82" s="94" t="s">
        <v>107</v>
      </c>
      <c r="B82" s="154">
        <v>114549.16</v>
      </c>
      <c r="C82" s="141">
        <v>0</v>
      </c>
      <c r="D82" s="141">
        <v>0</v>
      </c>
      <c r="E82" s="155">
        <v>114549.16</v>
      </c>
    </row>
    <row r="83" spans="1:5" x14ac:dyDescent="0.25">
      <c r="A83" s="94" t="s">
        <v>108</v>
      </c>
      <c r="B83" s="154">
        <v>30991.5</v>
      </c>
      <c r="C83" s="141">
        <v>0</v>
      </c>
      <c r="D83" s="141">
        <v>0</v>
      </c>
      <c r="E83" s="155">
        <v>30991.5</v>
      </c>
    </row>
    <row r="84" spans="1:5" x14ac:dyDescent="0.25">
      <c r="A84" s="94" t="s">
        <v>109</v>
      </c>
      <c r="B84" s="154">
        <v>73669.959999999905</v>
      </c>
      <c r="C84" s="141">
        <v>0</v>
      </c>
      <c r="D84" s="141">
        <v>0</v>
      </c>
      <c r="E84" s="155">
        <v>73669.959999999905</v>
      </c>
    </row>
    <row r="85" spans="1:5" x14ac:dyDescent="0.25">
      <c r="A85" s="94" t="s">
        <v>110</v>
      </c>
      <c r="B85" s="154">
        <v>261525.16999999899</v>
      </c>
      <c r="C85" s="141">
        <v>0</v>
      </c>
      <c r="D85" s="141">
        <v>0</v>
      </c>
      <c r="E85" s="155">
        <v>261525.16999999899</v>
      </c>
    </row>
    <row r="86" spans="1:5" x14ac:dyDescent="0.25">
      <c r="A86" s="94" t="s">
        <v>111</v>
      </c>
      <c r="B86" s="154">
        <v>643562.37</v>
      </c>
      <c r="C86" s="141">
        <v>0</v>
      </c>
      <c r="D86" s="141">
        <v>0</v>
      </c>
      <c r="E86" s="155">
        <v>643562.37</v>
      </c>
    </row>
    <row r="87" spans="1:5" x14ac:dyDescent="0.25">
      <c r="A87" s="94" t="s">
        <v>112</v>
      </c>
      <c r="B87" s="154">
        <v>940031.29</v>
      </c>
      <c r="C87" s="141">
        <v>0</v>
      </c>
      <c r="D87" s="141">
        <v>0</v>
      </c>
      <c r="E87" s="155">
        <v>940031.29</v>
      </c>
    </row>
    <row r="88" spans="1:5" x14ac:dyDescent="0.25">
      <c r="A88" s="94" t="s">
        <v>113</v>
      </c>
      <c r="B88" s="154">
        <v>386435.98</v>
      </c>
      <c r="C88" s="141">
        <v>0</v>
      </c>
      <c r="D88" s="141">
        <v>0</v>
      </c>
      <c r="E88" s="155">
        <v>386435.98</v>
      </c>
    </row>
    <row r="89" spans="1:5" x14ac:dyDescent="0.25">
      <c r="A89" s="94" t="s">
        <v>114</v>
      </c>
      <c r="B89" s="154">
        <v>532542.549999999</v>
      </c>
      <c r="C89" s="141">
        <v>0</v>
      </c>
      <c r="D89" s="141">
        <v>0</v>
      </c>
      <c r="E89" s="155">
        <v>532542.549999999</v>
      </c>
    </row>
    <row r="90" spans="1:5" x14ac:dyDescent="0.25">
      <c r="A90" s="94" t="s">
        <v>115</v>
      </c>
      <c r="B90" s="154">
        <v>45316.13</v>
      </c>
      <c r="C90" s="141">
        <v>0</v>
      </c>
      <c r="D90" s="141">
        <v>0</v>
      </c>
      <c r="E90" s="155">
        <v>45316.13</v>
      </c>
    </row>
    <row r="91" spans="1:5" x14ac:dyDescent="0.25">
      <c r="A91" s="94" t="s">
        <v>116</v>
      </c>
      <c r="B91" s="154">
        <v>77890.600000000006</v>
      </c>
      <c r="C91" s="141">
        <v>0</v>
      </c>
      <c r="D91" s="141">
        <v>0</v>
      </c>
      <c r="E91" s="155">
        <v>77890.600000000006</v>
      </c>
    </row>
    <row r="92" spans="1:5" x14ac:dyDescent="0.25">
      <c r="A92" s="94" t="s">
        <v>117</v>
      </c>
      <c r="B92" s="154">
        <v>2430641.84</v>
      </c>
      <c r="C92" s="141">
        <v>0</v>
      </c>
      <c r="D92" s="141">
        <v>0</v>
      </c>
      <c r="E92" s="155">
        <v>2430641.84</v>
      </c>
    </row>
    <row r="93" spans="1:5" x14ac:dyDescent="0.25">
      <c r="A93" s="94" t="s">
        <v>118</v>
      </c>
      <c r="B93" s="154">
        <v>107085.94</v>
      </c>
      <c r="C93" s="141">
        <v>0</v>
      </c>
      <c r="D93" s="141">
        <v>0</v>
      </c>
      <c r="E93" s="155">
        <v>107085.94</v>
      </c>
    </row>
    <row r="94" spans="1:5" x14ac:dyDescent="0.25">
      <c r="A94" s="94" t="s">
        <v>119</v>
      </c>
      <c r="B94" s="154">
        <v>3180</v>
      </c>
      <c r="C94" s="141">
        <v>0</v>
      </c>
      <c r="D94" s="141">
        <v>0</v>
      </c>
      <c r="E94" s="155">
        <v>3180</v>
      </c>
    </row>
    <row r="95" spans="1:5" x14ac:dyDescent="0.25">
      <c r="A95" s="94" t="s">
        <v>120</v>
      </c>
      <c r="B95" s="154">
        <v>0</v>
      </c>
      <c r="C95" s="141">
        <v>0</v>
      </c>
      <c r="D95" s="141">
        <v>0</v>
      </c>
      <c r="E95" s="155">
        <v>0</v>
      </c>
    </row>
    <row r="96" spans="1:5" x14ac:dyDescent="0.25">
      <c r="A96" s="94" t="s">
        <v>121</v>
      </c>
      <c r="B96" s="154">
        <v>0</v>
      </c>
      <c r="C96" s="141">
        <v>13554.34</v>
      </c>
      <c r="D96" s="141">
        <v>0</v>
      </c>
      <c r="E96" s="155">
        <v>13554.34</v>
      </c>
    </row>
    <row r="97" spans="1:5" x14ac:dyDescent="0.25">
      <c r="A97" s="94" t="s">
        <v>122</v>
      </c>
      <c r="B97" s="154">
        <v>0</v>
      </c>
      <c r="C97" s="141">
        <v>0</v>
      </c>
      <c r="D97" s="141">
        <v>0</v>
      </c>
      <c r="E97" s="155">
        <v>0</v>
      </c>
    </row>
    <row r="98" spans="1:5" x14ac:dyDescent="0.25">
      <c r="A98" s="94" t="s">
        <v>123</v>
      </c>
      <c r="B98" s="154">
        <v>0</v>
      </c>
      <c r="C98" s="141">
        <v>0</v>
      </c>
      <c r="D98" s="141">
        <v>0</v>
      </c>
      <c r="E98" s="155">
        <v>0</v>
      </c>
    </row>
    <row r="99" spans="1:5" x14ac:dyDescent="0.25">
      <c r="A99" s="94" t="s">
        <v>124</v>
      </c>
      <c r="B99" s="154">
        <v>0</v>
      </c>
      <c r="C99" s="141">
        <v>0</v>
      </c>
      <c r="D99" s="141">
        <v>0</v>
      </c>
      <c r="E99" s="155">
        <v>0</v>
      </c>
    </row>
    <row r="100" spans="1:5" x14ac:dyDescent="0.25">
      <c r="A100" s="94" t="s">
        <v>125</v>
      </c>
      <c r="B100" s="154">
        <v>0</v>
      </c>
      <c r="C100" s="141">
        <v>149223.89000000001</v>
      </c>
      <c r="D100" s="141">
        <v>0</v>
      </c>
      <c r="E100" s="155">
        <v>149223.89000000001</v>
      </c>
    </row>
    <row r="101" spans="1:5" x14ac:dyDescent="0.25">
      <c r="A101" s="94" t="s">
        <v>126</v>
      </c>
      <c r="B101" s="154">
        <v>0</v>
      </c>
      <c r="C101" s="141">
        <v>14499.49</v>
      </c>
      <c r="D101" s="141">
        <v>0</v>
      </c>
      <c r="E101" s="155">
        <v>14499.49</v>
      </c>
    </row>
    <row r="102" spans="1:5" x14ac:dyDescent="0.25">
      <c r="A102" s="94" t="s">
        <v>127</v>
      </c>
      <c r="B102" s="154">
        <v>0</v>
      </c>
      <c r="C102" s="141">
        <v>-2502.9499999999998</v>
      </c>
      <c r="D102" s="141">
        <v>0</v>
      </c>
      <c r="E102" s="155">
        <v>-2502.9499999999998</v>
      </c>
    </row>
    <row r="103" spans="1:5" x14ac:dyDescent="0.25">
      <c r="A103" s="94" t="s">
        <v>128</v>
      </c>
      <c r="B103" s="154">
        <v>0</v>
      </c>
      <c r="C103" s="141">
        <v>0</v>
      </c>
      <c r="D103" s="141">
        <v>0</v>
      </c>
      <c r="E103" s="155">
        <v>0</v>
      </c>
    </row>
    <row r="104" spans="1:5" x14ac:dyDescent="0.25">
      <c r="A104" s="94" t="s">
        <v>129</v>
      </c>
      <c r="B104" s="154">
        <v>0</v>
      </c>
      <c r="C104" s="141">
        <v>12435.99</v>
      </c>
      <c r="D104" s="141">
        <v>0</v>
      </c>
      <c r="E104" s="155">
        <v>12435.99</v>
      </c>
    </row>
    <row r="105" spans="1:5" x14ac:dyDescent="0.25">
      <c r="A105" s="94" t="s">
        <v>130</v>
      </c>
      <c r="B105" s="154">
        <v>0</v>
      </c>
      <c r="C105" s="141">
        <v>0</v>
      </c>
      <c r="D105" s="141">
        <v>0</v>
      </c>
      <c r="E105" s="155">
        <v>0</v>
      </c>
    </row>
    <row r="106" spans="1:5" x14ac:dyDescent="0.25">
      <c r="A106" s="94" t="s">
        <v>131</v>
      </c>
      <c r="B106" s="154">
        <v>0</v>
      </c>
      <c r="C106" s="141">
        <v>3273.06</v>
      </c>
      <c r="D106" s="141">
        <v>0</v>
      </c>
      <c r="E106" s="155">
        <v>3273.06</v>
      </c>
    </row>
    <row r="107" spans="1:5" x14ac:dyDescent="0.25">
      <c r="A107" s="94" t="s">
        <v>132</v>
      </c>
      <c r="B107" s="154">
        <v>0</v>
      </c>
      <c r="C107" s="141">
        <v>279.18</v>
      </c>
      <c r="D107" s="141">
        <v>0</v>
      </c>
      <c r="E107" s="155">
        <v>279.18</v>
      </c>
    </row>
    <row r="108" spans="1:5" x14ac:dyDescent="0.25">
      <c r="A108" s="94" t="s">
        <v>133</v>
      </c>
      <c r="B108" s="154">
        <v>0</v>
      </c>
      <c r="C108" s="141">
        <v>25297.93</v>
      </c>
      <c r="D108" s="141">
        <v>0</v>
      </c>
      <c r="E108" s="155">
        <v>25297.93</v>
      </c>
    </row>
    <row r="109" spans="1:5" x14ac:dyDescent="0.25">
      <c r="A109" s="94" t="s">
        <v>134</v>
      </c>
      <c r="B109" s="154">
        <v>0</v>
      </c>
      <c r="C109" s="141">
        <v>2194.9899999999998</v>
      </c>
      <c r="D109" s="141">
        <v>0</v>
      </c>
      <c r="E109" s="155">
        <v>2194.9899999999998</v>
      </c>
    </row>
    <row r="110" spans="1:5" x14ac:dyDescent="0.25">
      <c r="A110" s="94" t="s">
        <v>135</v>
      </c>
      <c r="B110" s="154">
        <v>0</v>
      </c>
      <c r="C110" s="141">
        <v>0</v>
      </c>
      <c r="D110" s="141">
        <v>0</v>
      </c>
      <c r="E110" s="155">
        <v>0</v>
      </c>
    </row>
    <row r="111" spans="1:5" x14ac:dyDescent="0.25">
      <c r="A111" s="94" t="s">
        <v>136</v>
      </c>
      <c r="B111" s="154">
        <v>0</v>
      </c>
      <c r="C111" s="141">
        <v>0</v>
      </c>
      <c r="D111" s="141">
        <v>0</v>
      </c>
      <c r="E111" s="155">
        <v>0</v>
      </c>
    </row>
    <row r="112" spans="1:5" x14ac:dyDescent="0.25">
      <c r="A112" s="94" t="s">
        <v>137</v>
      </c>
      <c r="B112" s="154">
        <v>0</v>
      </c>
      <c r="C112" s="141">
        <v>0</v>
      </c>
      <c r="D112" s="141">
        <v>0</v>
      </c>
      <c r="E112" s="155">
        <v>0</v>
      </c>
    </row>
    <row r="113" spans="1:5" x14ac:dyDescent="0.25">
      <c r="A113" s="94" t="s">
        <v>138</v>
      </c>
      <c r="B113" s="154">
        <v>0</v>
      </c>
      <c r="C113" s="141">
        <v>7516.27</v>
      </c>
      <c r="D113" s="141">
        <v>0</v>
      </c>
      <c r="E113" s="155">
        <v>7516.27</v>
      </c>
    </row>
    <row r="114" spans="1:5" x14ac:dyDescent="0.25">
      <c r="A114" s="94" t="s">
        <v>139</v>
      </c>
      <c r="B114" s="154">
        <v>0</v>
      </c>
      <c r="C114" s="141">
        <v>0</v>
      </c>
      <c r="D114" s="141">
        <v>0</v>
      </c>
      <c r="E114" s="155">
        <v>0</v>
      </c>
    </row>
    <row r="115" spans="1:5" x14ac:dyDescent="0.25">
      <c r="A115" s="94" t="s">
        <v>140</v>
      </c>
      <c r="B115" s="154">
        <v>0</v>
      </c>
      <c r="C115" s="141">
        <v>0</v>
      </c>
      <c r="D115" s="141">
        <v>0</v>
      </c>
      <c r="E115" s="155">
        <v>0</v>
      </c>
    </row>
    <row r="116" spans="1:5" x14ac:dyDescent="0.25">
      <c r="A116" s="94" t="s">
        <v>141</v>
      </c>
      <c r="B116" s="154">
        <v>0</v>
      </c>
      <c r="C116" s="141">
        <v>9804.7099999999991</v>
      </c>
      <c r="D116" s="141">
        <v>0</v>
      </c>
      <c r="E116" s="155">
        <v>9804.7099999999991</v>
      </c>
    </row>
    <row r="117" spans="1:5" x14ac:dyDescent="0.25">
      <c r="A117" s="94" t="s">
        <v>142</v>
      </c>
      <c r="B117" s="154">
        <v>0</v>
      </c>
      <c r="C117" s="141">
        <v>8403.6299999999992</v>
      </c>
      <c r="D117" s="141">
        <v>0</v>
      </c>
      <c r="E117" s="155">
        <v>8403.6299999999992</v>
      </c>
    </row>
    <row r="118" spans="1:5" x14ac:dyDescent="0.25">
      <c r="A118" s="94" t="s">
        <v>143</v>
      </c>
      <c r="B118" s="154">
        <v>0</v>
      </c>
      <c r="C118" s="141">
        <v>5587.22</v>
      </c>
      <c r="D118" s="141">
        <v>0</v>
      </c>
      <c r="E118" s="155">
        <v>5587.22</v>
      </c>
    </row>
    <row r="119" spans="1:5" x14ac:dyDescent="0.25">
      <c r="A119" s="94" t="s">
        <v>144</v>
      </c>
      <c r="B119" s="154">
        <v>0</v>
      </c>
      <c r="C119" s="141">
        <v>3931.94</v>
      </c>
      <c r="D119" s="141">
        <v>0</v>
      </c>
      <c r="E119" s="155">
        <v>3931.94</v>
      </c>
    </row>
    <row r="120" spans="1:5" x14ac:dyDescent="0.25">
      <c r="A120" s="94" t="s">
        <v>145</v>
      </c>
      <c r="B120" s="154">
        <v>0</v>
      </c>
      <c r="C120" s="141">
        <v>22231.749999999902</v>
      </c>
      <c r="D120" s="141">
        <v>0</v>
      </c>
      <c r="E120" s="155">
        <v>22231.749999999902</v>
      </c>
    </row>
    <row r="121" spans="1:5" x14ac:dyDescent="0.25">
      <c r="A121" s="94" t="s">
        <v>146</v>
      </c>
      <c r="B121" s="154">
        <v>0</v>
      </c>
      <c r="C121" s="141">
        <v>0</v>
      </c>
      <c r="D121" s="141">
        <v>0</v>
      </c>
      <c r="E121" s="155">
        <v>0</v>
      </c>
    </row>
    <row r="122" spans="1:5" x14ac:dyDescent="0.25">
      <c r="A122" s="94" t="s">
        <v>147</v>
      </c>
      <c r="B122" s="154">
        <v>0</v>
      </c>
      <c r="C122" s="141">
        <v>1157.71</v>
      </c>
      <c r="D122" s="141">
        <v>0</v>
      </c>
      <c r="E122" s="155">
        <v>1157.71</v>
      </c>
    </row>
    <row r="123" spans="1:5" x14ac:dyDescent="0.25">
      <c r="A123" s="94" t="s">
        <v>148</v>
      </c>
      <c r="B123" s="154">
        <v>0</v>
      </c>
      <c r="C123" s="141">
        <v>767.92</v>
      </c>
      <c r="D123" s="141">
        <v>0</v>
      </c>
      <c r="E123" s="155">
        <v>767.92</v>
      </c>
    </row>
    <row r="124" spans="1:5" x14ac:dyDescent="0.25">
      <c r="A124" s="94" t="s">
        <v>149</v>
      </c>
      <c r="B124" s="154">
        <v>0</v>
      </c>
      <c r="C124" s="141">
        <v>46985.859999999899</v>
      </c>
      <c r="D124" s="141">
        <v>0</v>
      </c>
      <c r="E124" s="155">
        <v>46985.859999999899</v>
      </c>
    </row>
    <row r="125" spans="1:5" x14ac:dyDescent="0.25">
      <c r="A125" s="94" t="s">
        <v>150</v>
      </c>
      <c r="B125" s="154">
        <v>0</v>
      </c>
      <c r="C125" s="141">
        <v>0</v>
      </c>
      <c r="D125" s="141">
        <v>0</v>
      </c>
      <c r="E125" s="155">
        <v>0</v>
      </c>
    </row>
    <row r="126" spans="1:5" x14ac:dyDescent="0.25">
      <c r="A126" s="94" t="s">
        <v>151</v>
      </c>
      <c r="B126" s="154">
        <v>0</v>
      </c>
      <c r="C126" s="141">
        <v>0</v>
      </c>
      <c r="D126" s="141">
        <v>0</v>
      </c>
      <c r="E126" s="155">
        <v>0</v>
      </c>
    </row>
    <row r="127" spans="1:5" x14ac:dyDescent="0.25">
      <c r="A127" s="94" t="s">
        <v>152</v>
      </c>
      <c r="B127" s="154">
        <v>0</v>
      </c>
      <c r="C127" s="141">
        <v>0</v>
      </c>
      <c r="D127" s="141">
        <v>0</v>
      </c>
      <c r="E127" s="155">
        <v>0</v>
      </c>
    </row>
    <row r="128" spans="1:5" x14ac:dyDescent="0.25">
      <c r="A128" s="94" t="s">
        <v>153</v>
      </c>
      <c r="B128" s="154">
        <v>0</v>
      </c>
      <c r="C128" s="141">
        <v>0</v>
      </c>
      <c r="D128" s="141">
        <v>0</v>
      </c>
      <c r="E128" s="155">
        <v>0</v>
      </c>
    </row>
    <row r="129" spans="1:5" x14ac:dyDescent="0.25">
      <c r="A129" s="94" t="s">
        <v>154</v>
      </c>
      <c r="B129" s="154">
        <v>0</v>
      </c>
      <c r="C129" s="141">
        <v>0</v>
      </c>
      <c r="D129" s="141">
        <v>0</v>
      </c>
      <c r="E129" s="155">
        <v>0</v>
      </c>
    </row>
    <row r="130" spans="1:5" x14ac:dyDescent="0.25">
      <c r="A130" s="95" t="s">
        <v>407</v>
      </c>
      <c r="B130" s="154">
        <v>0</v>
      </c>
      <c r="C130" s="141">
        <v>0</v>
      </c>
      <c r="D130" s="141">
        <v>0</v>
      </c>
      <c r="E130" s="155">
        <v>0</v>
      </c>
    </row>
    <row r="131" spans="1:5" x14ac:dyDescent="0.25">
      <c r="A131" s="97" t="s">
        <v>155</v>
      </c>
      <c r="B131" s="158">
        <v>9749166.4399999995</v>
      </c>
      <c r="C131" s="142">
        <v>324642.929999999</v>
      </c>
      <c r="D131" s="142">
        <v>0</v>
      </c>
      <c r="E131" s="159">
        <v>10073809.369999999</v>
      </c>
    </row>
    <row r="132" spans="1:5" x14ac:dyDescent="0.25">
      <c r="A132" s="93" t="s">
        <v>156</v>
      </c>
      <c r="B132" s="154"/>
      <c r="C132" s="141"/>
      <c r="D132" s="141"/>
      <c r="E132" s="155"/>
    </row>
    <row r="133" spans="1:5" x14ac:dyDescent="0.25">
      <c r="A133" s="94" t="s">
        <v>157</v>
      </c>
      <c r="B133" s="154">
        <v>351159.14999999898</v>
      </c>
      <c r="C133" s="141">
        <v>0</v>
      </c>
      <c r="D133" s="141">
        <v>0</v>
      </c>
      <c r="E133" s="155">
        <v>351159.14999999898</v>
      </c>
    </row>
    <row r="134" spans="1:5" x14ac:dyDescent="0.25">
      <c r="A134" s="94" t="s">
        <v>158</v>
      </c>
      <c r="B134" s="154">
        <v>0</v>
      </c>
      <c r="C134" s="141">
        <v>0</v>
      </c>
      <c r="D134" s="141">
        <v>0</v>
      </c>
      <c r="E134" s="155">
        <v>0</v>
      </c>
    </row>
    <row r="135" spans="1:5" x14ac:dyDescent="0.25">
      <c r="A135" s="94" t="s">
        <v>159</v>
      </c>
      <c r="B135" s="154">
        <v>3083.82</v>
      </c>
      <c r="C135" s="141">
        <v>0</v>
      </c>
      <c r="D135" s="141">
        <v>0</v>
      </c>
      <c r="E135" s="155">
        <v>3083.82</v>
      </c>
    </row>
    <row r="136" spans="1:5" x14ac:dyDescent="0.25">
      <c r="A136" s="94" t="s">
        <v>160</v>
      </c>
      <c r="B136" s="154">
        <v>210392.44999999899</v>
      </c>
      <c r="C136" s="141">
        <v>0</v>
      </c>
      <c r="D136" s="141">
        <v>0</v>
      </c>
      <c r="E136" s="155">
        <v>210392.44999999899</v>
      </c>
    </row>
    <row r="137" spans="1:5" x14ac:dyDescent="0.25">
      <c r="A137" s="94" t="s">
        <v>161</v>
      </c>
      <c r="B137" s="154">
        <v>70500.989999999903</v>
      </c>
      <c r="C137" s="141">
        <v>0</v>
      </c>
      <c r="D137" s="141">
        <v>0</v>
      </c>
      <c r="E137" s="155">
        <v>70500.989999999903</v>
      </c>
    </row>
    <row r="138" spans="1:5" x14ac:dyDescent="0.25">
      <c r="A138" s="94" t="s">
        <v>162</v>
      </c>
      <c r="B138" s="154">
        <v>4251.8</v>
      </c>
      <c r="C138" s="141">
        <v>0</v>
      </c>
      <c r="D138" s="141">
        <v>0</v>
      </c>
      <c r="E138" s="155">
        <v>4251.8</v>
      </c>
    </row>
    <row r="139" spans="1:5" x14ac:dyDescent="0.25">
      <c r="A139" s="94" t="s">
        <v>163</v>
      </c>
      <c r="B139" s="154">
        <v>0</v>
      </c>
      <c r="C139" s="141">
        <v>0</v>
      </c>
      <c r="D139" s="141">
        <v>0</v>
      </c>
      <c r="E139" s="155">
        <v>0</v>
      </c>
    </row>
    <row r="140" spans="1:5" x14ac:dyDescent="0.25">
      <c r="A140" s="94" t="s">
        <v>164</v>
      </c>
      <c r="B140" s="154">
        <v>3018.78</v>
      </c>
      <c r="C140" s="141">
        <v>0</v>
      </c>
      <c r="D140" s="141">
        <v>0</v>
      </c>
      <c r="E140" s="155">
        <v>3018.78</v>
      </c>
    </row>
    <row r="141" spans="1:5" x14ac:dyDescent="0.25">
      <c r="A141" s="94" t="s">
        <v>165</v>
      </c>
      <c r="B141" s="154">
        <v>0</v>
      </c>
      <c r="C141" s="141">
        <v>0</v>
      </c>
      <c r="D141" s="141">
        <v>0</v>
      </c>
      <c r="E141" s="155">
        <v>0</v>
      </c>
    </row>
    <row r="142" spans="1:5" x14ac:dyDescent="0.25">
      <c r="A142" s="94" t="s">
        <v>166</v>
      </c>
      <c r="B142" s="154">
        <v>134098.93999999901</v>
      </c>
      <c r="C142" s="141">
        <v>0</v>
      </c>
      <c r="D142" s="141">
        <v>0</v>
      </c>
      <c r="E142" s="155">
        <v>134098.93999999901</v>
      </c>
    </row>
    <row r="143" spans="1:5" x14ac:dyDescent="0.25">
      <c r="A143" s="94" t="s">
        <v>167</v>
      </c>
      <c r="B143" s="154">
        <v>19338.88</v>
      </c>
      <c r="C143" s="141">
        <v>0</v>
      </c>
      <c r="D143" s="141">
        <v>0</v>
      </c>
      <c r="E143" s="155">
        <v>19338.88</v>
      </c>
    </row>
    <row r="144" spans="1:5" x14ac:dyDescent="0.25">
      <c r="A144" s="94" t="s">
        <v>168</v>
      </c>
      <c r="B144" s="154">
        <v>61004.369999999901</v>
      </c>
      <c r="C144" s="141">
        <v>0</v>
      </c>
      <c r="D144" s="141">
        <v>0</v>
      </c>
      <c r="E144" s="155">
        <v>61004.369999999901</v>
      </c>
    </row>
    <row r="145" spans="1:5" x14ac:dyDescent="0.25">
      <c r="A145" s="94" t="s">
        <v>169</v>
      </c>
      <c r="B145" s="154">
        <v>4813.6000000000004</v>
      </c>
      <c r="C145" s="141">
        <v>0</v>
      </c>
      <c r="D145" s="141">
        <v>0</v>
      </c>
      <c r="E145" s="155">
        <v>4813.6000000000004</v>
      </c>
    </row>
    <row r="146" spans="1:5" x14ac:dyDescent="0.25">
      <c r="A146" s="94" t="s">
        <v>170</v>
      </c>
      <c r="B146" s="154">
        <v>7833.17</v>
      </c>
      <c r="C146" s="141">
        <v>0</v>
      </c>
      <c r="D146" s="141">
        <v>0</v>
      </c>
      <c r="E146" s="155">
        <v>7833.17</v>
      </c>
    </row>
    <row r="147" spans="1:5" x14ac:dyDescent="0.25">
      <c r="A147" s="94" t="s">
        <v>171</v>
      </c>
      <c r="B147" s="154">
        <v>0</v>
      </c>
      <c r="C147" s="141">
        <v>0</v>
      </c>
      <c r="D147" s="141">
        <v>0</v>
      </c>
      <c r="E147" s="155">
        <v>0</v>
      </c>
    </row>
    <row r="148" spans="1:5" x14ac:dyDescent="0.25">
      <c r="A148" s="94" t="s">
        <v>172</v>
      </c>
      <c r="B148" s="154">
        <v>0</v>
      </c>
      <c r="C148" s="141">
        <v>0</v>
      </c>
      <c r="D148" s="141">
        <v>0</v>
      </c>
      <c r="E148" s="155">
        <v>0</v>
      </c>
    </row>
    <row r="149" spans="1:5" x14ac:dyDescent="0.25">
      <c r="A149" s="94" t="s">
        <v>173</v>
      </c>
      <c r="B149" s="154">
        <v>17973.75</v>
      </c>
      <c r="C149" s="141">
        <v>0</v>
      </c>
      <c r="D149" s="141">
        <v>0</v>
      </c>
      <c r="E149" s="155">
        <v>17973.75</v>
      </c>
    </row>
    <row r="150" spans="1:5" x14ac:dyDescent="0.25">
      <c r="A150" s="94" t="s">
        <v>174</v>
      </c>
      <c r="B150" s="154">
        <v>252291.519999999</v>
      </c>
      <c r="C150" s="141">
        <v>0</v>
      </c>
      <c r="D150" s="141">
        <v>0</v>
      </c>
      <c r="E150" s="155">
        <v>252291.519999999</v>
      </c>
    </row>
    <row r="151" spans="1:5" x14ac:dyDescent="0.25">
      <c r="A151" s="94" t="s">
        <v>175</v>
      </c>
      <c r="B151" s="154">
        <v>559792.71</v>
      </c>
      <c r="C151" s="141">
        <v>0</v>
      </c>
      <c r="D151" s="141">
        <v>0</v>
      </c>
      <c r="E151" s="155">
        <v>559792.71</v>
      </c>
    </row>
    <row r="152" spans="1:5" x14ac:dyDescent="0.25">
      <c r="A152" s="94" t="s">
        <v>176</v>
      </c>
      <c r="B152" s="154">
        <v>0</v>
      </c>
      <c r="C152" s="141">
        <v>0</v>
      </c>
      <c r="D152" s="141">
        <v>0</v>
      </c>
      <c r="E152" s="155">
        <v>0</v>
      </c>
    </row>
    <row r="153" spans="1:5" x14ac:dyDescent="0.25">
      <c r="A153" s="94" t="s">
        <v>177</v>
      </c>
      <c r="B153" s="154">
        <v>0</v>
      </c>
      <c r="C153" s="141">
        <v>0</v>
      </c>
      <c r="D153" s="141">
        <v>0</v>
      </c>
      <c r="E153" s="155">
        <v>0</v>
      </c>
    </row>
    <row r="154" spans="1:5" x14ac:dyDescent="0.25">
      <c r="A154" s="94" t="s">
        <v>178</v>
      </c>
      <c r="B154" s="154">
        <v>0</v>
      </c>
      <c r="C154" s="141">
        <v>0</v>
      </c>
      <c r="D154" s="141">
        <v>0</v>
      </c>
      <c r="E154" s="155">
        <v>0</v>
      </c>
    </row>
    <row r="155" spans="1:5" x14ac:dyDescent="0.25">
      <c r="A155" s="94" t="s">
        <v>179</v>
      </c>
      <c r="B155" s="154">
        <v>0</v>
      </c>
      <c r="C155" s="141">
        <v>0</v>
      </c>
      <c r="D155" s="141">
        <v>0</v>
      </c>
      <c r="E155" s="155">
        <v>0</v>
      </c>
    </row>
    <row r="156" spans="1:5" x14ac:dyDescent="0.25">
      <c r="A156" s="94" t="s">
        <v>180</v>
      </c>
      <c r="B156" s="154">
        <v>0</v>
      </c>
      <c r="C156" s="141">
        <v>0</v>
      </c>
      <c r="D156" s="141">
        <v>0</v>
      </c>
      <c r="E156" s="155">
        <v>0</v>
      </c>
    </row>
    <row r="157" spans="1:5" x14ac:dyDescent="0.25">
      <c r="A157" s="94" t="s">
        <v>181</v>
      </c>
      <c r="B157" s="154">
        <v>0</v>
      </c>
      <c r="C157" s="141">
        <v>0</v>
      </c>
      <c r="D157" s="141">
        <v>0</v>
      </c>
      <c r="E157" s="155">
        <v>0</v>
      </c>
    </row>
    <row r="158" spans="1:5" x14ac:dyDescent="0.25">
      <c r="A158" s="94" t="s">
        <v>182</v>
      </c>
      <c r="B158" s="154">
        <v>0</v>
      </c>
      <c r="C158" s="141">
        <v>0</v>
      </c>
      <c r="D158" s="141">
        <v>0</v>
      </c>
      <c r="E158" s="155">
        <v>0</v>
      </c>
    </row>
    <row r="159" spans="1:5" x14ac:dyDescent="0.25">
      <c r="A159" s="95" t="s">
        <v>183</v>
      </c>
      <c r="B159" s="156">
        <v>0</v>
      </c>
      <c r="C159" s="140">
        <v>0</v>
      </c>
      <c r="D159" s="140">
        <v>0</v>
      </c>
      <c r="E159" s="157">
        <v>0</v>
      </c>
    </row>
    <row r="160" spans="1:5" x14ac:dyDescent="0.25">
      <c r="A160" s="94" t="s">
        <v>184</v>
      </c>
      <c r="B160" s="154">
        <v>1699553.93</v>
      </c>
      <c r="C160" s="141">
        <v>0</v>
      </c>
      <c r="D160" s="141">
        <v>0</v>
      </c>
      <c r="E160" s="155">
        <v>1699553.93</v>
      </c>
    </row>
    <row r="161" spans="1:5" x14ac:dyDescent="0.25">
      <c r="A161" s="93" t="s">
        <v>185</v>
      </c>
      <c r="B161" s="154"/>
      <c r="C161" s="141"/>
      <c r="D161" s="141"/>
      <c r="E161" s="155"/>
    </row>
    <row r="162" spans="1:5" x14ac:dyDescent="0.25">
      <c r="A162" s="94" t="s">
        <v>186</v>
      </c>
      <c r="B162" s="154">
        <v>457427.23</v>
      </c>
      <c r="C162" s="141">
        <v>0</v>
      </c>
      <c r="D162" s="141">
        <v>0</v>
      </c>
      <c r="E162" s="155">
        <v>457427.23</v>
      </c>
    </row>
    <row r="163" spans="1:5" x14ac:dyDescent="0.25">
      <c r="A163" s="94" t="s">
        <v>187</v>
      </c>
      <c r="B163" s="154">
        <v>312306.45999999897</v>
      </c>
      <c r="C163" s="141">
        <v>0</v>
      </c>
      <c r="D163" s="141">
        <v>0</v>
      </c>
      <c r="E163" s="155">
        <v>312306.45999999897</v>
      </c>
    </row>
    <row r="164" spans="1:5" x14ac:dyDescent="0.25">
      <c r="A164" s="94" t="s">
        <v>188</v>
      </c>
      <c r="B164" s="154">
        <v>114387.34</v>
      </c>
      <c r="C164" s="141">
        <v>0</v>
      </c>
      <c r="D164" s="141">
        <v>0</v>
      </c>
      <c r="E164" s="155">
        <v>114387.34</v>
      </c>
    </row>
    <row r="165" spans="1:5" x14ac:dyDescent="0.25">
      <c r="A165" s="94" t="s">
        <v>189</v>
      </c>
      <c r="B165" s="154">
        <v>347377.06</v>
      </c>
      <c r="C165" s="141">
        <v>0</v>
      </c>
      <c r="D165" s="141">
        <v>0</v>
      </c>
      <c r="E165" s="155">
        <v>347377.06</v>
      </c>
    </row>
    <row r="166" spans="1:5" x14ac:dyDescent="0.25">
      <c r="A166" s="94" t="s">
        <v>190</v>
      </c>
      <c r="B166" s="154">
        <v>207662.35</v>
      </c>
      <c r="C166" s="141">
        <v>0</v>
      </c>
      <c r="D166" s="141">
        <v>0</v>
      </c>
      <c r="E166" s="155">
        <v>207662.35</v>
      </c>
    </row>
    <row r="167" spans="1:5" x14ac:dyDescent="0.25">
      <c r="A167" s="94" t="s">
        <v>191</v>
      </c>
      <c r="B167" s="154">
        <v>0</v>
      </c>
      <c r="C167" s="141">
        <v>0</v>
      </c>
      <c r="D167" s="141">
        <v>0</v>
      </c>
      <c r="E167" s="155">
        <v>0</v>
      </c>
    </row>
    <row r="168" spans="1:5" x14ac:dyDescent="0.25">
      <c r="A168" s="94" t="s">
        <v>192</v>
      </c>
      <c r="B168" s="154">
        <v>172968.11</v>
      </c>
      <c r="C168" s="141">
        <v>0</v>
      </c>
      <c r="D168" s="141">
        <v>0</v>
      </c>
      <c r="E168" s="155">
        <v>172968.11</v>
      </c>
    </row>
    <row r="169" spans="1:5" x14ac:dyDescent="0.25">
      <c r="A169" s="94" t="s">
        <v>193</v>
      </c>
      <c r="B169" s="154">
        <v>444152.74999999901</v>
      </c>
      <c r="C169" s="141">
        <v>0</v>
      </c>
      <c r="D169" s="141">
        <v>0</v>
      </c>
      <c r="E169" s="155">
        <v>444152.74999999901</v>
      </c>
    </row>
    <row r="170" spans="1:5" x14ac:dyDescent="0.25">
      <c r="A170" s="94" t="s">
        <v>194</v>
      </c>
      <c r="B170" s="154">
        <v>428302.93</v>
      </c>
      <c r="C170" s="141">
        <v>0</v>
      </c>
      <c r="D170" s="141">
        <v>0</v>
      </c>
      <c r="E170" s="155">
        <v>428302.93</v>
      </c>
    </row>
    <row r="171" spans="1:5" x14ac:dyDescent="0.25">
      <c r="A171" s="94" t="s">
        <v>195</v>
      </c>
      <c r="B171" s="154">
        <v>53699.040000000001</v>
      </c>
      <c r="C171" s="141">
        <v>0</v>
      </c>
      <c r="D171" s="141">
        <v>0</v>
      </c>
      <c r="E171" s="155">
        <v>53699.040000000001</v>
      </c>
    </row>
    <row r="172" spans="1:5" x14ac:dyDescent="0.25">
      <c r="A172" s="94" t="s">
        <v>196</v>
      </c>
      <c r="B172" s="154">
        <v>0</v>
      </c>
      <c r="C172" s="141">
        <v>0</v>
      </c>
      <c r="D172" s="141">
        <v>0</v>
      </c>
      <c r="E172" s="155">
        <v>0</v>
      </c>
    </row>
    <row r="173" spans="1:5" x14ac:dyDescent="0.25">
      <c r="A173" s="94" t="s">
        <v>197</v>
      </c>
      <c r="B173" s="154">
        <v>0</v>
      </c>
      <c r="C173" s="141">
        <v>0</v>
      </c>
      <c r="D173" s="141">
        <v>0</v>
      </c>
      <c r="E173" s="155">
        <v>0</v>
      </c>
    </row>
    <row r="174" spans="1:5" x14ac:dyDescent="0.25">
      <c r="A174" s="94" t="s">
        <v>198</v>
      </c>
      <c r="B174" s="154">
        <v>94315.15</v>
      </c>
      <c r="C174" s="141">
        <v>0</v>
      </c>
      <c r="D174" s="141">
        <v>0</v>
      </c>
      <c r="E174" s="155">
        <v>94315.15</v>
      </c>
    </row>
    <row r="175" spans="1:5" x14ac:dyDescent="0.25">
      <c r="A175" s="94" t="s">
        <v>199</v>
      </c>
      <c r="B175" s="154">
        <v>2775360.71</v>
      </c>
      <c r="C175" s="141">
        <v>0</v>
      </c>
      <c r="D175" s="141">
        <v>0</v>
      </c>
      <c r="E175" s="155">
        <v>2775360.71</v>
      </c>
    </row>
    <row r="176" spans="1:5" x14ac:dyDescent="0.25">
      <c r="A176" s="94" t="s">
        <v>200</v>
      </c>
      <c r="B176" s="154">
        <v>1423518.5</v>
      </c>
      <c r="C176" s="141">
        <v>0</v>
      </c>
      <c r="D176" s="141">
        <v>0</v>
      </c>
      <c r="E176" s="155">
        <v>1423518.5</v>
      </c>
    </row>
    <row r="177" spans="1:5" x14ac:dyDescent="0.25">
      <c r="A177" s="94" t="s">
        <v>201</v>
      </c>
      <c r="B177" s="154">
        <v>17481.22</v>
      </c>
      <c r="C177" s="141">
        <v>0</v>
      </c>
      <c r="D177" s="141">
        <v>0</v>
      </c>
      <c r="E177" s="155">
        <v>17481.22</v>
      </c>
    </row>
    <row r="178" spans="1:5" x14ac:dyDescent="0.25">
      <c r="A178" s="94" t="s">
        <v>202</v>
      </c>
      <c r="B178" s="154">
        <v>260864.63</v>
      </c>
      <c r="C178" s="141">
        <v>0</v>
      </c>
      <c r="D178" s="141">
        <v>0</v>
      </c>
      <c r="E178" s="155">
        <v>260864.63</v>
      </c>
    </row>
    <row r="179" spans="1:5" x14ac:dyDescent="0.25">
      <c r="A179" s="94" t="s">
        <v>203</v>
      </c>
      <c r="B179" s="154">
        <v>51516.81</v>
      </c>
      <c r="C179" s="141">
        <v>0</v>
      </c>
      <c r="D179" s="141">
        <v>0</v>
      </c>
      <c r="E179" s="155">
        <v>51516.81</v>
      </c>
    </row>
    <row r="180" spans="1:5" x14ac:dyDescent="0.25">
      <c r="A180" s="94" t="s">
        <v>204</v>
      </c>
      <c r="B180" s="154">
        <v>0</v>
      </c>
      <c r="C180" s="141">
        <v>0</v>
      </c>
      <c r="D180" s="141">
        <v>0</v>
      </c>
      <c r="E180" s="155">
        <v>0</v>
      </c>
    </row>
    <row r="181" spans="1:5" x14ac:dyDescent="0.25">
      <c r="A181" s="94" t="s">
        <v>205</v>
      </c>
      <c r="B181" s="154">
        <v>0</v>
      </c>
      <c r="C181" s="141">
        <v>126047.219999999</v>
      </c>
      <c r="D181" s="141">
        <v>0</v>
      </c>
      <c r="E181" s="155">
        <v>126047.219999999</v>
      </c>
    </row>
    <row r="182" spans="1:5" x14ac:dyDescent="0.25">
      <c r="A182" s="94" t="s">
        <v>206</v>
      </c>
      <c r="B182" s="154">
        <v>0</v>
      </c>
      <c r="C182" s="141">
        <v>103906.549999999</v>
      </c>
      <c r="D182" s="141">
        <v>0</v>
      </c>
      <c r="E182" s="155">
        <v>103906.549999999</v>
      </c>
    </row>
    <row r="183" spans="1:5" x14ac:dyDescent="0.25">
      <c r="A183" s="94" t="s">
        <v>207</v>
      </c>
      <c r="B183" s="154">
        <v>0</v>
      </c>
      <c r="C183" s="141">
        <v>-156936.429999999</v>
      </c>
      <c r="D183" s="141">
        <v>0</v>
      </c>
      <c r="E183" s="155">
        <v>-156936.429999999</v>
      </c>
    </row>
    <row r="184" spans="1:5" x14ac:dyDescent="0.25">
      <c r="A184" s="94" t="s">
        <v>208</v>
      </c>
      <c r="B184" s="154">
        <v>0</v>
      </c>
      <c r="C184" s="141">
        <v>170544.12</v>
      </c>
      <c r="D184" s="141">
        <v>0</v>
      </c>
      <c r="E184" s="155">
        <v>170544.12</v>
      </c>
    </row>
    <row r="185" spans="1:5" x14ac:dyDescent="0.25">
      <c r="A185" s="94" t="s">
        <v>209</v>
      </c>
      <c r="B185" s="154">
        <v>0</v>
      </c>
      <c r="C185" s="141">
        <v>17297.759999999998</v>
      </c>
      <c r="D185" s="141">
        <v>0</v>
      </c>
      <c r="E185" s="155">
        <v>17297.759999999998</v>
      </c>
    </row>
    <row r="186" spans="1:5" x14ac:dyDescent="0.25">
      <c r="A186" s="94" t="s">
        <v>210</v>
      </c>
      <c r="B186" s="154">
        <v>0</v>
      </c>
      <c r="C186" s="141">
        <v>518765.25999999902</v>
      </c>
      <c r="D186" s="141">
        <v>0</v>
      </c>
      <c r="E186" s="155">
        <v>518765.25999999902</v>
      </c>
    </row>
    <row r="187" spans="1:5" x14ac:dyDescent="0.25">
      <c r="A187" s="94" t="s">
        <v>211</v>
      </c>
      <c r="B187" s="154">
        <v>0</v>
      </c>
      <c r="C187" s="141">
        <v>582734.4</v>
      </c>
      <c r="D187" s="141">
        <v>0</v>
      </c>
      <c r="E187" s="155">
        <v>582734.4</v>
      </c>
    </row>
    <row r="188" spans="1:5" x14ac:dyDescent="0.25">
      <c r="A188" s="94" t="s">
        <v>212</v>
      </c>
      <c r="B188" s="154">
        <v>0</v>
      </c>
      <c r="C188" s="141">
        <v>864477.83</v>
      </c>
      <c r="D188" s="141">
        <v>0</v>
      </c>
      <c r="E188" s="155">
        <v>864477.83</v>
      </c>
    </row>
    <row r="189" spans="1:5" x14ac:dyDescent="0.25">
      <c r="A189" s="94" t="s">
        <v>213</v>
      </c>
      <c r="B189" s="154">
        <v>0</v>
      </c>
      <c r="C189" s="141">
        <v>12928.31</v>
      </c>
      <c r="D189" s="141">
        <v>0</v>
      </c>
      <c r="E189" s="155">
        <v>12928.31</v>
      </c>
    </row>
    <row r="190" spans="1:5" x14ac:dyDescent="0.25">
      <c r="A190" s="94" t="s">
        <v>406</v>
      </c>
      <c r="B190" s="154">
        <v>0</v>
      </c>
      <c r="C190" s="141">
        <v>37686.909999999902</v>
      </c>
      <c r="D190" s="141">
        <v>0</v>
      </c>
      <c r="E190" s="155">
        <v>37686.909999999902</v>
      </c>
    </row>
    <row r="191" spans="1:5" x14ac:dyDescent="0.25">
      <c r="A191" s="94" t="s">
        <v>214</v>
      </c>
      <c r="B191" s="154">
        <v>0</v>
      </c>
      <c r="C191" s="141">
        <v>596141.44999999902</v>
      </c>
      <c r="D191" s="141">
        <v>0</v>
      </c>
      <c r="E191" s="155">
        <v>596141.44999999902</v>
      </c>
    </row>
    <row r="192" spans="1:5" x14ac:dyDescent="0.25">
      <c r="A192" s="94" t="s">
        <v>215</v>
      </c>
      <c r="B192" s="154">
        <v>0</v>
      </c>
      <c r="C192" s="141">
        <v>-41783.029999999897</v>
      </c>
      <c r="D192" s="141">
        <v>0</v>
      </c>
      <c r="E192" s="155">
        <v>-41783.029999999897</v>
      </c>
    </row>
    <row r="193" spans="1:5" x14ac:dyDescent="0.25">
      <c r="A193" s="94" t="s">
        <v>216</v>
      </c>
      <c r="B193" s="154">
        <v>0</v>
      </c>
      <c r="C193" s="141">
        <v>55060.959999999999</v>
      </c>
      <c r="D193" s="141">
        <v>0</v>
      </c>
      <c r="E193" s="155">
        <v>55060.959999999999</v>
      </c>
    </row>
    <row r="194" spans="1:5" x14ac:dyDescent="0.25">
      <c r="A194" s="94" t="s">
        <v>217</v>
      </c>
      <c r="B194" s="154">
        <v>0</v>
      </c>
      <c r="C194" s="141">
        <v>458778.96</v>
      </c>
      <c r="D194" s="141">
        <v>0</v>
      </c>
      <c r="E194" s="155">
        <v>458778.96</v>
      </c>
    </row>
    <row r="195" spans="1:5" x14ac:dyDescent="0.25">
      <c r="A195" s="94" t="s">
        <v>218</v>
      </c>
      <c r="B195" s="154">
        <v>0</v>
      </c>
      <c r="C195" s="141">
        <v>216450.06999999899</v>
      </c>
      <c r="D195" s="141">
        <v>0</v>
      </c>
      <c r="E195" s="155">
        <v>216450.06999999899</v>
      </c>
    </row>
    <row r="196" spans="1:5" x14ac:dyDescent="0.25">
      <c r="A196" s="95" t="s">
        <v>219</v>
      </c>
      <c r="B196" s="156">
        <v>0</v>
      </c>
      <c r="C196" s="140">
        <v>95447.15</v>
      </c>
      <c r="D196" s="140">
        <v>0</v>
      </c>
      <c r="E196" s="157">
        <v>95447.15</v>
      </c>
    </row>
    <row r="197" spans="1:5" x14ac:dyDescent="0.25">
      <c r="A197" s="94" t="s">
        <v>220</v>
      </c>
      <c r="B197" s="154">
        <v>7161340.29</v>
      </c>
      <c r="C197" s="141">
        <v>3657547.49</v>
      </c>
      <c r="D197" s="141">
        <v>0</v>
      </c>
      <c r="E197" s="155">
        <v>10818887.779999999</v>
      </c>
    </row>
    <row r="198" spans="1:5" x14ac:dyDescent="0.25">
      <c r="A198" s="93" t="s">
        <v>221</v>
      </c>
      <c r="B198" s="154"/>
      <c r="C198" s="141"/>
      <c r="D198" s="141"/>
      <c r="E198" s="155"/>
    </row>
    <row r="199" spans="1:5" x14ac:dyDescent="0.25">
      <c r="A199" s="94" t="s">
        <v>222</v>
      </c>
      <c r="B199" s="154">
        <v>0</v>
      </c>
      <c r="C199" s="141">
        <v>0</v>
      </c>
      <c r="D199" s="141">
        <v>20971.74</v>
      </c>
      <c r="E199" s="155">
        <v>20971.74</v>
      </c>
    </row>
    <row r="200" spans="1:5" x14ac:dyDescent="0.25">
      <c r="A200" s="94" t="s">
        <v>223</v>
      </c>
      <c r="B200" s="154">
        <v>827624.86</v>
      </c>
      <c r="C200" s="141">
        <v>610653.78</v>
      </c>
      <c r="D200" s="141">
        <v>46329.82</v>
      </c>
      <c r="E200" s="155">
        <v>1484608.46</v>
      </c>
    </row>
    <row r="201" spans="1:5" x14ac:dyDescent="0.25">
      <c r="A201" s="94" t="s">
        <v>224</v>
      </c>
      <c r="B201" s="154">
        <v>260799.989999999</v>
      </c>
      <c r="C201" s="141">
        <v>151695.26</v>
      </c>
      <c r="D201" s="141">
        <v>2412420.23</v>
      </c>
      <c r="E201" s="155">
        <v>2824915.48</v>
      </c>
    </row>
    <row r="202" spans="1:5" x14ac:dyDescent="0.25">
      <c r="A202" s="94" t="s">
        <v>225</v>
      </c>
      <c r="B202" s="154">
        <v>1178352.19</v>
      </c>
      <c r="C202" s="141">
        <v>259161.39</v>
      </c>
      <c r="D202" s="141">
        <v>0</v>
      </c>
      <c r="E202" s="155">
        <v>1437513.58</v>
      </c>
    </row>
    <row r="203" spans="1:5" x14ac:dyDescent="0.25">
      <c r="A203" s="95" t="s">
        <v>226</v>
      </c>
      <c r="B203" s="156">
        <v>0</v>
      </c>
      <c r="C203" s="140">
        <v>0</v>
      </c>
      <c r="D203" s="140">
        <v>0</v>
      </c>
      <c r="E203" s="157">
        <v>0</v>
      </c>
    </row>
    <row r="204" spans="1:5" x14ac:dyDescent="0.25">
      <c r="A204" s="94" t="s">
        <v>227</v>
      </c>
      <c r="B204" s="154">
        <v>2266777.04</v>
      </c>
      <c r="C204" s="141">
        <v>1021510.43</v>
      </c>
      <c r="D204" s="141">
        <v>2479721.79</v>
      </c>
      <c r="E204" s="155">
        <v>5768009.2599999998</v>
      </c>
    </row>
    <row r="205" spans="1:5" x14ac:dyDescent="0.25">
      <c r="A205" s="93" t="s">
        <v>228</v>
      </c>
      <c r="B205" s="154"/>
      <c r="C205" s="141"/>
      <c r="D205" s="141"/>
      <c r="E205" s="155"/>
    </row>
    <row r="206" spans="1:5" x14ac:dyDescent="0.25">
      <c r="A206" s="94" t="s">
        <v>229</v>
      </c>
      <c r="B206" s="154">
        <v>1412556.77999999</v>
      </c>
      <c r="C206" s="141">
        <v>561769.12</v>
      </c>
      <c r="D206" s="141">
        <v>128789.81</v>
      </c>
      <c r="E206" s="155">
        <v>2103115.71</v>
      </c>
    </row>
    <row r="207" spans="1:5" x14ac:dyDescent="0.25">
      <c r="A207" s="94" t="s">
        <v>230</v>
      </c>
      <c r="B207" s="154">
        <v>81138.44</v>
      </c>
      <c r="C207" s="141">
        <v>135</v>
      </c>
      <c r="D207" s="141">
        <v>77229.95</v>
      </c>
      <c r="E207" s="155">
        <v>158503.39000000001</v>
      </c>
    </row>
    <row r="208" spans="1:5" x14ac:dyDescent="0.25">
      <c r="A208" s="94" t="s">
        <v>231</v>
      </c>
      <c r="B208" s="154">
        <v>0</v>
      </c>
      <c r="C208" s="141">
        <v>0</v>
      </c>
      <c r="D208" s="141">
        <v>12916.14</v>
      </c>
      <c r="E208" s="155">
        <v>12916.14</v>
      </c>
    </row>
    <row r="209" spans="1:5" x14ac:dyDescent="0.25">
      <c r="A209" s="94" t="s">
        <v>232</v>
      </c>
      <c r="B209" s="154">
        <v>0</v>
      </c>
      <c r="C209" s="141">
        <v>0</v>
      </c>
      <c r="D209" s="141">
        <v>0</v>
      </c>
      <c r="E209" s="155">
        <v>0</v>
      </c>
    </row>
    <row r="210" spans="1:5" x14ac:dyDescent="0.25">
      <c r="A210" s="94" t="s">
        <v>233</v>
      </c>
      <c r="B210" s="154">
        <v>96767.17</v>
      </c>
      <c r="C210" s="141">
        <v>0</v>
      </c>
      <c r="D210" s="141">
        <v>0</v>
      </c>
      <c r="E210" s="155">
        <v>96767.17</v>
      </c>
    </row>
    <row r="211" spans="1:5" x14ac:dyDescent="0.25">
      <c r="A211" s="94" t="s">
        <v>234</v>
      </c>
      <c r="B211" s="154">
        <v>0</v>
      </c>
      <c r="C211" s="141">
        <v>0</v>
      </c>
      <c r="D211" s="141">
        <v>0</v>
      </c>
      <c r="E211" s="155">
        <v>0</v>
      </c>
    </row>
    <row r="212" spans="1:5" x14ac:dyDescent="0.25">
      <c r="A212" s="95" t="s">
        <v>235</v>
      </c>
      <c r="B212" s="156">
        <v>0</v>
      </c>
      <c r="C212" s="140">
        <v>0</v>
      </c>
      <c r="D212" s="140">
        <v>0</v>
      </c>
      <c r="E212" s="157">
        <v>0</v>
      </c>
    </row>
    <row r="213" spans="1:5" x14ac:dyDescent="0.25">
      <c r="A213" s="94" t="s">
        <v>236</v>
      </c>
      <c r="B213" s="154">
        <v>1590462.3899999899</v>
      </c>
      <c r="C213" s="141">
        <v>561904.12</v>
      </c>
      <c r="D213" s="141">
        <v>218935.9</v>
      </c>
      <c r="E213" s="155">
        <v>2371302.4099999899</v>
      </c>
    </row>
    <row r="214" spans="1:5" x14ac:dyDescent="0.25">
      <c r="A214" s="93" t="s">
        <v>237</v>
      </c>
      <c r="B214" s="154"/>
      <c r="C214" s="141"/>
      <c r="D214" s="141"/>
      <c r="E214" s="155"/>
    </row>
    <row r="215" spans="1:5" x14ac:dyDescent="0.25">
      <c r="A215" s="95" t="s">
        <v>238</v>
      </c>
      <c r="B215" s="156">
        <v>7534591.6699999999</v>
      </c>
      <c r="C215" s="140">
        <v>1365047.43</v>
      </c>
      <c r="D215" s="140">
        <v>0</v>
      </c>
      <c r="E215" s="157">
        <v>8899639.0999999996</v>
      </c>
    </row>
    <row r="216" spans="1:5" x14ac:dyDescent="0.25">
      <c r="A216" s="94" t="s">
        <v>239</v>
      </c>
      <c r="B216" s="154">
        <v>7534591.6699999999</v>
      </c>
      <c r="C216" s="141">
        <v>1365047.43</v>
      </c>
      <c r="D216" s="141">
        <v>0</v>
      </c>
      <c r="E216" s="155">
        <v>8899639.0999999996</v>
      </c>
    </row>
    <row r="217" spans="1:5" x14ac:dyDescent="0.25">
      <c r="A217" s="93" t="s">
        <v>240</v>
      </c>
      <c r="B217" s="154"/>
      <c r="C217" s="141"/>
      <c r="D217" s="141"/>
      <c r="E217" s="155"/>
    </row>
    <row r="218" spans="1:5" x14ac:dyDescent="0.25">
      <c r="A218" s="94" t="s">
        <v>241</v>
      </c>
      <c r="B218" s="154">
        <v>294513.26</v>
      </c>
      <c r="C218" s="141">
        <v>145624.1</v>
      </c>
      <c r="D218" s="141">
        <v>2951355.19</v>
      </c>
      <c r="E218" s="155">
        <v>3391492.55</v>
      </c>
    </row>
    <row r="219" spans="1:5" x14ac:dyDescent="0.25">
      <c r="A219" s="94" t="s">
        <v>242</v>
      </c>
      <c r="B219" s="154">
        <v>41335.119999999901</v>
      </c>
      <c r="C219" s="141">
        <v>20709.16</v>
      </c>
      <c r="D219" s="141">
        <v>1855596.6999999899</v>
      </c>
      <c r="E219" s="155">
        <v>1917640.97999999</v>
      </c>
    </row>
    <row r="220" spans="1:5" x14ac:dyDescent="0.25">
      <c r="A220" s="94" t="s">
        <v>243</v>
      </c>
      <c r="B220" s="154">
        <v>0</v>
      </c>
      <c r="C220" s="141">
        <v>0</v>
      </c>
      <c r="D220" s="141">
        <v>-25679.8</v>
      </c>
      <c r="E220" s="155">
        <v>-25679.8</v>
      </c>
    </row>
    <row r="221" spans="1:5" x14ac:dyDescent="0.25">
      <c r="A221" s="94" t="s">
        <v>244</v>
      </c>
      <c r="B221" s="154">
        <v>246874.71</v>
      </c>
      <c r="C221" s="141">
        <v>69765.34</v>
      </c>
      <c r="D221" s="141">
        <v>827153.59999999905</v>
      </c>
      <c r="E221" s="155">
        <v>1143793.6499999999</v>
      </c>
    </row>
    <row r="222" spans="1:5" x14ac:dyDescent="0.25">
      <c r="A222" s="94" t="s">
        <v>245</v>
      </c>
      <c r="B222" s="154">
        <v>425318.1</v>
      </c>
      <c r="C222" s="141">
        <v>30487.949999999899</v>
      </c>
      <c r="D222" s="141">
        <v>13895.5199999999</v>
      </c>
      <c r="E222" s="155">
        <v>469701.57</v>
      </c>
    </row>
    <row r="223" spans="1:5" x14ac:dyDescent="0.25">
      <c r="A223" s="94" t="s">
        <v>246</v>
      </c>
      <c r="B223" s="154">
        <v>75367.539999999994</v>
      </c>
      <c r="C223" s="141">
        <v>6016.36</v>
      </c>
      <c r="D223" s="141">
        <v>404259.26999999897</v>
      </c>
      <c r="E223" s="155">
        <v>485643.16999999899</v>
      </c>
    </row>
    <row r="224" spans="1:5" x14ac:dyDescent="0.25">
      <c r="A224" s="94" t="s">
        <v>247</v>
      </c>
      <c r="B224" s="154">
        <v>1819496.65</v>
      </c>
      <c r="C224" s="141">
        <v>833544.47999999905</v>
      </c>
      <c r="D224" s="141">
        <v>862303.13</v>
      </c>
      <c r="E224" s="155">
        <v>3515344.26</v>
      </c>
    </row>
    <row r="225" spans="1:5" x14ac:dyDescent="0.25">
      <c r="A225" s="94" t="s">
        <v>248</v>
      </c>
      <c r="B225" s="154">
        <v>638985.11</v>
      </c>
      <c r="C225" s="141">
        <v>184145.04</v>
      </c>
      <c r="D225" s="141">
        <v>32792.01</v>
      </c>
      <c r="E225" s="155">
        <v>855922.16</v>
      </c>
    </row>
    <row r="226" spans="1:5" x14ac:dyDescent="0.25">
      <c r="A226" s="94" t="s">
        <v>249</v>
      </c>
      <c r="B226" s="154">
        <v>0</v>
      </c>
      <c r="C226" s="141">
        <v>0</v>
      </c>
      <c r="D226" s="141">
        <v>11888</v>
      </c>
      <c r="E226" s="155">
        <v>11888</v>
      </c>
    </row>
    <row r="227" spans="1:5" x14ac:dyDescent="0.25">
      <c r="A227" s="94" t="s">
        <v>250</v>
      </c>
      <c r="B227" s="154">
        <v>390944.94999999902</v>
      </c>
      <c r="C227" s="141">
        <v>43077.19</v>
      </c>
      <c r="D227" s="141">
        <v>136576.81999999899</v>
      </c>
      <c r="E227" s="155">
        <v>570598.95999999903</v>
      </c>
    </row>
    <row r="228" spans="1:5" x14ac:dyDescent="0.25">
      <c r="A228" s="94" t="s">
        <v>251</v>
      </c>
      <c r="B228" s="154">
        <v>18039</v>
      </c>
      <c r="C228" s="141">
        <v>0</v>
      </c>
      <c r="D228" s="141">
        <v>1025846.79</v>
      </c>
      <c r="E228" s="155">
        <v>1043885.79</v>
      </c>
    </row>
    <row r="229" spans="1:5" x14ac:dyDescent="0.25">
      <c r="A229" s="94" t="s">
        <v>252</v>
      </c>
      <c r="B229" s="154">
        <v>0</v>
      </c>
      <c r="C229" s="141">
        <v>87547.7</v>
      </c>
      <c r="D229" s="141">
        <v>0</v>
      </c>
      <c r="E229" s="155">
        <v>87547.7</v>
      </c>
    </row>
    <row r="230" spans="1:5" x14ac:dyDescent="0.25">
      <c r="A230" s="95" t="s">
        <v>253</v>
      </c>
      <c r="B230" s="154">
        <v>40573.68</v>
      </c>
      <c r="C230" s="141">
        <v>0</v>
      </c>
      <c r="D230" s="141">
        <v>1459837.93</v>
      </c>
      <c r="E230" s="155">
        <v>1500411.61</v>
      </c>
    </row>
    <row r="231" spans="1:5" x14ac:dyDescent="0.25">
      <c r="A231" s="98" t="s">
        <v>254</v>
      </c>
      <c r="B231" s="168">
        <v>3991448.12</v>
      </c>
      <c r="C231" s="146">
        <v>1420917.3199999901</v>
      </c>
      <c r="D231" s="146">
        <v>9555825.1599999908</v>
      </c>
      <c r="E231" s="169">
        <v>14968190.6</v>
      </c>
    </row>
    <row r="232" spans="1:5" ht="15.75" thickBot="1" x14ac:dyDescent="0.3">
      <c r="A232" s="99" t="s">
        <v>255</v>
      </c>
      <c r="B232" s="170">
        <v>33993339.880000003</v>
      </c>
      <c r="C232" s="147">
        <v>8351569.7199999997</v>
      </c>
      <c r="D232" s="147">
        <v>12254482.849999901</v>
      </c>
      <c r="E232" s="171">
        <v>54599392.450000003</v>
      </c>
    </row>
    <row r="233" spans="1:5" ht="15.75" thickTop="1" x14ac:dyDescent="0.25">
      <c r="A233" s="94"/>
      <c r="B233" s="154"/>
      <c r="C233" s="141"/>
      <c r="D233" s="141"/>
      <c r="E233" s="155"/>
    </row>
    <row r="234" spans="1:5" x14ac:dyDescent="0.25">
      <c r="A234" s="94" t="s">
        <v>256</v>
      </c>
      <c r="B234" s="154"/>
      <c r="C234" s="141"/>
      <c r="D234" s="141"/>
      <c r="E234" s="155"/>
    </row>
    <row r="235" spans="1:5" x14ac:dyDescent="0.25">
      <c r="A235" s="93" t="s">
        <v>257</v>
      </c>
      <c r="B235" s="154"/>
      <c r="C235" s="141"/>
      <c r="D235" s="141"/>
      <c r="E235" s="155"/>
    </row>
    <row r="236" spans="1:5" x14ac:dyDescent="0.25">
      <c r="A236" s="94" t="s">
        <v>258</v>
      </c>
      <c r="B236" s="154">
        <v>21149852.16</v>
      </c>
      <c r="C236" s="141">
        <v>9867126.5999999996</v>
      </c>
      <c r="D236" s="141">
        <v>2064082.11</v>
      </c>
      <c r="E236" s="155">
        <v>33081060.870000001</v>
      </c>
    </row>
    <row r="237" spans="1:5" x14ac:dyDescent="0.25">
      <c r="A237" s="95" t="s">
        <v>259</v>
      </c>
      <c r="B237" s="156">
        <v>281545.18</v>
      </c>
      <c r="C237" s="140">
        <v>14901.7</v>
      </c>
      <c r="D237" s="140">
        <v>0</v>
      </c>
      <c r="E237" s="157">
        <v>296446.88</v>
      </c>
    </row>
    <row r="238" spans="1:5" x14ac:dyDescent="0.25">
      <c r="A238" s="94" t="s">
        <v>260</v>
      </c>
      <c r="B238" s="154">
        <v>21431397.34</v>
      </c>
      <c r="C238" s="141">
        <v>9882028.2999999896</v>
      </c>
      <c r="D238" s="141">
        <v>2064082.11</v>
      </c>
      <c r="E238" s="155">
        <v>33377507.75</v>
      </c>
    </row>
    <row r="239" spans="1:5" x14ac:dyDescent="0.25">
      <c r="A239" s="93" t="s">
        <v>261</v>
      </c>
      <c r="B239" s="154"/>
      <c r="C239" s="141"/>
      <c r="D239" s="141"/>
      <c r="E239" s="155"/>
    </row>
    <row r="240" spans="1:5" x14ac:dyDescent="0.25">
      <c r="A240" s="94" t="s">
        <v>262</v>
      </c>
      <c r="B240" s="154">
        <v>1225929.3599999901</v>
      </c>
      <c r="C240" s="141">
        <v>128335.55</v>
      </c>
      <c r="D240" s="141">
        <v>2566318.86</v>
      </c>
      <c r="E240" s="155">
        <v>3920583.77</v>
      </c>
    </row>
    <row r="241" spans="1:5" x14ac:dyDescent="0.25">
      <c r="A241" s="97" t="s">
        <v>263</v>
      </c>
      <c r="B241" s="154">
        <v>968455.14</v>
      </c>
      <c r="C241" s="141">
        <v>0</v>
      </c>
      <c r="D241" s="141">
        <v>0</v>
      </c>
      <c r="E241" s="155">
        <v>968455.14</v>
      </c>
    </row>
    <row r="242" spans="1:5" x14ac:dyDescent="0.25">
      <c r="A242" s="95" t="s">
        <v>264</v>
      </c>
      <c r="B242" s="156">
        <v>232409.33</v>
      </c>
      <c r="C242" s="140">
        <v>2545.66</v>
      </c>
      <c r="D242" s="140">
        <v>0</v>
      </c>
      <c r="E242" s="157">
        <v>234954.99</v>
      </c>
    </row>
    <row r="243" spans="1:5" x14ac:dyDescent="0.25">
      <c r="A243" s="94" t="s">
        <v>265</v>
      </c>
      <c r="B243" s="154">
        <v>2426793.83</v>
      </c>
      <c r="C243" s="141">
        <v>130881.21</v>
      </c>
      <c r="D243" s="141">
        <v>2566318.86</v>
      </c>
      <c r="E243" s="155">
        <v>5123993.9000000004</v>
      </c>
    </row>
    <row r="244" spans="1:5" x14ac:dyDescent="0.25">
      <c r="A244" s="93" t="s">
        <v>266</v>
      </c>
      <c r="B244" s="154"/>
      <c r="C244" s="141"/>
      <c r="D244" s="141"/>
      <c r="E244" s="155"/>
    </row>
    <row r="245" spans="1:5" x14ac:dyDescent="0.25">
      <c r="A245" s="95" t="s">
        <v>267</v>
      </c>
      <c r="B245" s="156">
        <v>1717072.18</v>
      </c>
      <c r="C245" s="140">
        <v>0</v>
      </c>
      <c r="D245" s="140">
        <v>0</v>
      </c>
      <c r="E245" s="157">
        <v>1717072.18</v>
      </c>
    </row>
    <row r="246" spans="1:5" x14ac:dyDescent="0.25">
      <c r="A246" s="94" t="s">
        <v>268</v>
      </c>
      <c r="B246" s="154">
        <v>1717072.18</v>
      </c>
      <c r="C246" s="141">
        <v>0</v>
      </c>
      <c r="D246" s="141">
        <v>0</v>
      </c>
      <c r="E246" s="155">
        <v>1717072.18</v>
      </c>
    </row>
    <row r="247" spans="1:5" x14ac:dyDescent="0.25">
      <c r="A247" s="93" t="s">
        <v>269</v>
      </c>
      <c r="B247" s="154"/>
      <c r="C247" s="141"/>
      <c r="D247" s="141"/>
      <c r="E247" s="155"/>
    </row>
    <row r="248" spans="1:5" x14ac:dyDescent="0.25">
      <c r="A248" s="94" t="s">
        <v>270</v>
      </c>
      <c r="B248" s="154">
        <v>2413444</v>
      </c>
      <c r="C248" s="141">
        <v>0</v>
      </c>
      <c r="D248" s="141">
        <v>0</v>
      </c>
      <c r="E248" s="155">
        <v>2413444</v>
      </c>
    </row>
    <row r="249" spans="1:5" x14ac:dyDescent="0.25">
      <c r="A249" s="94" t="s">
        <v>271</v>
      </c>
      <c r="B249" s="154">
        <v>-3855092.44</v>
      </c>
      <c r="C249" s="141">
        <v>0</v>
      </c>
      <c r="D249" s="141">
        <v>0</v>
      </c>
      <c r="E249" s="155">
        <v>-3855092.44</v>
      </c>
    </row>
    <row r="250" spans="1:5" x14ac:dyDescent="0.25">
      <c r="A250" s="94" t="s">
        <v>272</v>
      </c>
      <c r="B250" s="154">
        <v>-52750.64</v>
      </c>
      <c r="C250" s="141">
        <v>-5154.09</v>
      </c>
      <c r="D250" s="141">
        <v>0</v>
      </c>
      <c r="E250" s="155">
        <v>-57904.729999999901</v>
      </c>
    </row>
    <row r="251" spans="1:5" x14ac:dyDescent="0.25">
      <c r="A251" s="94" t="s">
        <v>273</v>
      </c>
      <c r="B251" s="154">
        <v>11054.05</v>
      </c>
      <c r="C251" s="141">
        <v>1373.24</v>
      </c>
      <c r="D251" s="141">
        <v>0</v>
      </c>
      <c r="E251" s="155">
        <v>12427.289999999901</v>
      </c>
    </row>
    <row r="252" spans="1:5" x14ac:dyDescent="0.25">
      <c r="A252" s="94" t="s">
        <v>274</v>
      </c>
      <c r="B252" s="154">
        <v>-1392.8</v>
      </c>
      <c r="C252" s="141">
        <v>0</v>
      </c>
      <c r="D252" s="141">
        <v>0</v>
      </c>
      <c r="E252" s="155">
        <v>-1392.8</v>
      </c>
    </row>
    <row r="253" spans="1:5" x14ac:dyDescent="0.25">
      <c r="A253" s="95" t="s">
        <v>275</v>
      </c>
      <c r="B253" s="156">
        <v>0</v>
      </c>
      <c r="C253" s="140">
        <v>0</v>
      </c>
      <c r="D253" s="140">
        <v>0</v>
      </c>
      <c r="E253" s="157">
        <v>0</v>
      </c>
    </row>
    <row r="254" spans="1:5" x14ac:dyDescent="0.25">
      <c r="A254" s="94" t="s">
        <v>276</v>
      </c>
      <c r="B254" s="154">
        <v>-1484737.8299999901</v>
      </c>
      <c r="C254" s="141">
        <v>-3780.85</v>
      </c>
      <c r="D254" s="141">
        <v>0</v>
      </c>
      <c r="E254" s="155">
        <v>-1488518.68</v>
      </c>
    </row>
    <row r="255" spans="1:5" x14ac:dyDescent="0.25">
      <c r="A255" s="93" t="s">
        <v>277</v>
      </c>
      <c r="B255" s="154"/>
      <c r="C255" s="141"/>
      <c r="D255" s="141"/>
      <c r="E255" s="155"/>
    </row>
    <row r="256" spans="1:5" x14ac:dyDescent="0.25">
      <c r="A256" s="94" t="s">
        <v>278</v>
      </c>
      <c r="B256" s="154">
        <v>-4918595.82</v>
      </c>
      <c r="C256" s="141">
        <v>0</v>
      </c>
      <c r="D256" s="141">
        <v>0</v>
      </c>
      <c r="E256" s="155">
        <v>-4918595.82</v>
      </c>
    </row>
    <row r="257" spans="1:5" x14ac:dyDescent="0.25">
      <c r="A257" s="95" t="s">
        <v>279</v>
      </c>
      <c r="B257" s="154">
        <v>100545.769999999</v>
      </c>
      <c r="C257" s="141">
        <v>0</v>
      </c>
      <c r="D257" s="141">
        <v>0</v>
      </c>
      <c r="E257" s="155">
        <v>100545.769999999</v>
      </c>
    </row>
    <row r="258" spans="1:5" x14ac:dyDescent="0.25">
      <c r="A258" s="98" t="s">
        <v>280</v>
      </c>
      <c r="B258" s="158">
        <v>-4818050.05</v>
      </c>
      <c r="C258" s="142">
        <v>0</v>
      </c>
      <c r="D258" s="142">
        <v>0</v>
      </c>
      <c r="E258" s="159">
        <v>-4818050.05</v>
      </c>
    </row>
    <row r="259" spans="1:5" ht="15.75" thickBot="1" x14ac:dyDescent="0.3">
      <c r="A259" s="99" t="s">
        <v>281</v>
      </c>
      <c r="B259" s="170">
        <v>19272475.469999999</v>
      </c>
      <c r="C259" s="147">
        <v>10009128.66</v>
      </c>
      <c r="D259" s="147">
        <v>4630400.97</v>
      </c>
      <c r="E259" s="171">
        <v>33912005.100000001</v>
      </c>
    </row>
    <row r="260" spans="1:5" ht="15.75" thickTop="1" x14ac:dyDescent="0.25">
      <c r="A260" s="94" t="s">
        <v>282</v>
      </c>
      <c r="B260" s="154"/>
      <c r="C260" s="141"/>
      <c r="D260" s="141"/>
      <c r="E260" s="155"/>
    </row>
    <row r="261" spans="1:5" x14ac:dyDescent="0.25">
      <c r="A261" s="93" t="s">
        <v>283</v>
      </c>
      <c r="B261" s="154"/>
      <c r="C261" s="141"/>
      <c r="D261" s="141"/>
      <c r="E261" s="155"/>
    </row>
    <row r="262" spans="1:5" x14ac:dyDescent="0.25">
      <c r="A262" s="95" t="s">
        <v>284</v>
      </c>
      <c r="B262" s="154">
        <v>19001631.84</v>
      </c>
      <c r="C262" s="141">
        <v>8619832.8599999994</v>
      </c>
      <c r="D262" s="141">
        <v>202668.079999999</v>
      </c>
      <c r="E262" s="155">
        <v>27824132.780000001</v>
      </c>
    </row>
    <row r="263" spans="1:5" x14ac:dyDescent="0.25">
      <c r="A263" s="94" t="s">
        <v>285</v>
      </c>
      <c r="B263" s="158">
        <v>19001631.84</v>
      </c>
      <c r="C263" s="142">
        <v>8619832.8599999994</v>
      </c>
      <c r="D263" s="142">
        <v>202668.079999999</v>
      </c>
      <c r="E263" s="159">
        <v>27824132.780000001</v>
      </c>
    </row>
    <row r="264" spans="1:5" x14ac:dyDescent="0.25">
      <c r="A264" s="93" t="s">
        <v>286</v>
      </c>
      <c r="B264" s="154"/>
      <c r="C264" s="141"/>
      <c r="D264" s="141"/>
      <c r="E264" s="155"/>
    </row>
    <row r="265" spans="1:5" x14ac:dyDescent="0.25">
      <c r="A265" s="94" t="s">
        <v>287</v>
      </c>
      <c r="B265" s="154">
        <v>0</v>
      </c>
      <c r="C265" s="141">
        <v>0</v>
      </c>
      <c r="D265" s="141">
        <v>0</v>
      </c>
      <c r="E265" s="155">
        <v>0</v>
      </c>
    </row>
    <row r="266" spans="1:5" x14ac:dyDescent="0.25">
      <c r="A266" s="94" t="s">
        <v>288</v>
      </c>
      <c r="B266" s="154">
        <v>0</v>
      </c>
      <c r="C266" s="141">
        <v>0</v>
      </c>
      <c r="D266" s="141">
        <v>0</v>
      </c>
      <c r="E266" s="155">
        <v>0</v>
      </c>
    </row>
    <row r="267" spans="1:5" x14ac:dyDescent="0.25">
      <c r="A267" s="95" t="s">
        <v>289</v>
      </c>
      <c r="B267" s="154">
        <v>0</v>
      </c>
      <c r="C267" s="141">
        <v>0</v>
      </c>
      <c r="D267" s="141">
        <v>0</v>
      </c>
      <c r="E267" s="155">
        <v>0</v>
      </c>
    </row>
    <row r="268" spans="1:5" x14ac:dyDescent="0.25">
      <c r="A268" s="94" t="s">
        <v>290</v>
      </c>
      <c r="B268" s="158">
        <v>0</v>
      </c>
      <c r="C268" s="142">
        <v>0</v>
      </c>
      <c r="D268" s="142">
        <v>0</v>
      </c>
      <c r="E268" s="159">
        <v>0</v>
      </c>
    </row>
    <row r="269" spans="1:5" x14ac:dyDescent="0.25">
      <c r="A269" s="93" t="s">
        <v>291</v>
      </c>
      <c r="B269" s="154"/>
      <c r="C269" s="141"/>
      <c r="D269" s="141"/>
      <c r="E269" s="155"/>
    </row>
    <row r="270" spans="1:5" x14ac:dyDescent="0.25">
      <c r="A270" s="94" t="s">
        <v>292</v>
      </c>
      <c r="B270" s="154">
        <v>32949260.670000002</v>
      </c>
      <c r="C270" s="141">
        <v>21638916.670000002</v>
      </c>
      <c r="D270" s="141">
        <v>0</v>
      </c>
      <c r="E270" s="155">
        <v>54588177.340000004</v>
      </c>
    </row>
    <row r="271" spans="1:5" x14ac:dyDescent="0.25">
      <c r="A271" s="94" t="s">
        <v>293</v>
      </c>
      <c r="B271" s="154">
        <v>-18591965.600000001</v>
      </c>
      <c r="C271" s="141">
        <v>-13642376.640000001</v>
      </c>
      <c r="D271" s="141">
        <v>0</v>
      </c>
      <c r="E271" s="155">
        <v>-32234342.239999998</v>
      </c>
    </row>
    <row r="272" spans="1:5" x14ac:dyDescent="0.25">
      <c r="A272" s="95" t="s">
        <v>294</v>
      </c>
      <c r="B272" s="156">
        <v>0</v>
      </c>
      <c r="C272" s="140">
        <v>0</v>
      </c>
      <c r="D272" s="140">
        <v>0</v>
      </c>
      <c r="E272" s="157">
        <v>0</v>
      </c>
    </row>
    <row r="273" spans="1:5" x14ac:dyDescent="0.25">
      <c r="A273" s="94" t="s">
        <v>295</v>
      </c>
      <c r="B273" s="154">
        <v>14357295.07</v>
      </c>
      <c r="C273" s="141">
        <v>7996540.0300000003</v>
      </c>
      <c r="D273" s="141">
        <v>0</v>
      </c>
      <c r="E273" s="155">
        <v>22353835.100000001</v>
      </c>
    </row>
    <row r="274" spans="1:5" x14ac:dyDescent="0.25">
      <c r="A274" s="95"/>
      <c r="B274" s="172"/>
      <c r="C274" s="148"/>
      <c r="D274" s="148"/>
      <c r="E274" s="173"/>
    </row>
    <row r="275" spans="1:5" ht="15.75" thickBot="1" x14ac:dyDescent="0.3">
      <c r="A275" s="96" t="s">
        <v>6</v>
      </c>
      <c r="B275" s="160">
        <v>41499776.089999899</v>
      </c>
      <c r="C275" s="143">
        <v>20404737.469999999</v>
      </c>
      <c r="D275" s="143">
        <v>-17087551.899999999</v>
      </c>
      <c r="E275" s="161">
        <v>44816961.6599999</v>
      </c>
    </row>
    <row r="276" spans="1:5" ht="15.75" thickTop="1" x14ac:dyDescent="0.25">
      <c r="A276" s="85"/>
      <c r="B276" s="174"/>
      <c r="C276" s="149"/>
      <c r="D276" s="149"/>
      <c r="E276" s="175"/>
    </row>
    <row r="277" spans="1:5" x14ac:dyDescent="0.25">
      <c r="A277" s="1" t="s">
        <v>5</v>
      </c>
      <c r="B277" s="176"/>
      <c r="C277" s="177"/>
      <c r="D277" s="177"/>
      <c r="E277" s="178"/>
    </row>
    <row r="278" spans="1:5" x14ac:dyDescent="0.25">
      <c r="A278" s="87" t="s">
        <v>296</v>
      </c>
      <c r="B278" s="179"/>
      <c r="C278" s="180"/>
      <c r="D278" s="180"/>
      <c r="E278" s="181"/>
    </row>
    <row r="279" spans="1:5" x14ac:dyDescent="0.25">
      <c r="A279" s="88" t="s">
        <v>297</v>
      </c>
      <c r="B279" s="154">
        <v>29111.23</v>
      </c>
      <c r="C279" s="141">
        <v>0</v>
      </c>
      <c r="D279" s="141">
        <v>0</v>
      </c>
      <c r="E279" s="155">
        <v>29111.23</v>
      </c>
    </row>
    <row r="280" spans="1:5" x14ac:dyDescent="0.25">
      <c r="A280" s="88" t="s">
        <v>298</v>
      </c>
      <c r="B280" s="154">
        <v>0</v>
      </c>
      <c r="C280" s="141">
        <v>0</v>
      </c>
      <c r="D280" s="141">
        <v>0</v>
      </c>
      <c r="E280" s="155">
        <v>0</v>
      </c>
    </row>
    <row r="281" spans="1:5" x14ac:dyDescent="0.25">
      <c r="A281" s="88" t="s">
        <v>299</v>
      </c>
      <c r="B281" s="154">
        <v>0</v>
      </c>
      <c r="C281" s="141">
        <v>0</v>
      </c>
      <c r="D281" s="141">
        <v>-6771850.9699999997</v>
      </c>
      <c r="E281" s="155">
        <v>-6771850.9699999997</v>
      </c>
    </row>
    <row r="282" spans="1:5" x14ac:dyDescent="0.25">
      <c r="A282" s="88" t="s">
        <v>300</v>
      </c>
      <c r="B282" s="154">
        <v>0</v>
      </c>
      <c r="C282" s="141">
        <v>0</v>
      </c>
      <c r="D282" s="141">
        <v>0</v>
      </c>
      <c r="E282" s="155">
        <v>0</v>
      </c>
    </row>
    <row r="283" spans="1:5" x14ac:dyDescent="0.25">
      <c r="A283" s="88" t="s">
        <v>301</v>
      </c>
      <c r="B283" s="154">
        <v>0</v>
      </c>
      <c r="C283" s="141">
        <v>0</v>
      </c>
      <c r="D283" s="141">
        <v>-61629.74</v>
      </c>
      <c r="E283" s="155">
        <v>-61629.74</v>
      </c>
    </row>
    <row r="284" spans="1:5" x14ac:dyDescent="0.25">
      <c r="A284" s="88" t="s">
        <v>302</v>
      </c>
      <c r="B284" s="154">
        <v>0</v>
      </c>
      <c r="C284" s="141">
        <v>0</v>
      </c>
      <c r="D284" s="141">
        <v>66040.05</v>
      </c>
      <c r="E284" s="155">
        <v>66040.05</v>
      </c>
    </row>
    <row r="285" spans="1:5" x14ac:dyDescent="0.25">
      <c r="A285" s="88" t="s">
        <v>303</v>
      </c>
      <c r="B285" s="154">
        <v>0</v>
      </c>
      <c r="C285" s="141">
        <v>0</v>
      </c>
      <c r="D285" s="141">
        <v>-3462228.6399999899</v>
      </c>
      <c r="E285" s="155">
        <v>-3462228.6399999899</v>
      </c>
    </row>
    <row r="286" spans="1:5" x14ac:dyDescent="0.25">
      <c r="A286" s="88" t="s">
        <v>304</v>
      </c>
      <c r="B286" s="154">
        <v>0</v>
      </c>
      <c r="C286" s="141">
        <v>0</v>
      </c>
      <c r="D286" s="141">
        <v>0</v>
      </c>
      <c r="E286" s="155">
        <v>0</v>
      </c>
    </row>
    <row r="287" spans="1:5" x14ac:dyDescent="0.25">
      <c r="A287" s="104" t="s">
        <v>305</v>
      </c>
      <c r="B287" s="154">
        <v>0</v>
      </c>
      <c r="C287" s="141">
        <v>0</v>
      </c>
      <c r="D287" s="141">
        <v>2311594.6799999899</v>
      </c>
      <c r="E287" s="155">
        <v>2311594.6799999899</v>
      </c>
    </row>
    <row r="288" spans="1:5" x14ac:dyDescent="0.25">
      <c r="A288" s="104" t="s">
        <v>306</v>
      </c>
      <c r="B288" s="154">
        <v>0</v>
      </c>
      <c r="C288" s="141">
        <v>0</v>
      </c>
      <c r="D288" s="141">
        <v>0</v>
      </c>
      <c r="E288" s="155">
        <v>0</v>
      </c>
    </row>
    <row r="289" spans="1:5" x14ac:dyDescent="0.25">
      <c r="A289" s="105" t="s">
        <v>307</v>
      </c>
      <c r="B289" s="154">
        <v>0</v>
      </c>
      <c r="C289" s="141">
        <v>0</v>
      </c>
      <c r="D289" s="141">
        <v>0</v>
      </c>
      <c r="E289" s="155">
        <v>0</v>
      </c>
    </row>
    <row r="290" spans="1:5" x14ac:dyDescent="0.25">
      <c r="A290" s="104" t="s">
        <v>308</v>
      </c>
      <c r="B290" s="154">
        <v>0</v>
      </c>
      <c r="C290" s="141">
        <v>0</v>
      </c>
      <c r="D290" s="141">
        <v>-735548.34</v>
      </c>
      <c r="E290" s="155">
        <v>-735548.33999999904</v>
      </c>
    </row>
    <row r="291" spans="1:5" x14ac:dyDescent="0.25">
      <c r="A291" s="104" t="s">
        <v>309</v>
      </c>
      <c r="B291" s="154">
        <v>-410513.43</v>
      </c>
      <c r="C291" s="141">
        <v>-294068.73</v>
      </c>
      <c r="D291" s="141">
        <v>-183273.95</v>
      </c>
      <c r="E291" s="155">
        <v>-887856.10999999905</v>
      </c>
    </row>
    <row r="292" spans="1:5" x14ac:dyDescent="0.25">
      <c r="A292" s="105" t="s">
        <v>310</v>
      </c>
      <c r="B292" s="154">
        <v>-650</v>
      </c>
      <c r="C292" s="141">
        <v>-950</v>
      </c>
      <c r="D292" s="141">
        <v>-399.89</v>
      </c>
      <c r="E292" s="155">
        <v>-1999.8899999999901</v>
      </c>
    </row>
    <row r="293" spans="1:5" x14ac:dyDescent="0.25">
      <c r="A293" s="104" t="s">
        <v>311</v>
      </c>
      <c r="B293" s="154">
        <v>74.010000000000005</v>
      </c>
      <c r="C293" s="141">
        <v>0</v>
      </c>
      <c r="D293" s="141">
        <v>0</v>
      </c>
      <c r="E293" s="155">
        <v>74.010000000000005</v>
      </c>
    </row>
    <row r="294" spans="1:5" x14ac:dyDescent="0.25">
      <c r="A294" s="104" t="s">
        <v>312</v>
      </c>
      <c r="B294" s="154">
        <v>0</v>
      </c>
      <c r="C294" s="141">
        <v>0</v>
      </c>
      <c r="D294" s="141">
        <v>0</v>
      </c>
      <c r="E294" s="155">
        <v>0</v>
      </c>
    </row>
    <row r="295" spans="1:5" x14ac:dyDescent="0.25">
      <c r="A295" s="104" t="s">
        <v>313</v>
      </c>
      <c r="B295" s="154">
        <v>-487612.15</v>
      </c>
      <c r="C295" s="141">
        <v>0</v>
      </c>
      <c r="D295" s="141">
        <v>0</v>
      </c>
      <c r="E295" s="155">
        <v>-487612.15</v>
      </c>
    </row>
    <row r="296" spans="1:5" x14ac:dyDescent="0.25">
      <c r="A296" s="104" t="s">
        <v>314</v>
      </c>
      <c r="B296" s="154">
        <v>0</v>
      </c>
      <c r="C296" s="141">
        <v>0</v>
      </c>
      <c r="D296" s="141">
        <v>0</v>
      </c>
      <c r="E296" s="155">
        <v>0</v>
      </c>
    </row>
    <row r="297" spans="1:5" x14ac:dyDescent="0.25">
      <c r="A297" s="88" t="s">
        <v>315</v>
      </c>
      <c r="B297" s="154">
        <v>0</v>
      </c>
      <c r="C297" s="141">
        <v>0</v>
      </c>
      <c r="D297" s="141">
        <v>0</v>
      </c>
      <c r="E297" s="155">
        <v>0</v>
      </c>
    </row>
    <row r="298" spans="1:5" x14ac:dyDescent="0.25">
      <c r="A298" s="88" t="s">
        <v>316</v>
      </c>
      <c r="B298" s="154">
        <v>0</v>
      </c>
      <c r="C298" s="141">
        <v>0</v>
      </c>
      <c r="D298" s="141">
        <v>1350.93</v>
      </c>
      <c r="E298" s="155">
        <v>1350.93</v>
      </c>
    </row>
    <row r="299" spans="1:5" x14ac:dyDescent="0.25">
      <c r="A299" s="88" t="s">
        <v>317</v>
      </c>
      <c r="B299" s="154">
        <v>0</v>
      </c>
      <c r="C299" s="141">
        <v>0</v>
      </c>
      <c r="D299" s="141">
        <v>0</v>
      </c>
      <c r="E299" s="155">
        <v>0</v>
      </c>
    </row>
    <row r="300" spans="1:5" x14ac:dyDescent="0.25">
      <c r="A300" s="88" t="s">
        <v>318</v>
      </c>
      <c r="B300" s="154">
        <v>0</v>
      </c>
      <c r="C300" s="141">
        <v>0</v>
      </c>
      <c r="D300" s="141">
        <v>5400</v>
      </c>
      <c r="E300" s="155">
        <v>5400</v>
      </c>
    </row>
    <row r="301" spans="1:5" x14ac:dyDescent="0.25">
      <c r="A301" s="88" t="s">
        <v>319</v>
      </c>
      <c r="B301" s="154">
        <v>0</v>
      </c>
      <c r="C301" s="141">
        <v>0</v>
      </c>
      <c r="D301" s="141">
        <v>495901.21</v>
      </c>
      <c r="E301" s="155">
        <v>495901.21</v>
      </c>
    </row>
    <row r="302" spans="1:5" x14ac:dyDescent="0.25">
      <c r="A302" s="89" t="s">
        <v>320</v>
      </c>
      <c r="B302" s="156">
        <v>0</v>
      </c>
      <c r="C302" s="140">
        <v>0</v>
      </c>
      <c r="D302" s="140">
        <v>526912.53</v>
      </c>
      <c r="E302" s="157">
        <v>526912.53</v>
      </c>
    </row>
    <row r="303" spans="1:5" x14ac:dyDescent="0.25">
      <c r="A303" s="88" t="s">
        <v>321</v>
      </c>
      <c r="B303" s="154">
        <v>-869590.34</v>
      </c>
      <c r="C303" s="141">
        <v>-295018.73</v>
      </c>
      <c r="D303" s="141">
        <v>-7807732.1299999999</v>
      </c>
      <c r="E303" s="155">
        <v>-8972341.1999999899</v>
      </c>
    </row>
    <row r="304" spans="1:5" x14ac:dyDescent="0.25">
      <c r="A304" s="88" t="s">
        <v>322</v>
      </c>
      <c r="B304" s="154"/>
      <c r="C304" s="141"/>
      <c r="D304" s="141"/>
      <c r="E304" s="155"/>
    </row>
    <row r="305" spans="1:5" x14ac:dyDescent="0.25">
      <c r="A305" s="104" t="s">
        <v>323</v>
      </c>
      <c r="B305" s="154">
        <v>0</v>
      </c>
      <c r="C305" s="141">
        <v>0</v>
      </c>
      <c r="D305" s="141">
        <v>18178069.5</v>
      </c>
      <c r="E305" s="155">
        <v>18178069.5</v>
      </c>
    </row>
    <row r="306" spans="1:5" x14ac:dyDescent="0.25">
      <c r="A306" s="104" t="s">
        <v>324</v>
      </c>
      <c r="B306" s="154">
        <v>0</v>
      </c>
      <c r="C306" s="141">
        <v>0</v>
      </c>
      <c r="D306" s="141">
        <v>0</v>
      </c>
      <c r="E306" s="155">
        <v>0</v>
      </c>
    </row>
    <row r="307" spans="1:5" x14ac:dyDescent="0.25">
      <c r="A307" s="104" t="s">
        <v>325</v>
      </c>
      <c r="B307" s="154">
        <v>0</v>
      </c>
      <c r="C307" s="141">
        <v>0</v>
      </c>
      <c r="D307" s="141">
        <v>246271.45</v>
      </c>
      <c r="E307" s="155">
        <v>246271.45</v>
      </c>
    </row>
    <row r="308" spans="1:5" x14ac:dyDescent="0.25">
      <c r="A308" s="106" t="s">
        <v>326</v>
      </c>
      <c r="B308" s="154">
        <v>774.98</v>
      </c>
      <c r="C308" s="141">
        <v>474.99</v>
      </c>
      <c r="D308" s="141">
        <v>230524.39</v>
      </c>
      <c r="E308" s="155">
        <v>231774.36</v>
      </c>
    </row>
    <row r="309" spans="1:5" x14ac:dyDescent="0.25">
      <c r="A309" s="104" t="s">
        <v>327</v>
      </c>
      <c r="B309" s="162">
        <v>0</v>
      </c>
      <c r="C309" s="150">
        <v>0</v>
      </c>
      <c r="D309" s="150">
        <v>0</v>
      </c>
      <c r="E309" s="163">
        <v>0</v>
      </c>
    </row>
    <row r="310" spans="1:5" x14ac:dyDescent="0.25">
      <c r="A310" s="97" t="s">
        <v>328</v>
      </c>
      <c r="B310" s="154">
        <v>0</v>
      </c>
      <c r="C310" s="141">
        <v>0</v>
      </c>
      <c r="D310" s="141">
        <v>0</v>
      </c>
      <c r="E310" s="155">
        <v>0</v>
      </c>
    </row>
    <row r="311" spans="1:5" x14ac:dyDescent="0.25">
      <c r="A311" s="97" t="s">
        <v>329</v>
      </c>
      <c r="B311" s="154">
        <v>0</v>
      </c>
      <c r="C311" s="141">
        <v>0</v>
      </c>
      <c r="D311" s="141">
        <v>0</v>
      </c>
      <c r="E311" s="155">
        <v>0</v>
      </c>
    </row>
    <row r="312" spans="1:5" x14ac:dyDescent="0.25">
      <c r="A312" s="97" t="s">
        <v>330</v>
      </c>
      <c r="B312" s="154">
        <v>1224933.94</v>
      </c>
      <c r="C312" s="141">
        <v>24665.99</v>
      </c>
      <c r="D312" s="141">
        <v>246420.83</v>
      </c>
      <c r="E312" s="155">
        <v>1496020.75999999</v>
      </c>
    </row>
    <row r="313" spans="1:5" x14ac:dyDescent="0.25">
      <c r="A313" s="95" t="s">
        <v>331</v>
      </c>
      <c r="B313" s="156">
        <v>-382783.44</v>
      </c>
      <c r="C313" s="140">
        <v>-192041.71</v>
      </c>
      <c r="D313" s="140">
        <v>-152750.56</v>
      </c>
      <c r="E313" s="157">
        <v>-727575.71</v>
      </c>
    </row>
    <row r="314" spans="1:5" x14ac:dyDescent="0.25">
      <c r="A314" s="94" t="s">
        <v>332</v>
      </c>
      <c r="B314" s="154">
        <v>842925.48</v>
      </c>
      <c r="C314" s="141">
        <v>-166900.72999999899</v>
      </c>
      <c r="D314" s="141">
        <v>18748535.609999999</v>
      </c>
      <c r="E314" s="155">
        <v>19424560.359999899</v>
      </c>
    </row>
    <row r="315" spans="1:5" x14ac:dyDescent="0.25">
      <c r="A315" s="93" t="s">
        <v>333</v>
      </c>
      <c r="B315" s="154"/>
      <c r="C315" s="141"/>
      <c r="D315" s="141"/>
      <c r="E315" s="155"/>
    </row>
    <row r="316" spans="1:5" x14ac:dyDescent="0.25">
      <c r="A316" s="94" t="s">
        <v>334</v>
      </c>
      <c r="B316" s="154">
        <v>0</v>
      </c>
      <c r="C316" s="141">
        <v>0</v>
      </c>
      <c r="D316" s="141">
        <v>0</v>
      </c>
      <c r="E316" s="155">
        <v>0</v>
      </c>
    </row>
    <row r="317" spans="1:5" x14ac:dyDescent="0.25">
      <c r="A317" s="95" t="s">
        <v>335</v>
      </c>
      <c r="B317" s="156">
        <v>0</v>
      </c>
      <c r="C317" s="140">
        <v>0</v>
      </c>
      <c r="D317" s="140">
        <v>0</v>
      </c>
      <c r="E317" s="157">
        <v>0</v>
      </c>
    </row>
    <row r="318" spans="1:5" x14ac:dyDescent="0.25">
      <c r="A318" s="94" t="s">
        <v>336</v>
      </c>
      <c r="B318" s="154">
        <v>0</v>
      </c>
      <c r="C318" s="141">
        <v>0</v>
      </c>
      <c r="D318" s="141">
        <v>0</v>
      </c>
      <c r="E318" s="155">
        <v>0</v>
      </c>
    </row>
    <row r="319" spans="1:5" x14ac:dyDescent="0.25">
      <c r="A319" s="94"/>
      <c r="B319" s="154"/>
      <c r="C319" s="141"/>
      <c r="D319" s="141"/>
      <c r="E319" s="155"/>
    </row>
    <row r="320" spans="1:5" x14ac:dyDescent="0.25">
      <c r="A320" s="95" t="s">
        <v>1</v>
      </c>
      <c r="B320" s="156">
        <v>-26664.860000000099</v>
      </c>
      <c r="C320" s="140">
        <v>-461919.45999999897</v>
      </c>
      <c r="D320" s="140">
        <v>10940803.4799999</v>
      </c>
      <c r="E320" s="157">
        <v>10452219.1599999</v>
      </c>
    </row>
    <row r="321" spans="1:5" x14ac:dyDescent="0.25">
      <c r="A321" s="94"/>
      <c r="B321" s="154"/>
      <c r="C321" s="141"/>
      <c r="D321" s="141"/>
      <c r="E321" s="155"/>
    </row>
    <row r="322" spans="1:5" ht="15.75" thickBot="1" x14ac:dyDescent="0.3">
      <c r="A322" s="107" t="s">
        <v>0</v>
      </c>
      <c r="B322" s="182">
        <v>41526440.949999899</v>
      </c>
      <c r="C322" s="183">
        <v>20866656.93</v>
      </c>
      <c r="D322" s="183">
        <v>-28028355.379999898</v>
      </c>
      <c r="E322" s="184">
        <v>34364742.499999903</v>
      </c>
    </row>
    <row r="323" spans="1:5" ht="15.75" thickTop="1" x14ac:dyDescent="0.25"/>
    <row r="324" spans="1:5" x14ac:dyDescent="0.25">
      <c r="A324" s="3"/>
      <c r="B324" s="2">
        <v>0</v>
      </c>
      <c r="C324" s="2">
        <v>0</v>
      </c>
      <c r="D324" s="2">
        <v>0</v>
      </c>
      <c r="E324" s="2">
        <v>0</v>
      </c>
    </row>
  </sheetData>
  <pageMargins left="0.7" right="0.7" top="0.5" bottom="0.5" header="0.3" footer="0.3"/>
  <pageSetup scale="80" fitToWidth="0" fitToHeight="0" orientation="portrait" r:id="rId1"/>
  <headerFooter>
    <oddHeader>&amp;RCONFIDENTIAL PER WAC 480-07-160</oddHeader>
    <oddFooter>&amp;C&amp;P of &amp;N&amp;RUnallocated Detail (C)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71"/>
  <sheetViews>
    <sheetView topLeftCell="C21" zoomScaleNormal="100" workbookViewId="0">
      <selection activeCell="N21" sqref="N21"/>
    </sheetView>
  </sheetViews>
  <sheetFormatPr defaultColWidth="8.85546875" defaultRowHeight="12.75" x14ac:dyDescent="0.2"/>
  <cols>
    <col min="1" max="1" width="3.28515625" style="33" customWidth="1"/>
    <col min="2" max="2" width="48.5703125" style="33" customWidth="1"/>
    <col min="3" max="3" width="15.140625" style="33" customWidth="1"/>
    <col min="4" max="4" width="13.85546875" style="33" customWidth="1"/>
    <col min="5" max="5" width="13.140625" style="33" customWidth="1"/>
    <col min="6" max="6" width="13.7109375" style="33" customWidth="1"/>
    <col min="7" max="7" width="12.28515625" style="33" customWidth="1"/>
    <col min="8" max="8" width="15.7109375" style="33" customWidth="1"/>
    <col min="9" max="16384" width="8.85546875" style="33"/>
  </cols>
  <sheetData>
    <row r="1" spans="1:8" ht="15.95" customHeight="1" x14ac:dyDescent="0.2">
      <c r="A1" s="32"/>
      <c r="B1" s="211" t="s">
        <v>338</v>
      </c>
      <c r="C1" s="211"/>
      <c r="D1" s="211"/>
      <c r="E1" s="211"/>
      <c r="F1" s="211"/>
      <c r="G1" s="211"/>
      <c r="H1" s="211"/>
    </row>
    <row r="2" spans="1:8" ht="15.95" customHeight="1" x14ac:dyDescent="0.2">
      <c r="A2" s="34"/>
      <c r="B2" s="212" t="s">
        <v>350</v>
      </c>
      <c r="C2" s="212"/>
      <c r="D2" s="212"/>
      <c r="E2" s="212"/>
      <c r="F2" s="212"/>
      <c r="G2" s="212"/>
      <c r="H2" s="212"/>
    </row>
    <row r="3" spans="1:8" ht="15.95" customHeight="1" x14ac:dyDescent="0.2">
      <c r="A3" s="212" t="str">
        <f>'Allocated (C)'!A3</f>
        <v>FOR THE MONTH ENDED NOVEMBER 30, 2016</v>
      </c>
      <c r="B3" s="212"/>
      <c r="C3" s="212"/>
      <c r="D3" s="212"/>
      <c r="E3" s="212"/>
      <c r="F3" s="212"/>
      <c r="G3" s="212"/>
      <c r="H3" s="212"/>
    </row>
    <row r="4" spans="1:8" ht="15.95" customHeight="1" x14ac:dyDescent="0.2">
      <c r="A4" s="35"/>
      <c r="B4" s="213" t="str">
        <f>'Allocated (C)'!A5</f>
        <v>(Based on allocation factors developed for the 12 ME 12/31/2015)</v>
      </c>
      <c r="C4" s="213"/>
      <c r="D4" s="213"/>
      <c r="E4" s="213"/>
      <c r="F4" s="213"/>
      <c r="G4" s="213"/>
      <c r="H4" s="213"/>
    </row>
    <row r="5" spans="1:8" ht="51" x14ac:dyDescent="0.2">
      <c r="A5" s="36"/>
      <c r="B5" s="37" t="s">
        <v>351</v>
      </c>
      <c r="C5" s="38" t="s">
        <v>352</v>
      </c>
      <c r="D5" s="38" t="s">
        <v>353</v>
      </c>
      <c r="E5" s="39" t="s">
        <v>354</v>
      </c>
      <c r="F5" s="40" t="s">
        <v>355</v>
      </c>
      <c r="G5" s="40" t="s">
        <v>356</v>
      </c>
      <c r="H5" s="38" t="s">
        <v>33</v>
      </c>
    </row>
    <row r="6" spans="1:8" ht="15.95" customHeight="1" thickBot="1" x14ac:dyDescent="0.3">
      <c r="A6" s="41" t="s">
        <v>18</v>
      </c>
      <c r="B6" s="42"/>
      <c r="C6" s="43"/>
      <c r="D6" s="43"/>
      <c r="E6" s="44"/>
      <c r="F6" s="45"/>
      <c r="G6" s="45"/>
      <c r="H6" s="13"/>
    </row>
    <row r="7" spans="1:8" ht="15.95" customHeight="1" thickTop="1" x14ac:dyDescent="0.25">
      <c r="A7" s="41"/>
      <c r="B7" s="46" t="s">
        <v>357</v>
      </c>
      <c r="C7" s="185">
        <f>$H7*F7</f>
        <v>12190.872462000001</v>
      </c>
      <c r="D7" s="186">
        <f t="shared" ref="C7:D10" si="0">$H7*G7</f>
        <v>8780.8675380000004</v>
      </c>
      <c r="E7" s="48">
        <v>1</v>
      </c>
      <c r="F7" s="49">
        <f>VLOOKUP($E7,$B$60:$G$66,5,FALSE)</f>
        <v>0.58130000000000004</v>
      </c>
      <c r="G7" s="49">
        <f>VLOOKUP($E7,$B$60:$G$66,6,FALSE)</f>
        <v>0.41870000000000002</v>
      </c>
      <c r="H7" s="201">
        <f>'UIP Detail (C)'!D199</f>
        <v>20971.74</v>
      </c>
    </row>
    <row r="8" spans="1:8" ht="15.95" customHeight="1" x14ac:dyDescent="0.25">
      <c r="A8" s="41" t="s">
        <v>358</v>
      </c>
      <c r="B8" s="46" t="s">
        <v>359</v>
      </c>
      <c r="C8" s="187">
        <f t="shared" si="0"/>
        <v>29039.531176</v>
      </c>
      <c r="D8" s="188">
        <f t="shared" si="0"/>
        <v>17290.288823999999</v>
      </c>
      <c r="E8" s="48">
        <v>2</v>
      </c>
      <c r="F8" s="49">
        <f>VLOOKUP($E8,$B$60:$G$66,5,FALSE)</f>
        <v>0.62680000000000002</v>
      </c>
      <c r="G8" s="49">
        <f>VLOOKUP($E8,$B$60:$G$66,6,FALSE)</f>
        <v>0.37319999999999998</v>
      </c>
      <c r="H8" s="202">
        <f>'UIP Detail (C)'!D200</f>
        <v>46329.82</v>
      </c>
    </row>
    <row r="9" spans="1:8" ht="15.95" customHeight="1" x14ac:dyDescent="0.25">
      <c r="A9" s="41" t="s">
        <v>358</v>
      </c>
      <c r="B9" s="46" t="s">
        <v>360</v>
      </c>
      <c r="C9" s="187">
        <f t="shared" si="0"/>
        <v>1402339.8796990002</v>
      </c>
      <c r="D9" s="188">
        <f t="shared" si="0"/>
        <v>1010080.3503010001</v>
      </c>
      <c r="E9" s="48">
        <v>1</v>
      </c>
      <c r="F9" s="49">
        <f>VLOOKUP($E9,$B$60:$G$66,5,FALSE)</f>
        <v>0.58130000000000004</v>
      </c>
      <c r="G9" s="49">
        <f>VLOOKUP($E9,$B$60:$G$66,6,FALSE)</f>
        <v>0.41870000000000002</v>
      </c>
      <c r="H9" s="202">
        <f>'UIP Detail (C)'!D201</f>
        <v>2412420.23</v>
      </c>
    </row>
    <row r="10" spans="1:8" ht="15.95" customHeight="1" x14ac:dyDescent="0.25">
      <c r="A10" s="41" t="s">
        <v>358</v>
      </c>
      <c r="B10" s="46" t="s">
        <v>361</v>
      </c>
      <c r="C10" s="189">
        <f t="shared" si="0"/>
        <v>0</v>
      </c>
      <c r="D10" s="190">
        <f t="shared" si="0"/>
        <v>0</v>
      </c>
      <c r="E10" s="50">
        <v>1</v>
      </c>
      <c r="F10" s="51">
        <f>VLOOKUP($E10,$B$60:$G$66,5,FALSE)</f>
        <v>0.58130000000000004</v>
      </c>
      <c r="G10" s="51">
        <f>VLOOKUP($E10,$B$60:$G$66,6,FALSE)</f>
        <v>0.41870000000000002</v>
      </c>
      <c r="H10" s="203">
        <f>'UIP Detail (C)'!D203</f>
        <v>0</v>
      </c>
    </row>
    <row r="11" spans="1:8" ht="15.95" customHeight="1" x14ac:dyDescent="0.25">
      <c r="A11" s="41" t="s">
        <v>358</v>
      </c>
      <c r="B11" s="42" t="s">
        <v>362</v>
      </c>
      <c r="C11" s="191">
        <f>SUM(C7:C10)</f>
        <v>1443570.2833370001</v>
      </c>
      <c r="D11" s="192">
        <f>SUM(D7:D10)</f>
        <v>1036151.5066630001</v>
      </c>
      <c r="E11" s="48"/>
      <c r="F11" s="47"/>
      <c r="G11" s="52"/>
      <c r="H11" s="204">
        <f>SUM(H7:H10)</f>
        <v>2479721.79</v>
      </c>
    </row>
    <row r="12" spans="1:8" ht="15.95" customHeight="1" x14ac:dyDescent="0.25">
      <c r="A12" s="41" t="s">
        <v>17</v>
      </c>
      <c r="B12" s="42"/>
      <c r="C12" s="193"/>
      <c r="D12" s="194"/>
      <c r="E12" s="48"/>
      <c r="F12" s="52"/>
      <c r="G12" s="52"/>
      <c r="H12" s="205"/>
    </row>
    <row r="13" spans="1:8" ht="15.95" customHeight="1" x14ac:dyDescent="0.25">
      <c r="A13" s="41"/>
      <c r="B13" s="46" t="s">
        <v>363</v>
      </c>
      <c r="C13" s="191">
        <f t="shared" ref="C13:D19" si="1">$H13*F13</f>
        <v>74865.516553000009</v>
      </c>
      <c r="D13" s="192">
        <f t="shared" si="1"/>
        <v>53924.293447000004</v>
      </c>
      <c r="E13" s="48">
        <v>1</v>
      </c>
      <c r="F13" s="49">
        <f t="shared" ref="F13:F19" si="2">VLOOKUP($E13,$B$60:$G$66,5,FALSE)</f>
        <v>0.58130000000000004</v>
      </c>
      <c r="G13" s="49">
        <f t="shared" ref="G13:G19" si="3">VLOOKUP($E13,$B$60:$G$66,6,FALSE)</f>
        <v>0.41870000000000002</v>
      </c>
      <c r="H13" s="204">
        <f>'UIP Detail (C)'!D206</f>
        <v>128789.81</v>
      </c>
    </row>
    <row r="14" spans="1:8" ht="15.95" customHeight="1" x14ac:dyDescent="0.25">
      <c r="A14" s="41" t="s">
        <v>358</v>
      </c>
      <c r="B14" s="46" t="s">
        <v>364</v>
      </c>
      <c r="C14" s="187">
        <f t="shared" si="1"/>
        <v>44893.769935000004</v>
      </c>
      <c r="D14" s="188">
        <f t="shared" si="1"/>
        <v>32336.180065</v>
      </c>
      <c r="E14" s="48">
        <v>1</v>
      </c>
      <c r="F14" s="49">
        <f t="shared" si="2"/>
        <v>0.58130000000000004</v>
      </c>
      <c r="G14" s="49">
        <f t="shared" si="3"/>
        <v>0.41870000000000002</v>
      </c>
      <c r="H14" s="202">
        <f>'UIP Detail (C)'!D207</f>
        <v>77229.95</v>
      </c>
    </row>
    <row r="15" spans="1:8" ht="15.95" customHeight="1" x14ac:dyDescent="0.25">
      <c r="A15" s="41" t="s">
        <v>358</v>
      </c>
      <c r="B15" s="46" t="s">
        <v>365</v>
      </c>
      <c r="C15" s="187">
        <f t="shared" si="1"/>
        <v>7508.1521819999998</v>
      </c>
      <c r="D15" s="188">
        <f t="shared" si="1"/>
        <v>5407.9878179999996</v>
      </c>
      <c r="E15" s="48">
        <v>1</v>
      </c>
      <c r="F15" s="49">
        <f t="shared" si="2"/>
        <v>0.58130000000000004</v>
      </c>
      <c r="G15" s="49">
        <f t="shared" si="3"/>
        <v>0.41870000000000002</v>
      </c>
      <c r="H15" s="202">
        <f>'UIP Detail (C)'!D208</f>
        <v>12916.14</v>
      </c>
    </row>
    <row r="16" spans="1:8" ht="15.95" customHeight="1" x14ac:dyDescent="0.25">
      <c r="A16" s="41"/>
      <c r="B16" s="46" t="s">
        <v>366</v>
      </c>
      <c r="C16" s="193">
        <f t="shared" si="1"/>
        <v>0</v>
      </c>
      <c r="D16" s="194">
        <f t="shared" si="1"/>
        <v>0</v>
      </c>
      <c r="E16" s="48">
        <v>1</v>
      </c>
      <c r="F16" s="49">
        <f t="shared" si="2"/>
        <v>0.58130000000000004</v>
      </c>
      <c r="G16" s="49">
        <f t="shared" si="3"/>
        <v>0.41870000000000002</v>
      </c>
      <c r="H16" s="205">
        <f>'UIP Detail (C)'!D209</f>
        <v>0</v>
      </c>
    </row>
    <row r="17" spans="1:8" ht="15.95" customHeight="1" x14ac:dyDescent="0.25">
      <c r="A17" s="41" t="s">
        <v>358</v>
      </c>
      <c r="B17" s="46" t="s">
        <v>367</v>
      </c>
      <c r="C17" s="193">
        <f t="shared" si="1"/>
        <v>0</v>
      </c>
      <c r="D17" s="194">
        <f t="shared" si="1"/>
        <v>0</v>
      </c>
      <c r="E17" s="48">
        <v>1</v>
      </c>
      <c r="F17" s="49">
        <f t="shared" si="2"/>
        <v>0.58130000000000004</v>
      </c>
      <c r="G17" s="49">
        <f t="shared" si="3"/>
        <v>0.41870000000000002</v>
      </c>
      <c r="H17" s="205">
        <f>'UIP Detail (C)'!D210</f>
        <v>0</v>
      </c>
    </row>
    <row r="18" spans="1:8" ht="15.95" customHeight="1" x14ac:dyDescent="0.25">
      <c r="A18" s="41"/>
      <c r="B18" s="46" t="s">
        <v>368</v>
      </c>
      <c r="C18" s="193">
        <f t="shared" si="1"/>
        <v>0</v>
      </c>
      <c r="D18" s="194">
        <f t="shared" si="1"/>
        <v>0</v>
      </c>
      <c r="E18" s="48">
        <v>1</v>
      </c>
      <c r="F18" s="49">
        <f t="shared" si="2"/>
        <v>0.58130000000000004</v>
      </c>
      <c r="G18" s="49">
        <f t="shared" si="3"/>
        <v>0.41870000000000002</v>
      </c>
      <c r="H18" s="205">
        <f>'UIP Detail (C)'!D211</f>
        <v>0</v>
      </c>
    </row>
    <row r="19" spans="1:8" ht="15.95" customHeight="1" x14ac:dyDescent="0.25">
      <c r="A19" s="41"/>
      <c r="B19" s="46" t="s">
        <v>369</v>
      </c>
      <c r="C19" s="195">
        <f t="shared" si="1"/>
        <v>0</v>
      </c>
      <c r="D19" s="196">
        <f t="shared" si="1"/>
        <v>0</v>
      </c>
      <c r="E19" s="50">
        <v>1</v>
      </c>
      <c r="F19" s="51">
        <f t="shared" si="2"/>
        <v>0.58130000000000004</v>
      </c>
      <c r="G19" s="51">
        <f t="shared" si="3"/>
        <v>0.41870000000000002</v>
      </c>
      <c r="H19" s="206">
        <f>'UIP Detail (C)'!D212</f>
        <v>0</v>
      </c>
    </row>
    <row r="20" spans="1:8" ht="15.95" customHeight="1" x14ac:dyDescent="0.25">
      <c r="A20" s="41" t="s">
        <v>358</v>
      </c>
      <c r="B20" s="42" t="s">
        <v>362</v>
      </c>
      <c r="C20" s="191">
        <f>SUM(C13:C18)</f>
        <v>127267.43867000002</v>
      </c>
      <c r="D20" s="192">
        <f>SUM(D13:D18)</f>
        <v>91668.461329999991</v>
      </c>
      <c r="E20" s="48"/>
      <c r="F20" s="47"/>
      <c r="G20" s="52"/>
      <c r="H20" s="204">
        <f>SUM(H13:H18)</f>
        <v>218935.90000000002</v>
      </c>
    </row>
    <row r="21" spans="1:8" ht="15.95" customHeight="1" x14ac:dyDescent="0.25">
      <c r="A21" s="41" t="s">
        <v>15</v>
      </c>
      <c r="B21" s="42"/>
      <c r="C21" s="193"/>
      <c r="D21" s="194"/>
      <c r="E21" s="48"/>
      <c r="F21" s="52"/>
      <c r="G21" s="52"/>
      <c r="H21" s="205"/>
    </row>
    <row r="22" spans="1:8" ht="15.95" customHeight="1" x14ac:dyDescent="0.25">
      <c r="A22" s="41"/>
      <c r="B22" s="46" t="s">
        <v>370</v>
      </c>
      <c r="C22" s="191">
        <f t="shared" ref="C22:D33" si="4">$H22*F22</f>
        <v>2019022.0854790001</v>
      </c>
      <c r="D22" s="192">
        <f t="shared" si="4"/>
        <v>932333.10452100006</v>
      </c>
      <c r="E22" s="48">
        <v>4</v>
      </c>
      <c r="F22" s="49">
        <f t="shared" ref="F22:F34" si="5">VLOOKUP($E22,$B$60:$G$66,5,FALSE)</f>
        <v>0.68410000000000004</v>
      </c>
      <c r="G22" s="54">
        <f t="shared" ref="G22:G34" si="6">VLOOKUP($E22,$B$60:$G$66,6,FALSE)</f>
        <v>0.31590000000000001</v>
      </c>
      <c r="H22" s="204">
        <f>'UIP Detail (C)'!D218</f>
        <v>2951355.19</v>
      </c>
    </row>
    <row r="23" spans="1:8" ht="15.95" customHeight="1" x14ac:dyDescent="0.25">
      <c r="A23" s="41"/>
      <c r="B23" s="46" t="s">
        <v>371</v>
      </c>
      <c r="C23" s="187">
        <f t="shared" si="4"/>
        <v>1269413.7024699931</v>
      </c>
      <c r="D23" s="188">
        <f t="shared" si="4"/>
        <v>586182.99752999679</v>
      </c>
      <c r="E23" s="48">
        <v>4</v>
      </c>
      <c r="F23" s="49">
        <f t="shared" si="5"/>
        <v>0.68410000000000004</v>
      </c>
      <c r="G23" s="49">
        <f t="shared" si="6"/>
        <v>0.31590000000000001</v>
      </c>
      <c r="H23" s="202">
        <f>'UIP Detail (C)'!D219</f>
        <v>1855596.6999999899</v>
      </c>
    </row>
    <row r="24" spans="1:8" ht="15.95" customHeight="1" x14ac:dyDescent="0.25">
      <c r="A24" s="41" t="s">
        <v>358</v>
      </c>
      <c r="B24" s="46" t="s">
        <v>372</v>
      </c>
      <c r="C24" s="187">
        <f t="shared" si="4"/>
        <v>-17567.551180000002</v>
      </c>
      <c r="D24" s="188">
        <f t="shared" si="4"/>
        <v>-8112.2488199999998</v>
      </c>
      <c r="E24" s="48">
        <v>4</v>
      </c>
      <c r="F24" s="49">
        <f t="shared" si="5"/>
        <v>0.68410000000000004</v>
      </c>
      <c r="G24" s="49">
        <f t="shared" si="6"/>
        <v>0.31590000000000001</v>
      </c>
      <c r="H24" s="202">
        <f>'UIP Detail (C)'!D220</f>
        <v>-25679.8</v>
      </c>
    </row>
    <row r="25" spans="1:8" ht="15.95" customHeight="1" x14ac:dyDescent="0.25">
      <c r="A25" s="41" t="s">
        <v>358</v>
      </c>
      <c r="B25" s="46" t="s">
        <v>373</v>
      </c>
      <c r="C25" s="187">
        <f t="shared" si="4"/>
        <v>565855.77775999939</v>
      </c>
      <c r="D25" s="188">
        <f t="shared" si="4"/>
        <v>261297.82223999972</v>
      </c>
      <c r="E25" s="48">
        <v>4</v>
      </c>
      <c r="F25" s="49">
        <f t="shared" si="5"/>
        <v>0.68410000000000004</v>
      </c>
      <c r="G25" s="49">
        <f t="shared" si="6"/>
        <v>0.31590000000000001</v>
      </c>
      <c r="H25" s="202">
        <f>'UIP Detail (C)'!D221</f>
        <v>827153.59999999905</v>
      </c>
    </row>
    <row r="26" spans="1:8" ht="15.95" customHeight="1" x14ac:dyDescent="0.25">
      <c r="A26" s="41" t="s">
        <v>358</v>
      </c>
      <c r="B26" s="46" t="s">
        <v>374</v>
      </c>
      <c r="C26" s="187">
        <f t="shared" si="4"/>
        <v>8467.9298879999405</v>
      </c>
      <c r="D26" s="188">
        <f t="shared" si="4"/>
        <v>5427.5901119999608</v>
      </c>
      <c r="E26" s="48">
        <v>3</v>
      </c>
      <c r="F26" s="49">
        <f t="shared" si="5"/>
        <v>0.60940000000000005</v>
      </c>
      <c r="G26" s="49">
        <f t="shared" si="6"/>
        <v>0.3906</v>
      </c>
      <c r="H26" s="202">
        <f>'UIP Detail (C)'!D222</f>
        <v>13895.5199999999</v>
      </c>
    </row>
    <row r="27" spans="1:8" ht="15.95" customHeight="1" x14ac:dyDescent="0.25">
      <c r="A27" s="41" t="s">
        <v>358</v>
      </c>
      <c r="B27" s="46" t="s">
        <v>375</v>
      </c>
      <c r="C27" s="187">
        <f t="shared" si="4"/>
        <v>234995.91365099943</v>
      </c>
      <c r="D27" s="188">
        <f t="shared" si="4"/>
        <v>169263.35634899957</v>
      </c>
      <c r="E27" s="48">
        <v>1</v>
      </c>
      <c r="F27" s="49">
        <f t="shared" si="5"/>
        <v>0.58130000000000004</v>
      </c>
      <c r="G27" s="49">
        <f t="shared" si="6"/>
        <v>0.41870000000000002</v>
      </c>
      <c r="H27" s="202">
        <f>'UIP Detail (C)'!D223</f>
        <v>404259.26999999897</v>
      </c>
    </row>
    <row r="28" spans="1:8" ht="15.95" customHeight="1" x14ac:dyDescent="0.25">
      <c r="A28" s="41" t="s">
        <v>358</v>
      </c>
      <c r="B28" s="46" t="s">
        <v>376</v>
      </c>
      <c r="C28" s="187">
        <f t="shared" si="4"/>
        <v>603525.96068699996</v>
      </c>
      <c r="D28" s="188">
        <f t="shared" si="4"/>
        <v>258777.16931299999</v>
      </c>
      <c r="E28" s="48">
        <v>5</v>
      </c>
      <c r="F28" s="49">
        <f t="shared" si="5"/>
        <v>0.69989999999999997</v>
      </c>
      <c r="G28" s="49">
        <f t="shared" si="6"/>
        <v>0.30009999999999998</v>
      </c>
      <c r="H28" s="202">
        <f>'UIP Detail (C)'!D224</f>
        <v>862303.13</v>
      </c>
    </row>
    <row r="29" spans="1:8" ht="15.95" customHeight="1" x14ac:dyDescent="0.25">
      <c r="A29" s="41"/>
      <c r="B29" s="46" t="s">
        <v>377</v>
      </c>
      <c r="C29" s="193">
        <f t="shared" si="4"/>
        <v>22433.014041000002</v>
      </c>
      <c r="D29" s="194">
        <f t="shared" si="4"/>
        <v>10358.995959000002</v>
      </c>
      <c r="E29" s="48">
        <v>4</v>
      </c>
      <c r="F29" s="49">
        <f t="shared" si="5"/>
        <v>0.68410000000000004</v>
      </c>
      <c r="G29" s="49">
        <f t="shared" si="6"/>
        <v>0.31590000000000001</v>
      </c>
      <c r="H29" s="205">
        <f>'UIP Detail (C)'!D225</f>
        <v>32792.01</v>
      </c>
    </row>
    <row r="30" spans="1:8" ht="15.95" customHeight="1" x14ac:dyDescent="0.25">
      <c r="A30" s="41" t="s">
        <v>358</v>
      </c>
      <c r="B30" s="46" t="s">
        <v>378</v>
      </c>
      <c r="C30" s="187">
        <f t="shared" si="4"/>
        <v>8132.5808000000006</v>
      </c>
      <c r="D30" s="188">
        <f t="shared" si="4"/>
        <v>3755.4192000000003</v>
      </c>
      <c r="E30" s="48">
        <v>4</v>
      </c>
      <c r="F30" s="49">
        <f t="shared" si="5"/>
        <v>0.68410000000000004</v>
      </c>
      <c r="G30" s="49">
        <f t="shared" si="6"/>
        <v>0.31590000000000001</v>
      </c>
      <c r="H30" s="202">
        <f>'UIP Detail (C)'!D226</f>
        <v>11888</v>
      </c>
    </row>
    <row r="31" spans="1:8" ht="15.95" customHeight="1" x14ac:dyDescent="0.25">
      <c r="A31" s="41" t="s">
        <v>358</v>
      </c>
      <c r="B31" s="46" t="s">
        <v>379</v>
      </c>
      <c r="C31" s="187">
        <f t="shared" si="4"/>
        <v>93432.202561999307</v>
      </c>
      <c r="D31" s="188">
        <f t="shared" si="4"/>
        <v>43144.617437999681</v>
      </c>
      <c r="E31" s="48">
        <v>4</v>
      </c>
      <c r="F31" s="49">
        <f t="shared" si="5"/>
        <v>0.68410000000000004</v>
      </c>
      <c r="G31" s="49">
        <f t="shared" si="6"/>
        <v>0.31590000000000001</v>
      </c>
      <c r="H31" s="202">
        <f>'UIP Detail (C)'!D227</f>
        <v>136576.81999999899</v>
      </c>
    </row>
    <row r="32" spans="1:8" ht="15.95" customHeight="1" x14ac:dyDescent="0.25">
      <c r="A32" s="41" t="s">
        <v>358</v>
      </c>
      <c r="B32" s="46" t="s">
        <v>380</v>
      </c>
      <c r="C32" s="187">
        <f t="shared" si="4"/>
        <v>701781.78903900005</v>
      </c>
      <c r="D32" s="188">
        <f t="shared" si="4"/>
        <v>324065.00096100004</v>
      </c>
      <c r="E32" s="48">
        <v>4</v>
      </c>
      <c r="F32" s="49">
        <f t="shared" si="5"/>
        <v>0.68410000000000004</v>
      </c>
      <c r="G32" s="49">
        <f t="shared" si="6"/>
        <v>0.31590000000000001</v>
      </c>
      <c r="H32" s="202">
        <f>'UIP Detail (C)'!D228</f>
        <v>1025846.79</v>
      </c>
    </row>
    <row r="33" spans="1:8" ht="15.95" customHeight="1" x14ac:dyDescent="0.25">
      <c r="A33" s="41"/>
      <c r="B33" s="46" t="s">
        <v>381</v>
      </c>
      <c r="C33" s="193">
        <f t="shared" si="4"/>
        <v>0</v>
      </c>
      <c r="D33" s="194">
        <f t="shared" si="4"/>
        <v>0</v>
      </c>
      <c r="E33" s="48">
        <v>4</v>
      </c>
      <c r="F33" s="49">
        <f t="shared" si="5"/>
        <v>0.68410000000000004</v>
      </c>
      <c r="G33" s="49">
        <f t="shared" si="6"/>
        <v>0.31590000000000001</v>
      </c>
      <c r="H33" s="205">
        <f>'UIP Detail (C)'!D229</f>
        <v>0</v>
      </c>
    </row>
    <row r="34" spans="1:8" ht="15.95" customHeight="1" x14ac:dyDescent="0.25">
      <c r="A34" s="41"/>
      <c r="B34" s="46" t="s">
        <v>382</v>
      </c>
      <c r="C34" s="189">
        <f>$H34*F34</f>
        <v>998675.12791300006</v>
      </c>
      <c r="D34" s="190">
        <f>$H34*G34</f>
        <v>461162.80208699999</v>
      </c>
      <c r="E34" s="50">
        <v>4</v>
      </c>
      <c r="F34" s="51">
        <f t="shared" si="5"/>
        <v>0.68410000000000004</v>
      </c>
      <c r="G34" s="51">
        <f t="shared" si="6"/>
        <v>0.31590000000000001</v>
      </c>
      <c r="H34" s="203">
        <f>'UIP Detail (C)'!D230</f>
        <v>1459837.93</v>
      </c>
    </row>
    <row r="35" spans="1:8" ht="15.95" customHeight="1" x14ac:dyDescent="0.25">
      <c r="A35" s="41" t="s">
        <v>358</v>
      </c>
      <c r="B35" s="42" t="s">
        <v>362</v>
      </c>
      <c r="C35" s="191">
        <f>SUM(C22:C34)</f>
        <v>6508168.5331099909</v>
      </c>
      <c r="D35" s="192">
        <f>SUM(D22:D34)</f>
        <v>3047656.6268899958</v>
      </c>
      <c r="E35" s="48"/>
      <c r="F35" s="47"/>
      <c r="G35" s="55"/>
      <c r="H35" s="204">
        <f>SUM(H22:H34)</f>
        <v>9555825.1599999852</v>
      </c>
    </row>
    <row r="36" spans="1:8" ht="15.95" customHeight="1" x14ac:dyDescent="0.25">
      <c r="A36" s="41" t="s">
        <v>383</v>
      </c>
      <c r="B36" s="42"/>
      <c r="C36" s="193"/>
      <c r="D36" s="194"/>
      <c r="E36" s="48"/>
      <c r="F36" s="52"/>
      <c r="G36" s="55"/>
      <c r="H36" s="205"/>
    </row>
    <row r="37" spans="1:8" ht="15.95" customHeight="1" x14ac:dyDescent="0.25">
      <c r="A37" s="41"/>
      <c r="B37" s="46" t="s">
        <v>384</v>
      </c>
      <c r="C37" s="193">
        <f>$H37*F37</f>
        <v>1412038.5714510002</v>
      </c>
      <c r="D37" s="194">
        <f>$H37*G37</f>
        <v>652043.53854900005</v>
      </c>
      <c r="E37" s="48">
        <v>4</v>
      </c>
      <c r="F37" s="49">
        <f>VLOOKUP($E37,$B$60:$G$66,5,FALSE)</f>
        <v>0.68410000000000004</v>
      </c>
      <c r="G37" s="54">
        <f>VLOOKUP($E37,$B$60:$G$66,6,FALSE)</f>
        <v>0.31590000000000001</v>
      </c>
      <c r="H37" s="205">
        <f>'UIP Detail (C)'!D236</f>
        <v>2064082.11</v>
      </c>
    </row>
    <row r="38" spans="1:8" ht="15.95" customHeight="1" x14ac:dyDescent="0.25">
      <c r="A38" s="41"/>
      <c r="B38" s="56" t="s">
        <v>385</v>
      </c>
      <c r="C38" s="195">
        <f>$H38*F38</f>
        <v>0</v>
      </c>
      <c r="D38" s="196">
        <f>$H38*G38</f>
        <v>0</v>
      </c>
      <c r="E38" s="50">
        <v>4</v>
      </c>
      <c r="F38" s="51">
        <f>VLOOKUP($E38,$B$60:$G$66,5,FALSE)</f>
        <v>0.68410000000000004</v>
      </c>
      <c r="G38" s="57">
        <f>VLOOKUP($E38,$B$60:$G$66,6,FALSE)</f>
        <v>0.31590000000000001</v>
      </c>
      <c r="H38" s="206">
        <f>'UIP Detail (C)'!D237</f>
        <v>0</v>
      </c>
    </row>
    <row r="39" spans="1:8" ht="15.95" customHeight="1" x14ac:dyDescent="0.25">
      <c r="A39" s="41"/>
      <c r="B39" s="42" t="s">
        <v>362</v>
      </c>
      <c r="C39" s="191">
        <f>SUM(C37:C38)</f>
        <v>1412038.5714510002</v>
      </c>
      <c r="D39" s="192">
        <f>SUM(D37:D38)</f>
        <v>652043.53854900005</v>
      </c>
      <c r="E39" s="48"/>
      <c r="F39" s="52"/>
      <c r="G39" s="55"/>
      <c r="H39" s="204">
        <f>SUM(H37:H38)</f>
        <v>2064082.11</v>
      </c>
    </row>
    <row r="40" spans="1:8" ht="15.95" customHeight="1" x14ac:dyDescent="0.25">
      <c r="A40" s="41" t="s">
        <v>13</v>
      </c>
      <c r="B40" s="46"/>
      <c r="C40" s="191"/>
      <c r="D40" s="192"/>
      <c r="E40" s="48"/>
      <c r="F40" s="52"/>
      <c r="G40" s="55"/>
      <c r="H40" s="204"/>
    </row>
    <row r="41" spans="1:8" ht="15.95" customHeight="1" x14ac:dyDescent="0.25">
      <c r="A41" s="41"/>
      <c r="B41" s="46" t="s">
        <v>386</v>
      </c>
      <c r="C41" s="193">
        <f t="shared" ref="C41:D43" si="7">$H41*F41</f>
        <v>1755618.7321260001</v>
      </c>
      <c r="D41" s="194">
        <f t="shared" si="7"/>
        <v>810700.127874</v>
      </c>
      <c r="E41" s="48">
        <v>4</v>
      </c>
      <c r="F41" s="49">
        <f>VLOOKUP($E41,$B$60:$G$66,5,FALSE)</f>
        <v>0.68410000000000004</v>
      </c>
      <c r="G41" s="54">
        <f>VLOOKUP($E41,$B$60:$G$66,6,FALSE)</f>
        <v>0.31590000000000001</v>
      </c>
      <c r="H41" s="205">
        <f>'UIP Detail (C)'!D240</f>
        <v>2566318.86</v>
      </c>
    </row>
    <row r="42" spans="1:8" ht="15.95" customHeight="1" x14ac:dyDescent="0.25">
      <c r="A42" s="41"/>
      <c r="B42" s="46" t="s">
        <v>387</v>
      </c>
      <c r="C42" s="193">
        <f t="shared" si="7"/>
        <v>0</v>
      </c>
      <c r="D42" s="194">
        <f t="shared" si="7"/>
        <v>0</v>
      </c>
      <c r="E42" s="48">
        <v>4</v>
      </c>
      <c r="F42" s="49">
        <f>VLOOKUP($E42,$B$60:$G$66,5,FALSE)</f>
        <v>0.68410000000000004</v>
      </c>
      <c r="G42" s="54">
        <f>VLOOKUP($E42,$B$60:$G$66,6,FALSE)</f>
        <v>0.31590000000000001</v>
      </c>
      <c r="H42" s="205">
        <f>'UIP Detail (C)'!D241</f>
        <v>0</v>
      </c>
    </row>
    <row r="43" spans="1:8" ht="15.95" customHeight="1" x14ac:dyDescent="0.25">
      <c r="A43" s="41"/>
      <c r="B43" s="56" t="s">
        <v>388</v>
      </c>
      <c r="C43" s="195">
        <f t="shared" si="7"/>
        <v>0</v>
      </c>
      <c r="D43" s="196">
        <f t="shared" si="7"/>
        <v>0</v>
      </c>
      <c r="E43" s="50">
        <v>4</v>
      </c>
      <c r="F43" s="51">
        <f>VLOOKUP($E43,$B$60:$G$66,5,FALSE)</f>
        <v>0.68410000000000004</v>
      </c>
      <c r="G43" s="57">
        <f>VLOOKUP($E43,$B$60:$G$66,6,FALSE)</f>
        <v>0.31590000000000001</v>
      </c>
      <c r="H43" s="206">
        <f>'UIP Detail (C)'!D242</f>
        <v>0</v>
      </c>
    </row>
    <row r="44" spans="1:8" ht="15.95" customHeight="1" x14ac:dyDescent="0.25">
      <c r="A44" s="41" t="s">
        <v>358</v>
      </c>
      <c r="B44" s="42" t="s">
        <v>362</v>
      </c>
      <c r="C44" s="191">
        <f>SUM(C41:C43)</f>
        <v>1755618.7321260001</v>
      </c>
      <c r="D44" s="192">
        <f>SUM(D41:D43)</f>
        <v>810700.127874</v>
      </c>
      <c r="E44" s="48"/>
      <c r="F44" s="52"/>
      <c r="G44" s="52"/>
      <c r="H44" s="204">
        <f>SUM(H41:H43)</f>
        <v>2566318.86</v>
      </c>
    </row>
    <row r="45" spans="1:8" ht="15.95" customHeight="1" x14ac:dyDescent="0.25">
      <c r="A45" s="41" t="s">
        <v>389</v>
      </c>
      <c r="B45" s="42"/>
      <c r="C45" s="191"/>
      <c r="D45" s="192"/>
      <c r="E45" s="48"/>
      <c r="F45" s="52"/>
      <c r="G45" s="52"/>
      <c r="H45" s="202"/>
    </row>
    <row r="46" spans="1:8" ht="15.95" customHeight="1" x14ac:dyDescent="0.25">
      <c r="A46" s="41"/>
      <c r="B46" s="56" t="s">
        <v>390</v>
      </c>
      <c r="C46" s="193">
        <f>$H46*F46</f>
        <v>138645.23352799931</v>
      </c>
      <c r="D46" s="194">
        <f>$H46*G46</f>
        <v>64022.846471999685</v>
      </c>
      <c r="E46" s="50">
        <v>4</v>
      </c>
      <c r="F46" s="51">
        <f>VLOOKUP($E46,$B$60:$G$66,5,FALSE)</f>
        <v>0.68410000000000004</v>
      </c>
      <c r="G46" s="51">
        <f>VLOOKUP($E46,$B$60:$G$66,6,FALSE)</f>
        <v>0.31590000000000001</v>
      </c>
      <c r="H46" s="205">
        <f>'UIP Detail (C)'!D262</f>
        <v>202668.079999999</v>
      </c>
    </row>
    <row r="47" spans="1:8" ht="15.95" customHeight="1" x14ac:dyDescent="0.25">
      <c r="A47" s="41" t="s">
        <v>358</v>
      </c>
      <c r="B47" s="42" t="s">
        <v>362</v>
      </c>
      <c r="C47" s="193">
        <f>C46</f>
        <v>138645.23352799931</v>
      </c>
      <c r="D47" s="194">
        <f>D46</f>
        <v>64022.846471999685</v>
      </c>
      <c r="E47" s="48"/>
      <c r="F47" s="52"/>
      <c r="G47" s="52"/>
      <c r="H47" s="205">
        <f>H46</f>
        <v>202668.079999999</v>
      </c>
    </row>
    <row r="48" spans="1:8" ht="15.95" customHeight="1" x14ac:dyDescent="0.25">
      <c r="A48" s="41"/>
      <c r="B48" s="42"/>
      <c r="C48" s="193"/>
      <c r="D48" s="194"/>
      <c r="E48" s="48"/>
      <c r="F48" s="52"/>
      <c r="G48" s="52"/>
      <c r="H48" s="205"/>
    </row>
    <row r="49" spans="1:8" ht="15.95" customHeight="1" x14ac:dyDescent="0.25">
      <c r="A49" s="58" t="s">
        <v>391</v>
      </c>
      <c r="B49" s="35"/>
      <c r="C49" s="193"/>
      <c r="D49" s="194"/>
      <c r="E49" s="59"/>
      <c r="F49" s="59"/>
      <c r="G49" s="59"/>
      <c r="H49" s="205"/>
    </row>
    <row r="50" spans="1:8" ht="15.95" customHeight="1" x14ac:dyDescent="0.25">
      <c r="A50" s="58"/>
      <c r="B50" s="56" t="s">
        <v>392</v>
      </c>
      <c r="C50" s="193">
        <v>0</v>
      </c>
      <c r="D50" s="194">
        <v>0</v>
      </c>
      <c r="E50" s="50">
        <v>4</v>
      </c>
      <c r="F50" s="51">
        <f>VLOOKUP($E50,$B$60:$G$66,5,FALSE)</f>
        <v>0.68410000000000004</v>
      </c>
      <c r="G50" s="51">
        <f>VLOOKUP($E50,$B$60:$G$66,6,FALSE)</f>
        <v>0.31590000000000001</v>
      </c>
      <c r="H50" s="205">
        <v>0</v>
      </c>
    </row>
    <row r="51" spans="1:8" ht="15.95" customHeight="1" x14ac:dyDescent="0.25">
      <c r="A51" s="58"/>
      <c r="B51" s="42" t="s">
        <v>362</v>
      </c>
      <c r="C51" s="195">
        <f>SUM(C50)</f>
        <v>0</v>
      </c>
      <c r="D51" s="196">
        <f>SUM(D50)</f>
        <v>0</v>
      </c>
      <c r="E51" s="48"/>
      <c r="F51" s="60"/>
      <c r="G51" s="60"/>
      <c r="H51" s="206">
        <f>SUM(H50)</f>
        <v>0</v>
      </c>
    </row>
    <row r="52" spans="1:8" ht="15.95" customHeight="1" x14ac:dyDescent="0.25">
      <c r="A52" s="58"/>
      <c r="B52" s="35"/>
      <c r="C52" s="191"/>
      <c r="D52" s="192"/>
      <c r="E52" s="48"/>
      <c r="F52" s="52"/>
      <c r="G52" s="52"/>
      <c r="H52" s="204"/>
    </row>
    <row r="53" spans="1:8" ht="15.95" customHeight="1" x14ac:dyDescent="0.25">
      <c r="A53" s="41" t="s">
        <v>393</v>
      </c>
      <c r="B53" s="42"/>
      <c r="C53" s="193"/>
      <c r="D53" s="194"/>
      <c r="E53" s="48"/>
      <c r="F53" s="52"/>
      <c r="G53" s="52"/>
      <c r="H53" s="205"/>
    </row>
    <row r="54" spans="1:8" ht="15.95" customHeight="1" x14ac:dyDescent="0.2">
      <c r="A54" s="41"/>
      <c r="B54" s="56" t="s">
        <v>394</v>
      </c>
      <c r="C54" s="197">
        <f>$H54*F54</f>
        <v>0</v>
      </c>
      <c r="D54" s="198">
        <f>$H54*G54</f>
        <v>0</v>
      </c>
      <c r="E54" s="48">
        <v>4</v>
      </c>
      <c r="F54" s="49">
        <f>VLOOKUP($E54,$B$60:$G$66,5,FALSE)</f>
        <v>0.68410000000000004</v>
      </c>
      <c r="G54" s="49">
        <f>VLOOKUP($E54,$B$60:$G$66,6,FALSE)</f>
        <v>0.31590000000000001</v>
      </c>
      <c r="H54" s="207">
        <f>'UIP Detail (C)'!D270</f>
        <v>0</v>
      </c>
    </row>
    <row r="55" spans="1:8" ht="15.95" customHeight="1" x14ac:dyDescent="0.2">
      <c r="A55" s="41"/>
      <c r="B55" s="56" t="s">
        <v>395</v>
      </c>
      <c r="C55" s="191">
        <f>$H55*F55</f>
        <v>0</v>
      </c>
      <c r="D55" s="192">
        <f>$H55*G55</f>
        <v>0</v>
      </c>
      <c r="E55" s="61">
        <v>4</v>
      </c>
      <c r="F55" s="51">
        <f>VLOOKUP($E55,$B$60:$G$66,5,FALSE)</f>
        <v>0.68410000000000004</v>
      </c>
      <c r="G55" s="51">
        <f>VLOOKUP($E55,$B$60:$G$66,6,FALSE)</f>
        <v>0.31590000000000001</v>
      </c>
      <c r="H55" s="204">
        <f>'UIP Detail (C)'!D271</f>
        <v>0</v>
      </c>
    </row>
    <row r="56" spans="1:8" ht="15.95" customHeight="1" x14ac:dyDescent="0.2">
      <c r="A56" s="62" t="s">
        <v>358</v>
      </c>
      <c r="B56" s="63" t="s">
        <v>362</v>
      </c>
      <c r="C56" s="191">
        <f>SUM(C54:C55)</f>
        <v>0</v>
      </c>
      <c r="D56" s="192">
        <f>SUM(D54:D55)</f>
        <v>0</v>
      </c>
      <c r="E56" s="50"/>
      <c r="F56" s="64"/>
      <c r="G56" s="64"/>
      <c r="H56" s="204">
        <f>SUM(H54:H55)</f>
        <v>0</v>
      </c>
    </row>
    <row r="57" spans="1:8" ht="15.95" customHeight="1" x14ac:dyDescent="0.2">
      <c r="A57" s="41"/>
      <c r="B57" s="42"/>
      <c r="C57" s="199"/>
      <c r="D57" s="200"/>
      <c r="E57" s="53"/>
      <c r="F57" s="52"/>
      <c r="G57" s="52"/>
      <c r="H57" s="208"/>
    </row>
    <row r="58" spans="1:8" ht="15.95" customHeight="1" x14ac:dyDescent="0.35">
      <c r="A58" s="62" t="s">
        <v>396</v>
      </c>
      <c r="B58" s="63"/>
      <c r="C58" s="197">
        <f>C56+C51+C47+C44+C39+C35+C20+C11</f>
        <v>11385308.792221991</v>
      </c>
      <c r="D58" s="198">
        <f>D11+D20+D35+D39+D44+D47+D51+D56</f>
        <v>5702243.107777996</v>
      </c>
      <c r="E58" s="65"/>
      <c r="F58" s="65"/>
      <c r="G58" s="66"/>
      <c r="H58" s="207">
        <f>H11+H20+H35+H39+H44+H47+H51+H56</f>
        <v>17087551.899999984</v>
      </c>
    </row>
    <row r="59" spans="1:8" ht="15.95" customHeight="1" x14ac:dyDescent="0.2">
      <c r="C59" s="67"/>
      <c r="D59" s="67"/>
      <c r="E59" s="67"/>
      <c r="F59" s="67"/>
      <c r="G59" s="67"/>
      <c r="H59" s="67"/>
    </row>
    <row r="60" spans="1:8" ht="15.95" customHeight="1" x14ac:dyDescent="0.2">
      <c r="A60" s="68"/>
      <c r="B60" s="69" t="s">
        <v>397</v>
      </c>
      <c r="C60" s="70"/>
      <c r="D60" s="70"/>
      <c r="E60" s="70"/>
      <c r="F60" s="71" t="s">
        <v>35</v>
      </c>
      <c r="G60" s="71" t="s">
        <v>34</v>
      </c>
      <c r="H60" s="72"/>
    </row>
    <row r="61" spans="1:8" ht="15.95" customHeight="1" x14ac:dyDescent="0.2">
      <c r="A61" s="41"/>
      <c r="B61" s="73">
        <v>1</v>
      </c>
      <c r="C61" s="74" t="s">
        <v>398</v>
      </c>
      <c r="D61" s="27"/>
      <c r="E61" s="27"/>
      <c r="F61" s="75">
        <v>0.58130000000000004</v>
      </c>
      <c r="G61" s="76">
        <v>0.41870000000000002</v>
      </c>
      <c r="H61" s="77">
        <f>SUM(F61:G61)</f>
        <v>1</v>
      </c>
    </row>
    <row r="62" spans="1:8" ht="15.95" customHeight="1" x14ac:dyDescent="0.2">
      <c r="A62" s="41"/>
      <c r="B62" s="73">
        <v>2</v>
      </c>
      <c r="C62" s="74" t="s">
        <v>399</v>
      </c>
      <c r="D62" s="27"/>
      <c r="E62" s="27"/>
      <c r="F62" s="55">
        <v>0.62680000000000002</v>
      </c>
      <c r="G62" s="77">
        <v>0.37319999999999998</v>
      </c>
      <c r="H62" s="77">
        <f>SUM(F62:G62)</f>
        <v>1</v>
      </c>
    </row>
    <row r="63" spans="1:8" ht="15.95" customHeight="1" x14ac:dyDescent="0.2">
      <c r="A63" s="41"/>
      <c r="B63" s="73">
        <v>3</v>
      </c>
      <c r="C63" s="27" t="s">
        <v>400</v>
      </c>
      <c r="D63" s="27"/>
      <c r="E63" s="27"/>
      <c r="F63" s="55">
        <v>0.60940000000000005</v>
      </c>
      <c r="G63" s="77">
        <v>0.3906</v>
      </c>
      <c r="H63" s="77">
        <f>SUM(F63:G63)</f>
        <v>1</v>
      </c>
    </row>
    <row r="64" spans="1:8" ht="15.95" customHeight="1" x14ac:dyDescent="0.2">
      <c r="A64" s="41"/>
      <c r="B64" s="73">
        <v>4</v>
      </c>
      <c r="C64" s="74" t="s">
        <v>401</v>
      </c>
      <c r="D64" s="27"/>
      <c r="E64" s="27"/>
      <c r="F64" s="55">
        <v>0.68410000000000004</v>
      </c>
      <c r="G64" s="77">
        <v>0.31590000000000001</v>
      </c>
      <c r="H64" s="77">
        <f>SUM(F64:G64)</f>
        <v>1</v>
      </c>
    </row>
    <row r="65" spans="1:8" ht="15.95" customHeight="1" x14ac:dyDescent="0.2">
      <c r="A65" s="62"/>
      <c r="B65" s="78">
        <v>5</v>
      </c>
      <c r="C65" s="79" t="s">
        <v>402</v>
      </c>
      <c r="D65" s="14"/>
      <c r="E65" s="14"/>
      <c r="F65" s="80">
        <v>0.69989999999999997</v>
      </c>
      <c r="G65" s="81">
        <v>0.30009999999999998</v>
      </c>
      <c r="H65" s="81">
        <f>SUM(F65:G65)</f>
        <v>1</v>
      </c>
    </row>
    <row r="66" spans="1:8" ht="12" customHeight="1" x14ac:dyDescent="0.2"/>
    <row r="67" spans="1:8" ht="15.95" customHeight="1" x14ac:dyDescent="0.2"/>
    <row r="68" spans="1:8" ht="15.95" customHeight="1" x14ac:dyDescent="0.2"/>
    <row r="70" spans="1:8" ht="15.95" customHeight="1" x14ac:dyDescent="0.2">
      <c r="A70" s="82"/>
      <c r="C70" s="83"/>
      <c r="D70" s="83"/>
      <c r="E70" s="83"/>
      <c r="F70" s="83"/>
      <c r="G70" s="83"/>
      <c r="H70" s="83"/>
    </row>
    <row r="71" spans="1:8" ht="15.95" customHeight="1" x14ac:dyDescent="0.2">
      <c r="C71" s="83"/>
      <c r="D71" s="83"/>
      <c r="E71" s="83"/>
      <c r="F71" s="83"/>
      <c r="G71" s="83"/>
      <c r="H71" s="83"/>
    </row>
  </sheetData>
  <mergeCells count="4">
    <mergeCell ref="B1:H1"/>
    <mergeCell ref="B2:H2"/>
    <mergeCell ref="A3:H3"/>
    <mergeCell ref="B4:H4"/>
  </mergeCells>
  <pageMargins left="0.7" right="0.7" top="0.75" bottom="0.75" header="0.3" footer="0.3"/>
  <pageSetup scale="63" fitToWidth="0" fitToHeight="0" orientation="portrait" r:id="rId1"/>
  <headerFooter>
    <oddHeader>&amp;RCONFIDENTIAL PER WAC 480-07-160</oddHead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46BC2BC48600641BE7F009FAF3531E0" ma:contentTypeVersion="104" ma:contentTypeDescription="" ma:contentTypeScope="" ma:versionID="4101444b9d9b81b9444d043b2ead29f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2017-02-13T08:00:00+00:00</OpenedDate>
    <Date1 xmlns="dc463f71-b30c-4ab2-9473-d307f9d35888">2017-02-13T08:00:00+00:00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170099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CB69B8A-175F-49B4-8052-0F192F0A472D}"/>
</file>

<file path=customXml/itemProps2.xml><?xml version="1.0" encoding="utf-8"?>
<ds:datastoreItem xmlns:ds="http://schemas.openxmlformats.org/officeDocument/2006/customXml" ds:itemID="{7C8E6EB6-ECBD-4B3F-B3B1-CE20F9C33EC3}"/>
</file>

<file path=customXml/itemProps3.xml><?xml version="1.0" encoding="utf-8"?>
<ds:datastoreItem xmlns:ds="http://schemas.openxmlformats.org/officeDocument/2006/customXml" ds:itemID="{B251495F-5961-4BE7-BBD3-134EFBE64E7E}"/>
</file>

<file path=customXml/itemProps4.xml><?xml version="1.0" encoding="utf-8"?>
<ds:datastoreItem xmlns:ds="http://schemas.openxmlformats.org/officeDocument/2006/customXml" ds:itemID="{82704616-9A39-4E8D-B2F1-2EE4816D52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Confidential </vt:lpstr>
      <vt:lpstr>Allocated (C)</vt:lpstr>
      <vt:lpstr>Unallocated Summary (C)</vt:lpstr>
      <vt:lpstr>UIP Detail (C)</vt:lpstr>
      <vt:lpstr>Common by Account (C)</vt:lpstr>
      <vt:lpstr>'UIP Detail (C)'!Print_Area</vt:lpstr>
      <vt:lpstr>'UIP Detail (C)'!Print_Titles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MarvelousMarina</cp:lastModifiedBy>
  <cp:lastPrinted>2017-02-09T19:39:15Z</cp:lastPrinted>
  <dcterms:created xsi:type="dcterms:W3CDTF">2016-01-29T23:15:08Z</dcterms:created>
  <dcterms:modified xsi:type="dcterms:W3CDTF">2017-02-10T18:43:42Z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0x0101006E56B4D1795A2E4DB2F0B01679ED314A00D46BC2BC48600641BE7F009FAF3531E0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