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8" windowWidth="12120" windowHeight="8256" activeTab="0"/>
  </bookViews>
  <sheets>
    <sheet name="Exhibit AJF-3" sheetId="1" r:id="rId1"/>
    <sheet name="Exhibit AJF-4" sheetId="2" r:id="rId2"/>
    <sheet name="Exhibit AJF-5" sheetId="3" r:id="rId3"/>
    <sheet name="Exhibit AJF-6" sheetId="4" r:id="rId4"/>
  </sheets>
  <definedNames/>
  <calcPr fullCalcOnLoad="1"/>
</workbook>
</file>

<file path=xl/sharedStrings.xml><?xml version="1.0" encoding="utf-8"?>
<sst xmlns="http://schemas.openxmlformats.org/spreadsheetml/2006/main" count="319" uniqueCount="173">
  <si>
    <t>Description</t>
  </si>
  <si>
    <t>FNS</t>
  </si>
  <si>
    <t xml:space="preserve">2112   </t>
  </si>
  <si>
    <t>Motor Vehicles</t>
  </si>
  <si>
    <t>2114</t>
  </si>
  <si>
    <t>Tools &amp; Other Work Eq</t>
  </si>
  <si>
    <t xml:space="preserve">2121   </t>
  </si>
  <si>
    <t>Buildings</t>
  </si>
  <si>
    <t xml:space="preserve">2122   </t>
  </si>
  <si>
    <t>Furniture</t>
  </si>
  <si>
    <t xml:space="preserve">2123.1 </t>
  </si>
  <si>
    <t>Office Support Eq</t>
  </si>
  <si>
    <t xml:space="preserve">2123.2 </t>
  </si>
  <si>
    <t>Company Comm Eq</t>
  </si>
  <si>
    <t xml:space="preserve">2124   </t>
  </si>
  <si>
    <t>Computers</t>
  </si>
  <si>
    <t xml:space="preserve">2212   </t>
  </si>
  <si>
    <t>Digital Switching</t>
  </si>
  <si>
    <t xml:space="preserve">2220   </t>
  </si>
  <si>
    <t>Operator Systems</t>
  </si>
  <si>
    <t xml:space="preserve">2231   </t>
  </si>
  <si>
    <t>Radio Systems</t>
  </si>
  <si>
    <t xml:space="preserve">2232   </t>
  </si>
  <si>
    <t>Circuit Equipment</t>
  </si>
  <si>
    <t xml:space="preserve">2362   </t>
  </si>
  <si>
    <t>Other Terminal Eq</t>
  </si>
  <si>
    <t xml:space="preserve">2411   </t>
  </si>
  <si>
    <t>Poles</t>
  </si>
  <si>
    <t xml:space="preserve">2421.1 </t>
  </si>
  <si>
    <t>Aerial Cable-Metallic</t>
  </si>
  <si>
    <t xml:space="preserve">2421.2 </t>
  </si>
  <si>
    <t>Aerial Cable-Non Metallic</t>
  </si>
  <si>
    <t xml:space="preserve">2422.1 </t>
  </si>
  <si>
    <t>U.G. Cable - Metallic</t>
  </si>
  <si>
    <t xml:space="preserve">2422.2 </t>
  </si>
  <si>
    <t>U.G. Cable - Non Metallic</t>
  </si>
  <si>
    <t xml:space="preserve">2423.1 </t>
  </si>
  <si>
    <t>Buried Cable-Metallic</t>
  </si>
  <si>
    <t xml:space="preserve">2423.2 </t>
  </si>
  <si>
    <t>Buried Cable-Non Metallic</t>
  </si>
  <si>
    <t xml:space="preserve">2424   </t>
  </si>
  <si>
    <t>Submarine Cable</t>
  </si>
  <si>
    <t>2426</t>
  </si>
  <si>
    <t>Intrabldg Cable</t>
  </si>
  <si>
    <t xml:space="preserve">2441   </t>
  </si>
  <si>
    <t>Conduit Systems</t>
  </si>
  <si>
    <t>Acct</t>
  </si>
  <si>
    <t>Note:</t>
  </si>
  <si>
    <t>2431 combined with 2421.1</t>
  </si>
  <si>
    <t>2114, 2115 &amp; 2116 combined to 2114</t>
  </si>
  <si>
    <t>Curve</t>
  </si>
  <si>
    <t>L3</t>
  </si>
  <si>
    <t>S1</t>
  </si>
  <si>
    <t>R2</t>
  </si>
  <si>
    <t>R1.5</t>
  </si>
  <si>
    <t>L1</t>
  </si>
  <si>
    <t>GM2.5</t>
  </si>
  <si>
    <t>L0</t>
  </si>
  <si>
    <t>L2</t>
  </si>
  <si>
    <t>R3</t>
  </si>
  <si>
    <t>L0.5</t>
  </si>
  <si>
    <t>Projected</t>
  </si>
  <si>
    <t>1/1/2004</t>
  </si>
  <si>
    <t>Plant</t>
  </si>
  <si>
    <t>Balance</t>
  </si>
  <si>
    <t>Reserve</t>
  </si>
  <si>
    <t>Current</t>
  </si>
  <si>
    <t>Rate</t>
  </si>
  <si>
    <t>Expense</t>
  </si>
  <si>
    <t>a</t>
  </si>
  <si>
    <t>c</t>
  </si>
  <si>
    <t>b</t>
  </si>
  <si>
    <t>d=a*c</t>
  </si>
  <si>
    <t>e</t>
  </si>
  <si>
    <t>f</t>
  </si>
  <si>
    <t>g</t>
  </si>
  <si>
    <t>h</t>
  </si>
  <si>
    <t>i</t>
  </si>
  <si>
    <t>Proj</t>
  </si>
  <si>
    <t>Life</t>
  </si>
  <si>
    <t>RR</t>
  </si>
  <si>
    <t>Change</t>
  </si>
  <si>
    <t>Verizon Northwest</t>
  </si>
  <si>
    <t>Washington</t>
  </si>
  <si>
    <t xml:space="preserve">Intrastate Depreciation Rates Effective 1/1/2004 - Company Proposed </t>
  </si>
  <si>
    <t>Comparison of Current WUTC Prescribed and Verizon Proposed Depreciation Parameters</t>
  </si>
  <si>
    <t>Verizon</t>
  </si>
  <si>
    <t>WUTC</t>
  </si>
  <si>
    <t>Proposed</t>
  </si>
  <si>
    <t>(years)</t>
  </si>
  <si>
    <t>d</t>
  </si>
  <si>
    <t>ELG</t>
  </si>
  <si>
    <t>%</t>
  </si>
  <si>
    <t>Verizon proposes a continuation of the currently prescribed parameters identified in columns 'a' and 'b'.</t>
  </si>
  <si>
    <t>Prescribed</t>
  </si>
  <si>
    <t>k=(100-i-j)/h</t>
  </si>
  <si>
    <t>l=a*k</t>
  </si>
  <si>
    <t>m=l-d</t>
  </si>
  <si>
    <t>ARL</t>
  </si>
  <si>
    <t>j=d/c</t>
  </si>
  <si>
    <t>Definitions</t>
  </si>
  <si>
    <t>ELG (column f) - Equal Life Group, start year prescribed by UTC</t>
  </si>
  <si>
    <t>Curve (column e) - prescribed by UTC</t>
  </si>
  <si>
    <t>Proj Life (column g) - Projection Life - Company Proposed</t>
  </si>
  <si>
    <t>RR (column h) - Reserve Ratio</t>
  </si>
  <si>
    <t>Curve (column a) - prescribed by UTC</t>
  </si>
  <si>
    <t>ELG (column b) - Equal Life Group, start year prescribed by UTC</t>
  </si>
  <si>
    <t>Life (column c &amp; e) - Projection Life</t>
  </si>
  <si>
    <t>FNS (column d &amp; f) - Future Net Salvage - a net of anticipated Salvage and Cost of Removal</t>
  </si>
  <si>
    <t>FNS (column i) - Future Net Salvage - a net of anticipated Salvage and Cost of Removal</t>
  </si>
  <si>
    <t>ARL (column h) - Average Remaining Life - calculations detailed on page 3 of each account using inputs from columns e, f and g</t>
  </si>
  <si>
    <t>Direct Testimony of Anthony J Flesch</t>
  </si>
  <si>
    <t>Benchmark Comparisons of Telecommunications Providers</t>
  </si>
  <si>
    <t>MCI/</t>
  </si>
  <si>
    <t>Account Category</t>
  </si>
  <si>
    <t>AT&amp;T</t>
  </si>
  <si>
    <t>WorldCom</t>
  </si>
  <si>
    <t>CATV</t>
  </si>
  <si>
    <t>TFI</t>
  </si>
  <si>
    <t>Buildings &amp; Other Equipment</t>
  </si>
  <si>
    <t>5-31</t>
  </si>
  <si>
    <t>4-39</t>
  </si>
  <si>
    <t>10-40</t>
  </si>
  <si>
    <t>18-33</t>
  </si>
  <si>
    <t>Other Equipment</t>
  </si>
  <si>
    <t>5-12</t>
  </si>
  <si>
    <t>3-7</t>
  </si>
  <si>
    <t>Vehicles Other Wk Equipment</t>
  </si>
  <si>
    <t>8-12</t>
  </si>
  <si>
    <t>Furniture &amp; Equipment</t>
  </si>
  <si>
    <t>5-15</t>
  </si>
  <si>
    <t>9-11</t>
  </si>
  <si>
    <t>Communications &amp; Network</t>
  </si>
  <si>
    <t>8-20</t>
  </si>
  <si>
    <t>3-15</t>
  </si>
  <si>
    <t>Communications</t>
  </si>
  <si>
    <t>5-10</t>
  </si>
  <si>
    <t>6-14</t>
  </si>
  <si>
    <t xml:space="preserve">  Digital Switching</t>
  </si>
  <si>
    <t>9-12</t>
  </si>
  <si>
    <t xml:space="preserve">  Digital Circuit</t>
  </si>
  <si>
    <t>7-9</t>
  </si>
  <si>
    <t>(including Conduit)</t>
  </si>
  <si>
    <t>8-50</t>
  </si>
  <si>
    <t>4-40</t>
  </si>
  <si>
    <t>Transmission Equipment</t>
  </si>
  <si>
    <t>9-20</t>
  </si>
  <si>
    <t>4-10</t>
  </si>
  <si>
    <t>10-15</t>
  </si>
  <si>
    <t>Cable</t>
  </si>
  <si>
    <t>16-20</t>
  </si>
  <si>
    <t>10-20</t>
  </si>
  <si>
    <t>Sources:</t>
  </si>
  <si>
    <t>Verizon: 2003 Financial Reporting Lives</t>
  </si>
  <si>
    <t>AT&amp;T:  2002 Annual Report</t>
  </si>
  <si>
    <t>MCI/WorldCom:  2001 Annual Report</t>
  </si>
  <si>
    <t>CATV:  FCC CATV order MM Dkt. 93-215</t>
  </si>
  <si>
    <t>TFI:  Transforming the Local Exchange Network.</t>
  </si>
  <si>
    <t>Central Office Equipment</t>
  </si>
  <si>
    <t>Copper Cable</t>
  </si>
  <si>
    <t>Fiber Cable</t>
  </si>
  <si>
    <t>Account</t>
  </si>
  <si>
    <t>VZ WA</t>
  </si>
  <si>
    <t>Idaho</t>
  </si>
  <si>
    <t>Oregon</t>
  </si>
  <si>
    <t>Nevada</t>
  </si>
  <si>
    <t>Life Years</t>
  </si>
  <si>
    <t>VZ WA Depreciation Life Comparisons with Near-By States</t>
  </si>
  <si>
    <t>Exhibit No. ___ (AJF-3)</t>
  </si>
  <si>
    <t>Exhibit No. ___ (AJF-4)</t>
  </si>
  <si>
    <t>Exhibit No. ___ (AJF-5)</t>
  </si>
  <si>
    <t>Exhibit No. ___ ( AJF-6)</t>
  </si>
  <si>
    <t>Exhibit No. ___ (AJF-6)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</si>
</sst>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_);\(0\)"/>
    <numFmt numFmtId="168" formatCode="0.0"/>
  </numFmts>
  <fonts count="10"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5" fontId="3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7" fontId="3" fillId="0" borderId="0" xfId="15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/>
    </xf>
    <xf numFmtId="167" fontId="3" fillId="0" borderId="0" xfId="15" applyNumberFormat="1" applyFont="1" applyFill="1" applyBorder="1" applyAlignment="1">
      <alignment horizontal="center"/>
    </xf>
    <xf numFmtId="167" fontId="3" fillId="0" borderId="0" xfId="0" applyNumberFormat="1" applyFont="1" applyBorder="1" applyAlignment="1" applyProtection="1">
      <alignment horizontal="center"/>
      <protection/>
    </xf>
    <xf numFmtId="168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1" fontId="3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" fontId="1" fillId="0" borderId="2" xfId="0" applyNumberFormat="1" applyBorder="1" applyAlignment="1" quotePrefix="1">
      <alignment horizontal="center"/>
    </xf>
    <xf numFmtId="0" fontId="1" fillId="2" borderId="2" xfId="0" applyFill="1" applyBorder="1" applyAlignment="1" quotePrefix="1">
      <alignment horizontal="center"/>
    </xf>
    <xf numFmtId="0" fontId="1" fillId="0" borderId="2" xfId="0" applyBorder="1" applyAlignment="1" quotePrefix="1">
      <alignment horizontal="center"/>
    </xf>
    <xf numFmtId="0" fontId="1" fillId="2" borderId="2" xfId="0" applyFill="1" applyBorder="1" applyAlignment="1">
      <alignment/>
    </xf>
    <xf numFmtId="0" fontId="1" fillId="0" borderId="0" xfId="0" applyBorder="1" applyAlignment="1">
      <alignment/>
    </xf>
    <xf numFmtId="16" fontId="1" fillId="0" borderId="0" xfId="0" applyNumberFormat="1" applyBorder="1" applyAlignment="1" quotePrefix="1">
      <alignment horizontal="center"/>
    </xf>
    <xf numFmtId="0" fontId="1" fillId="0" borderId="0" xfId="0" applyBorder="1" applyAlignment="1" quotePrefix="1">
      <alignment horizontal="center"/>
    </xf>
    <xf numFmtId="0" fontId="1" fillId="2" borderId="2" xfId="0" applyFill="1" applyBorder="1" applyAlignment="1">
      <alignment horizontal="center"/>
    </xf>
    <xf numFmtId="0" fontId="1" fillId="0" borderId="2" xfId="0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textRotation="18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Q41" sqref="Q41:Q49"/>
    </sheetView>
  </sheetViews>
  <sheetFormatPr defaultColWidth="9.140625" defaultRowHeight="12.75"/>
  <cols>
    <col min="1" max="1" width="8.421875" style="1" customWidth="1"/>
    <col min="2" max="2" width="22.7109375" style="1" customWidth="1"/>
    <col min="3" max="4" width="14.7109375" style="1" customWidth="1"/>
    <col min="5" max="5" width="8.7109375" style="1" customWidth="1"/>
    <col min="6" max="6" width="12.7109375" style="1" customWidth="1"/>
    <col min="7" max="8" width="6.7109375" style="1" customWidth="1"/>
    <col min="9" max="9" width="6.8515625" style="1" customWidth="1"/>
    <col min="10" max="12" width="6.7109375" style="1" customWidth="1"/>
    <col min="13" max="13" width="9.140625" style="1" customWidth="1"/>
    <col min="14" max="14" width="2.8515625" style="1" customWidth="1"/>
    <col min="15" max="16" width="12.7109375" style="1" customWidth="1"/>
    <col min="17" max="17" width="6.421875" style="1" customWidth="1"/>
    <col min="18" max="16384" width="15.8515625" style="1" customWidth="1"/>
  </cols>
  <sheetData>
    <row r="1" spans="2:15" ht="12.75">
      <c r="B1" s="10" t="s">
        <v>82</v>
      </c>
      <c r="M1" s="1" t="s">
        <v>111</v>
      </c>
      <c r="O1" s="10"/>
    </row>
    <row r="2" spans="2:15" ht="12.75">
      <c r="B2" s="10" t="s">
        <v>83</v>
      </c>
      <c r="O2" s="1" t="s">
        <v>168</v>
      </c>
    </row>
    <row r="3" ht="12.75">
      <c r="O3" s="10"/>
    </row>
    <row r="4" ht="12.75">
      <c r="O4" s="10"/>
    </row>
    <row r="5" spans="1:16" ht="21">
      <c r="A5" s="14" t="s">
        <v>84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2"/>
    </row>
    <row r="6" spans="1:16" ht="17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</row>
    <row r="7" ht="12.75">
      <c r="O7" s="10"/>
    </row>
    <row r="8" spans="3:16" ht="12.75">
      <c r="C8" s="2" t="s">
        <v>61</v>
      </c>
      <c r="D8" s="2" t="s">
        <v>61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3:16" ht="12.75">
      <c r="C9" s="3" t="s">
        <v>62</v>
      </c>
      <c r="D9" s="3" t="s">
        <v>62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3:16" ht="12.75">
      <c r="C10" s="2" t="s">
        <v>63</v>
      </c>
      <c r="D10" s="2" t="s">
        <v>65</v>
      </c>
      <c r="E10" s="2" t="s">
        <v>66</v>
      </c>
      <c r="F10" s="2"/>
      <c r="G10" s="2"/>
      <c r="H10" s="2"/>
      <c r="I10" s="2" t="s">
        <v>78</v>
      </c>
      <c r="J10" s="2"/>
      <c r="K10" s="2"/>
      <c r="L10" s="2"/>
      <c r="M10" s="13">
        <v>2004</v>
      </c>
      <c r="N10" s="13"/>
      <c r="O10" s="2">
        <v>2004</v>
      </c>
      <c r="P10" s="2"/>
    </row>
    <row r="11" spans="1:16" ht="12.75">
      <c r="A11" s="10" t="s">
        <v>46</v>
      </c>
      <c r="B11" s="24" t="s">
        <v>0</v>
      </c>
      <c r="C11" s="2" t="s">
        <v>64</v>
      </c>
      <c r="D11" s="2" t="s">
        <v>64</v>
      </c>
      <c r="E11" s="2" t="s">
        <v>67</v>
      </c>
      <c r="F11" s="2" t="s">
        <v>68</v>
      </c>
      <c r="G11" s="2" t="s">
        <v>50</v>
      </c>
      <c r="H11" s="2" t="s">
        <v>91</v>
      </c>
      <c r="I11" s="2" t="s">
        <v>79</v>
      </c>
      <c r="J11" s="2" t="s">
        <v>98</v>
      </c>
      <c r="K11" s="2" t="s">
        <v>1</v>
      </c>
      <c r="L11" s="2" t="s">
        <v>80</v>
      </c>
      <c r="M11" s="13" t="s">
        <v>67</v>
      </c>
      <c r="N11" s="13"/>
      <c r="O11" s="2" t="s">
        <v>68</v>
      </c>
      <c r="P11" s="2" t="s">
        <v>81</v>
      </c>
    </row>
    <row r="12" spans="3:16" ht="12.75">
      <c r="C12" s="2" t="s">
        <v>69</v>
      </c>
      <c r="D12" s="2" t="s">
        <v>71</v>
      </c>
      <c r="E12" s="2" t="s">
        <v>70</v>
      </c>
      <c r="F12" s="2" t="s">
        <v>72</v>
      </c>
      <c r="G12" s="2" t="s">
        <v>73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99</v>
      </c>
      <c r="M12" s="13" t="s">
        <v>95</v>
      </c>
      <c r="N12" s="13"/>
      <c r="O12" s="2" t="s">
        <v>96</v>
      </c>
      <c r="P12" s="2" t="s">
        <v>97</v>
      </c>
    </row>
    <row r="14" spans="1:16" ht="12.75">
      <c r="A14" s="1" t="s">
        <v>2</v>
      </c>
      <c r="B14" s="1" t="s">
        <v>3</v>
      </c>
      <c r="C14" s="4">
        <v>14139582</v>
      </c>
      <c r="D14" s="4">
        <v>5643990</v>
      </c>
      <c r="E14" s="5">
        <v>4.6</v>
      </c>
      <c r="F14" s="4">
        <f aca="true" t="shared" si="0" ref="F14:F35">ROUND(E14*C14/100,0)</f>
        <v>650421</v>
      </c>
      <c r="G14" s="15" t="s">
        <v>51</v>
      </c>
      <c r="H14" s="29">
        <v>1995</v>
      </c>
      <c r="I14" s="25">
        <v>8</v>
      </c>
      <c r="J14" s="5">
        <v>3.6</v>
      </c>
      <c r="K14" s="6">
        <v>15</v>
      </c>
      <c r="L14" s="5">
        <f>ROUND(100*D14/C14,1)</f>
        <v>39.9</v>
      </c>
      <c r="M14" s="5">
        <f>ROUND((100-L14-K14)/J14,1)</f>
        <v>12.5</v>
      </c>
      <c r="N14" s="5"/>
      <c r="O14" s="4">
        <f aca="true" t="shared" si="1" ref="O14:O35">ROUND(M14*C14/100,0)</f>
        <v>1767448</v>
      </c>
      <c r="P14" s="7">
        <f aca="true" t="shared" si="2" ref="P14:P35">O14-F14</f>
        <v>1117027</v>
      </c>
    </row>
    <row r="15" spans="1:16" ht="12.75">
      <c r="A15" s="1" t="s">
        <v>4</v>
      </c>
      <c r="B15" s="1" t="s">
        <v>5</v>
      </c>
      <c r="C15" s="4">
        <v>26421413</v>
      </c>
      <c r="D15" s="4">
        <v>16660588</v>
      </c>
      <c r="E15" s="5">
        <v>10</v>
      </c>
      <c r="F15" s="4">
        <f t="shared" si="0"/>
        <v>2642141</v>
      </c>
      <c r="G15" s="15" t="s">
        <v>52</v>
      </c>
      <c r="H15" s="29">
        <v>1995</v>
      </c>
      <c r="I15" s="25">
        <v>12</v>
      </c>
      <c r="J15" s="5">
        <v>5.2</v>
      </c>
      <c r="K15" s="6">
        <v>0</v>
      </c>
      <c r="L15" s="5">
        <f aca="true" t="shared" si="3" ref="L15:L37">ROUND(100*D15/C15,1)</f>
        <v>63.1</v>
      </c>
      <c r="M15" s="5">
        <f aca="true" t="shared" si="4" ref="M15:M35">ROUND((100-L15-K15)/J15,1)</f>
        <v>7.1</v>
      </c>
      <c r="N15" s="5"/>
      <c r="O15" s="4">
        <f t="shared" si="1"/>
        <v>1875920</v>
      </c>
      <c r="P15" s="7">
        <f t="shared" si="2"/>
        <v>-766221</v>
      </c>
    </row>
    <row r="16" spans="1:16" ht="12.75">
      <c r="A16" s="1" t="s">
        <v>6</v>
      </c>
      <c r="B16" s="1" t="s">
        <v>7</v>
      </c>
      <c r="C16" s="4">
        <v>195115527</v>
      </c>
      <c r="D16" s="4">
        <v>36274239</v>
      </c>
      <c r="E16" s="5">
        <v>2.7</v>
      </c>
      <c r="F16" s="4">
        <f t="shared" si="0"/>
        <v>5268119</v>
      </c>
      <c r="G16" s="15" t="s">
        <v>53</v>
      </c>
      <c r="H16" s="29">
        <v>1995</v>
      </c>
      <c r="I16" s="25">
        <v>25</v>
      </c>
      <c r="J16" s="5">
        <v>13.2</v>
      </c>
      <c r="K16" s="6">
        <v>0</v>
      </c>
      <c r="L16" s="5">
        <f t="shared" si="3"/>
        <v>18.6</v>
      </c>
      <c r="M16" s="5">
        <f t="shared" si="4"/>
        <v>6.2</v>
      </c>
      <c r="N16" s="5"/>
      <c r="O16" s="4">
        <f t="shared" si="1"/>
        <v>12097163</v>
      </c>
      <c r="P16" s="7">
        <f t="shared" si="2"/>
        <v>6829044</v>
      </c>
    </row>
    <row r="17" spans="1:16" ht="12.75">
      <c r="A17" s="1" t="s">
        <v>8</v>
      </c>
      <c r="B17" s="1" t="s">
        <v>9</v>
      </c>
      <c r="C17" s="4">
        <v>6889221</v>
      </c>
      <c r="D17" s="4">
        <v>5298485</v>
      </c>
      <c r="E17" s="5">
        <v>9.9</v>
      </c>
      <c r="F17" s="4">
        <f t="shared" si="0"/>
        <v>682033</v>
      </c>
      <c r="G17" s="15" t="s">
        <v>53</v>
      </c>
      <c r="H17" s="29">
        <v>1995</v>
      </c>
      <c r="I17" s="25">
        <v>15</v>
      </c>
      <c r="J17" s="5">
        <v>3.9</v>
      </c>
      <c r="K17" s="6">
        <v>0</v>
      </c>
      <c r="L17" s="5">
        <f t="shared" si="3"/>
        <v>76.9</v>
      </c>
      <c r="M17" s="5">
        <f t="shared" si="4"/>
        <v>5.9</v>
      </c>
      <c r="N17" s="5"/>
      <c r="O17" s="4">
        <f t="shared" si="1"/>
        <v>406464</v>
      </c>
      <c r="P17" s="7">
        <f t="shared" si="2"/>
        <v>-275569</v>
      </c>
    </row>
    <row r="18" spans="1:16" ht="12.75">
      <c r="A18" s="1" t="s">
        <v>10</v>
      </c>
      <c r="B18" s="1" t="s">
        <v>11</v>
      </c>
      <c r="C18" s="4">
        <v>842461</v>
      </c>
      <c r="D18" s="4">
        <v>387620</v>
      </c>
      <c r="E18" s="5">
        <v>26.7</v>
      </c>
      <c r="F18" s="4">
        <f t="shared" si="0"/>
        <v>224937</v>
      </c>
      <c r="G18" s="15" t="s">
        <v>53</v>
      </c>
      <c r="H18" s="29">
        <v>1995</v>
      </c>
      <c r="I18" s="25">
        <v>8</v>
      </c>
      <c r="J18" s="5">
        <v>1.2</v>
      </c>
      <c r="K18" s="6">
        <v>0</v>
      </c>
      <c r="L18" s="5">
        <f t="shared" si="3"/>
        <v>46</v>
      </c>
      <c r="M18" s="5">
        <f t="shared" si="4"/>
        <v>45</v>
      </c>
      <c r="N18" s="5"/>
      <c r="O18" s="4">
        <f t="shared" si="1"/>
        <v>379107</v>
      </c>
      <c r="P18" s="7">
        <f t="shared" si="2"/>
        <v>154170</v>
      </c>
    </row>
    <row r="19" spans="1:16" ht="12.75">
      <c r="A19" s="1" t="s">
        <v>12</v>
      </c>
      <c r="B19" s="1" t="s">
        <v>13</v>
      </c>
      <c r="C19" s="4">
        <v>11484864</v>
      </c>
      <c r="D19" s="4">
        <v>9208810</v>
      </c>
      <c r="E19" s="5">
        <v>10</v>
      </c>
      <c r="F19" s="4">
        <f t="shared" si="0"/>
        <v>1148486</v>
      </c>
      <c r="G19" s="15" t="s">
        <v>54</v>
      </c>
      <c r="H19" s="29">
        <v>1995</v>
      </c>
      <c r="I19" s="25">
        <v>8</v>
      </c>
      <c r="J19" s="5">
        <v>2.7</v>
      </c>
      <c r="K19" s="6">
        <v>0</v>
      </c>
      <c r="L19" s="5">
        <f t="shared" si="3"/>
        <v>80.2</v>
      </c>
      <c r="M19" s="5">
        <f t="shared" si="4"/>
        <v>7.3</v>
      </c>
      <c r="N19" s="5"/>
      <c r="O19" s="4">
        <f t="shared" si="1"/>
        <v>838395</v>
      </c>
      <c r="P19" s="7">
        <f t="shared" si="2"/>
        <v>-310091</v>
      </c>
    </row>
    <row r="20" spans="1:16" ht="12.75">
      <c r="A20" s="1" t="s">
        <v>14</v>
      </c>
      <c r="B20" s="1" t="s">
        <v>15</v>
      </c>
      <c r="C20" s="4">
        <v>26012845</v>
      </c>
      <c r="D20" s="4">
        <v>19255803</v>
      </c>
      <c r="E20" s="5">
        <v>6.5</v>
      </c>
      <c r="F20" s="4">
        <f t="shared" si="0"/>
        <v>1690835</v>
      </c>
      <c r="G20" s="15" t="s">
        <v>55</v>
      </c>
      <c r="H20" s="29">
        <v>1995</v>
      </c>
      <c r="I20" s="25">
        <v>5</v>
      </c>
      <c r="J20" s="5">
        <v>1.6</v>
      </c>
      <c r="K20" s="6">
        <v>0</v>
      </c>
      <c r="L20" s="5">
        <f t="shared" si="3"/>
        <v>74</v>
      </c>
      <c r="M20" s="5">
        <f t="shared" si="4"/>
        <v>16.3</v>
      </c>
      <c r="N20" s="5"/>
      <c r="O20" s="4">
        <f t="shared" si="1"/>
        <v>4240094</v>
      </c>
      <c r="P20" s="7">
        <f t="shared" si="2"/>
        <v>2549259</v>
      </c>
    </row>
    <row r="21" spans="1:16" ht="12.75">
      <c r="A21" s="1" t="s">
        <v>16</v>
      </c>
      <c r="B21" s="1" t="s">
        <v>17</v>
      </c>
      <c r="C21" s="4">
        <v>498192173</v>
      </c>
      <c r="D21" s="4">
        <v>183359059</v>
      </c>
      <c r="E21" s="5">
        <v>7.5</v>
      </c>
      <c r="F21" s="4">
        <f t="shared" si="0"/>
        <v>37364413</v>
      </c>
      <c r="G21" s="15" t="s">
        <v>56</v>
      </c>
      <c r="H21" s="29">
        <v>1995</v>
      </c>
      <c r="I21" s="25">
        <v>12</v>
      </c>
      <c r="J21" s="5">
        <v>5.6</v>
      </c>
      <c r="K21" s="6">
        <v>0</v>
      </c>
      <c r="L21" s="5">
        <f t="shared" si="3"/>
        <v>36.8</v>
      </c>
      <c r="M21" s="5">
        <f t="shared" si="4"/>
        <v>11.3</v>
      </c>
      <c r="N21" s="5"/>
      <c r="O21" s="4">
        <f t="shared" si="1"/>
        <v>56295716</v>
      </c>
      <c r="P21" s="7">
        <f t="shared" si="2"/>
        <v>18931303</v>
      </c>
    </row>
    <row r="22" spans="1:16" ht="12.75">
      <c r="A22" s="1" t="s">
        <v>18</v>
      </c>
      <c r="B22" s="1" t="s">
        <v>19</v>
      </c>
      <c r="C22" s="4">
        <v>66445</v>
      </c>
      <c r="D22" s="4">
        <v>50597</v>
      </c>
      <c r="E22" s="5">
        <v>7.2</v>
      </c>
      <c r="F22" s="4">
        <f t="shared" si="0"/>
        <v>4784</v>
      </c>
      <c r="G22" s="15" t="s">
        <v>54</v>
      </c>
      <c r="H22" s="29">
        <v>1995</v>
      </c>
      <c r="I22" s="25">
        <v>10</v>
      </c>
      <c r="J22" s="5">
        <v>3.2</v>
      </c>
      <c r="K22" s="6">
        <v>0</v>
      </c>
      <c r="L22" s="5">
        <f t="shared" si="3"/>
        <v>76.1</v>
      </c>
      <c r="M22" s="5">
        <f t="shared" si="4"/>
        <v>7.5</v>
      </c>
      <c r="N22" s="5"/>
      <c r="O22" s="4">
        <f t="shared" si="1"/>
        <v>4983</v>
      </c>
      <c r="P22" s="7">
        <f t="shared" si="2"/>
        <v>199</v>
      </c>
    </row>
    <row r="23" spans="1:16" ht="12.75">
      <c r="A23" s="1" t="s">
        <v>20</v>
      </c>
      <c r="B23" s="1" t="s">
        <v>21</v>
      </c>
      <c r="C23" s="4">
        <v>8538010</v>
      </c>
      <c r="D23" s="4">
        <v>6551597</v>
      </c>
      <c r="E23" s="5">
        <v>13.9</v>
      </c>
      <c r="F23" s="4">
        <f t="shared" si="0"/>
        <v>1186783</v>
      </c>
      <c r="G23" s="15" t="s">
        <v>53</v>
      </c>
      <c r="H23" s="29">
        <v>1995</v>
      </c>
      <c r="I23" s="25">
        <v>5</v>
      </c>
      <c r="J23" s="5">
        <v>1</v>
      </c>
      <c r="K23" s="6">
        <v>0</v>
      </c>
      <c r="L23" s="5">
        <f t="shared" si="3"/>
        <v>76.7</v>
      </c>
      <c r="M23" s="5">
        <f t="shared" si="4"/>
        <v>23.3</v>
      </c>
      <c r="N23" s="5"/>
      <c r="O23" s="4">
        <f t="shared" si="1"/>
        <v>1989356</v>
      </c>
      <c r="P23" s="7">
        <f t="shared" si="2"/>
        <v>802573</v>
      </c>
    </row>
    <row r="24" spans="1:16" ht="12.75">
      <c r="A24" s="1" t="s">
        <v>22</v>
      </c>
      <c r="B24" s="1" t="s">
        <v>23</v>
      </c>
      <c r="C24" s="4">
        <v>525763746</v>
      </c>
      <c r="D24" s="4">
        <v>225106917</v>
      </c>
      <c r="E24" s="5">
        <v>10.3</v>
      </c>
      <c r="F24" s="4">
        <f t="shared" si="0"/>
        <v>54153666</v>
      </c>
      <c r="G24" s="15" t="s">
        <v>55</v>
      </c>
      <c r="H24" s="29">
        <v>1995</v>
      </c>
      <c r="I24" s="25">
        <v>9</v>
      </c>
      <c r="J24" s="5">
        <v>4.5</v>
      </c>
      <c r="K24" s="6">
        <v>5</v>
      </c>
      <c r="L24" s="5">
        <f t="shared" si="3"/>
        <v>42.8</v>
      </c>
      <c r="M24" s="5">
        <f t="shared" si="4"/>
        <v>11.6</v>
      </c>
      <c r="N24" s="5"/>
      <c r="O24" s="4">
        <f t="shared" si="1"/>
        <v>60988595</v>
      </c>
      <c r="P24" s="7">
        <f t="shared" si="2"/>
        <v>6834929</v>
      </c>
    </row>
    <row r="25" spans="1:16" ht="12.75">
      <c r="A25" s="1" t="s">
        <v>24</v>
      </c>
      <c r="B25" s="1" t="s">
        <v>25</v>
      </c>
      <c r="C25" s="4">
        <v>14976410</v>
      </c>
      <c r="D25" s="4">
        <v>14765735</v>
      </c>
      <c r="E25" s="5">
        <v>12.3</v>
      </c>
      <c r="F25" s="4">
        <f t="shared" si="0"/>
        <v>1842098</v>
      </c>
      <c r="G25" s="15" t="s">
        <v>54</v>
      </c>
      <c r="H25" s="29">
        <v>1995</v>
      </c>
      <c r="I25" s="25">
        <v>8</v>
      </c>
      <c r="J25" s="5">
        <v>2.7</v>
      </c>
      <c r="K25" s="6">
        <v>0</v>
      </c>
      <c r="L25" s="5">
        <f t="shared" si="3"/>
        <v>98.6</v>
      </c>
      <c r="M25" s="5">
        <f t="shared" si="4"/>
        <v>0.5</v>
      </c>
      <c r="N25" s="5"/>
      <c r="O25" s="4">
        <f t="shared" si="1"/>
        <v>74882</v>
      </c>
      <c r="P25" s="7">
        <f t="shared" si="2"/>
        <v>-1767216</v>
      </c>
    </row>
    <row r="26" spans="1:16" ht="12.75">
      <c r="A26" s="1" t="s">
        <v>26</v>
      </c>
      <c r="B26" s="1" t="s">
        <v>27</v>
      </c>
      <c r="C26" s="4">
        <v>45939329</v>
      </c>
      <c r="D26" s="4">
        <v>23008822</v>
      </c>
      <c r="E26" s="5">
        <v>7</v>
      </c>
      <c r="F26" s="4">
        <f t="shared" si="0"/>
        <v>3215753</v>
      </c>
      <c r="G26" s="15" t="s">
        <v>57</v>
      </c>
      <c r="H26" s="29">
        <v>1995</v>
      </c>
      <c r="I26" s="25">
        <v>30</v>
      </c>
      <c r="J26" s="5">
        <v>17.6</v>
      </c>
      <c r="K26" s="6">
        <v>-150</v>
      </c>
      <c r="L26" s="5">
        <f t="shared" si="3"/>
        <v>50.1</v>
      </c>
      <c r="M26" s="5">
        <f t="shared" si="4"/>
        <v>11.4</v>
      </c>
      <c r="N26" s="5"/>
      <c r="O26" s="4">
        <f t="shared" si="1"/>
        <v>5237084</v>
      </c>
      <c r="P26" s="7">
        <f t="shared" si="2"/>
        <v>2021331</v>
      </c>
    </row>
    <row r="27" spans="1:16" ht="12.75">
      <c r="A27" s="1" t="s">
        <v>28</v>
      </c>
      <c r="B27" s="1" t="s">
        <v>29</v>
      </c>
      <c r="C27" s="4">
        <v>210321158</v>
      </c>
      <c r="D27" s="4">
        <v>130458286</v>
      </c>
      <c r="E27" s="5">
        <v>5</v>
      </c>
      <c r="F27" s="4">
        <f t="shared" si="0"/>
        <v>10516058</v>
      </c>
      <c r="G27" s="15" t="s">
        <v>55</v>
      </c>
      <c r="H27" s="29">
        <v>1995</v>
      </c>
      <c r="I27" s="25">
        <v>16</v>
      </c>
      <c r="J27" s="5">
        <v>7.4</v>
      </c>
      <c r="K27" s="6">
        <v>-27</v>
      </c>
      <c r="L27" s="5">
        <f t="shared" si="3"/>
        <v>62</v>
      </c>
      <c r="M27" s="5">
        <f t="shared" si="4"/>
        <v>8.8</v>
      </c>
      <c r="N27" s="5"/>
      <c r="O27" s="4">
        <f t="shared" si="1"/>
        <v>18508262</v>
      </c>
      <c r="P27" s="7">
        <f t="shared" si="2"/>
        <v>7992204</v>
      </c>
    </row>
    <row r="28" spans="1:16" ht="12.75">
      <c r="A28" s="1" t="s">
        <v>30</v>
      </c>
      <c r="B28" s="1" t="s">
        <v>31</v>
      </c>
      <c r="C28" s="4">
        <v>13044783</v>
      </c>
      <c r="D28" s="4">
        <v>3870546</v>
      </c>
      <c r="E28" s="5">
        <v>4.7</v>
      </c>
      <c r="F28" s="4">
        <f t="shared" si="0"/>
        <v>613105</v>
      </c>
      <c r="G28" s="15" t="s">
        <v>55</v>
      </c>
      <c r="H28" s="29">
        <v>1995</v>
      </c>
      <c r="I28" s="25">
        <v>20</v>
      </c>
      <c r="J28" s="5">
        <v>11.5</v>
      </c>
      <c r="K28" s="6">
        <v>-5</v>
      </c>
      <c r="L28" s="5">
        <f t="shared" si="3"/>
        <v>29.7</v>
      </c>
      <c r="M28" s="5">
        <f t="shared" si="4"/>
        <v>6.5</v>
      </c>
      <c r="N28" s="5"/>
      <c r="O28" s="4">
        <f t="shared" si="1"/>
        <v>847911</v>
      </c>
      <c r="P28" s="7">
        <f t="shared" si="2"/>
        <v>234806</v>
      </c>
    </row>
    <row r="29" spans="1:16" ht="12.75">
      <c r="A29" s="1" t="s">
        <v>32</v>
      </c>
      <c r="B29" s="1" t="s">
        <v>33</v>
      </c>
      <c r="C29" s="4">
        <v>257568891</v>
      </c>
      <c r="D29" s="4">
        <v>128967373</v>
      </c>
      <c r="E29" s="5">
        <v>5.2</v>
      </c>
      <c r="F29" s="4">
        <f t="shared" si="0"/>
        <v>13393582</v>
      </c>
      <c r="G29" s="15" t="s">
        <v>53</v>
      </c>
      <c r="H29" s="29">
        <v>1995</v>
      </c>
      <c r="I29" s="25">
        <v>17</v>
      </c>
      <c r="J29" s="5">
        <v>7.7</v>
      </c>
      <c r="K29" s="6">
        <v>-22</v>
      </c>
      <c r="L29" s="5">
        <f t="shared" si="3"/>
        <v>50.1</v>
      </c>
      <c r="M29" s="5">
        <f t="shared" si="4"/>
        <v>9.3</v>
      </c>
      <c r="N29" s="5"/>
      <c r="O29" s="4">
        <f t="shared" si="1"/>
        <v>23953907</v>
      </c>
      <c r="P29" s="7">
        <f t="shared" si="2"/>
        <v>10560325</v>
      </c>
    </row>
    <row r="30" spans="1:16" ht="12.75">
      <c r="A30" s="1" t="s">
        <v>34</v>
      </c>
      <c r="B30" s="1" t="s">
        <v>35</v>
      </c>
      <c r="C30" s="4">
        <v>43023053</v>
      </c>
      <c r="D30" s="4">
        <v>12453542</v>
      </c>
      <c r="E30" s="5">
        <v>4.7</v>
      </c>
      <c r="F30" s="4">
        <f t="shared" si="0"/>
        <v>2022083</v>
      </c>
      <c r="G30" s="15" t="s">
        <v>55</v>
      </c>
      <c r="H30" s="29">
        <v>1995</v>
      </c>
      <c r="I30" s="25">
        <v>20</v>
      </c>
      <c r="J30" s="5">
        <v>11.6</v>
      </c>
      <c r="K30" s="6">
        <v>-10</v>
      </c>
      <c r="L30" s="5">
        <f t="shared" si="3"/>
        <v>28.9</v>
      </c>
      <c r="M30" s="5">
        <f t="shared" si="4"/>
        <v>7</v>
      </c>
      <c r="N30" s="5"/>
      <c r="O30" s="4">
        <f t="shared" si="1"/>
        <v>3011614</v>
      </c>
      <c r="P30" s="7">
        <f t="shared" si="2"/>
        <v>989531</v>
      </c>
    </row>
    <row r="31" spans="1:16" ht="12.75">
      <c r="A31" s="1" t="s">
        <v>36</v>
      </c>
      <c r="B31" s="1" t="s">
        <v>37</v>
      </c>
      <c r="C31" s="4">
        <v>410204278</v>
      </c>
      <c r="D31" s="4">
        <v>203742348</v>
      </c>
      <c r="E31" s="5">
        <v>4.7</v>
      </c>
      <c r="F31" s="4">
        <f t="shared" si="0"/>
        <v>19279601</v>
      </c>
      <c r="G31" s="15" t="s">
        <v>58</v>
      </c>
      <c r="H31" s="29">
        <v>1995</v>
      </c>
      <c r="I31" s="25">
        <v>18</v>
      </c>
      <c r="J31" s="5">
        <v>8.6</v>
      </c>
      <c r="K31" s="6">
        <v>-7</v>
      </c>
      <c r="L31" s="5">
        <f t="shared" si="3"/>
        <v>49.7</v>
      </c>
      <c r="M31" s="5">
        <f t="shared" si="4"/>
        <v>6.7</v>
      </c>
      <c r="N31" s="5"/>
      <c r="O31" s="4">
        <f t="shared" si="1"/>
        <v>27483687</v>
      </c>
      <c r="P31" s="7">
        <f t="shared" si="2"/>
        <v>8204086</v>
      </c>
    </row>
    <row r="32" spans="1:16" ht="12.75">
      <c r="A32" s="1" t="s">
        <v>38</v>
      </c>
      <c r="B32" s="1" t="s">
        <v>39</v>
      </c>
      <c r="C32" s="4">
        <v>20507449</v>
      </c>
      <c r="D32" s="4">
        <v>6515327</v>
      </c>
      <c r="E32" s="5">
        <v>5</v>
      </c>
      <c r="F32" s="4">
        <f t="shared" si="0"/>
        <v>1025372</v>
      </c>
      <c r="G32" s="15" t="s">
        <v>55</v>
      </c>
      <c r="H32" s="29">
        <v>1995</v>
      </c>
      <c r="I32" s="25">
        <v>20</v>
      </c>
      <c r="J32" s="5">
        <v>11.4</v>
      </c>
      <c r="K32" s="6">
        <v>-3</v>
      </c>
      <c r="L32" s="5">
        <f t="shared" si="3"/>
        <v>31.8</v>
      </c>
      <c r="M32" s="5">
        <f t="shared" si="4"/>
        <v>6.2</v>
      </c>
      <c r="N32" s="5"/>
      <c r="O32" s="4">
        <f t="shared" si="1"/>
        <v>1271462</v>
      </c>
      <c r="P32" s="7">
        <f t="shared" si="2"/>
        <v>246090</v>
      </c>
    </row>
    <row r="33" spans="1:16" ht="12.75">
      <c r="A33" s="1" t="s">
        <v>40</v>
      </c>
      <c r="B33" s="1" t="s">
        <v>41</v>
      </c>
      <c r="C33" s="4">
        <v>1372709</v>
      </c>
      <c r="D33" s="4">
        <v>1054170</v>
      </c>
      <c r="E33" s="5">
        <v>4.1</v>
      </c>
      <c r="F33" s="4">
        <f t="shared" si="0"/>
        <v>56281</v>
      </c>
      <c r="G33" s="15" t="s">
        <v>59</v>
      </c>
      <c r="H33" s="29">
        <v>1995</v>
      </c>
      <c r="I33" s="25">
        <v>17</v>
      </c>
      <c r="J33" s="5">
        <v>2.9</v>
      </c>
      <c r="K33" s="6">
        <v>-10</v>
      </c>
      <c r="L33" s="5">
        <f t="shared" si="3"/>
        <v>76.8</v>
      </c>
      <c r="M33" s="5">
        <f t="shared" si="4"/>
        <v>11.4</v>
      </c>
      <c r="N33" s="5"/>
      <c r="O33" s="4">
        <f t="shared" si="1"/>
        <v>156489</v>
      </c>
      <c r="P33" s="7">
        <f t="shared" si="2"/>
        <v>100208</v>
      </c>
    </row>
    <row r="34" spans="1:16" ht="12.75">
      <c r="A34" s="1" t="s">
        <v>42</v>
      </c>
      <c r="B34" s="1" t="s">
        <v>43</v>
      </c>
      <c r="C34" s="4">
        <v>151712</v>
      </c>
      <c r="D34" s="4">
        <v>144274</v>
      </c>
      <c r="E34" s="5">
        <v>1.6</v>
      </c>
      <c r="F34" s="4">
        <f t="shared" si="0"/>
        <v>2427</v>
      </c>
      <c r="G34" s="15" t="s">
        <v>60</v>
      </c>
      <c r="H34" s="29">
        <v>1995</v>
      </c>
      <c r="I34" s="25">
        <v>17</v>
      </c>
      <c r="J34" s="5">
        <v>7.2</v>
      </c>
      <c r="K34" s="6">
        <v>-10</v>
      </c>
      <c r="L34" s="5">
        <f t="shared" si="3"/>
        <v>95.1</v>
      </c>
      <c r="M34" s="5">
        <f t="shared" si="4"/>
        <v>2.1</v>
      </c>
      <c r="N34" s="5"/>
      <c r="O34" s="4">
        <f t="shared" si="1"/>
        <v>3186</v>
      </c>
      <c r="P34" s="7">
        <f t="shared" si="2"/>
        <v>759</v>
      </c>
    </row>
    <row r="35" spans="1:16" ht="12.75">
      <c r="A35" s="1" t="s">
        <v>44</v>
      </c>
      <c r="B35" s="1" t="s">
        <v>45</v>
      </c>
      <c r="C35" s="4">
        <v>147228969</v>
      </c>
      <c r="D35" s="4">
        <v>39494071</v>
      </c>
      <c r="E35" s="5">
        <v>2.3</v>
      </c>
      <c r="F35" s="4">
        <f t="shared" si="0"/>
        <v>3386266</v>
      </c>
      <c r="G35" s="15" t="s">
        <v>59</v>
      </c>
      <c r="H35" s="29">
        <v>1995</v>
      </c>
      <c r="I35" s="25">
        <v>50</v>
      </c>
      <c r="J35" s="5">
        <v>34</v>
      </c>
      <c r="K35" s="6">
        <v>-10</v>
      </c>
      <c r="L35" s="5">
        <f t="shared" si="3"/>
        <v>26.8</v>
      </c>
      <c r="M35" s="5">
        <f t="shared" si="4"/>
        <v>2.4</v>
      </c>
      <c r="N35" s="5"/>
      <c r="O35" s="4">
        <f t="shared" si="1"/>
        <v>3533495</v>
      </c>
      <c r="P35" s="7">
        <f t="shared" si="2"/>
        <v>147229</v>
      </c>
    </row>
    <row r="37" spans="3:16" ht="12.75">
      <c r="C37" s="7">
        <f>SUM(C14:C36)</f>
        <v>2477805028</v>
      </c>
      <c r="D37" s="7">
        <f>SUM(D14:D36)</f>
        <v>1072272199</v>
      </c>
      <c r="E37" s="5">
        <f>F37*100/C37</f>
        <v>6.472230146753904</v>
      </c>
      <c r="F37" s="7">
        <f>SUM(F14:F36)</f>
        <v>160369244</v>
      </c>
      <c r="L37" s="5">
        <f t="shared" si="3"/>
        <v>43.3</v>
      </c>
      <c r="M37" s="5">
        <f>100*O37/C37</f>
        <v>9.079213959848337</v>
      </c>
      <c r="N37" s="5"/>
      <c r="O37" s="7">
        <f>SUM(O14:O36)</f>
        <v>224965220</v>
      </c>
      <c r="P37" s="7">
        <f>SUM(P14:P36)</f>
        <v>64595976</v>
      </c>
    </row>
    <row r="39" spans="1:2" ht="12.75">
      <c r="A39" s="8" t="s">
        <v>47</v>
      </c>
      <c r="B39" s="1" t="s">
        <v>49</v>
      </c>
    </row>
    <row r="40" spans="1:2" ht="12.75">
      <c r="A40" s="8"/>
      <c r="B40" s="1" t="s">
        <v>48</v>
      </c>
    </row>
    <row r="41" ht="12.75" customHeight="1">
      <c r="Q41" s="48" t="s">
        <v>168</v>
      </c>
    </row>
    <row r="42" spans="2:17" ht="12.75">
      <c r="B42" s="30" t="s">
        <v>100</v>
      </c>
      <c r="Q42" s="48"/>
    </row>
    <row r="43" spans="2:17" ht="12.75" customHeight="1">
      <c r="B43" s="1" t="s">
        <v>102</v>
      </c>
      <c r="Q43" s="48"/>
    </row>
    <row r="44" spans="2:17" ht="12.75">
      <c r="B44" s="1" t="s">
        <v>101</v>
      </c>
      <c r="Q44" s="48"/>
    </row>
    <row r="45" spans="2:17" ht="12.75">
      <c r="B45" s="1" t="s">
        <v>103</v>
      </c>
      <c r="Q45" s="48"/>
    </row>
    <row r="46" spans="2:17" ht="12.75">
      <c r="B46" s="1" t="s">
        <v>110</v>
      </c>
      <c r="Q46" s="48"/>
    </row>
    <row r="47" spans="2:17" ht="12.75">
      <c r="B47" s="1" t="s">
        <v>109</v>
      </c>
      <c r="Q47" s="48"/>
    </row>
    <row r="48" spans="2:17" ht="12.75">
      <c r="B48" s="1" t="s">
        <v>104</v>
      </c>
      <c r="Q48" s="48"/>
    </row>
    <row r="49" ht="12.75" customHeight="1">
      <c r="Q49" s="48"/>
    </row>
  </sheetData>
  <mergeCells count="1">
    <mergeCell ref="Q41:Q49"/>
  </mergeCells>
  <printOptions horizontalCentered="1"/>
  <pageMargins left="0.5" right="0.5" top="1" bottom="0.5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C31">
      <selection activeCell="K40" sqref="K40:K48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4" width="8.7109375" style="1" customWidth="1"/>
    <col min="5" max="5" width="9.7109375" style="1" customWidth="1"/>
    <col min="6" max="6" width="10.421875" style="1" bestFit="1" customWidth="1"/>
    <col min="7" max="7" width="6.57421875" style="1" customWidth="1"/>
    <col min="8" max="9" width="9.7109375" style="1" customWidth="1"/>
    <col min="10" max="10" width="18.8515625" style="1" customWidth="1"/>
    <col min="11" max="16384" width="15.8515625" style="1" customWidth="1"/>
  </cols>
  <sheetData>
    <row r="1" spans="2:10" ht="12.75">
      <c r="B1" s="10" t="s">
        <v>82</v>
      </c>
      <c r="F1" s="1" t="s">
        <v>111</v>
      </c>
      <c r="J1" s="10"/>
    </row>
    <row r="2" spans="2:10" ht="12.75" customHeight="1">
      <c r="B2" s="10" t="s">
        <v>83</v>
      </c>
      <c r="G2" s="1" t="s">
        <v>169</v>
      </c>
      <c r="J2" s="10"/>
    </row>
    <row r="3" ht="12.75">
      <c r="J3" s="10"/>
    </row>
    <row r="5" spans="1:9" ht="15">
      <c r="A5" s="23" t="s">
        <v>85</v>
      </c>
      <c r="B5" s="12"/>
      <c r="C5" s="12"/>
      <c r="D5" s="12"/>
      <c r="E5" s="12"/>
      <c r="F5" s="12"/>
      <c r="G5" s="12"/>
      <c r="H5" s="12"/>
      <c r="I5" s="12"/>
    </row>
    <row r="9" spans="1:9" ht="12.75">
      <c r="A9" s="10"/>
      <c r="B9" s="10"/>
      <c r="C9" s="26" t="s">
        <v>87</v>
      </c>
      <c r="D9" s="26"/>
      <c r="E9" s="27"/>
      <c r="F9" s="26"/>
      <c r="G9" s="10"/>
      <c r="H9" s="13" t="s">
        <v>86</v>
      </c>
      <c r="I9" s="13"/>
    </row>
    <row r="10" spans="1:9" ht="12.75">
      <c r="A10" s="10"/>
      <c r="B10" s="10"/>
      <c r="C10" s="22" t="s">
        <v>94</v>
      </c>
      <c r="D10" s="22"/>
      <c r="E10" s="28"/>
      <c r="F10" s="22"/>
      <c r="G10" s="10"/>
      <c r="H10" s="22" t="s">
        <v>88</v>
      </c>
      <c r="I10" s="22"/>
    </row>
    <row r="11" spans="1:9" ht="12.75">
      <c r="A11" s="10"/>
      <c r="B11" s="10"/>
      <c r="C11" s="10"/>
      <c r="D11" s="10"/>
      <c r="E11" s="2" t="s">
        <v>79</v>
      </c>
      <c r="F11" s="2" t="s">
        <v>1</v>
      </c>
      <c r="G11" s="10"/>
      <c r="H11" s="2" t="s">
        <v>79</v>
      </c>
      <c r="I11" s="2" t="s">
        <v>1</v>
      </c>
    </row>
    <row r="12" spans="1:9" ht="12.75">
      <c r="A12" s="10" t="s">
        <v>46</v>
      </c>
      <c r="B12" s="24" t="s">
        <v>0</v>
      </c>
      <c r="C12" s="2" t="s">
        <v>50</v>
      </c>
      <c r="D12" s="2" t="s">
        <v>91</v>
      </c>
      <c r="E12" s="2" t="s">
        <v>89</v>
      </c>
      <c r="F12" s="2" t="s">
        <v>92</v>
      </c>
      <c r="G12" s="2"/>
      <c r="H12" s="2" t="s">
        <v>89</v>
      </c>
      <c r="I12" s="2" t="s">
        <v>92</v>
      </c>
    </row>
    <row r="13" spans="3:9" ht="12.75">
      <c r="C13" s="2" t="s">
        <v>69</v>
      </c>
      <c r="D13" s="2" t="s">
        <v>71</v>
      </c>
      <c r="E13" s="2" t="s">
        <v>70</v>
      </c>
      <c r="F13" s="2" t="s">
        <v>90</v>
      </c>
      <c r="H13" s="2" t="s">
        <v>73</v>
      </c>
      <c r="I13" s="2" t="s">
        <v>74</v>
      </c>
    </row>
    <row r="14" ht="12.75">
      <c r="F14" s="8"/>
    </row>
    <row r="15" spans="1:11" ht="12.75">
      <c r="A15" s="1" t="s">
        <v>2</v>
      </c>
      <c r="B15" s="1" t="s">
        <v>3</v>
      </c>
      <c r="C15" s="15" t="s">
        <v>51</v>
      </c>
      <c r="D15" s="8">
        <v>1995</v>
      </c>
      <c r="E15" s="17">
        <v>12</v>
      </c>
      <c r="F15" s="19">
        <v>20</v>
      </c>
      <c r="G15" s="8"/>
      <c r="H15" s="16">
        <v>8</v>
      </c>
      <c r="I15" s="18">
        <v>15</v>
      </c>
      <c r="J15" s="6"/>
      <c r="K15" s="9"/>
    </row>
    <row r="16" spans="1:11" ht="12.75">
      <c r="A16" s="1" t="s">
        <v>4</v>
      </c>
      <c r="B16" s="1" t="s">
        <v>5</v>
      </c>
      <c r="C16" s="15" t="s">
        <v>52</v>
      </c>
      <c r="D16" s="8">
        <v>1995</v>
      </c>
      <c r="E16" s="17">
        <v>12</v>
      </c>
      <c r="F16" s="19">
        <v>0</v>
      </c>
      <c r="G16" s="8"/>
      <c r="H16" s="16">
        <v>12</v>
      </c>
      <c r="I16" s="18">
        <v>0</v>
      </c>
      <c r="J16" s="6"/>
      <c r="K16" s="9"/>
    </row>
    <row r="17" spans="1:11" ht="12.75">
      <c r="A17" s="1" t="s">
        <v>6</v>
      </c>
      <c r="B17" s="1" t="s">
        <v>7</v>
      </c>
      <c r="C17" s="15" t="s">
        <v>53</v>
      </c>
      <c r="D17" s="8">
        <v>1995</v>
      </c>
      <c r="E17" s="17">
        <v>43</v>
      </c>
      <c r="F17" s="19">
        <v>0</v>
      </c>
      <c r="G17" s="8"/>
      <c r="H17" s="16">
        <v>25</v>
      </c>
      <c r="I17" s="18">
        <v>0</v>
      </c>
      <c r="J17" s="6"/>
      <c r="K17" s="9"/>
    </row>
    <row r="18" spans="1:11" ht="12.75">
      <c r="A18" s="1" t="s">
        <v>8</v>
      </c>
      <c r="B18" s="1" t="s">
        <v>9</v>
      </c>
      <c r="C18" s="15" t="s">
        <v>53</v>
      </c>
      <c r="D18" s="8">
        <v>1995</v>
      </c>
      <c r="E18" s="17">
        <v>15</v>
      </c>
      <c r="F18" s="19">
        <v>5</v>
      </c>
      <c r="G18" s="8"/>
      <c r="H18" s="16">
        <v>15</v>
      </c>
      <c r="I18" s="18">
        <v>0</v>
      </c>
      <c r="J18" s="6"/>
      <c r="K18" s="9"/>
    </row>
    <row r="19" spans="1:11" ht="12.75">
      <c r="A19" s="1" t="s">
        <v>10</v>
      </c>
      <c r="B19" s="1" t="s">
        <v>11</v>
      </c>
      <c r="C19" s="15" t="s">
        <v>53</v>
      </c>
      <c r="D19" s="8">
        <v>1995</v>
      </c>
      <c r="E19" s="17">
        <v>10</v>
      </c>
      <c r="F19" s="19">
        <v>0</v>
      </c>
      <c r="G19" s="8"/>
      <c r="H19" s="16">
        <v>8</v>
      </c>
      <c r="I19" s="18">
        <v>0</v>
      </c>
      <c r="J19" s="6"/>
      <c r="K19" s="9"/>
    </row>
    <row r="20" spans="1:11" ht="12.75">
      <c r="A20" s="1" t="s">
        <v>12</v>
      </c>
      <c r="B20" s="1" t="s">
        <v>13</v>
      </c>
      <c r="C20" s="15" t="s">
        <v>54</v>
      </c>
      <c r="D20" s="8">
        <v>1995</v>
      </c>
      <c r="E20" s="17">
        <v>8</v>
      </c>
      <c r="F20" s="19">
        <v>0</v>
      </c>
      <c r="G20" s="8"/>
      <c r="H20" s="16">
        <v>8</v>
      </c>
      <c r="I20" s="18">
        <v>0</v>
      </c>
      <c r="J20" s="6"/>
      <c r="K20" s="9"/>
    </row>
    <row r="21" spans="1:11" ht="12.75">
      <c r="A21" s="1" t="s">
        <v>14</v>
      </c>
      <c r="B21" s="1" t="s">
        <v>15</v>
      </c>
      <c r="C21" s="15" t="s">
        <v>55</v>
      </c>
      <c r="D21" s="8">
        <v>1995</v>
      </c>
      <c r="E21" s="17">
        <v>8</v>
      </c>
      <c r="F21" s="19">
        <v>0</v>
      </c>
      <c r="G21" s="8"/>
      <c r="H21" s="16">
        <v>5</v>
      </c>
      <c r="I21" s="18">
        <v>0</v>
      </c>
      <c r="J21" s="6"/>
      <c r="K21" s="9"/>
    </row>
    <row r="22" spans="1:11" ht="12.75">
      <c r="A22" s="1" t="s">
        <v>16</v>
      </c>
      <c r="B22" s="1" t="s">
        <v>17</v>
      </c>
      <c r="C22" s="15" t="s">
        <v>56</v>
      </c>
      <c r="D22" s="8">
        <v>1995</v>
      </c>
      <c r="E22" s="17">
        <v>16</v>
      </c>
      <c r="F22" s="19">
        <v>0</v>
      </c>
      <c r="G22" s="8"/>
      <c r="H22" s="16">
        <v>12</v>
      </c>
      <c r="I22" s="18">
        <v>0</v>
      </c>
      <c r="J22" s="6"/>
      <c r="K22" s="9"/>
    </row>
    <row r="23" spans="1:11" ht="12.75">
      <c r="A23" s="1" t="s">
        <v>18</v>
      </c>
      <c r="B23" s="1" t="s">
        <v>19</v>
      </c>
      <c r="C23" s="15" t="s">
        <v>54</v>
      </c>
      <c r="D23" s="8">
        <v>1995</v>
      </c>
      <c r="E23" s="17">
        <v>10</v>
      </c>
      <c r="F23" s="19">
        <v>0</v>
      </c>
      <c r="G23" s="8"/>
      <c r="H23" s="16">
        <v>10</v>
      </c>
      <c r="I23" s="18">
        <v>0</v>
      </c>
      <c r="J23" s="6"/>
      <c r="K23" s="9"/>
    </row>
    <row r="24" spans="1:11" ht="12.75">
      <c r="A24" s="1" t="s">
        <v>20</v>
      </c>
      <c r="B24" s="1" t="s">
        <v>21</v>
      </c>
      <c r="C24" s="15" t="s">
        <v>53</v>
      </c>
      <c r="D24" s="8">
        <v>1995</v>
      </c>
      <c r="E24" s="17">
        <v>10</v>
      </c>
      <c r="F24" s="19">
        <v>0</v>
      </c>
      <c r="G24" s="8"/>
      <c r="H24" s="16">
        <v>5</v>
      </c>
      <c r="I24" s="18">
        <v>0</v>
      </c>
      <c r="J24" s="6"/>
      <c r="K24" s="9"/>
    </row>
    <row r="25" spans="1:11" ht="12.75">
      <c r="A25" s="1" t="s">
        <v>22</v>
      </c>
      <c r="B25" s="1" t="s">
        <v>23</v>
      </c>
      <c r="C25" s="15" t="s">
        <v>55</v>
      </c>
      <c r="D25" s="8">
        <v>1995</v>
      </c>
      <c r="E25" s="20">
        <v>11.4</v>
      </c>
      <c r="F25" s="19">
        <v>5</v>
      </c>
      <c r="G25" s="8"/>
      <c r="H25" s="16">
        <v>9</v>
      </c>
      <c r="I25" s="18">
        <v>5</v>
      </c>
      <c r="J25" s="6"/>
      <c r="K25" s="9"/>
    </row>
    <row r="26" spans="1:11" ht="12.75">
      <c r="A26" s="1" t="s">
        <v>24</v>
      </c>
      <c r="B26" s="1" t="s">
        <v>25</v>
      </c>
      <c r="C26" s="15" t="s">
        <v>54</v>
      </c>
      <c r="D26" s="8">
        <v>1995</v>
      </c>
      <c r="E26" s="17">
        <v>7</v>
      </c>
      <c r="F26" s="19">
        <v>0</v>
      </c>
      <c r="G26" s="8"/>
      <c r="H26" s="16">
        <v>8</v>
      </c>
      <c r="I26" s="18">
        <v>0</v>
      </c>
      <c r="J26" s="6"/>
      <c r="K26" s="9"/>
    </row>
    <row r="27" spans="1:11" ht="12.75">
      <c r="A27" s="1" t="s">
        <v>26</v>
      </c>
      <c r="B27" s="1" t="s">
        <v>27</v>
      </c>
      <c r="C27" s="15" t="s">
        <v>57</v>
      </c>
      <c r="D27" s="8">
        <v>1995</v>
      </c>
      <c r="E27" s="17">
        <v>28</v>
      </c>
      <c r="F27" s="19">
        <v>-75</v>
      </c>
      <c r="G27" s="8"/>
      <c r="H27" s="16">
        <v>30</v>
      </c>
      <c r="I27" s="18">
        <v>-150</v>
      </c>
      <c r="J27" s="6"/>
      <c r="K27" s="9"/>
    </row>
    <row r="28" spans="1:11" ht="12.75">
      <c r="A28" s="1" t="s">
        <v>28</v>
      </c>
      <c r="B28" s="1" t="s">
        <v>29</v>
      </c>
      <c r="C28" s="15" t="s">
        <v>55</v>
      </c>
      <c r="D28" s="8">
        <v>1995</v>
      </c>
      <c r="E28" s="17">
        <v>21</v>
      </c>
      <c r="F28" s="19">
        <v>-17</v>
      </c>
      <c r="G28" s="8"/>
      <c r="H28" s="16">
        <v>16</v>
      </c>
      <c r="I28" s="18">
        <v>-27</v>
      </c>
      <c r="J28" s="6"/>
      <c r="K28" s="9"/>
    </row>
    <row r="29" spans="1:11" ht="12.75">
      <c r="A29" s="1" t="s">
        <v>30</v>
      </c>
      <c r="B29" s="1" t="s">
        <v>31</v>
      </c>
      <c r="C29" s="15" t="s">
        <v>55</v>
      </c>
      <c r="D29" s="8">
        <v>1995</v>
      </c>
      <c r="E29" s="17">
        <v>25</v>
      </c>
      <c r="F29" s="19">
        <v>0</v>
      </c>
      <c r="G29" s="8"/>
      <c r="H29" s="16">
        <v>20</v>
      </c>
      <c r="I29" s="18">
        <v>-5</v>
      </c>
      <c r="J29" s="6"/>
      <c r="K29" s="9"/>
    </row>
    <row r="30" spans="1:11" ht="12.75">
      <c r="A30" s="1" t="s">
        <v>32</v>
      </c>
      <c r="B30" s="1" t="s">
        <v>33</v>
      </c>
      <c r="C30" s="15" t="s">
        <v>53</v>
      </c>
      <c r="D30" s="8">
        <v>1995</v>
      </c>
      <c r="E30" s="17">
        <v>25</v>
      </c>
      <c r="F30" s="19">
        <v>-22</v>
      </c>
      <c r="G30" s="8"/>
      <c r="H30" s="16">
        <v>17</v>
      </c>
      <c r="I30" s="18">
        <v>-22</v>
      </c>
      <c r="J30" s="6"/>
      <c r="K30" s="9"/>
    </row>
    <row r="31" spans="1:11" ht="12.75">
      <c r="A31" s="1" t="s">
        <v>34</v>
      </c>
      <c r="B31" s="1" t="s">
        <v>35</v>
      </c>
      <c r="C31" s="15" t="s">
        <v>55</v>
      </c>
      <c r="D31" s="8">
        <v>1995</v>
      </c>
      <c r="E31" s="17">
        <v>25</v>
      </c>
      <c r="F31" s="19">
        <v>0</v>
      </c>
      <c r="G31" s="8"/>
      <c r="H31" s="16">
        <v>20</v>
      </c>
      <c r="I31" s="18">
        <v>-10</v>
      </c>
      <c r="J31" s="6"/>
      <c r="K31" s="9"/>
    </row>
    <row r="32" spans="1:11" ht="12.75">
      <c r="A32" s="1" t="s">
        <v>36</v>
      </c>
      <c r="B32" s="1" t="s">
        <v>37</v>
      </c>
      <c r="C32" s="15" t="s">
        <v>58</v>
      </c>
      <c r="D32" s="8">
        <v>1995</v>
      </c>
      <c r="E32" s="17">
        <v>23</v>
      </c>
      <c r="F32" s="19">
        <v>-7</v>
      </c>
      <c r="G32" s="8"/>
      <c r="H32" s="16">
        <v>18</v>
      </c>
      <c r="I32" s="18">
        <v>-7</v>
      </c>
      <c r="J32" s="6"/>
      <c r="K32" s="9"/>
    </row>
    <row r="33" spans="1:11" ht="12.75">
      <c r="A33" s="1" t="s">
        <v>38</v>
      </c>
      <c r="B33" s="1" t="s">
        <v>39</v>
      </c>
      <c r="C33" s="15" t="s">
        <v>55</v>
      </c>
      <c r="D33" s="8">
        <v>1995</v>
      </c>
      <c r="E33" s="17">
        <v>25</v>
      </c>
      <c r="F33" s="19">
        <v>0</v>
      </c>
      <c r="G33" s="8"/>
      <c r="H33" s="16">
        <v>20</v>
      </c>
      <c r="I33" s="18">
        <v>-3</v>
      </c>
      <c r="J33" s="6"/>
      <c r="K33" s="9"/>
    </row>
    <row r="34" spans="1:11" ht="12.75">
      <c r="A34" s="1" t="s">
        <v>40</v>
      </c>
      <c r="B34" s="1" t="s">
        <v>41</v>
      </c>
      <c r="C34" s="15" t="s">
        <v>59</v>
      </c>
      <c r="D34" s="8">
        <v>1995</v>
      </c>
      <c r="E34" s="17">
        <v>22</v>
      </c>
      <c r="F34" s="19">
        <v>-10</v>
      </c>
      <c r="G34" s="8"/>
      <c r="H34" s="16">
        <v>17</v>
      </c>
      <c r="I34" s="18">
        <v>-10</v>
      </c>
      <c r="J34" s="6"/>
      <c r="K34" s="9"/>
    </row>
    <row r="35" spans="1:11" ht="12.75">
      <c r="A35" s="1" t="s">
        <v>42</v>
      </c>
      <c r="B35" s="1" t="s">
        <v>43</v>
      </c>
      <c r="C35" s="15" t="s">
        <v>60</v>
      </c>
      <c r="D35" s="8">
        <v>1995</v>
      </c>
      <c r="E35" s="17">
        <v>20</v>
      </c>
      <c r="F35" s="19">
        <v>-10</v>
      </c>
      <c r="G35" s="8"/>
      <c r="H35" s="16">
        <v>17</v>
      </c>
      <c r="I35" s="18">
        <v>-10</v>
      </c>
      <c r="J35" s="6"/>
      <c r="K35" s="9"/>
    </row>
    <row r="36" spans="1:11" ht="12.75">
      <c r="A36" s="1" t="s">
        <v>44</v>
      </c>
      <c r="B36" s="1" t="s">
        <v>45</v>
      </c>
      <c r="C36" s="15" t="s">
        <v>59</v>
      </c>
      <c r="D36" s="8">
        <v>1995</v>
      </c>
      <c r="E36" s="21">
        <v>50</v>
      </c>
      <c r="F36" s="16">
        <v>-10</v>
      </c>
      <c r="G36" s="8"/>
      <c r="H36" s="16">
        <v>50</v>
      </c>
      <c r="I36" s="18">
        <v>-10</v>
      </c>
      <c r="J36" s="6"/>
      <c r="K36" s="9"/>
    </row>
    <row r="39" spans="1:2" ht="12.75">
      <c r="A39" s="8" t="s">
        <v>47</v>
      </c>
      <c r="B39" s="1" t="s">
        <v>49</v>
      </c>
    </row>
    <row r="40" spans="1:11" ht="12.75" customHeight="1">
      <c r="A40" s="8"/>
      <c r="B40" s="1" t="s">
        <v>48</v>
      </c>
      <c r="K40" s="48" t="s">
        <v>169</v>
      </c>
    </row>
    <row r="41" ht="12.75">
      <c r="K41" s="48"/>
    </row>
    <row r="42" spans="2:11" ht="12.75">
      <c r="B42" s="1" t="s">
        <v>93</v>
      </c>
      <c r="K42" s="48"/>
    </row>
    <row r="43" ht="12.75">
      <c r="K43" s="48"/>
    </row>
    <row r="44" spans="2:11" ht="12.75">
      <c r="B44" s="30" t="s">
        <v>100</v>
      </c>
      <c r="K44" s="48"/>
    </row>
    <row r="45" spans="2:11" ht="12.75">
      <c r="B45" s="1" t="s">
        <v>105</v>
      </c>
      <c r="K45" s="48"/>
    </row>
    <row r="46" spans="2:11" ht="12.75">
      <c r="B46" s="1" t="s">
        <v>106</v>
      </c>
      <c r="K46" s="48"/>
    </row>
    <row r="47" spans="2:11" ht="12.75">
      <c r="B47" s="1" t="s">
        <v>107</v>
      </c>
      <c r="K47" s="48"/>
    </row>
    <row r="48" spans="2:11" ht="12.75">
      <c r="B48" s="1" t="s">
        <v>108</v>
      </c>
      <c r="K48" s="48"/>
    </row>
  </sheetData>
  <mergeCells count="1">
    <mergeCell ref="K40:K48"/>
  </mergeCells>
  <printOptions horizontalCentered="1"/>
  <pageMargins left="0.5" right="0.5" top="1" bottom="0.5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zoomScale="75" zoomScaleNormal="75" workbookViewId="0" topLeftCell="A1">
      <selection activeCell="I28" sqref="I28:I36"/>
    </sheetView>
  </sheetViews>
  <sheetFormatPr defaultColWidth="9.140625" defaultRowHeight="12.75"/>
  <cols>
    <col min="1" max="1" width="9.140625" style="31" customWidth="1"/>
    <col min="2" max="2" width="4.140625" style="31" customWidth="1"/>
    <col min="3" max="3" width="28.7109375" style="31" customWidth="1"/>
    <col min="4" max="8" width="15.140625" style="31" customWidth="1"/>
    <col min="9" max="16384" width="9.140625" style="31" customWidth="1"/>
  </cols>
  <sheetData>
    <row r="1" spans="3:7" ht="15">
      <c r="C1" s="1" t="s">
        <v>82</v>
      </c>
      <c r="F1" s="1" t="s">
        <v>111</v>
      </c>
      <c r="G1" s="1"/>
    </row>
    <row r="2" spans="3:7" ht="15">
      <c r="C2" s="1" t="s">
        <v>83</v>
      </c>
      <c r="F2" s="1"/>
      <c r="G2" s="1" t="s">
        <v>170</v>
      </c>
    </row>
    <row r="5" spans="3:8" ht="15">
      <c r="C5" s="49" t="s">
        <v>112</v>
      </c>
      <c r="D5" s="49"/>
      <c r="E5" s="49"/>
      <c r="F5" s="49"/>
      <c r="G5" s="49"/>
      <c r="H5" s="49"/>
    </row>
    <row r="10" spans="2:8" ht="15">
      <c r="B10" s="32"/>
      <c r="C10" s="32"/>
      <c r="D10" s="32"/>
      <c r="E10" s="32"/>
      <c r="F10" s="33" t="s">
        <v>113</v>
      </c>
      <c r="G10" s="32"/>
      <c r="H10" s="32"/>
    </row>
    <row r="11" spans="2:8" ht="15">
      <c r="B11" s="32" t="s">
        <v>114</v>
      </c>
      <c r="C11" s="32"/>
      <c r="D11" s="33" t="s">
        <v>86</v>
      </c>
      <c r="E11" s="33" t="s">
        <v>115</v>
      </c>
      <c r="F11" s="33" t="s">
        <v>116</v>
      </c>
      <c r="G11" s="33" t="s">
        <v>117</v>
      </c>
      <c r="H11" s="33" t="s">
        <v>118</v>
      </c>
    </row>
    <row r="13" spans="2:8" ht="15">
      <c r="B13" s="31" t="s">
        <v>119</v>
      </c>
      <c r="D13" s="34" t="s">
        <v>120</v>
      </c>
      <c r="E13" s="35"/>
      <c r="F13" s="36" t="s">
        <v>121</v>
      </c>
      <c r="G13" s="35"/>
      <c r="H13" s="37"/>
    </row>
    <row r="14" spans="3:9" ht="15">
      <c r="C14" s="38"/>
      <c r="D14" s="39"/>
      <c r="E14" s="40"/>
      <c r="F14" s="40"/>
      <c r="G14" s="40"/>
      <c r="H14" s="38"/>
      <c r="I14" s="38"/>
    </row>
    <row r="15" spans="2:8" ht="15">
      <c r="B15" s="31" t="s">
        <v>7</v>
      </c>
      <c r="D15" s="36">
        <v>31</v>
      </c>
      <c r="E15" s="36" t="s">
        <v>122</v>
      </c>
      <c r="F15" s="41"/>
      <c r="G15" s="42" t="s">
        <v>123</v>
      </c>
      <c r="H15" s="37"/>
    </row>
    <row r="16" spans="2:8" ht="15">
      <c r="B16" s="31" t="s">
        <v>124</v>
      </c>
      <c r="D16" s="36" t="s">
        <v>125</v>
      </c>
      <c r="E16" s="36" t="s">
        <v>126</v>
      </c>
      <c r="F16" s="41"/>
      <c r="G16" s="41"/>
      <c r="H16" s="37"/>
    </row>
    <row r="17" spans="3:8" ht="15">
      <c r="C17" s="31" t="s">
        <v>127</v>
      </c>
      <c r="D17" s="36" t="s">
        <v>128</v>
      </c>
      <c r="E17" s="35"/>
      <c r="F17" s="41"/>
      <c r="G17" s="36" t="s">
        <v>126</v>
      </c>
      <c r="H17" s="37"/>
    </row>
    <row r="18" spans="3:8" ht="15">
      <c r="C18" s="31" t="s">
        <v>129</v>
      </c>
      <c r="D18" s="36" t="s">
        <v>130</v>
      </c>
      <c r="E18" s="35"/>
      <c r="F18" s="41"/>
      <c r="G18" s="36" t="s">
        <v>131</v>
      </c>
      <c r="H18" s="37"/>
    </row>
    <row r="19" spans="4:8" ht="15">
      <c r="D19" s="40"/>
      <c r="E19" s="40"/>
      <c r="F19" s="43"/>
      <c r="G19" s="43"/>
      <c r="H19" s="38"/>
    </row>
    <row r="20" spans="4:8" ht="15">
      <c r="D20" s="43"/>
      <c r="E20" s="43"/>
      <c r="F20" s="43"/>
      <c r="G20" s="43"/>
      <c r="H20" s="38"/>
    </row>
    <row r="21" spans="2:8" ht="15">
      <c r="B21" s="31" t="s">
        <v>132</v>
      </c>
      <c r="D21" s="36" t="s">
        <v>133</v>
      </c>
      <c r="E21" s="36" t="s">
        <v>134</v>
      </c>
      <c r="F21" s="35"/>
      <c r="G21" s="41"/>
      <c r="H21" s="41"/>
    </row>
    <row r="22" spans="3:8" ht="15">
      <c r="C22" s="31" t="s">
        <v>135</v>
      </c>
      <c r="D22" s="36" t="s">
        <v>128</v>
      </c>
      <c r="E22" s="35"/>
      <c r="F22" s="36" t="s">
        <v>136</v>
      </c>
      <c r="G22" s="36" t="s">
        <v>137</v>
      </c>
      <c r="H22" s="35"/>
    </row>
    <row r="23" spans="3:8" ht="15">
      <c r="C23" s="31" t="s">
        <v>138</v>
      </c>
      <c r="D23" s="36">
        <v>12</v>
      </c>
      <c r="E23" s="35"/>
      <c r="F23" s="35"/>
      <c r="G23" s="41"/>
      <c r="H23" s="36" t="s">
        <v>139</v>
      </c>
    </row>
    <row r="24" spans="3:8" ht="15">
      <c r="C24" s="31" t="s">
        <v>140</v>
      </c>
      <c r="D24" s="36">
        <v>9</v>
      </c>
      <c r="E24" s="35"/>
      <c r="F24" s="35"/>
      <c r="G24" s="41"/>
      <c r="H24" s="36" t="s">
        <v>141</v>
      </c>
    </row>
    <row r="25" spans="3:8" ht="15">
      <c r="C25" s="31" t="s">
        <v>142</v>
      </c>
      <c r="D25" s="36" t="s">
        <v>143</v>
      </c>
      <c r="E25" s="41"/>
      <c r="F25" s="36" t="s">
        <v>144</v>
      </c>
      <c r="G25" s="41"/>
      <c r="H25" s="41"/>
    </row>
    <row r="26" spans="3:8" ht="15">
      <c r="C26" s="31" t="s">
        <v>145</v>
      </c>
      <c r="D26" s="36" t="s">
        <v>146</v>
      </c>
      <c r="E26" s="41"/>
      <c r="F26" s="36" t="s">
        <v>147</v>
      </c>
      <c r="G26" s="36" t="s">
        <v>148</v>
      </c>
      <c r="H26" s="41"/>
    </row>
    <row r="27" spans="3:8" ht="15">
      <c r="C27" s="31" t="s">
        <v>149</v>
      </c>
      <c r="D27" s="44" t="s">
        <v>150</v>
      </c>
      <c r="E27" s="41"/>
      <c r="F27" s="41"/>
      <c r="G27" s="36" t="s">
        <v>148</v>
      </c>
      <c r="H27" s="36" t="s">
        <v>151</v>
      </c>
    </row>
    <row r="28" spans="7:9" ht="15">
      <c r="G28" s="45"/>
      <c r="I28" s="50" t="s">
        <v>170</v>
      </c>
    </row>
    <row r="29" spans="2:9" ht="15">
      <c r="B29" s="31" t="s">
        <v>152</v>
      </c>
      <c r="I29" s="50"/>
    </row>
    <row r="30" spans="3:9" ht="15">
      <c r="C30" s="31" t="s">
        <v>153</v>
      </c>
      <c r="I30" s="50"/>
    </row>
    <row r="31" spans="3:9" ht="15">
      <c r="C31" s="31" t="s">
        <v>154</v>
      </c>
      <c r="I31" s="50"/>
    </row>
    <row r="32" spans="3:9" ht="15">
      <c r="C32" s="31" t="s">
        <v>155</v>
      </c>
      <c r="I32" s="50"/>
    </row>
    <row r="33" spans="3:9" ht="15">
      <c r="C33" s="31" t="s">
        <v>156</v>
      </c>
      <c r="I33" s="50"/>
    </row>
    <row r="34" spans="3:9" ht="15">
      <c r="C34" s="31" t="s">
        <v>157</v>
      </c>
      <c r="I34" s="50"/>
    </row>
    <row r="35" ht="15">
      <c r="I35" s="50"/>
    </row>
    <row r="36" ht="15">
      <c r="I36" s="50"/>
    </row>
  </sheetData>
  <mergeCells count="2">
    <mergeCell ref="C5:H5"/>
    <mergeCell ref="I28:I36"/>
  </mergeCells>
  <printOptions horizontalCentered="1"/>
  <pageMargins left="0.5" right="0.5" top="1" bottom="0.5" header="0.5" footer="0.5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24">
      <selection activeCell="I37" sqref="I37"/>
    </sheetView>
  </sheetViews>
  <sheetFormatPr defaultColWidth="9.140625" defaultRowHeight="12.75"/>
  <cols>
    <col min="2" max="2" width="26.140625" style="0" customWidth="1"/>
    <col min="3" max="4" width="10.7109375" style="0" customWidth="1"/>
    <col min="5" max="5" width="2.7109375" style="0" customWidth="1"/>
    <col min="6" max="8" width="10.7109375" style="0" customWidth="1"/>
  </cols>
  <sheetData>
    <row r="1" spans="2:7" ht="12.75">
      <c r="B1" s="1" t="s">
        <v>82</v>
      </c>
      <c r="F1" s="1" t="s">
        <v>111</v>
      </c>
      <c r="G1" s="1"/>
    </row>
    <row r="2" spans="2:7" ht="12.75">
      <c r="B2" s="1" t="s">
        <v>83</v>
      </c>
      <c r="F2" s="1"/>
      <c r="G2" s="1" t="s">
        <v>171</v>
      </c>
    </row>
    <row r="3" spans="2:7" ht="12.75">
      <c r="B3" s="1"/>
      <c r="F3" s="1"/>
      <c r="G3" s="1"/>
    </row>
    <row r="6" spans="2:7" ht="15">
      <c r="B6" s="49" t="s">
        <v>167</v>
      </c>
      <c r="C6" s="49"/>
      <c r="D6" s="49"/>
      <c r="E6" s="49"/>
      <c r="F6" s="49"/>
      <c r="G6" s="49"/>
    </row>
    <row r="10" spans="3:8" ht="12">
      <c r="C10" s="46" t="s">
        <v>162</v>
      </c>
      <c r="D10" s="46" t="s">
        <v>87</v>
      </c>
      <c r="E10" s="46"/>
      <c r="F10" s="46" t="s">
        <v>163</v>
      </c>
      <c r="G10" s="46" t="s">
        <v>164</v>
      </c>
      <c r="H10" s="46" t="s">
        <v>165</v>
      </c>
    </row>
    <row r="11" spans="3:8" ht="12">
      <c r="C11" s="46" t="s">
        <v>88</v>
      </c>
      <c r="D11" s="46" t="s">
        <v>66</v>
      </c>
      <c r="E11" s="46"/>
      <c r="F11" s="46" t="s">
        <v>66</v>
      </c>
      <c r="G11" s="46" t="s">
        <v>66</v>
      </c>
      <c r="H11" s="46" t="s">
        <v>66</v>
      </c>
    </row>
    <row r="12" spans="1:8" ht="12.75">
      <c r="A12" s="10" t="s">
        <v>161</v>
      </c>
      <c r="B12" s="24" t="s">
        <v>0</v>
      </c>
      <c r="C12" s="2" t="s">
        <v>166</v>
      </c>
      <c r="D12" s="2" t="s">
        <v>166</v>
      </c>
      <c r="E12" s="46"/>
      <c r="F12" s="2" t="s">
        <v>166</v>
      </c>
      <c r="G12" s="2" t="s">
        <v>166</v>
      </c>
      <c r="H12" s="2" t="s">
        <v>166</v>
      </c>
    </row>
    <row r="13" spans="1:3" ht="12.75">
      <c r="A13" s="1"/>
      <c r="B13" s="1"/>
      <c r="C13" s="2"/>
    </row>
    <row r="14" spans="1:3" ht="12.75">
      <c r="A14" s="1" t="s">
        <v>158</v>
      </c>
      <c r="B14" s="1"/>
      <c r="C14" s="1"/>
    </row>
    <row r="15" spans="1:8" ht="12.75">
      <c r="A15" s="1" t="s">
        <v>16</v>
      </c>
      <c r="B15" s="1" t="s">
        <v>17</v>
      </c>
      <c r="C15" s="25">
        <v>12</v>
      </c>
      <c r="D15" s="47">
        <v>16</v>
      </c>
      <c r="E15" s="47"/>
      <c r="F15" s="47">
        <v>10</v>
      </c>
      <c r="G15" s="47">
        <v>14</v>
      </c>
      <c r="H15" s="47">
        <v>10</v>
      </c>
    </row>
    <row r="16" spans="1:8" ht="12.75">
      <c r="A16" s="1" t="s">
        <v>22</v>
      </c>
      <c r="B16" s="1" t="s">
        <v>23</v>
      </c>
      <c r="C16" s="25">
        <v>9</v>
      </c>
      <c r="D16" s="47">
        <v>11.4</v>
      </c>
      <c r="E16" s="47"/>
      <c r="F16" s="47">
        <v>8</v>
      </c>
      <c r="G16" s="47">
        <v>10</v>
      </c>
      <c r="H16" s="47">
        <v>7</v>
      </c>
    </row>
    <row r="17" spans="1:8" ht="12.75">
      <c r="A17" s="1"/>
      <c r="B17" s="1"/>
      <c r="C17" s="25"/>
      <c r="D17" s="47"/>
      <c r="E17" s="47"/>
      <c r="F17" s="47"/>
      <c r="G17" s="47"/>
      <c r="H17" s="47"/>
    </row>
    <row r="18" spans="1:8" ht="12.75">
      <c r="A18" s="1"/>
      <c r="B18" s="1"/>
      <c r="C18" s="25"/>
      <c r="D18" s="47"/>
      <c r="E18" s="47"/>
      <c r="F18" s="47"/>
      <c r="G18" s="47"/>
      <c r="H18" s="47"/>
    </row>
    <row r="19" spans="1:8" ht="12.75">
      <c r="A19" s="1" t="s">
        <v>159</v>
      </c>
      <c r="B19" s="1"/>
      <c r="C19" s="25"/>
      <c r="D19" s="47"/>
      <c r="E19" s="47"/>
      <c r="F19" s="47"/>
      <c r="G19" s="47"/>
      <c r="H19" s="47"/>
    </row>
    <row r="20" spans="1:8" ht="12.75">
      <c r="A20" s="1" t="s">
        <v>28</v>
      </c>
      <c r="B20" s="1" t="s">
        <v>29</v>
      </c>
      <c r="C20" s="25">
        <v>16</v>
      </c>
      <c r="D20" s="47">
        <v>21</v>
      </c>
      <c r="E20" s="47"/>
      <c r="F20" s="47">
        <v>17</v>
      </c>
      <c r="G20" s="47">
        <v>20</v>
      </c>
      <c r="H20" s="47">
        <v>17</v>
      </c>
    </row>
    <row r="21" spans="1:8" ht="12.75">
      <c r="A21" s="1" t="s">
        <v>32</v>
      </c>
      <c r="B21" s="1" t="s">
        <v>33</v>
      </c>
      <c r="C21" s="25">
        <v>17</v>
      </c>
      <c r="D21" s="47">
        <v>25</v>
      </c>
      <c r="E21" s="47"/>
      <c r="F21" s="47">
        <v>17</v>
      </c>
      <c r="G21" s="47">
        <v>20</v>
      </c>
      <c r="H21" s="47">
        <v>17</v>
      </c>
    </row>
    <row r="22" spans="1:8" ht="12.75">
      <c r="A22" s="1" t="s">
        <v>36</v>
      </c>
      <c r="B22" s="1" t="s">
        <v>37</v>
      </c>
      <c r="C22" s="25">
        <v>18</v>
      </c>
      <c r="D22" s="47">
        <v>23</v>
      </c>
      <c r="E22" s="47"/>
      <c r="F22" s="47">
        <v>17</v>
      </c>
      <c r="G22" s="47">
        <v>20</v>
      </c>
      <c r="H22" s="47">
        <v>17</v>
      </c>
    </row>
    <row r="23" spans="1:8" ht="12.75">
      <c r="A23" s="1"/>
      <c r="B23" s="1"/>
      <c r="C23" s="25"/>
      <c r="D23" s="47"/>
      <c r="E23" s="47"/>
      <c r="F23" s="47"/>
      <c r="G23" s="47"/>
      <c r="H23" s="47"/>
    </row>
    <row r="24" spans="1:8" ht="12.75">
      <c r="A24" s="1"/>
      <c r="B24" s="1"/>
      <c r="C24" s="25"/>
      <c r="D24" s="47"/>
      <c r="E24" s="47"/>
      <c r="F24" s="47"/>
      <c r="G24" s="47"/>
      <c r="H24" s="47"/>
    </row>
    <row r="25" spans="1:8" ht="12.75">
      <c r="A25" s="1" t="s">
        <v>160</v>
      </c>
      <c r="D25" s="47"/>
      <c r="E25" s="47"/>
      <c r="F25" s="47"/>
      <c r="G25" s="47"/>
      <c r="H25" s="47"/>
    </row>
    <row r="26" spans="1:8" ht="12.75">
      <c r="A26" s="1" t="s">
        <v>30</v>
      </c>
      <c r="B26" s="1" t="s">
        <v>31</v>
      </c>
      <c r="C26" s="25">
        <v>20</v>
      </c>
      <c r="D26" s="47">
        <v>25</v>
      </c>
      <c r="E26" s="47"/>
      <c r="F26" s="47">
        <v>25</v>
      </c>
      <c r="G26" s="47">
        <v>25</v>
      </c>
      <c r="H26" s="47">
        <v>18</v>
      </c>
    </row>
    <row r="27" spans="1:8" ht="12.75">
      <c r="A27" s="1" t="s">
        <v>34</v>
      </c>
      <c r="B27" s="1" t="s">
        <v>35</v>
      </c>
      <c r="C27" s="25">
        <v>20</v>
      </c>
      <c r="D27" s="47">
        <v>25</v>
      </c>
      <c r="E27" s="47"/>
      <c r="F27" s="47">
        <v>25</v>
      </c>
      <c r="G27" s="47">
        <v>25</v>
      </c>
      <c r="H27" s="47">
        <v>18</v>
      </c>
    </row>
    <row r="28" spans="1:9" ht="12.75">
      <c r="A28" s="1" t="s">
        <v>38</v>
      </c>
      <c r="B28" s="1" t="s">
        <v>39</v>
      </c>
      <c r="C28" s="25">
        <v>20</v>
      </c>
      <c r="D28" s="47">
        <v>25</v>
      </c>
      <c r="E28" s="47"/>
      <c r="F28" s="47">
        <v>25</v>
      </c>
      <c r="G28" s="47">
        <v>25</v>
      </c>
      <c r="H28" s="47">
        <v>18</v>
      </c>
      <c r="I28" s="48" t="s">
        <v>172</v>
      </c>
    </row>
    <row r="29" ht="12">
      <c r="I29" s="48"/>
    </row>
    <row r="30" ht="12">
      <c r="I30" s="48"/>
    </row>
    <row r="31" ht="12">
      <c r="I31" s="48"/>
    </row>
    <row r="32" ht="12">
      <c r="I32" s="48"/>
    </row>
    <row r="33" ht="12">
      <c r="I33" s="48"/>
    </row>
    <row r="34" ht="12">
      <c r="I34" s="48"/>
    </row>
    <row r="35" ht="12">
      <c r="I35" s="48"/>
    </row>
    <row r="36" ht="12">
      <c r="I36" s="48"/>
    </row>
  </sheetData>
  <mergeCells count="2">
    <mergeCell ref="B6:G6"/>
    <mergeCell ref="I28:I3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Sovereign</dc:creator>
  <cp:keywords/>
  <dc:description/>
  <cp:lastModifiedBy>Mike Sommerville, Customer Service Specialist 3</cp:lastModifiedBy>
  <cp:lastPrinted>2004-12-03T19:10:15Z</cp:lastPrinted>
  <dcterms:created xsi:type="dcterms:W3CDTF">2003-05-02T19:12:00Z</dcterms:created>
  <dcterms:modified xsi:type="dcterms:W3CDTF">2004-12-08T18:06:45Z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040520</vt:lpwstr>
  </property>
  <property fmtid="{D5CDD505-2E9C-101B-9397-08002B2CF9AE}" pid="6" name="IsConfidenti">
    <vt:lpwstr>0</vt:lpwstr>
  </property>
  <property fmtid="{D5CDD505-2E9C-101B-9397-08002B2CF9AE}" pid="7" name="Dat">
    <vt:lpwstr>2004-12-06T00:00:00Z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2004-03-22T00:00:00Z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