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35" windowHeight="12675" activeTab="0"/>
  </bookViews>
  <sheets>
    <sheet name="Attach 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ECURRENT" hidden="1">'[2]ConsolidatingPL'!#REF!</definedName>
    <definedName name="_End">'[3]BS'!#REF!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'[4]1.06'!#REF!</definedName>
    <definedName name="AccessDatabase" hidden="1">"I:\COMTREL\FINICLE\TradeSummary.mdb"</definedName>
    <definedName name="Acq1Plant">'[5]Acquisition Inputs'!$C$8</definedName>
    <definedName name="Acq2Plant">'[5]Acquisition Inputs'!$C$70</definedName>
    <definedName name="apeek">#REF!</definedName>
    <definedName name="Apr03AMA">'[6]BS C&amp;L'!#REF!</definedName>
    <definedName name="Apr04">'[7]BS'!$U$7:$U$3582</definedName>
    <definedName name="Apr04AMA">'[7]BS'!$AG$7:$AG$3582</definedName>
    <definedName name="Apr05">'[3]BS'!#REF!</definedName>
    <definedName name="Apr05AMA">'[3]BS'!#REF!</definedName>
    <definedName name="Aug03AMA">'[6]BS C&amp;L'!#REF!</definedName>
    <definedName name="Aug04">'[7]BS'!$Y$7:$Y$3582</definedName>
    <definedName name="Aug04AMA">'[7]BS'!$AK$7:$AK$3582</definedName>
    <definedName name="Aug05">'[3]BS'!#REF!</definedName>
    <definedName name="Aug05AMA">'[3]BS'!#REF!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'[5]Dispatch Cases'!$C$11</definedName>
    <definedName name="CBWorkbookPriority" hidden="1">-2060790043</definedName>
    <definedName name="CCGT_HeatRate">'[5]Assumptions'!$H$23</definedName>
    <definedName name="CCGTPrice">'[5]Assumptions'!$H$22</definedName>
    <definedName name="COLHOUSE">#REF!</definedName>
    <definedName name="COLXFER">#REF!</definedName>
    <definedName name="combp1">#REF!</definedName>
    <definedName name="combp2">#REF!</definedName>
    <definedName name="CombWC_LineItem">'[3]BS'!#REF!</definedName>
    <definedName name="COMMON_ADMIN_ALLOCATED">#REF!</definedName>
    <definedName name="COMPINSR">#REF!</definedName>
    <definedName name="CONSERV">#REF!</definedName>
    <definedName name="ContractDate">'[8]Dispatch Cases'!#REF!</definedName>
    <definedName name="ConversionFactor">'[5]Assumptions'!$I$65</definedName>
    <definedName name="CONVFACT">#REF!</definedName>
    <definedName name="CUSTDEP">#REF!</definedName>
    <definedName name="Data">#REF!</definedName>
    <definedName name="DebtPerc">'[5]Assumptions'!$I$58</definedName>
    <definedName name="Dec03">'[9]BS'!$T$7:$T$3582</definedName>
    <definedName name="Dec03AMA">'[9]BS'!$AJ$7:$AJ$3582</definedName>
    <definedName name="Dec04">'[7]BS'!$AC$7:$AC$3580</definedName>
    <definedName name="Dec04AMA">'[7]BS'!$AO$7:$AO$3582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'[5]Assumptions'!$L$23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'[8]Debt Amortization'!#REF!</definedName>
    <definedName name="DOCKET">#REF!</definedName>
    <definedName name="Electp1">#REF!</definedName>
    <definedName name="Electp2">#REF!</definedName>
    <definedName name="Electric_Prices">'[11]Monthly Price Summary'!$B$4:$E$27</definedName>
    <definedName name="ElecWC_LineItems">'[3]BS'!#REF!</definedName>
    <definedName name="ElRBLine">'[7]BS'!$AQ$7:$AQ$3303</definedName>
    <definedName name="EMPLBENE">#REF!</definedName>
    <definedName name="EndDate">'[5]Assumptions'!$C$11</definedName>
    <definedName name="FACTORS">#REF!</definedName>
    <definedName name="Feb03AMA">'[6]BS C&amp;L'!#REF!</definedName>
    <definedName name="Feb04">'[7]BS'!$S$7:$S$3582</definedName>
    <definedName name="Feb04AMA">'[7]BS'!$AE$7:$AE$3582</definedName>
    <definedName name="Feb05">'[3]BS'!#REF!</definedName>
    <definedName name="Feb05AMA">'[3]BS'!#REF!</definedName>
    <definedName name="Fed_Cap_Tax">'[12]Inputs'!$E$112</definedName>
    <definedName name="FedTaxRate">'[5]Assumptions'!$C$33</definedName>
    <definedName name="FF">#REF!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ELDCHRG">#REF!</definedName>
    <definedName name="FIT">#REF!</definedName>
    <definedName name="GasRBLine">'[7]BS'!$AS$7:$AS$3631</definedName>
    <definedName name="GasWC_LineItem">'[7]BS'!$AR$7:$AR$3631</definedName>
    <definedName name="GeoDate">'[8]Dispatch Cases'!#REF!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>'[8]Dispatch'!#REF!</definedName>
    <definedName name="INCSTMNT">#REF!</definedName>
    <definedName name="INCSTMT">#REF!</definedName>
    <definedName name="INTRESEXCH">#REF!</definedName>
    <definedName name="INVPLAN">#REF!</definedName>
    <definedName name="Jan03AMA">'[6]BS C&amp;L'!#REF!</definedName>
    <definedName name="Jan04">'[7]BS'!$R$7:$R$3582</definedName>
    <definedName name="Jan04AMA">'[7]BS'!$AD$7:$AD$3582</definedName>
    <definedName name="Jan05">'[3]BS'!#REF!</definedName>
    <definedName name="Jan05AMA">'[3]BS'!#REF!</definedName>
    <definedName name="Jul03AMA">'[6]BS C&amp;L'!#REF!</definedName>
    <definedName name="Jul04">'[7]BS'!$X$7:$X$3582</definedName>
    <definedName name="Jul04AMA">'[7]BS'!$AJ$7:$AJ$3582</definedName>
    <definedName name="Jul05">'[3]BS'!#REF!</definedName>
    <definedName name="Jul05AMA">'[3]BS'!#REF!</definedName>
    <definedName name="Jun03AMA">'[6]BS C&amp;L'!#REF!</definedName>
    <definedName name="Jun04">'[7]BS'!$W$7:$W$3582</definedName>
    <definedName name="Jun04AMA">'[7]BS'!$AI$7:$AI$3582</definedName>
    <definedName name="Jun05">'[3]BS'!#REF!</definedName>
    <definedName name="Jun05AMA">'[3]BS'!#REF!</definedName>
    <definedName name="Last_Row">IF([0]!Values_Entered,Header_Row+[0]!Number_of_Payments,Header_Row)</definedName>
    <definedName name="LATEPAY">#REF!</definedName>
    <definedName name="LoadArray">'[13]Load Source Data'!$C$78:$X$89</definedName>
    <definedName name="LoadGrowthAdder">#REF!</definedName>
    <definedName name="Mar03AMA">'[6]BS C&amp;L'!#REF!</definedName>
    <definedName name="Mar04">'[7]BS'!$T$7:$T$3582</definedName>
    <definedName name="Mar04AMA">'[7]BS'!$AF$7:$AF$3582</definedName>
    <definedName name="Mar05">'[3]BS'!#REF!</definedName>
    <definedName name="Mar05AMA">'[3]BS'!#REF!</definedName>
    <definedName name="May03AMA">'[6]BS C&amp;L'!#REF!</definedName>
    <definedName name="May04">'[7]BS'!$V$7:$V$3582</definedName>
    <definedName name="May04AMA">'[7]BS'!$AH$7:$AH$3582</definedName>
    <definedName name="May05">'[3]BS'!#REF!</definedName>
    <definedName name="May05AMA">'[3]BS'!#REF!</definedName>
    <definedName name="MISCELLANEOUS">#REF!</definedName>
    <definedName name="MonTotalDispatch">'[8]Dispatch'!#REF!</definedName>
    <definedName name="MT">#REF!</definedName>
    <definedName name="MustRunGen">'[8]Dispatch'!#REF!</definedName>
    <definedName name="Nov03">'[9]BS'!$S$7:$S$3582</definedName>
    <definedName name="Nov03AMA">'[9]BS'!$AI$7:$AI$3582</definedName>
    <definedName name="Nov04">'[7]BS'!$AB$7:$AB$3582</definedName>
    <definedName name="Nov04AMA">'[7]BS'!$AN$7:$AN$3582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'[9]BS'!$R$7:$R$3582</definedName>
    <definedName name="Oct03AMA">'[9]BS'!$AH$7:$AH$3582</definedName>
    <definedName name="Oct04">'[7]BS'!$AA$7:$AA$3582</definedName>
    <definedName name="Oct04AMA">'[7]BS'!$AM$7:$AM$3582</definedName>
    <definedName name="OPEXPPF">#REF!</definedName>
    <definedName name="OPEXPRS">#REF!</definedName>
    <definedName name="Page1">#REF!</definedName>
    <definedName name="Page2">#REF!</definedName>
    <definedName name="PEBBLE">#REF!</definedName>
    <definedName name="Percent_debt">'[12]Inputs'!$E$129</definedName>
    <definedName name="PERCENTAGES_CALCULATED">#REF!</definedName>
    <definedName name="PreTaxDebtCost">'[5]Assumptions'!$I$56</definedName>
    <definedName name="PreTaxWACC">'[5]Assumptions'!$I$62</definedName>
    <definedName name="PriceCaseTable">#REF!</definedName>
    <definedName name="Prices_Aurora">'[11]Monthly Price Summary'!$C$4:$H$63</definedName>
    <definedName name="PRO_FORMA">#REF!</definedName>
    <definedName name="PRODADJ">#REF!</definedName>
    <definedName name="Production_Factor">#REF!</definedName>
    <definedName name="PROPSALES">#REF!</definedName>
    <definedName name="Prov_Cap_Tax">'[12]Inputs'!$E$111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QA">'[14]IPOA2002'!#REF!</definedName>
    <definedName name="RATEBASE">#REF!</definedName>
    <definedName name="RATEBASE_U95">#REF!</definedName>
    <definedName name="RATECASE">#REF!</definedName>
    <definedName name="resource_lookup">'[15]#REF'!$B$3:$C$112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'[7]BS'!$Z$7:$Z$3582</definedName>
    <definedName name="Sep04AMA">'[7]BS'!$AL$7:$AL$3582</definedName>
    <definedName name="Sep05">'[3]BS'!#REF!</definedName>
    <definedName name="SKAGIT">#REF!</definedName>
    <definedName name="SLFINSURANCE">#REF!</definedName>
    <definedName name="SolarDate">'[8]Dispatch Cases'!#REF!</definedName>
    <definedName name="STAFFREDUC">#REF!</definedName>
    <definedName name="StartDate">'[5]Assumptions'!$C$9</definedName>
    <definedName name="STORM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'[8]Dispatch'!#REF!</definedName>
    <definedName name="Test">'[3]BS'!#REF!</definedName>
    <definedName name="TESTYEAR">#REF!</definedName>
    <definedName name="Therm_upload">#REF!</definedName>
    <definedName name="ThermalBookLife">'[5]Assumptions'!$C$25</definedName>
    <definedName name="Title">'[5]Assumptions'!$A$1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OMEsc">'[5]Assumptions'!$C$21</definedName>
    <definedName name="WACC">'[5]Assumptions'!$I$61</definedName>
    <definedName name="WAGES">#REF!</definedName>
    <definedName name="WindDate">'[8]Dispatch Cases'!#REF!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Years_evaluated">'[16]Revison Inputs'!$B$6</definedName>
  </definedNames>
  <calcPr fullCalcOnLoad="1"/>
</workbook>
</file>

<file path=xl/sharedStrings.xml><?xml version="1.0" encoding="utf-8"?>
<sst xmlns="http://schemas.openxmlformats.org/spreadsheetml/2006/main" count="34" uniqueCount="27">
  <si>
    <t>Puget Sound Energy</t>
  </si>
  <si>
    <t>Incentive / Merit Payouts From 2007 To 2010</t>
  </si>
  <si>
    <t>Four Year Average as of December 31, 2010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</si>
  <si>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</si>
  <si>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</si>
  <si>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</si>
  <si>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</si>
  <si>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</si>
  <si>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</si>
  <si>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</si>
  <si>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</si>
  <si>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</si>
  <si>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</si>
  <si>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(r1)</t>
  </si>
  <si>
    <t>(r2)</t>
  </si>
  <si>
    <t>(r3)</t>
  </si>
  <si>
    <t>(r4)</t>
  </si>
  <si>
    <t>(r5) = (r1) + (r2) + (r3) + (r4)</t>
  </si>
  <si>
    <t>4 yr. Average. - (r6) = (r5) / 4 years</t>
  </si>
  <si>
    <t>Officers Incentive</t>
  </si>
  <si>
    <t>4 yr. Average Less Officers Incentive</t>
  </si>
  <si>
    <t>2010 Officers Incentive Pay ($)</t>
  </si>
  <si>
    <t>2010 Officers Incentive Pay (millions)</t>
  </si>
  <si>
    <t>Total 2010 Incentive Pay (millions)</t>
  </si>
  <si>
    <t>Percent of Officers Incentive</t>
  </si>
  <si>
    <t xml:space="preserve">BENCH REQUEST NO. 020 </t>
  </si>
  <si>
    <t>ATTACHMENT 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</si>
</sst>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00000"/>
    <numFmt numFmtId="175" formatCode="0.00_)"/>
    <numFmt numFmtId="176" formatCode="mmmm\ d\,\ yy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&quot;$&quot;#,##0.0_);\(&quot;$&quot;#,##0.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6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6" fillId="0" borderId="0">
      <alignment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6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71" fontId="7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2" fontId="12" fillId="0" borderId="0">
      <alignment/>
      <protection locked="0"/>
    </xf>
    <xf numFmtId="0" fontId="11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0" fillId="0" borderId="0">
      <alignment/>
      <protection/>
    </xf>
    <xf numFmtId="0" fontId="5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0" fillId="0" borderId="0">
      <alignment/>
      <protection/>
    </xf>
    <xf numFmtId="0" fontId="60" fillId="30" borderId="0" applyNumberFormat="0" applyBorder="0" applyAlignment="0" applyProtection="0"/>
    <xf numFmtId="38" fontId="15" fillId="29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38" fontId="17" fillId="0" borderId="0">
      <alignment/>
      <protection/>
    </xf>
    <xf numFmtId="40" fontId="17" fillId="0" borderId="0">
      <alignment/>
      <protection/>
    </xf>
    <xf numFmtId="0" fontId="64" fillId="31" borderId="1" applyNumberFormat="0" applyAlignment="0" applyProtection="0"/>
    <xf numFmtId="10" fontId="15" fillId="32" borderId="8" applyNumberFormat="0" applyBorder="0" applyAlignment="0" applyProtection="0"/>
    <xf numFmtId="41" fontId="18" fillId="33" borderId="9">
      <alignment horizontal="left"/>
      <protection locked="0"/>
    </xf>
    <xf numFmtId="10" fontId="18" fillId="33" borderId="9">
      <alignment horizontal="right"/>
      <protection locked="0"/>
    </xf>
    <xf numFmtId="0" fontId="15" fillId="29" borderId="0">
      <alignment/>
      <protection/>
    </xf>
    <xf numFmtId="3" fontId="19" fillId="0" borderId="0" applyFill="0" applyBorder="0" applyAlignment="0" applyProtection="0"/>
    <xf numFmtId="0" fontId="65" fillId="0" borderId="10" applyNumberFormat="0" applyFill="0" applyAlignment="0" applyProtection="0"/>
    <xf numFmtId="44" fontId="2" fillId="0" borderId="11" applyNumberFormat="0" applyFont="0" applyAlignment="0">
      <protection/>
    </xf>
    <xf numFmtId="44" fontId="2" fillId="0" borderId="12" applyNumberFormat="0" applyFont="0" applyAlignment="0">
      <protection/>
    </xf>
    <xf numFmtId="0" fontId="66" fillId="34" borderId="0" applyNumberFormat="0" applyBorder="0" applyAlignment="0" applyProtection="0"/>
    <xf numFmtId="37" fontId="20" fillId="0" borderId="0">
      <alignment/>
      <protection/>
    </xf>
    <xf numFmtId="175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23" fillId="0" borderId="0">
      <alignment/>
      <protection/>
    </xf>
    <xf numFmtId="0" fontId="54" fillId="35" borderId="13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67" fillId="27" borderId="15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9" fontId="54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6">
      <alignment horizontal="center"/>
      <protection/>
    </xf>
    <xf numFmtId="3" fontId="23" fillId="0" borderId="0" applyFont="0" applyFill="0" applyBorder="0" applyAlignment="0" applyProtection="0"/>
    <xf numFmtId="0" fontId="23" fillId="38" borderId="0" applyNumberFormat="0" applyFont="0" applyBorder="0" applyAlignment="0" applyProtection="0"/>
    <xf numFmtId="0" fontId="11" fillId="0" borderId="0">
      <alignment/>
      <protection/>
    </xf>
    <xf numFmtId="3" fontId="25" fillId="0" borderId="0" applyFill="0" applyBorder="0" applyAlignment="0" applyProtection="0"/>
    <xf numFmtId="0" fontId="26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2" fillId="32" borderId="18" applyNumberFormat="0">
      <alignment horizontal="center" vertical="center" wrapText="1"/>
      <protection/>
    </xf>
    <xf numFmtId="10" fontId="0" fillId="32" borderId="0">
      <alignment/>
      <protection/>
    </xf>
    <xf numFmtId="177" fontId="0" fillId="32" borderId="0">
      <alignment/>
      <protection/>
    </xf>
    <xf numFmtId="165" fontId="17" fillId="0" borderId="0" applyBorder="0" applyAlignment="0">
      <protection/>
    </xf>
    <xf numFmtId="42" fontId="0" fillId="32" borderId="19">
      <alignment horizontal="left"/>
      <protection/>
    </xf>
    <xf numFmtId="177" fontId="27" fillId="32" borderId="19">
      <alignment horizontal="left"/>
      <protection/>
    </xf>
    <xf numFmtId="165" fontId="17" fillId="0" borderId="0" applyBorder="0" applyAlignment="0">
      <protection/>
    </xf>
    <xf numFmtId="14" fontId="22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28" fillId="33" borderId="20" applyNumberFormat="0" applyProtection="0">
      <alignment vertical="center"/>
    </xf>
    <xf numFmtId="4" fontId="29" fillId="33" borderId="20" applyNumberFormat="0" applyProtection="0">
      <alignment vertical="center"/>
    </xf>
    <xf numFmtId="4" fontId="28" fillId="33" borderId="20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40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20" applyNumberFormat="0" applyProtection="0">
      <alignment horizontal="right" vertical="center"/>
    </xf>
    <xf numFmtId="4" fontId="28" fillId="43" borderId="20" applyNumberFormat="0" applyProtection="0">
      <alignment horizontal="right" vertical="center"/>
    </xf>
    <xf numFmtId="4" fontId="28" fillId="44" borderId="20" applyNumberFormat="0" applyProtection="0">
      <alignment horizontal="right" vertical="center"/>
    </xf>
    <xf numFmtId="4" fontId="28" fillId="45" borderId="20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28" fillId="47" borderId="20" applyNumberFormat="0" applyProtection="0">
      <alignment horizontal="right" vertical="center"/>
    </xf>
    <xf numFmtId="4" fontId="28" fillId="48" borderId="20" applyNumberFormat="0" applyProtection="0">
      <alignment horizontal="right" vertical="center"/>
    </xf>
    <xf numFmtId="4" fontId="30" fillId="49" borderId="20" applyNumberFormat="0" applyProtection="0">
      <alignment horizontal="left" vertical="center" indent="1"/>
    </xf>
    <xf numFmtId="4" fontId="28" fillId="50" borderId="21" applyNumberFormat="0" applyProtection="0">
      <alignment horizontal="left" vertical="center" indent="1"/>
    </xf>
    <xf numFmtId="4" fontId="31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50" borderId="20" applyNumberFormat="0" applyProtection="0">
      <alignment horizontal="left" vertical="center" indent="1"/>
    </xf>
    <xf numFmtId="4" fontId="28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36" borderId="20" applyNumberFormat="0" applyProtection="0">
      <alignment vertical="center"/>
    </xf>
    <xf numFmtId="4" fontId="29" fillId="36" borderId="20" applyNumberFormat="0" applyProtection="0">
      <alignment vertical="center"/>
    </xf>
    <xf numFmtId="4" fontId="28" fillId="36" borderId="20" applyNumberFormat="0" applyProtection="0">
      <alignment horizontal="left" vertical="center" indent="1"/>
    </xf>
    <xf numFmtId="4" fontId="28" fillId="36" borderId="20" applyNumberFormat="0" applyProtection="0">
      <alignment horizontal="left" vertical="center" indent="1"/>
    </xf>
    <xf numFmtId="4" fontId="28" fillId="50" borderId="20" applyNumberFormat="0" applyProtection="0">
      <alignment horizontal="right" vertical="center"/>
    </xf>
    <xf numFmtId="4" fontId="29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32" fillId="0" borderId="0">
      <alignment/>
      <protection/>
    </xf>
    <xf numFmtId="4" fontId="33" fillId="50" borderId="20" applyNumberFormat="0" applyProtection="0">
      <alignment horizontal="right" vertical="center"/>
    </xf>
    <xf numFmtId="39" fontId="0" fillId="54" borderId="0">
      <alignment/>
      <protection/>
    </xf>
    <xf numFmtId="38" fontId="15" fillId="0" borderId="22">
      <alignment/>
      <protection/>
    </xf>
    <xf numFmtId="38" fontId="17" fillId="0" borderId="19">
      <alignment/>
      <protection/>
    </xf>
    <xf numFmtId="39" fontId="22" fillId="55" borderId="0">
      <alignment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40" fontId="34" fillId="0" borderId="0" applyBorder="0">
      <alignment horizontal="right"/>
      <protection/>
    </xf>
    <xf numFmtId="41" fontId="35" fillId="32" borderId="0">
      <alignment horizontal="left"/>
      <protection/>
    </xf>
    <xf numFmtId="0" fontId="68" fillId="0" borderId="0" applyNumberFormat="0" applyFill="0" applyBorder="0" applyAlignment="0" applyProtection="0"/>
    <xf numFmtId="179" fontId="36" fillId="32" borderId="0">
      <alignment horizontal="left" vertical="center"/>
      <protection/>
    </xf>
    <xf numFmtId="0" fontId="2" fillId="32" borderId="0">
      <alignment horizontal="left" wrapText="1"/>
      <protection/>
    </xf>
    <xf numFmtId="0" fontId="37" fillId="0" borderId="0">
      <alignment horizontal="left" vertical="center"/>
      <protection/>
    </xf>
    <xf numFmtId="0" fontId="69" fillId="0" borderId="23" applyNumberFormat="0" applyFill="0" applyAlignment="0" applyProtection="0"/>
    <xf numFmtId="0" fontId="11" fillId="0" borderId="24">
      <alignment/>
      <protection/>
    </xf>
    <xf numFmtId="0" fontId="7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0" fontId="2" fillId="0" borderId="2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10" fontId="3" fillId="0" borderId="31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165" fontId="4" fillId="0" borderId="0" xfId="92" applyNumberFormat="1" applyFont="1" applyFill="1" applyAlignment="1">
      <alignment/>
    </xf>
    <xf numFmtId="165" fontId="0" fillId="0" borderId="0" xfId="70" applyNumberFormat="1" applyFont="1" applyFill="1" applyAlignment="1">
      <alignment/>
    </xf>
    <xf numFmtId="42" fontId="0" fillId="0" borderId="0" xfId="0" applyNumberFormat="1" applyFont="1" applyFill="1" applyBorder="1" applyAlignment="1">
      <alignment/>
    </xf>
    <xf numFmtId="42" fontId="0" fillId="0" borderId="29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3" fillId="0" borderId="29" xfId="0" applyNumberFormat="1" applyFont="1" applyFill="1" applyBorder="1" applyAlignment="1">
      <alignment horizontal="center"/>
    </xf>
    <xf numFmtId="37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66" fontId="0" fillId="0" borderId="29" xfId="92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9" fontId="0" fillId="0" borderId="0" xfId="92" applyNumberFormat="1" applyFont="1" applyFill="1" applyBorder="1" applyAlignment="1">
      <alignment/>
    </xf>
    <xf numFmtId="166" fontId="0" fillId="0" borderId="33" xfId="92" applyNumberFormat="1" applyFont="1" applyFill="1" applyBorder="1" applyAlignment="1">
      <alignment/>
    </xf>
    <xf numFmtId="37" fontId="2" fillId="0" borderId="34" xfId="0" applyNumberFormat="1" applyFont="1" applyFill="1" applyBorder="1" applyAlignment="1">
      <alignment horizontal="right"/>
    </xf>
    <xf numFmtId="166" fontId="2" fillId="0" borderId="35" xfId="9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</cellXfs>
  <cellStyles count="212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0" xfId="80"/>
    <cellStyle name="Comma0 - Style2" xfId="81"/>
    <cellStyle name="Comma0 - Style4" xfId="82"/>
    <cellStyle name="Comma0 - Style5" xfId="83"/>
    <cellStyle name="Comma0_00COS Ind Allocators" xfId="84"/>
    <cellStyle name="Comma1 - Style1" xfId="85"/>
    <cellStyle name="Copied" xfId="86"/>
    <cellStyle name="COST1" xfId="87"/>
    <cellStyle name="Curren - Style1" xfId="88"/>
    <cellStyle name="Curren - Style2" xfId="89"/>
    <cellStyle name="Curren - Style5" xfId="90"/>
    <cellStyle name="Curren - Style6" xfId="91"/>
    <cellStyle name="Currency" xfId="92"/>
    <cellStyle name="Currency [0]" xfId="93"/>
    <cellStyle name="Currency 2" xfId="94"/>
    <cellStyle name="Currency 3" xfId="95"/>
    <cellStyle name="Currency0" xfId="96"/>
    <cellStyle name="Date" xfId="97"/>
    <cellStyle name="Entered" xfId="98"/>
    <cellStyle name="Explanatory Text" xfId="99"/>
    <cellStyle name="Fixed" xfId="100"/>
    <cellStyle name="Fixed3 - Style3" xfId="101"/>
    <cellStyle name="Good" xfId="102"/>
    <cellStyle name="Grey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Input" xfId="112"/>
    <cellStyle name="Input [yellow]" xfId="113"/>
    <cellStyle name="Input Cells" xfId="114"/>
    <cellStyle name="Input Cells Percent" xfId="115"/>
    <cellStyle name="Lines" xfId="116"/>
    <cellStyle name="LINKED" xfId="117"/>
    <cellStyle name="Linked Cell" xfId="118"/>
    <cellStyle name="modified border" xfId="119"/>
    <cellStyle name="modified border1" xfId="120"/>
    <cellStyle name="Neutral" xfId="121"/>
    <cellStyle name="no dec" xfId="122"/>
    <cellStyle name="Normal - Style1" xfId="123"/>
    <cellStyle name="Normal 2" xfId="124"/>
    <cellStyle name="Normal 2 2" xfId="125"/>
    <cellStyle name="Normal 2 2 2" xfId="126"/>
    <cellStyle name="Normal 2 2_4.25E &amp; 4.28 Wage Increase" xfId="127"/>
    <cellStyle name="Normal 2_4.25E &amp; 4.28 Wage Increase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te" xfId="136"/>
    <cellStyle name="Note 2" xfId="137"/>
    <cellStyle name="Note 3" xfId="138"/>
    <cellStyle name="Note 4" xfId="139"/>
    <cellStyle name="Output" xfId="140"/>
    <cellStyle name="Percen - Style1" xfId="141"/>
    <cellStyle name="Percen - Style2" xfId="142"/>
    <cellStyle name="Percen - Style3" xfId="143"/>
    <cellStyle name="Percent" xfId="144"/>
    <cellStyle name="Percent [2]" xfId="145"/>
    <cellStyle name="Percent 2" xfId="146"/>
    <cellStyle name="Percent 3" xfId="147"/>
    <cellStyle name="Percent 4" xfId="148"/>
    <cellStyle name="Percent 5" xfId="149"/>
    <cellStyle name="Processing" xfId="150"/>
    <cellStyle name="PSChar" xfId="151"/>
    <cellStyle name="PSDate" xfId="152"/>
    <cellStyle name="PSDec" xfId="153"/>
    <cellStyle name="PSHeading" xfId="154"/>
    <cellStyle name="PSInt" xfId="155"/>
    <cellStyle name="PSSpacer" xfId="156"/>
    <cellStyle name="purple - Style8" xfId="157"/>
    <cellStyle name="RED" xfId="158"/>
    <cellStyle name="Red - Style7" xfId="159"/>
    <cellStyle name="Report" xfId="160"/>
    <cellStyle name="Report Bar" xfId="161"/>
    <cellStyle name="Report Heading" xfId="162"/>
    <cellStyle name="Report Percent" xfId="163"/>
    <cellStyle name="Report Unit Cost" xfId="164"/>
    <cellStyle name="Reports" xfId="165"/>
    <cellStyle name="Reports Total" xfId="166"/>
    <cellStyle name="Reports Unit Cost Total" xfId="167"/>
    <cellStyle name="Reports_14.21G &amp; 16.28E Incentive Pay" xfId="168"/>
    <cellStyle name="RevList" xfId="169"/>
    <cellStyle name="round100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undefined" xfId="208"/>
    <cellStyle name="shade" xfId="209"/>
    <cellStyle name="StmtTtl1" xfId="210"/>
    <cellStyle name="StmtTtl2" xfId="211"/>
    <cellStyle name="STYL1 - Style1" xfId="212"/>
    <cellStyle name="Style 1" xfId="213"/>
    <cellStyle name="Style 1 2" xfId="214"/>
    <cellStyle name="Style 1 3" xfId="215"/>
    <cellStyle name="Style 1_4.25E &amp; 4.28 Wage Increase" xfId="216"/>
    <cellStyle name="Subtotal" xfId="217"/>
    <cellStyle name="Sub-total" xfId="218"/>
    <cellStyle name="Title" xfId="219"/>
    <cellStyle name="Title: Major" xfId="220"/>
    <cellStyle name="Title: Minor" xfId="221"/>
    <cellStyle name="Title: Worksheet" xfId="222"/>
    <cellStyle name="Total" xfId="223"/>
    <cellStyle name="Total4 - Style4" xfId="224"/>
    <cellStyle name="Warning Text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11%20GRC\RebuttalFiling2011%20GRC\21.10E%20Incentive%20Pay%202011%20GR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gho\Desktop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%20-%20to%20be%20filed%20December%201,%202007\Models%20&amp;%20Adjustments\3.05E%20&amp;%203.05G%20ALLOC%20METHOD%20working%20file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%20-%20to%20be%20filed%20December%201,%202007\Models%20&amp;%20Adjustments\1.06%20ALLOC%20METH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0 Electric"/>
      <sheetName val="Incntv Pay - Allocated Electric"/>
      <sheetName val="Electric wage increase ratios"/>
      <sheetName val="4 Year Average 2010- RY"/>
      <sheetName val="4 Year Average 2009- RY"/>
      <sheetName val="Non-Utility O-U clearings"/>
      <sheetName val="4 Year Average 2008 - RY"/>
      <sheetName val="Report 2010"/>
      <sheetName val="PR Taxes Alloc"/>
      <sheetName val="Incent &amp; Related PR Tax - TY"/>
      <sheetName val="TY Manual Clearing"/>
      <sheetName val="Incentive Allocation "/>
      <sheetName val="SAP"/>
      <sheetName val="3.05"/>
    </sheetNames>
    <sheetDataSet>
      <sheetData sheetId="4">
        <row r="9">
          <cell r="L9">
            <v>12455053.82</v>
          </cell>
        </row>
        <row r="10">
          <cell r="L10">
            <v>0.604</v>
          </cell>
        </row>
      </sheetData>
      <sheetData sheetId="6">
        <row r="9">
          <cell r="J9">
            <v>14968601</v>
          </cell>
          <cell r="L9">
            <v>17586273</v>
          </cell>
        </row>
        <row r="10">
          <cell r="J10">
            <v>0.5839</v>
          </cell>
          <cell r="L10">
            <v>0.594</v>
          </cell>
        </row>
      </sheetData>
      <sheetData sheetId="9">
        <row r="16">
          <cell r="B16">
            <v>0.6056</v>
          </cell>
        </row>
      </sheetData>
      <sheetData sheetId="12">
        <row r="8">
          <cell r="B8">
            <v>14133676.57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30.7109375" style="1" customWidth="1"/>
    <col min="2" max="2" width="12.00390625" style="37" hidden="1" customWidth="1"/>
    <col min="3" max="3" width="2.421875" style="3" hidden="1" customWidth="1"/>
    <col min="4" max="4" width="12.00390625" style="3" hidden="1" customWidth="1"/>
    <col min="5" max="5" width="1.7109375" style="4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5.7109375" style="3" customWidth="1"/>
    <col min="11" max="11" width="1.7109375" style="3" customWidth="1"/>
    <col min="12" max="12" width="15.7109375" style="3" customWidth="1"/>
    <col min="13" max="13" width="1.8515625" style="3" customWidth="1"/>
    <col min="14" max="14" width="9.421875" style="3" customWidth="1"/>
    <col min="15" max="15" width="22.7109375" style="3" customWidth="1"/>
    <col min="16" max="16" width="9.140625" style="3" customWidth="1"/>
    <col min="17" max="17" width="14.7109375" style="3" customWidth="1"/>
    <col min="18" max="18" width="5.7109375" style="3" customWidth="1"/>
    <col min="19" max="16384" width="9.140625" style="3" customWidth="1"/>
  </cols>
  <sheetData>
    <row r="2" spans="1:15" ht="12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.7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.7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ht="12.75">
      <c r="B5" s="2"/>
      <c r="F5" s="2"/>
      <c r="H5" s="2"/>
      <c r="J5" s="2"/>
      <c r="L5" s="2"/>
      <c r="M5" s="2"/>
      <c r="Q5" s="4"/>
    </row>
    <row r="6" spans="1:17" ht="12.7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"/>
    </row>
    <row r="7" spans="1:17" ht="12.75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4"/>
    </row>
    <row r="8" spans="1:17" ht="12.7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4"/>
    </row>
    <row r="9" spans="1:17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3.5" thickBot="1">
      <c r="A10" s="6" t="s">
        <v>3</v>
      </c>
      <c r="B10" s="7"/>
      <c r="C10" s="4"/>
      <c r="D10" s="8"/>
      <c r="F10" s="4">
        <v>2008</v>
      </c>
      <c r="G10" s="4"/>
      <c r="H10" s="4">
        <v>2009</v>
      </c>
      <c r="I10" s="4"/>
      <c r="J10" s="4">
        <v>2010</v>
      </c>
      <c r="K10" s="4"/>
      <c r="L10" s="4">
        <v>2011</v>
      </c>
      <c r="M10" s="4"/>
      <c r="N10" s="4"/>
      <c r="O10" s="4"/>
      <c r="Q10" s="4"/>
    </row>
    <row r="11" spans="1:26" ht="12.75">
      <c r="A11" s="9"/>
      <c r="B11" s="10" t="s">
        <v>4</v>
      </c>
      <c r="C11" s="11"/>
      <c r="D11" s="10" t="s">
        <v>4</v>
      </c>
      <c r="E11" s="12"/>
      <c r="F11" s="10" t="s">
        <v>4</v>
      </c>
      <c r="G11" s="12"/>
      <c r="H11" s="10" t="s">
        <v>4</v>
      </c>
      <c r="I11" s="12"/>
      <c r="J11" s="10" t="s">
        <v>4</v>
      </c>
      <c r="K11" s="12"/>
      <c r="L11" s="10" t="s">
        <v>4</v>
      </c>
      <c r="M11" s="10"/>
      <c r="N11" s="13"/>
      <c r="O11" s="14" t="s">
        <v>5</v>
      </c>
      <c r="P11" s="15"/>
      <c r="Q11" s="15"/>
      <c r="R11" s="15"/>
      <c r="S11" s="15"/>
      <c r="T11" s="15"/>
      <c r="U11" s="15"/>
      <c r="V11" s="15"/>
      <c r="W11" s="15"/>
      <c r="X11" s="4"/>
      <c r="Y11" s="4"/>
      <c r="Z11" s="4"/>
    </row>
    <row r="12" spans="1:26" ht="12.75">
      <c r="A12" s="16"/>
      <c r="B12" s="17">
        <v>1998</v>
      </c>
      <c r="C12" s="18"/>
      <c r="D12" s="17">
        <v>1999</v>
      </c>
      <c r="E12" s="19"/>
      <c r="F12" s="20">
        <v>2007</v>
      </c>
      <c r="G12" s="19"/>
      <c r="H12" s="20">
        <v>2008</v>
      </c>
      <c r="I12" s="19"/>
      <c r="J12" s="20">
        <v>2009</v>
      </c>
      <c r="K12" s="19"/>
      <c r="L12" s="20">
        <v>2010</v>
      </c>
      <c r="M12" s="20"/>
      <c r="N12" s="21"/>
      <c r="O12" s="22" t="s">
        <v>6</v>
      </c>
      <c r="P12" s="15"/>
      <c r="Q12" s="15"/>
      <c r="R12" s="15"/>
      <c r="S12" s="15"/>
      <c r="T12" s="15"/>
      <c r="U12" s="15"/>
      <c r="V12" s="15"/>
      <c r="W12" s="15"/>
      <c r="X12" s="4"/>
      <c r="Y12" s="4"/>
      <c r="Z12" s="4"/>
    </row>
    <row r="13" spans="1:26" ht="13.5" thickBot="1">
      <c r="A13" s="23"/>
      <c r="B13" s="24"/>
      <c r="C13" s="25"/>
      <c r="D13" s="24"/>
      <c r="E13" s="26"/>
      <c r="F13" s="27" t="s">
        <v>7</v>
      </c>
      <c r="G13" s="26"/>
      <c r="H13" s="27" t="s">
        <v>8</v>
      </c>
      <c r="I13" s="26"/>
      <c r="J13" s="27" t="s">
        <v>9</v>
      </c>
      <c r="K13" s="26"/>
      <c r="L13" s="27" t="s">
        <v>9</v>
      </c>
      <c r="M13" s="27"/>
      <c r="N13" s="28"/>
      <c r="O13" s="29" t="s">
        <v>10</v>
      </c>
      <c r="P13" s="15"/>
      <c r="Q13" s="15"/>
      <c r="R13" s="15"/>
      <c r="S13" s="15"/>
      <c r="T13" s="15"/>
      <c r="U13" s="15"/>
      <c r="V13" s="15"/>
      <c r="W13" s="15"/>
      <c r="X13" s="4"/>
      <c r="Y13" s="4"/>
      <c r="Z13" s="4"/>
    </row>
    <row r="14" spans="1:17" ht="13.5" thickTop="1">
      <c r="A14" s="30" t="s">
        <v>11</v>
      </c>
      <c r="B14" s="31" t="e">
        <f>SUM(#REF!)</f>
        <v>#REF!</v>
      </c>
      <c r="C14" s="31"/>
      <c r="D14" s="31" t="e">
        <f>SUM(#REF!)</f>
        <v>#REF!</v>
      </c>
      <c r="E14" s="32"/>
      <c r="F14" s="32">
        <f>'[1]4 Year Average 2008 - RY'!J9</f>
        <v>14968601</v>
      </c>
      <c r="G14" s="32"/>
      <c r="H14" s="32">
        <f>'[1]4 Year Average 2008 - RY'!L9</f>
        <v>17586273</v>
      </c>
      <c r="I14" s="32"/>
      <c r="J14" s="33">
        <f>'[1]4 Year Average 2009- RY'!L9</f>
        <v>12455053.82</v>
      </c>
      <c r="K14" s="32"/>
      <c r="L14" s="34">
        <f>'[1]SAP'!B8</f>
        <v>14133676.57</v>
      </c>
      <c r="M14" s="32"/>
      <c r="N14" s="35"/>
      <c r="O14" s="36">
        <f>SUM(F14:L14)</f>
        <v>59143604.39</v>
      </c>
      <c r="Q14" s="37"/>
    </row>
    <row r="15" spans="1:15" ht="12.75">
      <c r="A15" s="30" t="s">
        <v>12</v>
      </c>
      <c r="B15" s="38">
        <v>0.556</v>
      </c>
      <c r="C15" s="15"/>
      <c r="D15" s="38">
        <v>0.5354</v>
      </c>
      <c r="E15" s="38"/>
      <c r="F15" s="38">
        <f>'[1]4 Year Average 2008 - RY'!J10</f>
        <v>0.5839</v>
      </c>
      <c r="G15" s="39"/>
      <c r="H15" s="38">
        <f>'[1]4 Year Average 2008 - RY'!L10</f>
        <v>0.594</v>
      </c>
      <c r="I15" s="39"/>
      <c r="J15" s="38">
        <f>'[1]4 Year Average 2009- RY'!L10</f>
        <v>0.604</v>
      </c>
      <c r="K15" s="39"/>
      <c r="L15" s="38">
        <f>'[1]Incent &amp; Related PR Tax - TY'!B16</f>
        <v>0.6056</v>
      </c>
      <c r="M15" s="38"/>
      <c r="N15" s="40"/>
      <c r="O15" s="41"/>
    </row>
    <row r="16" spans="1:15" ht="12.75">
      <c r="A16" s="42"/>
      <c r="B16" s="31" t="e">
        <f>B14*B15</f>
        <v>#REF!</v>
      </c>
      <c r="C16" s="31"/>
      <c r="D16" s="31" t="e">
        <f>D14*D15</f>
        <v>#REF!</v>
      </c>
      <c r="E16" s="35"/>
      <c r="F16" s="35">
        <f>F14*F15</f>
        <v>8740166.1239</v>
      </c>
      <c r="G16" s="35"/>
      <c r="H16" s="35">
        <f>H14*H15</f>
        <v>10446246.161999999</v>
      </c>
      <c r="I16" s="35"/>
      <c r="J16" s="35">
        <f>J14*J15</f>
        <v>7522852.50728</v>
      </c>
      <c r="K16" s="35"/>
      <c r="L16" s="35">
        <f>L14*L15</f>
        <v>8559354.530792</v>
      </c>
      <c r="M16" s="35"/>
      <c r="N16" s="35"/>
      <c r="O16" s="36">
        <f>SUM(F16:L16)</f>
        <v>35268619.323971994</v>
      </c>
    </row>
    <row r="17" spans="1:15" ht="12.75">
      <c r="A17" s="42"/>
      <c r="B17" s="31"/>
      <c r="C17" s="31"/>
      <c r="D17" s="31"/>
      <c r="F17" s="43" t="s">
        <v>13</v>
      </c>
      <c r="G17" s="44"/>
      <c r="H17" s="43" t="s">
        <v>14</v>
      </c>
      <c r="I17" s="44"/>
      <c r="J17" s="43" t="s">
        <v>15</v>
      </c>
      <c r="K17" s="44"/>
      <c r="L17" s="43" t="s">
        <v>16</v>
      </c>
      <c r="M17" s="43"/>
      <c r="N17" s="45"/>
      <c r="O17" s="46" t="s">
        <v>17</v>
      </c>
    </row>
    <row r="18" spans="1:15" ht="12.75">
      <c r="A18" s="42"/>
      <c r="B18" s="31"/>
      <c r="C18" s="31"/>
      <c r="D18" s="31"/>
      <c r="F18" s="31"/>
      <c r="G18" s="4"/>
      <c r="H18" s="31"/>
      <c r="I18" s="4"/>
      <c r="J18" s="31"/>
      <c r="K18" s="4"/>
      <c r="L18" s="31"/>
      <c r="M18" s="31"/>
      <c r="N18" s="31"/>
      <c r="O18" s="47"/>
    </row>
    <row r="19" spans="1:15" ht="12.75">
      <c r="A19" s="42" t="s">
        <v>21</v>
      </c>
      <c r="B19" s="31"/>
      <c r="C19" s="4"/>
      <c r="D19" s="4"/>
      <c r="E19" s="15"/>
      <c r="F19" s="63">
        <v>1914858.49235</v>
      </c>
      <c r="G19" s="4"/>
      <c r="H19" s="31"/>
      <c r="I19" s="4"/>
      <c r="J19" s="31"/>
      <c r="K19" s="4"/>
      <c r="L19" s="31"/>
      <c r="M19" s="31"/>
      <c r="N19" s="4"/>
      <c r="O19" s="48"/>
    </row>
    <row r="20" spans="1:16" ht="12.75">
      <c r="A20" s="42"/>
      <c r="B20" s="4"/>
      <c r="C20" s="4"/>
      <c r="D20" s="4"/>
      <c r="F20" s="4"/>
      <c r="G20" s="4"/>
      <c r="H20" s="4"/>
      <c r="I20" s="4"/>
      <c r="J20" s="4"/>
      <c r="K20" s="4"/>
      <c r="L20" s="4"/>
      <c r="M20" s="4"/>
      <c r="N20" s="2" t="s">
        <v>18</v>
      </c>
      <c r="O20" s="49">
        <f>O16/4</f>
        <v>8817154.830992999</v>
      </c>
      <c r="P20" s="50"/>
    </row>
    <row r="21" spans="1:16" ht="12.75">
      <c r="A21" s="55" t="s">
        <v>22</v>
      </c>
      <c r="B21" s="4"/>
      <c r="C21" s="4"/>
      <c r="D21" s="4"/>
      <c r="F21" s="56">
        <f>ROUND(F19/1000000,1)</f>
        <v>1.9</v>
      </c>
      <c r="G21" s="4"/>
      <c r="H21" s="4"/>
      <c r="I21" s="4"/>
      <c r="J21" s="4"/>
      <c r="K21" s="4"/>
      <c r="L21" s="2" t="s">
        <v>19</v>
      </c>
      <c r="M21" s="2"/>
      <c r="N21" s="51">
        <f>F23</f>
        <v>0.14</v>
      </c>
      <c r="O21" s="52">
        <f>O20*N21</f>
        <v>1234401.67633902</v>
      </c>
      <c r="P21" s="50"/>
    </row>
    <row r="22" spans="1:16" ht="12.75">
      <c r="A22" s="55" t="s">
        <v>23</v>
      </c>
      <c r="B22" s="31"/>
      <c r="C22" s="4"/>
      <c r="D22" s="4"/>
      <c r="F22" s="56">
        <f>ROUND(L14/1000000,1)</f>
        <v>14.1</v>
      </c>
      <c r="G22" s="4"/>
      <c r="H22" s="4"/>
      <c r="I22" s="4"/>
      <c r="J22" s="4"/>
      <c r="K22" s="4"/>
      <c r="L22" s="4"/>
      <c r="M22" s="4"/>
      <c r="N22" s="53" t="s">
        <v>20</v>
      </c>
      <c r="O22" s="54">
        <f>O20-O21</f>
        <v>7582753.1546539785</v>
      </c>
      <c r="P22" s="50"/>
    </row>
    <row r="23" spans="1:15" ht="12.75">
      <c r="A23" s="55" t="s">
        <v>24</v>
      </c>
      <c r="B23" s="31"/>
      <c r="C23" s="4"/>
      <c r="D23" s="4"/>
      <c r="F23" s="57">
        <f>ROUNDUP(F21/F22,2)</f>
        <v>0.14</v>
      </c>
      <c r="G23" s="4"/>
      <c r="H23" s="15"/>
      <c r="I23" s="4"/>
      <c r="J23" s="4"/>
      <c r="K23" s="4"/>
      <c r="L23" s="4"/>
      <c r="M23" s="4"/>
      <c r="N23" s="4"/>
      <c r="O23" s="48"/>
    </row>
    <row r="24" spans="1:15" ht="12.75">
      <c r="A24" s="55"/>
      <c r="G24" s="4"/>
      <c r="H24" s="15"/>
      <c r="I24" s="15"/>
      <c r="J24" s="4"/>
      <c r="K24" s="15"/>
      <c r="L24" s="4"/>
      <c r="M24" s="4"/>
      <c r="N24" s="4"/>
      <c r="O24" s="48"/>
    </row>
    <row r="25" spans="1:15" ht="12.75">
      <c r="A25" s="42"/>
      <c r="B25" s="31"/>
      <c r="C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7"/>
    </row>
    <row r="26" spans="1:15" ht="12.75">
      <c r="A26" s="16"/>
      <c r="B26" s="31"/>
      <c r="C26" s="4"/>
      <c r="D26" s="4"/>
      <c r="F26" s="4"/>
      <c r="G26" s="4"/>
      <c r="H26" s="4"/>
      <c r="I26" s="4"/>
      <c r="J26" s="4"/>
      <c r="K26" s="4"/>
      <c r="L26" s="4"/>
      <c r="M26" s="4"/>
      <c r="N26" s="4"/>
      <c r="O26" s="47"/>
    </row>
    <row r="27" spans="1:15" ht="13.5" thickBot="1">
      <c r="A27" s="58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30" ht="12.75">
      <c r="L30" s="34"/>
    </row>
    <row r="31" ht="12.75">
      <c r="L31" s="62"/>
    </row>
  </sheetData>
  <sheetProtection/>
  <mergeCells count="3">
    <mergeCell ref="A2:O2"/>
    <mergeCell ref="A3:O3"/>
    <mergeCell ref="A4:O4"/>
  </mergeCells>
  <printOptions/>
  <pageMargins left="0.39" right="0.26" top="1" bottom="1" header="0.5" footer="0.5"/>
  <pageSetup horizontalDpi="600" verticalDpi="600" orientation="landscape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Iov</dc:creator>
  <cp:keywords/>
  <dc:description/>
  <cp:lastModifiedBy>Marina Iov</cp:lastModifiedBy>
  <cp:lastPrinted>2012-03-07T00:48:50Z</cp:lastPrinted>
  <dcterms:created xsi:type="dcterms:W3CDTF">2012-02-29T16:17:27Z</dcterms:created>
  <dcterms:modified xsi:type="dcterms:W3CDTF">2012-03-07T01:08:39Z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