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915" windowHeight="10230" activeTab="0"/>
  </bookViews>
  <sheets>
    <sheet name="MRM-12 Bench 017" sheetId="1" r:id="rId1"/>
    <sheet name="MRM-12 ORIGINAL" sheetId="2" r:id="rId2"/>
  </sheets>
  <definedNames>
    <definedName name="\0">#REF!</definedName>
    <definedName name="_Fill" hidden="1">#REF!</definedName>
    <definedName name="APPR">#REF!</definedName>
    <definedName name="INDEX">#REF!</definedName>
    <definedName name="SHEET_1">#REF!</definedName>
    <definedName name="SHEET_2">#REF!</definedName>
    <definedName name="WSA">#REF!</definedName>
    <definedName name="WSB">#REF!</definedName>
    <definedName name="WSC">#REF!</definedName>
  </definedNames>
  <calcPr fullCalcOnLoad="1"/>
</workbook>
</file>

<file path=xl/sharedStrings.xml><?xml version="1.0" encoding="utf-8"?>
<sst xmlns="http://schemas.openxmlformats.org/spreadsheetml/2006/main" count="79" uniqueCount="36">
  <si>
    <t>Puget Sound Energy</t>
  </si>
  <si>
    <t>Property Tax Dept</t>
  </si>
  <si>
    <t>Estimated Property Taxes For 2011 Payable In 2012</t>
  </si>
  <si>
    <t>Lien Date:  January 1, 2011</t>
  </si>
  <si>
    <t>As of April 2011</t>
  </si>
  <si>
    <t>Electric</t>
  </si>
  <si>
    <t>Gas</t>
  </si>
  <si>
    <t>Grand</t>
  </si>
  <si>
    <t>Line</t>
  </si>
  <si>
    <t>Washington</t>
  </si>
  <si>
    <t>Montana</t>
  </si>
  <si>
    <t>Oregon</t>
  </si>
  <si>
    <t>Subtotal</t>
  </si>
  <si>
    <t>Total</t>
  </si>
  <si>
    <t>Jan-Jun</t>
  </si>
  <si>
    <t>Jul-Dec</t>
  </si>
  <si>
    <t>Final 1-1-10 DOR Value</t>
  </si>
  <si>
    <t>Est 1-1-11 Increase</t>
  </si>
  <si>
    <t>Estimate</t>
  </si>
  <si>
    <t>Est 1-1-11 DOR Value</t>
  </si>
  <si>
    <t>System Ratio</t>
  </si>
  <si>
    <t>Taxable Value</t>
  </si>
  <si>
    <t>Levy Rates</t>
  </si>
  <si>
    <t>Centrally Assessed Property Taxes</t>
  </si>
  <si>
    <t>Special assessments on centrally assessed property billed separately</t>
  </si>
  <si>
    <t>Locally assessed property tax</t>
  </si>
  <si>
    <t>Surface water management (usually from cities)</t>
  </si>
  <si>
    <t>Estimated Property Tax for Test Year Assets</t>
  </si>
  <si>
    <t>Final 1-1-11 DOR Value</t>
  </si>
  <si>
    <t>ORIGINAL MRM-12</t>
  </si>
  <si>
    <t>Difference</t>
  </si>
  <si>
    <t>actual</t>
  </si>
  <si>
    <t>estimate</t>
  </si>
  <si>
    <t>As of December 2011</t>
  </si>
  <si>
    <t>Note on levy rates:  The property tax bills are coming in presently.  The levy rates for Washington will become "actual" around the beginning of April 2012.</t>
  </si>
  <si>
    <t>BENCH REQUEST No. 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</si>
</sst>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#,##0.000_);\(#,##0.000\)"/>
    <numFmt numFmtId="167" formatCode="General_)"/>
    <numFmt numFmtId="168" formatCode="0.0000"/>
    <numFmt numFmtId="169" formatCode="_(* #,##0.0_);_(* \(#,##0.0\);_(* &quot;-&quot;??_);_(@_)"/>
    <numFmt numFmtId="170" formatCode="0.000"/>
    <numFmt numFmtId="171" formatCode="_(* #,##0.000_);_(* \(#,##0.000\);_(* &quot;-&quot;??_);_(@_)"/>
    <numFmt numFmtId="172" formatCode="0.0%"/>
    <numFmt numFmtId="173" formatCode="0.00_)"/>
    <numFmt numFmtId="174" formatCode="0.000_);[Red]\(0.000\)"/>
    <numFmt numFmtId="175" formatCode="0.00_);[Red]\(0.00\)"/>
    <numFmt numFmtId="176" formatCode="0.000000"/>
    <numFmt numFmtId="177" formatCode="mm/yy"/>
    <numFmt numFmtId="178" formatCode="0.0"/>
    <numFmt numFmtId="179" formatCode="_(* #,##0.0_);_(* \(#,##0.0\);_(* &quot;-&quot;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38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38" fontId="13" fillId="0" borderId="0">
      <alignment/>
      <protection/>
    </xf>
    <xf numFmtId="4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10" fontId="9" fillId="22" borderId="6" applyNumberFormat="0" applyBorder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173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9" fillId="0" borderId="10">
      <alignment/>
      <protection/>
    </xf>
    <xf numFmtId="38" fontId="13" fillId="0" borderId="11">
      <alignment/>
      <protection/>
    </xf>
    <xf numFmtId="176" fontId="0" fillId="0" borderId="0">
      <alignment horizontal="left" wrapText="1"/>
      <protection/>
    </xf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16" fontId="23" fillId="0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16" fontId="23" fillId="0" borderId="0" xfId="0" applyNumberFormat="1" applyFont="1" applyFill="1" applyBorder="1" applyAlignment="1" quotePrefix="1">
      <alignment horizontal="centerContinuous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Alignment="1" quotePrefix="1">
      <alignment/>
    </xf>
    <xf numFmtId="37" fontId="24" fillId="0" borderId="23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37" fontId="24" fillId="0" borderId="23" xfId="0" applyNumberFormat="1" applyFont="1" applyFill="1" applyBorder="1" applyAlignment="1">
      <alignment/>
    </xf>
    <xf numFmtId="37" fontId="0" fillId="0" borderId="23" xfId="0" applyNumberFormat="1" applyFont="1" applyFill="1" applyBorder="1" applyAlignment="1">
      <alignment/>
    </xf>
    <xf numFmtId="38" fontId="24" fillId="0" borderId="23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10" fontId="24" fillId="0" borderId="23" xfId="0" applyNumberFormat="1" applyFont="1" applyFill="1" applyBorder="1" applyAlignment="1">
      <alignment/>
    </xf>
    <xf numFmtId="165" fontId="0" fillId="0" borderId="23" xfId="66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7" fontId="0" fillId="0" borderId="18" xfId="0" applyNumberFormat="1" applyFont="1" applyFill="1" applyBorder="1" applyAlignment="1">
      <alignment/>
    </xf>
    <xf numFmtId="166" fontId="24" fillId="0" borderId="23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38" fontId="24" fillId="0" borderId="23" xfId="0" applyNumberFormat="1" applyFont="1" applyFill="1" applyBorder="1" applyAlignment="1">
      <alignment horizontal="center"/>
    </xf>
    <xf numFmtId="38" fontId="0" fillId="0" borderId="2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7" fontId="0" fillId="0" borderId="25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wrapText="1"/>
    </xf>
    <xf numFmtId="38" fontId="0" fillId="0" borderId="25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37" fontId="23" fillId="0" borderId="26" xfId="0" applyNumberFormat="1" applyFont="1" applyFill="1" applyBorder="1" applyAlignment="1">
      <alignment/>
    </xf>
    <xf numFmtId="37" fontId="24" fillId="0" borderId="0" xfId="0" applyNumberFormat="1" applyFont="1" applyFill="1" applyAlignment="1">
      <alignment/>
    </xf>
    <xf numFmtId="37" fontId="23" fillId="0" borderId="27" xfId="0" applyNumberFormat="1" applyFont="1" applyFill="1" applyBorder="1" applyAlignment="1">
      <alignment/>
    </xf>
    <xf numFmtId="37" fontId="24" fillId="0" borderId="22" xfId="0" applyNumberFormat="1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38" fontId="23" fillId="0" borderId="23" xfId="0" applyNumberFormat="1" applyFont="1" applyFill="1" applyBorder="1" applyAlignment="1">
      <alignment horizontal="center"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10" xfId="68"/>
    <cellStyle name="Comma 2" xfId="69"/>
    <cellStyle name="Comma 2 2" xfId="70"/>
    <cellStyle name="Comma 2 2 2" xfId="71"/>
    <cellStyle name="Comma 3" xfId="72"/>
    <cellStyle name="Comma 4" xfId="73"/>
    <cellStyle name="Comma 5" xfId="74"/>
    <cellStyle name="Comma 7" xfId="75"/>
    <cellStyle name="Comma 8" xfId="76"/>
    <cellStyle name="Comma 9" xfId="77"/>
    <cellStyle name="Currency" xfId="78"/>
    <cellStyle name="Currency [0]" xfId="79"/>
    <cellStyle name="Currency 2" xfId="80"/>
    <cellStyle name="Currency 2 2" xfId="81"/>
    <cellStyle name="Currency 3" xfId="82"/>
    <cellStyle name="Currency 4" xfId="83"/>
    <cellStyle name="Currency 5" xfId="84"/>
    <cellStyle name="Currency 6" xfId="85"/>
    <cellStyle name="Currency 7" xfId="86"/>
    <cellStyle name="Currency 8" xfId="87"/>
    <cellStyle name="Currency 9" xfId="88"/>
    <cellStyle name="Entered" xfId="89"/>
    <cellStyle name="Explanatory Text" xfId="90"/>
    <cellStyle name="Followed Hyperlink" xfId="91"/>
    <cellStyle name="Good" xfId="92"/>
    <cellStyle name="Grey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Input" xfId="101"/>
    <cellStyle name="Input [yellow]" xfId="102"/>
    <cellStyle name="Linked Cell" xfId="103"/>
    <cellStyle name="Neutral" xfId="104"/>
    <cellStyle name="Normal - Style1" xfId="105"/>
    <cellStyle name="Normal 10" xfId="106"/>
    <cellStyle name="Normal 11" xfId="107"/>
    <cellStyle name="Normal 12" xfId="108"/>
    <cellStyle name="Normal 2" xfId="109"/>
    <cellStyle name="Normal 2 2" xfId="110"/>
    <cellStyle name="Normal 2 2 2" xfId="111"/>
    <cellStyle name="Normal 2 2 2 2" xfId="112"/>
    <cellStyle name="Normal 2 2 3" xfId="113"/>
    <cellStyle name="Normal 2 3" xfId="114"/>
    <cellStyle name="Normal 2 4" xfId="115"/>
    <cellStyle name="Normal 2 5" xfId="116"/>
    <cellStyle name="Normal 2 6" xfId="117"/>
    <cellStyle name="Normal 2 7" xfId="118"/>
    <cellStyle name="Normal 3 2" xfId="119"/>
    <cellStyle name="Normal 3 3" xfId="120"/>
    <cellStyle name="Normal 3 4" xfId="121"/>
    <cellStyle name="Normal 3 5" xfId="122"/>
    <cellStyle name="Normal 4" xfId="123"/>
    <cellStyle name="Normal 4 2" xfId="124"/>
    <cellStyle name="Normal 4_SFAS 157 Disclosures_ Q2 2008" xfId="125"/>
    <cellStyle name="Normal 5" xfId="126"/>
    <cellStyle name="Normal 9" xfId="127"/>
    <cellStyle name="Note" xfId="128"/>
    <cellStyle name="Note 10" xfId="129"/>
    <cellStyle name="Note 11" xfId="130"/>
    <cellStyle name="Note 12" xfId="131"/>
    <cellStyle name="Note 2" xfId="132"/>
    <cellStyle name="Note 3" xfId="133"/>
    <cellStyle name="Note 4" xfId="134"/>
    <cellStyle name="Note 5" xfId="135"/>
    <cellStyle name="Note 6" xfId="136"/>
    <cellStyle name="Note 7" xfId="137"/>
    <cellStyle name="Note 8" xfId="138"/>
    <cellStyle name="Note 9" xfId="139"/>
    <cellStyle name="Output" xfId="140"/>
    <cellStyle name="Percent" xfId="141"/>
    <cellStyle name="Percent [2]" xfId="142"/>
    <cellStyle name="Percent 2" xfId="143"/>
    <cellStyle name="Percent 2 2" xfId="144"/>
    <cellStyle name="Percent 3" xfId="145"/>
    <cellStyle name="Percent 4" xfId="146"/>
    <cellStyle name="StmtTtl1" xfId="147"/>
    <cellStyle name="StmtTtl2" xfId="148"/>
    <cellStyle name="Style 1" xfId="149"/>
    <cellStyle name="Title" xfId="150"/>
    <cellStyle name="Total" xfId="151"/>
    <cellStyle name="Warning Text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B6" sqref="B6"/>
    </sheetView>
  </sheetViews>
  <sheetFormatPr defaultColWidth="9.140625" defaultRowHeight="12.75"/>
  <cols>
    <col min="1" max="1" width="7.140625" style="0" customWidth="1"/>
    <col min="2" max="2" width="45.00390625" style="0" customWidth="1"/>
    <col min="3" max="3" width="8.7109375" style="0" bestFit="1" customWidth="1"/>
    <col min="4" max="4" width="14.00390625" style="0" bestFit="1" customWidth="1"/>
    <col min="5" max="5" width="15.28125" style="0" customWidth="1"/>
    <col min="6" max="6" width="12.421875" style="0" bestFit="1" customWidth="1"/>
    <col min="7" max="7" width="13.140625" style="0" bestFit="1" customWidth="1"/>
    <col min="8" max="8" width="12.8515625" style="0" customWidth="1"/>
    <col min="9" max="10" width="14.00390625" style="0" bestFit="1" customWidth="1"/>
  </cols>
  <sheetData>
    <row r="1" spans="2:11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</row>
    <row r="2" spans="2:11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</row>
    <row r="3" spans="2:11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</row>
    <row r="4" spans="2:11" ht="12.75">
      <c r="B4" s="4" t="s">
        <v>3</v>
      </c>
      <c r="C4" s="5"/>
      <c r="D4" s="5"/>
      <c r="E4" s="5"/>
      <c r="F4" s="5"/>
      <c r="G4" s="5"/>
      <c r="H4" s="5"/>
      <c r="I4" s="5"/>
      <c r="J4" s="3"/>
      <c r="K4" s="3"/>
    </row>
    <row r="5" spans="2:11" ht="12.75">
      <c r="B5" s="4" t="s">
        <v>35</v>
      </c>
      <c r="C5" s="5"/>
      <c r="D5" s="5"/>
      <c r="E5" s="5"/>
      <c r="F5" s="5"/>
      <c r="G5" s="5"/>
      <c r="H5" s="5"/>
      <c r="I5" s="5"/>
      <c r="J5" s="3"/>
      <c r="K5" s="3"/>
    </row>
    <row r="6" spans="2:11" ht="12.75">
      <c r="B6" s="6"/>
      <c r="C6" s="5"/>
      <c r="D6" s="5"/>
      <c r="E6" s="5"/>
      <c r="F6" s="5"/>
      <c r="G6" s="5"/>
      <c r="H6" s="5"/>
      <c r="I6" s="5"/>
      <c r="J6" s="3"/>
      <c r="K6" s="3"/>
    </row>
    <row r="7" spans="1:11" ht="12.75">
      <c r="A7" t="s">
        <v>33</v>
      </c>
      <c r="B7" s="6"/>
      <c r="C7" s="5"/>
      <c r="D7" s="5"/>
      <c r="E7" s="5"/>
      <c r="F7" s="5"/>
      <c r="G7" s="5"/>
      <c r="H7" s="5"/>
      <c r="I7" s="5"/>
      <c r="J7" s="3"/>
      <c r="K7" s="3"/>
    </row>
    <row r="8" spans="1:11" ht="12.75">
      <c r="A8" s="7"/>
      <c r="B8" s="7"/>
      <c r="C8" s="7"/>
      <c r="D8" s="8"/>
      <c r="E8" s="9"/>
      <c r="F8" s="9" t="s">
        <v>5</v>
      </c>
      <c r="G8" s="9"/>
      <c r="H8" s="10"/>
      <c r="I8" s="11" t="s">
        <v>6</v>
      </c>
      <c r="J8" s="12" t="s">
        <v>7</v>
      </c>
      <c r="K8" s="3"/>
    </row>
    <row r="9" spans="1:11" ht="12.75">
      <c r="A9" s="13" t="s">
        <v>8</v>
      </c>
      <c r="B9" s="13"/>
      <c r="C9" s="13"/>
      <c r="D9" s="14" t="s">
        <v>9</v>
      </c>
      <c r="E9" s="15" t="s">
        <v>10</v>
      </c>
      <c r="F9" s="15" t="s">
        <v>11</v>
      </c>
      <c r="G9" s="15" t="s">
        <v>11</v>
      </c>
      <c r="H9" s="16" t="s">
        <v>12</v>
      </c>
      <c r="I9" s="17" t="s">
        <v>9</v>
      </c>
      <c r="J9" s="17" t="s">
        <v>13</v>
      </c>
      <c r="K9" s="3"/>
    </row>
    <row r="10" spans="1:11" ht="12.75">
      <c r="A10" s="18">
        <v>1</v>
      </c>
      <c r="B10" s="19"/>
      <c r="C10" s="19"/>
      <c r="D10" s="20"/>
      <c r="E10" s="20"/>
      <c r="F10" s="20" t="s">
        <v>14</v>
      </c>
      <c r="G10" s="20" t="s">
        <v>15</v>
      </c>
      <c r="H10" s="21"/>
      <c r="I10" s="20"/>
      <c r="J10" s="20"/>
      <c r="K10" s="3"/>
    </row>
    <row r="11" spans="1:11" ht="12.75">
      <c r="A11" s="18">
        <v>2</v>
      </c>
      <c r="B11" s="22" t="s">
        <v>28</v>
      </c>
      <c r="C11" s="23" t="s">
        <v>31</v>
      </c>
      <c r="D11" s="24">
        <v>2514072000</v>
      </c>
      <c r="E11" s="25">
        <v>468638953</v>
      </c>
      <c r="F11" s="24">
        <v>55300000</v>
      </c>
      <c r="G11" s="24">
        <v>53500000</v>
      </c>
      <c r="H11" s="26"/>
      <c r="I11" s="24">
        <v>1431362000</v>
      </c>
      <c r="J11" s="24"/>
      <c r="K11" s="3"/>
    </row>
    <row r="12" spans="1:11" ht="12.75">
      <c r="A12" s="18">
        <v>3</v>
      </c>
      <c r="B12" s="3"/>
      <c r="C12" s="23"/>
      <c r="D12" s="27">
        <v>0</v>
      </c>
      <c r="E12" s="27">
        <v>0</v>
      </c>
      <c r="F12" s="28">
        <v>0</v>
      </c>
      <c r="G12" s="28">
        <v>0</v>
      </c>
      <c r="H12" s="26"/>
      <c r="I12" s="27">
        <v>0</v>
      </c>
      <c r="J12" s="27"/>
      <c r="K12" s="3"/>
    </row>
    <row r="13" spans="1:11" ht="12.75">
      <c r="A13" s="18">
        <v>4</v>
      </c>
      <c r="B13" s="3" t="s">
        <v>17</v>
      </c>
      <c r="C13" s="23"/>
      <c r="D13" s="26">
        <f>+D11*D12</f>
        <v>0</v>
      </c>
      <c r="E13" s="26">
        <f>+E11*E12</f>
        <v>0</v>
      </c>
      <c r="F13" s="26">
        <f>+F11*F12</f>
        <v>0</v>
      </c>
      <c r="G13" s="24">
        <v>0</v>
      </c>
      <c r="H13" s="26"/>
      <c r="I13" s="26">
        <f>+I11*I12</f>
        <v>0</v>
      </c>
      <c r="J13" s="26"/>
      <c r="K13" s="3"/>
    </row>
    <row r="14" spans="1:11" ht="12.75">
      <c r="A14" s="18">
        <v>5</v>
      </c>
      <c r="B14" s="3"/>
      <c r="C14" s="23"/>
      <c r="D14" s="29"/>
      <c r="E14" s="29"/>
      <c r="F14" s="29"/>
      <c r="G14" s="26"/>
      <c r="H14" s="26"/>
      <c r="I14" s="29"/>
      <c r="J14" s="29"/>
      <c r="K14" s="3"/>
    </row>
    <row r="15" spans="1:11" ht="12.75">
      <c r="A15" s="18">
        <v>6</v>
      </c>
      <c r="B15" s="3" t="s">
        <v>19</v>
      </c>
      <c r="C15" s="23"/>
      <c r="D15" s="30">
        <f>+D11+D13</f>
        <v>2514072000</v>
      </c>
      <c r="E15" s="30">
        <f>+E11+E13</f>
        <v>468638953</v>
      </c>
      <c r="F15" s="30">
        <f>+F11+F13</f>
        <v>55300000</v>
      </c>
      <c r="G15" s="30">
        <f>+G11+G13</f>
        <v>53500000</v>
      </c>
      <c r="H15" s="26"/>
      <c r="I15" s="30">
        <f>+I11+I13</f>
        <v>1431362000</v>
      </c>
      <c r="J15" s="30"/>
      <c r="K15" s="3"/>
    </row>
    <row r="16" spans="1:11" ht="12.75">
      <c r="A16" s="18">
        <v>7</v>
      </c>
      <c r="B16" s="31"/>
      <c r="C16" s="23"/>
      <c r="D16" s="29"/>
      <c r="E16" s="29"/>
      <c r="F16" s="26"/>
      <c r="G16" s="26"/>
      <c r="H16" s="26"/>
      <c r="I16" s="29"/>
      <c r="J16" s="29"/>
      <c r="K16" s="3"/>
    </row>
    <row r="17" spans="1:11" ht="12.75">
      <c r="A17" s="18">
        <v>8</v>
      </c>
      <c r="B17" s="22" t="s">
        <v>20</v>
      </c>
      <c r="C17" s="23" t="s">
        <v>31</v>
      </c>
      <c r="D17" s="29">
        <v>0.9506</v>
      </c>
      <c r="E17" s="29">
        <v>0.0652375</v>
      </c>
      <c r="F17" s="29"/>
      <c r="G17" s="29"/>
      <c r="H17" s="26"/>
      <c r="I17" s="29">
        <v>0.9588</v>
      </c>
      <c r="J17" s="29"/>
      <c r="K17" s="3"/>
    </row>
    <row r="18" spans="1:11" ht="12.75">
      <c r="A18" s="18">
        <v>9</v>
      </c>
      <c r="B18" s="3"/>
      <c r="C18" s="23"/>
      <c r="D18" s="21"/>
      <c r="E18" s="21"/>
      <c r="F18" s="21"/>
      <c r="G18" s="26"/>
      <c r="H18" s="26"/>
      <c r="I18" s="21"/>
      <c r="J18" s="21"/>
      <c r="K18" s="3"/>
    </row>
    <row r="19" spans="1:11" ht="12.75">
      <c r="A19" s="18">
        <v>10</v>
      </c>
      <c r="B19" s="22" t="s">
        <v>21</v>
      </c>
      <c r="C19" s="23"/>
      <c r="D19" s="32">
        <f>ROUND(D15*D17,0)</f>
        <v>2389876843</v>
      </c>
      <c r="E19" s="32">
        <f>ROUND(E15*E17,0)</f>
        <v>30572834</v>
      </c>
      <c r="F19" s="32">
        <f>+F15+F16</f>
        <v>55300000</v>
      </c>
      <c r="G19" s="32">
        <f>+G15+G16</f>
        <v>53500000</v>
      </c>
      <c r="H19" s="26"/>
      <c r="I19" s="32">
        <f>ROUND(I15*I17,0)</f>
        <v>1372389886</v>
      </c>
      <c r="J19" s="25"/>
      <c r="K19" s="3"/>
    </row>
    <row r="20" spans="1:11" ht="12.75">
      <c r="A20" s="18">
        <v>11</v>
      </c>
      <c r="B20" s="3"/>
      <c r="C20" s="3"/>
      <c r="D20" s="21"/>
      <c r="E20" s="21"/>
      <c r="F20" s="21"/>
      <c r="G20" s="26"/>
      <c r="H20" s="26"/>
      <c r="I20" s="21"/>
      <c r="J20" s="21"/>
      <c r="K20" s="3"/>
    </row>
    <row r="21" spans="1:11" ht="12.75">
      <c r="A21" s="18">
        <v>12</v>
      </c>
      <c r="B21" s="3"/>
      <c r="C21" s="3"/>
      <c r="D21" s="49" t="s">
        <v>32</v>
      </c>
      <c r="E21" s="49" t="s">
        <v>31</v>
      </c>
      <c r="F21" s="49" t="s">
        <v>31</v>
      </c>
      <c r="G21" s="50" t="s">
        <v>31</v>
      </c>
      <c r="H21" s="50"/>
      <c r="I21" s="49" t="s">
        <v>32</v>
      </c>
      <c r="J21" s="21"/>
      <c r="K21" s="3"/>
    </row>
    <row r="22" spans="1:11" ht="12.75">
      <c r="A22" s="18">
        <v>13</v>
      </c>
      <c r="B22" s="22" t="s">
        <v>22</v>
      </c>
      <c r="C22" s="23"/>
      <c r="D22" s="33">
        <v>11.67</v>
      </c>
      <c r="E22" s="33">
        <v>303.8</v>
      </c>
      <c r="F22" s="33">
        <v>11.3722</v>
      </c>
      <c r="G22" s="33">
        <v>11.358</v>
      </c>
      <c r="H22" s="26"/>
      <c r="I22" s="33">
        <v>12.32</v>
      </c>
      <c r="J22" s="33"/>
      <c r="K22" s="3"/>
    </row>
    <row r="23" spans="1:11" ht="12.75">
      <c r="A23" s="18">
        <v>14</v>
      </c>
      <c r="B23" s="3"/>
      <c r="C23" s="3"/>
      <c r="D23" s="21"/>
      <c r="E23" s="21"/>
      <c r="F23" s="34"/>
      <c r="G23" s="35"/>
      <c r="H23" s="26"/>
      <c r="I23" s="21"/>
      <c r="J23" s="21"/>
      <c r="K23" s="3"/>
    </row>
    <row r="24" spans="1:11" ht="12.75">
      <c r="A24" s="18">
        <v>15</v>
      </c>
      <c r="B24" s="22" t="s">
        <v>23</v>
      </c>
      <c r="C24" s="23"/>
      <c r="D24" s="32">
        <f>ROUND(D19*D22/1000,0)</f>
        <v>27889863</v>
      </c>
      <c r="E24" s="32">
        <f>ROUND(E19*E22/1000,0)</f>
        <v>9288027</v>
      </c>
      <c r="F24" s="32">
        <f>ROUND(F19*F22/1000,0)/2+19</f>
        <v>314460.5</v>
      </c>
      <c r="G24" s="32">
        <f>ROUND(G19*G22/1000,0)/2</f>
        <v>303826.5</v>
      </c>
      <c r="H24" s="36">
        <f>SUM(D24:G24)</f>
        <v>37796177</v>
      </c>
      <c r="I24" s="32">
        <f>ROUND(I19*I22/1000,0)</f>
        <v>16907843</v>
      </c>
      <c r="J24" s="37">
        <f>+H24+I24</f>
        <v>54704020</v>
      </c>
      <c r="K24" s="3"/>
    </row>
    <row r="25" spans="1:11" ht="12.75">
      <c r="A25" s="18">
        <v>16</v>
      </c>
      <c r="B25" s="3"/>
      <c r="C25" s="3"/>
      <c r="D25" s="24"/>
      <c r="E25" s="24"/>
      <c r="F25" s="24"/>
      <c r="G25" s="24"/>
      <c r="H25" s="38"/>
      <c r="I25" s="24"/>
      <c r="J25" s="39"/>
      <c r="K25" s="3"/>
    </row>
    <row r="26" spans="1:11" ht="25.5">
      <c r="A26" s="18">
        <v>17</v>
      </c>
      <c r="B26" s="41" t="s">
        <v>24</v>
      </c>
      <c r="C26" s="23" t="s">
        <v>31</v>
      </c>
      <c r="D26" s="24">
        <v>243050.54</v>
      </c>
      <c r="E26" s="24">
        <v>0</v>
      </c>
      <c r="F26" s="24"/>
      <c r="G26" s="26">
        <v>0</v>
      </c>
      <c r="H26" s="42">
        <f>SUM(D26:G26)</f>
        <v>243050.54</v>
      </c>
      <c r="I26" s="24">
        <v>44644.78</v>
      </c>
      <c r="J26" s="39">
        <f>+H26+I26</f>
        <v>287695.32</v>
      </c>
      <c r="K26" s="3"/>
    </row>
    <row r="27" spans="1:11" ht="12.75">
      <c r="A27" s="18">
        <v>18</v>
      </c>
      <c r="B27" s="22" t="s">
        <v>25</v>
      </c>
      <c r="C27" s="23" t="s">
        <v>31</v>
      </c>
      <c r="D27" s="24">
        <v>99080.04</v>
      </c>
      <c r="E27" s="24">
        <v>0</v>
      </c>
      <c r="F27" s="24"/>
      <c r="G27" s="26">
        <v>0</v>
      </c>
      <c r="H27" s="42">
        <f>SUM(D27:G27)</f>
        <v>99080.04</v>
      </c>
      <c r="I27" s="24"/>
      <c r="J27" s="39">
        <f>+H27+I27</f>
        <v>99080.04</v>
      </c>
      <c r="K27" s="3"/>
    </row>
    <row r="28" spans="1:11" ht="12.75">
      <c r="A28" s="18">
        <v>19</v>
      </c>
      <c r="B28" s="43" t="s">
        <v>26</v>
      </c>
      <c r="C28" s="23" t="s">
        <v>31</v>
      </c>
      <c r="D28" s="24">
        <v>66227</v>
      </c>
      <c r="E28" s="24">
        <v>5501</v>
      </c>
      <c r="F28" s="24"/>
      <c r="G28" s="26">
        <v>0</v>
      </c>
      <c r="H28" s="42">
        <f>SUM(D28:G28)</f>
        <v>71728</v>
      </c>
      <c r="I28" s="24">
        <v>8455.25</v>
      </c>
      <c r="J28" s="39">
        <f>+H28+I28</f>
        <v>80183.25</v>
      </c>
      <c r="K28" s="3"/>
    </row>
    <row r="29" spans="1:11" ht="12.75">
      <c r="A29" s="18">
        <v>20</v>
      </c>
      <c r="B29" s="43"/>
      <c r="C29" s="23"/>
      <c r="D29" s="24"/>
      <c r="E29" s="24"/>
      <c r="F29" s="24"/>
      <c r="G29" s="26"/>
      <c r="H29" s="26"/>
      <c r="I29" s="24"/>
      <c r="J29" s="24"/>
      <c r="K29" s="3"/>
    </row>
    <row r="30" spans="1:11" ht="13.5" thickBot="1">
      <c r="A30" s="18">
        <v>21</v>
      </c>
      <c r="B30" s="44" t="s">
        <v>27</v>
      </c>
      <c r="C30" s="3"/>
      <c r="D30" s="45">
        <f>SUM(D24:D28)</f>
        <v>28298220.58</v>
      </c>
      <c r="E30" s="45">
        <f>SUM(E24:E28)</f>
        <v>9293528</v>
      </c>
      <c r="F30" s="45">
        <f>SUM(F24:F28)</f>
        <v>314460.5</v>
      </c>
      <c r="G30" s="45">
        <f>SUM(G24:G28)</f>
        <v>303826.5</v>
      </c>
      <c r="H30" s="45">
        <f>SUM(D30:G30)</f>
        <v>38210035.58</v>
      </c>
      <c r="I30" s="45">
        <f>SUM(I24:I28)</f>
        <v>16960943.03</v>
      </c>
      <c r="J30" s="45">
        <f>+H30+I30</f>
        <v>55170978.61</v>
      </c>
      <c r="K30" s="3"/>
    </row>
    <row r="31" spans="1:11" ht="13.5" thickTop="1">
      <c r="A31" s="18">
        <v>22</v>
      </c>
      <c r="B31" s="3"/>
      <c r="C31" s="3"/>
      <c r="D31" s="24"/>
      <c r="E31" s="24"/>
      <c r="F31" s="24"/>
      <c r="G31" s="24"/>
      <c r="H31" s="24"/>
      <c r="I31" s="24"/>
      <c r="J31" s="24"/>
      <c r="K31" s="3"/>
    </row>
    <row r="32" spans="1:11" ht="12.75">
      <c r="A32" s="18">
        <v>23</v>
      </c>
      <c r="B32" s="3" t="s">
        <v>29</v>
      </c>
      <c r="C32" s="3"/>
      <c r="D32" s="48">
        <v>28650318</v>
      </c>
      <c r="E32" s="48">
        <v>8976872</v>
      </c>
      <c r="F32" s="48">
        <v>314460.5</v>
      </c>
      <c r="G32" s="48">
        <v>304620</v>
      </c>
      <c r="H32" s="48">
        <v>38246270.5</v>
      </c>
      <c r="I32" s="48">
        <v>16941715</v>
      </c>
      <c r="J32" s="48">
        <v>55187985.5</v>
      </c>
      <c r="K32" s="3"/>
    </row>
    <row r="33" spans="1:11" ht="13.5" thickBot="1">
      <c r="A33" s="18">
        <v>24</v>
      </c>
      <c r="B33" s="3" t="s">
        <v>30</v>
      </c>
      <c r="C33" s="3"/>
      <c r="D33" s="47">
        <f>+D30-D32</f>
        <v>-352097.4200000018</v>
      </c>
      <c r="E33" s="47">
        <f aca="true" t="shared" si="0" ref="E33:J33">+E30-E32</f>
        <v>316656</v>
      </c>
      <c r="F33" s="47">
        <f t="shared" si="0"/>
        <v>0</v>
      </c>
      <c r="G33" s="47">
        <f t="shared" si="0"/>
        <v>-793.5</v>
      </c>
      <c r="H33" s="47">
        <f t="shared" si="0"/>
        <v>-36234.92000000179</v>
      </c>
      <c r="I33" s="47">
        <f t="shared" si="0"/>
        <v>19228.030000001192</v>
      </c>
      <c r="J33" s="47">
        <f t="shared" si="0"/>
        <v>-17006.890000000596</v>
      </c>
      <c r="K33" s="3"/>
    </row>
    <row r="34" spans="1:11" ht="13.5" thickTop="1">
      <c r="A34" s="18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12.75">
      <c r="A35" s="18">
        <v>26</v>
      </c>
    </row>
    <row r="36" spans="1:2" ht="12.75">
      <c r="A36" s="18">
        <v>27</v>
      </c>
      <c r="B36" t="s">
        <v>34</v>
      </c>
    </row>
    <row r="37" ht="12.75">
      <c r="A37" s="18">
        <v>28</v>
      </c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D25" sqref="D25"/>
    </sheetView>
  </sheetViews>
  <sheetFormatPr defaultColWidth="9.140625" defaultRowHeight="12.75"/>
  <cols>
    <col min="1" max="1" width="7.140625" style="0" customWidth="1"/>
    <col min="2" max="2" width="45.00390625" style="0" customWidth="1"/>
    <col min="3" max="3" width="8.7109375" style="0" bestFit="1" customWidth="1"/>
    <col min="4" max="4" width="14.00390625" style="0" bestFit="1" customWidth="1"/>
    <col min="5" max="5" width="15.28125" style="0" customWidth="1"/>
    <col min="6" max="6" width="12.421875" style="0" bestFit="1" customWidth="1"/>
    <col min="7" max="7" width="13.140625" style="0" bestFit="1" customWidth="1"/>
    <col min="8" max="8" width="12.8515625" style="0" customWidth="1"/>
    <col min="9" max="10" width="14.00390625" style="0" bestFit="1" customWidth="1"/>
  </cols>
  <sheetData>
    <row r="1" spans="2:11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</row>
    <row r="2" spans="2:11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</row>
    <row r="3" spans="2:11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</row>
    <row r="4" spans="2:11" ht="12.75">
      <c r="B4" s="4" t="s">
        <v>3</v>
      </c>
      <c r="C4" s="5"/>
      <c r="D4" s="5"/>
      <c r="E4" s="5"/>
      <c r="F4" s="5"/>
      <c r="G4" s="5"/>
      <c r="H4" s="5"/>
      <c r="I4" s="5"/>
      <c r="J4" s="3"/>
      <c r="K4" s="3"/>
    </row>
    <row r="5" spans="2:11" ht="12.75">
      <c r="B5" s="6"/>
      <c r="C5" s="5"/>
      <c r="D5" s="5"/>
      <c r="E5" s="5"/>
      <c r="F5" s="5"/>
      <c r="G5" s="5"/>
      <c r="H5" s="5"/>
      <c r="I5" s="5"/>
      <c r="J5" s="3"/>
      <c r="K5" s="3"/>
    </row>
    <row r="6" spans="2:11" ht="12.75">
      <c r="B6" s="6"/>
      <c r="C6" s="5"/>
      <c r="D6" s="5"/>
      <c r="E6" s="5"/>
      <c r="F6" s="5"/>
      <c r="G6" s="5"/>
      <c r="H6" s="5"/>
      <c r="I6" s="5"/>
      <c r="J6" s="3"/>
      <c r="K6" s="3"/>
    </row>
    <row r="7" spans="1:11" ht="12.75">
      <c r="A7" t="s">
        <v>4</v>
      </c>
      <c r="B7" s="6"/>
      <c r="C7" s="5"/>
      <c r="D7" s="5"/>
      <c r="E7" s="5"/>
      <c r="F7" s="5"/>
      <c r="G7" s="5"/>
      <c r="H7" s="5"/>
      <c r="I7" s="5"/>
      <c r="J7" s="3"/>
      <c r="K7" s="3"/>
    </row>
    <row r="8" spans="1:11" ht="12.75">
      <c r="A8" s="7"/>
      <c r="B8" s="7"/>
      <c r="C8" s="7"/>
      <c r="D8" s="8"/>
      <c r="E8" s="9"/>
      <c r="F8" s="9" t="s">
        <v>5</v>
      </c>
      <c r="G8" s="9"/>
      <c r="H8" s="10"/>
      <c r="I8" s="11" t="s">
        <v>6</v>
      </c>
      <c r="J8" s="12" t="s">
        <v>7</v>
      </c>
      <c r="K8" s="3"/>
    </row>
    <row r="9" spans="1:11" ht="12.75">
      <c r="A9" s="13" t="s">
        <v>8</v>
      </c>
      <c r="B9" s="13"/>
      <c r="C9" s="13"/>
      <c r="D9" s="14" t="s">
        <v>9</v>
      </c>
      <c r="E9" s="15" t="s">
        <v>10</v>
      </c>
      <c r="F9" s="15" t="s">
        <v>11</v>
      </c>
      <c r="G9" s="15" t="s">
        <v>11</v>
      </c>
      <c r="H9" s="16" t="s">
        <v>12</v>
      </c>
      <c r="I9" s="17" t="s">
        <v>9</v>
      </c>
      <c r="J9" s="17" t="s">
        <v>13</v>
      </c>
      <c r="K9" s="3"/>
    </row>
    <row r="10" spans="1:11" ht="12.75">
      <c r="A10" s="18">
        <v>1</v>
      </c>
      <c r="B10" s="19"/>
      <c r="C10" s="19"/>
      <c r="D10" s="20"/>
      <c r="E10" s="20"/>
      <c r="F10" s="20" t="s">
        <v>14</v>
      </c>
      <c r="G10" s="20" t="s">
        <v>15</v>
      </c>
      <c r="H10" s="21"/>
      <c r="I10" s="20"/>
      <c r="J10" s="20"/>
      <c r="K10" s="3"/>
    </row>
    <row r="11" spans="1:11" ht="12.75">
      <c r="A11" s="18">
        <v>2</v>
      </c>
      <c r="B11" s="22" t="s">
        <v>16</v>
      </c>
      <c r="C11" s="23"/>
      <c r="D11" s="24">
        <v>2319559000</v>
      </c>
      <c r="E11" s="25">
        <v>427038763</v>
      </c>
      <c r="F11" s="24">
        <v>55300000</v>
      </c>
      <c r="G11" s="24">
        <v>55300000</v>
      </c>
      <c r="H11" s="26"/>
      <c r="I11" s="24">
        <v>1378923000</v>
      </c>
      <c r="J11" s="24"/>
      <c r="K11" s="3"/>
    </row>
    <row r="12" spans="1:11" ht="12.75">
      <c r="A12" s="18">
        <v>3</v>
      </c>
      <c r="B12" s="3"/>
      <c r="C12" s="23"/>
      <c r="D12" s="27">
        <v>0.095</v>
      </c>
      <c r="E12" s="27">
        <v>0.05</v>
      </c>
      <c r="F12" s="28">
        <v>0</v>
      </c>
      <c r="G12" s="28">
        <v>0</v>
      </c>
      <c r="H12" s="26"/>
      <c r="I12" s="27">
        <v>0.0275</v>
      </c>
      <c r="J12" s="27"/>
      <c r="K12" s="3"/>
    </row>
    <row r="13" spans="1:11" ht="12.75">
      <c r="A13" s="18">
        <v>4</v>
      </c>
      <c r="B13" s="3" t="s">
        <v>17</v>
      </c>
      <c r="C13" s="23" t="s">
        <v>18</v>
      </c>
      <c r="D13" s="26">
        <f>+D11*D12</f>
        <v>220358105</v>
      </c>
      <c r="E13" s="26">
        <f>+E11*E12</f>
        <v>21351938.150000002</v>
      </c>
      <c r="F13" s="26">
        <f>+F11*F12</f>
        <v>0</v>
      </c>
      <c r="G13" s="24">
        <v>-2304167</v>
      </c>
      <c r="H13" s="26"/>
      <c r="I13" s="26">
        <f>+I11*I12</f>
        <v>37920382.5</v>
      </c>
      <c r="J13" s="26"/>
      <c r="K13" s="3"/>
    </row>
    <row r="14" spans="1:11" ht="12.75">
      <c r="A14" s="18">
        <v>5</v>
      </c>
      <c r="B14" s="3"/>
      <c r="C14" s="23"/>
      <c r="D14" s="29"/>
      <c r="E14" s="29"/>
      <c r="F14" s="29"/>
      <c r="G14" s="26"/>
      <c r="H14" s="26"/>
      <c r="I14" s="29"/>
      <c r="J14" s="29"/>
      <c r="K14" s="3"/>
    </row>
    <row r="15" spans="1:11" ht="12.75">
      <c r="A15" s="18">
        <v>6</v>
      </c>
      <c r="B15" s="3" t="s">
        <v>19</v>
      </c>
      <c r="C15" s="23"/>
      <c r="D15" s="30">
        <f>+D11+D13</f>
        <v>2539917105</v>
      </c>
      <c r="E15" s="30">
        <f>+E11+E13</f>
        <v>448390701.15</v>
      </c>
      <c r="F15" s="30">
        <f>+F11+F13</f>
        <v>55300000</v>
      </c>
      <c r="G15" s="30">
        <f>+G11+G13</f>
        <v>52995833</v>
      </c>
      <c r="H15" s="26"/>
      <c r="I15" s="30">
        <f>+I11+I13</f>
        <v>1416843382.5</v>
      </c>
      <c r="J15" s="30"/>
      <c r="K15" s="3"/>
    </row>
    <row r="16" spans="1:11" ht="12.75">
      <c r="A16" s="18">
        <v>7</v>
      </c>
      <c r="B16" s="31"/>
      <c r="C16" s="23"/>
      <c r="D16" s="29"/>
      <c r="E16" s="29"/>
      <c r="F16" s="26"/>
      <c r="G16" s="26"/>
      <c r="H16" s="26"/>
      <c r="I16" s="29"/>
      <c r="J16" s="29"/>
      <c r="K16" s="3"/>
    </row>
    <row r="17" spans="1:11" ht="12.75">
      <c r="A17" s="18">
        <v>8</v>
      </c>
      <c r="B17" s="22" t="s">
        <v>20</v>
      </c>
      <c r="C17" s="23" t="s">
        <v>18</v>
      </c>
      <c r="D17" s="29">
        <v>0.9541</v>
      </c>
      <c r="E17" s="29">
        <v>0.0656</v>
      </c>
      <c r="F17" s="29"/>
      <c r="G17" s="29"/>
      <c r="H17" s="26"/>
      <c r="I17" s="29">
        <v>0.9673</v>
      </c>
      <c r="J17" s="29"/>
      <c r="K17" s="3"/>
    </row>
    <row r="18" spans="1:11" ht="12.75">
      <c r="A18" s="18">
        <v>9</v>
      </c>
      <c r="B18" s="3"/>
      <c r="C18" s="23"/>
      <c r="D18" s="21"/>
      <c r="E18" s="21"/>
      <c r="F18" s="21"/>
      <c r="G18" s="26"/>
      <c r="H18" s="26"/>
      <c r="I18" s="21"/>
      <c r="J18" s="21"/>
      <c r="K18" s="3"/>
    </row>
    <row r="19" spans="1:11" ht="12.75">
      <c r="A19" s="18">
        <v>10</v>
      </c>
      <c r="B19" s="22" t="s">
        <v>21</v>
      </c>
      <c r="C19" s="23"/>
      <c r="D19" s="32">
        <f>ROUND(D15*D17,0)</f>
        <v>2423334910</v>
      </c>
      <c r="E19" s="32">
        <f>ROUND(E15*E17,0)</f>
        <v>29414430</v>
      </c>
      <c r="F19" s="32">
        <f>+F15+F16</f>
        <v>55300000</v>
      </c>
      <c r="G19" s="32">
        <f>+G15+G16</f>
        <v>52995833</v>
      </c>
      <c r="H19" s="26"/>
      <c r="I19" s="32">
        <f>ROUND(I15*I17,0)</f>
        <v>1370512604</v>
      </c>
      <c r="J19" s="25"/>
      <c r="K19" s="3"/>
    </row>
    <row r="20" spans="1:11" ht="12.75">
      <c r="A20" s="18">
        <v>11</v>
      </c>
      <c r="B20" s="3"/>
      <c r="C20" s="3"/>
      <c r="D20" s="21"/>
      <c r="E20" s="21"/>
      <c r="F20" s="21"/>
      <c r="G20" s="26"/>
      <c r="H20" s="26"/>
      <c r="I20" s="21"/>
      <c r="J20" s="21"/>
      <c r="K20" s="3"/>
    </row>
    <row r="21" spans="1:11" ht="12.75">
      <c r="A21" s="18">
        <v>12</v>
      </c>
      <c r="B21" s="22" t="s">
        <v>22</v>
      </c>
      <c r="C21" s="23" t="s">
        <v>18</v>
      </c>
      <c r="D21" s="33">
        <v>11.67</v>
      </c>
      <c r="E21" s="33">
        <v>304.948</v>
      </c>
      <c r="F21" s="33">
        <v>11.3722</v>
      </c>
      <c r="G21" s="33">
        <v>11.496</v>
      </c>
      <c r="H21" s="26"/>
      <c r="I21" s="33">
        <v>12.32</v>
      </c>
      <c r="J21" s="33"/>
      <c r="K21" s="3"/>
    </row>
    <row r="22" spans="1:11" ht="12.75">
      <c r="A22" s="18">
        <v>13</v>
      </c>
      <c r="B22" s="3"/>
      <c r="C22" s="3"/>
      <c r="D22" s="21"/>
      <c r="E22" s="21"/>
      <c r="F22" s="34"/>
      <c r="G22" s="35"/>
      <c r="H22" s="26"/>
      <c r="I22" s="21"/>
      <c r="J22" s="21"/>
      <c r="K22" s="3"/>
    </row>
    <row r="23" spans="1:11" ht="12.75">
      <c r="A23" s="18">
        <v>14</v>
      </c>
      <c r="B23" s="22" t="s">
        <v>23</v>
      </c>
      <c r="C23" s="23" t="s">
        <v>18</v>
      </c>
      <c r="D23" s="32">
        <f>ROUND(D19*D21/1000,0)</f>
        <v>28280318</v>
      </c>
      <c r="E23" s="32">
        <f>ROUND(E19*E21/1000,0)</f>
        <v>8969872</v>
      </c>
      <c r="F23" s="32">
        <f>ROUND(F19*F21/1000,0)/2+19</f>
        <v>314460.5</v>
      </c>
      <c r="G23" s="32">
        <f>ROUND(G19*G21/1000,0)/2</f>
        <v>304620</v>
      </c>
      <c r="H23" s="36">
        <f>SUM(D23:G23)</f>
        <v>37869270.5</v>
      </c>
      <c r="I23" s="32">
        <f>ROUND(I19*I21/1000,0)</f>
        <v>16884715</v>
      </c>
      <c r="J23" s="37">
        <f>+H23+I23</f>
        <v>54753985.5</v>
      </c>
      <c r="K23" s="3"/>
    </row>
    <row r="24" spans="1:11" ht="12.75">
      <c r="A24" s="18">
        <v>15</v>
      </c>
      <c r="B24" s="3"/>
      <c r="C24" s="3"/>
      <c r="D24" s="24"/>
      <c r="E24" s="24"/>
      <c r="F24" s="24"/>
      <c r="G24" s="24"/>
      <c r="H24" s="38"/>
      <c r="I24" s="24"/>
      <c r="J24" s="39"/>
      <c r="K24" s="3"/>
    </row>
    <row r="25" spans="1:11" ht="25.5">
      <c r="A25" s="40">
        <v>16</v>
      </c>
      <c r="B25" s="41" t="s">
        <v>24</v>
      </c>
      <c r="C25" s="23" t="s">
        <v>18</v>
      </c>
      <c r="D25" s="24">
        <v>220000</v>
      </c>
      <c r="E25" s="24">
        <v>0</v>
      </c>
      <c r="F25" s="24"/>
      <c r="G25" s="26">
        <v>0</v>
      </c>
      <c r="H25" s="42">
        <f>SUM(D25:G25)</f>
        <v>220000</v>
      </c>
      <c r="I25" s="24">
        <v>40000</v>
      </c>
      <c r="J25" s="39">
        <f>+H25+I25</f>
        <v>260000</v>
      </c>
      <c r="K25" s="3"/>
    </row>
    <row r="26" spans="1:11" ht="12.75">
      <c r="A26" s="18">
        <v>17</v>
      </c>
      <c r="B26" s="22" t="s">
        <v>25</v>
      </c>
      <c r="C26" s="23" t="s">
        <v>18</v>
      </c>
      <c r="D26" s="24">
        <v>95000</v>
      </c>
      <c r="E26" s="24">
        <v>0</v>
      </c>
      <c r="F26" s="24"/>
      <c r="G26" s="26">
        <v>0</v>
      </c>
      <c r="H26" s="42">
        <f>SUM(D26:G26)</f>
        <v>95000</v>
      </c>
      <c r="I26" s="24">
        <v>15000</v>
      </c>
      <c r="J26" s="39">
        <f>+H26+I26</f>
        <v>110000</v>
      </c>
      <c r="K26" s="3"/>
    </row>
    <row r="27" spans="1:11" ht="12.75">
      <c r="A27" s="18">
        <v>18</v>
      </c>
      <c r="B27" s="43" t="s">
        <v>26</v>
      </c>
      <c r="C27" s="23" t="s">
        <v>18</v>
      </c>
      <c r="D27" s="24">
        <v>55000</v>
      </c>
      <c r="E27" s="24">
        <v>7000</v>
      </c>
      <c r="F27" s="24"/>
      <c r="G27" s="26">
        <v>0</v>
      </c>
      <c r="H27" s="42">
        <f>SUM(D27:G27)</f>
        <v>62000</v>
      </c>
      <c r="I27" s="24">
        <v>2000</v>
      </c>
      <c r="J27" s="39">
        <f>+H27+I27</f>
        <v>64000</v>
      </c>
      <c r="K27" s="3"/>
    </row>
    <row r="28" spans="1:11" ht="12.75">
      <c r="A28" s="18">
        <v>19</v>
      </c>
      <c r="B28" s="43"/>
      <c r="C28" s="23"/>
      <c r="D28" s="24"/>
      <c r="E28" s="24"/>
      <c r="F28" s="24"/>
      <c r="G28" s="26"/>
      <c r="H28" s="26"/>
      <c r="I28" s="24"/>
      <c r="J28" s="24"/>
      <c r="K28" s="3"/>
    </row>
    <row r="29" spans="1:11" ht="13.5" thickBot="1">
      <c r="A29" s="18">
        <v>20</v>
      </c>
      <c r="B29" s="44" t="s">
        <v>27</v>
      </c>
      <c r="C29" s="3"/>
      <c r="D29" s="45">
        <f>SUM(D23:D27)</f>
        <v>28650318</v>
      </c>
      <c r="E29" s="45">
        <f>SUM(E23:E27)</f>
        <v>8976872</v>
      </c>
      <c r="F29" s="45">
        <f>SUM(F23:F27)</f>
        <v>314460.5</v>
      </c>
      <c r="G29" s="45">
        <f>SUM(G23:G27)</f>
        <v>304620</v>
      </c>
      <c r="H29" s="45">
        <f>SUM(D29:G29)</f>
        <v>38246270.5</v>
      </c>
      <c r="I29" s="45">
        <f>SUM(I23:I27)</f>
        <v>16941715</v>
      </c>
      <c r="J29" s="45">
        <f>+H29+I29</f>
        <v>55187985.5</v>
      </c>
      <c r="K29" s="3"/>
    </row>
    <row r="30" spans="1:11" ht="13.5" thickTop="1">
      <c r="A30" s="18">
        <v>21</v>
      </c>
      <c r="B30" s="3"/>
      <c r="C30" s="3"/>
      <c r="D30" s="24"/>
      <c r="E30" s="24"/>
      <c r="F30" s="24"/>
      <c r="G30" s="24"/>
      <c r="H30" s="24"/>
      <c r="I30" s="24"/>
      <c r="J30" s="24"/>
      <c r="K30" s="3"/>
    </row>
    <row r="31" spans="2:11" ht="12.75">
      <c r="B31" s="3"/>
      <c r="C31" s="3"/>
      <c r="D31" s="46"/>
      <c r="E31" s="46"/>
      <c r="F31" s="46"/>
      <c r="G31" s="46"/>
      <c r="H31" s="46"/>
      <c r="I31" s="46"/>
      <c r="J31" s="46"/>
      <c r="K31" s="3"/>
    </row>
    <row r="32" spans="2:11" ht="12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MRM</dc:creator>
  <cp:keywords/>
  <dc:description/>
  <cp:lastModifiedBy>MRM</cp:lastModifiedBy>
  <cp:lastPrinted>2012-03-06T18:21:46Z</cp:lastPrinted>
  <dcterms:created xsi:type="dcterms:W3CDTF">2012-03-01T17:32:48Z</dcterms:created>
  <dcterms:modified xsi:type="dcterms:W3CDTF">2012-03-06T18:22:08Z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2012-03-07T00:00:00Z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